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bbie\Dropbox (Energy InNovation)\My Documents\Policy Solutions Project\CRUX\Models\eps-1.2.3-indonesia-v2\InputData\trans\VFP\"/>
    </mc:Choice>
  </mc:AlternateContent>
  <bookViews>
    <workbookView xWindow="240" yWindow="270" windowWidth="19425" windowHeight="11025" tabRatio="757" firstSheet="5" activeTab="6"/>
  </bookViews>
  <sheets>
    <sheet name="About" sheetId="1" r:id="rId1"/>
    <sheet name="ICCT B_out" sheetId="43" r:id="rId2"/>
    <sheet name="Indonesian Vehicle Info" sheetId="33" r:id="rId3"/>
    <sheet name="IX.b.2 passenger intercity" sheetId="32" r:id="rId4"/>
    <sheet name="scaling factors" sheetId="39" r:id="rId5"/>
    <sheet name="Conv factors" sheetId="36" r:id="rId6"/>
    <sheet name="Calculations" sheetId="40" r:id="rId7"/>
    <sheet name="VFP-BCDT-passengers" sheetId="3" r:id="rId8"/>
    <sheet name="VFP-BNCDTfVwSD-passengers" sheetId="12" r:id="rId9"/>
    <sheet name="VFP-BNVFE-passengers" sheetId="17" r:id="rId10"/>
    <sheet name="VFP-BCDT-freight" sheetId="4" r:id="rId11"/>
    <sheet name="VFP-BNCDTfVwSD-freight" sheetId="13" r:id="rId12"/>
    <sheet name="VFP-BNVFE-freight" sheetId="19" r:id="rId13"/>
  </sheets>
  <definedNames>
    <definedName name="km_per_mile">'Conv factors'!$A$1</definedName>
    <definedName name="MJ_to_BTU">'Conv factors'!$A$2</definedName>
  </definedNames>
  <calcPr calcId="162913"/>
  <pivotCaches>
    <pivotCache cacheId="0" r:id="rId14"/>
  </pivotCaches>
</workbook>
</file>

<file path=xl/calcChain.xml><?xml version="1.0" encoding="utf-8"?>
<calcChain xmlns="http://schemas.openxmlformats.org/spreadsheetml/2006/main">
  <c r="C28" i="40" l="1"/>
  <c r="D28" i="40"/>
  <c r="E28" i="40"/>
  <c r="F28" i="40"/>
  <c r="G28" i="40"/>
  <c r="H28" i="40"/>
  <c r="I28" i="40"/>
  <c r="B28" i="40"/>
  <c r="B30" i="40"/>
  <c r="I3" i="17" l="1"/>
  <c r="M3" i="17"/>
  <c r="Q3" i="17"/>
  <c r="AC3" i="17"/>
  <c r="AG3" i="17"/>
  <c r="AK3" i="17"/>
  <c r="AH2" i="17"/>
  <c r="AD2" i="17"/>
  <c r="N2" i="17"/>
  <c r="J2" i="17"/>
  <c r="C76" i="40"/>
  <c r="I3" i="19" s="1"/>
  <c r="D76" i="40"/>
  <c r="M3" i="19" s="1"/>
  <c r="E76" i="40"/>
  <c r="F76" i="40"/>
  <c r="Y3" i="19" s="1"/>
  <c r="G76" i="40"/>
  <c r="AC3" i="19" s="1"/>
  <c r="H76" i="40"/>
  <c r="AG3" i="19" s="1"/>
  <c r="I76" i="40"/>
  <c r="AK3" i="19" s="1"/>
  <c r="B76" i="40"/>
  <c r="E3" i="19" s="1"/>
  <c r="C74" i="40"/>
  <c r="I7" i="17" s="1"/>
  <c r="D74" i="40"/>
  <c r="M7" i="17" s="1"/>
  <c r="E74" i="40"/>
  <c r="F74" i="40"/>
  <c r="Y7" i="17" s="1"/>
  <c r="G74" i="40"/>
  <c r="AC7" i="17" s="1"/>
  <c r="H74" i="40"/>
  <c r="AG7" i="17" s="1"/>
  <c r="I74" i="40"/>
  <c r="AK7" i="17" s="1"/>
  <c r="B74" i="40"/>
  <c r="E7" i="17" s="1"/>
  <c r="C70" i="40"/>
  <c r="J3" i="17" s="1"/>
  <c r="D70" i="40"/>
  <c r="N3" i="17" s="1"/>
  <c r="E70" i="40"/>
  <c r="R3" i="17" s="1"/>
  <c r="F70" i="40"/>
  <c r="V3" i="17" s="1"/>
  <c r="G70" i="40"/>
  <c r="AD3" i="17" s="1"/>
  <c r="H70" i="40"/>
  <c r="AH3" i="17" s="1"/>
  <c r="I70" i="40"/>
  <c r="B70" i="40"/>
  <c r="B3" i="17" s="1"/>
  <c r="C69" i="40"/>
  <c r="I2" i="17" s="1"/>
  <c r="D69" i="40"/>
  <c r="M2" i="17" s="1"/>
  <c r="E69" i="40"/>
  <c r="U2" i="17" s="1"/>
  <c r="F69" i="40"/>
  <c r="Y2" i="17" s="1"/>
  <c r="G69" i="40"/>
  <c r="AC2" i="17" s="1"/>
  <c r="H69" i="40"/>
  <c r="AG2" i="17" s="1"/>
  <c r="I69" i="40"/>
  <c r="AK2" i="17" s="1"/>
  <c r="B69" i="40"/>
  <c r="E2" i="17" s="1"/>
  <c r="AH7" i="17" l="1"/>
  <c r="U7" i="17"/>
  <c r="U3" i="19"/>
  <c r="J3" i="19"/>
  <c r="J7" i="17"/>
  <c r="AD3" i="19"/>
  <c r="AD7" i="17"/>
  <c r="AH3" i="19"/>
  <c r="N7" i="17"/>
  <c r="N3" i="19"/>
  <c r="R2" i="17"/>
  <c r="V2" i="17"/>
  <c r="Z2" i="17"/>
  <c r="E3" i="17"/>
  <c r="B7" i="17"/>
  <c r="F7" i="17"/>
  <c r="F3" i="19"/>
  <c r="C2" i="17"/>
  <c r="G2" i="17"/>
  <c r="K2" i="17"/>
  <c r="O2" i="17"/>
  <c r="S2" i="17"/>
  <c r="W2" i="17"/>
  <c r="AA2" i="17"/>
  <c r="AE2" i="17"/>
  <c r="AI2" i="17"/>
  <c r="AJ3" i="17"/>
  <c r="AF3" i="17"/>
  <c r="AB3" i="17"/>
  <c r="X3" i="17"/>
  <c r="T3" i="17"/>
  <c r="P3" i="17"/>
  <c r="L3" i="17"/>
  <c r="H3" i="17"/>
  <c r="D3" i="17"/>
  <c r="C7" i="17"/>
  <c r="G7" i="17"/>
  <c r="K7" i="17"/>
  <c r="O7" i="17"/>
  <c r="S7" i="17"/>
  <c r="W7" i="17"/>
  <c r="AA7" i="17"/>
  <c r="AE7" i="17"/>
  <c r="AI7" i="17"/>
  <c r="C3" i="19"/>
  <c r="G3" i="19"/>
  <c r="K3" i="19"/>
  <c r="O3" i="19"/>
  <c r="S3" i="19"/>
  <c r="W3" i="19"/>
  <c r="AA3" i="19"/>
  <c r="AE3" i="19"/>
  <c r="AI3" i="19"/>
  <c r="R7" i="17"/>
  <c r="V7" i="17"/>
  <c r="Z7" i="17"/>
  <c r="B3" i="19"/>
  <c r="D2" i="17"/>
  <c r="H2" i="17"/>
  <c r="L2" i="17"/>
  <c r="P2" i="17"/>
  <c r="T2" i="17"/>
  <c r="X2" i="17"/>
  <c r="AB2" i="17"/>
  <c r="AF2" i="17"/>
  <c r="AJ2" i="17"/>
  <c r="AI3" i="17"/>
  <c r="AE3" i="17"/>
  <c r="AA3" i="17"/>
  <c r="W3" i="17"/>
  <c r="S3" i="17"/>
  <c r="O3" i="17"/>
  <c r="K3" i="17"/>
  <c r="G3" i="17"/>
  <c r="C3" i="17"/>
  <c r="D7" i="17"/>
  <c r="H7" i="17"/>
  <c r="L7" i="17"/>
  <c r="P7" i="17"/>
  <c r="T7" i="17"/>
  <c r="X7" i="17"/>
  <c r="AB7" i="17"/>
  <c r="AF7" i="17"/>
  <c r="AJ7" i="17"/>
  <c r="D3" i="19"/>
  <c r="H3" i="19"/>
  <c r="L3" i="19"/>
  <c r="P3" i="19"/>
  <c r="T3" i="19"/>
  <c r="X3" i="19"/>
  <c r="AB3" i="19"/>
  <c r="AF3" i="19"/>
  <c r="AJ3" i="19"/>
  <c r="B2" i="17"/>
  <c r="F2" i="17"/>
  <c r="Y3" i="17"/>
  <c r="U3" i="17"/>
  <c r="R3" i="19"/>
  <c r="V3" i="19"/>
  <c r="Z3" i="19"/>
  <c r="Q2" i="17"/>
  <c r="Z3" i="17"/>
  <c r="F3" i="17"/>
  <c r="Q7" i="17"/>
  <c r="Q3" i="19"/>
  <c r="C20" i="40"/>
  <c r="D20" i="40"/>
  <c r="E20" i="40"/>
  <c r="F20" i="40"/>
  <c r="G20" i="40"/>
  <c r="H20" i="40"/>
  <c r="I20" i="40"/>
  <c r="B20" i="40"/>
  <c r="C30" i="40" l="1"/>
  <c r="D30" i="40"/>
  <c r="E30" i="40"/>
  <c r="F30" i="40"/>
  <c r="G30" i="40"/>
  <c r="H30" i="40"/>
  <c r="I30" i="40"/>
  <c r="C18" i="40"/>
  <c r="D18" i="40"/>
  <c r="E18" i="40"/>
  <c r="F18" i="40"/>
  <c r="G18" i="40"/>
  <c r="H18" i="40"/>
  <c r="I18" i="40"/>
  <c r="C19" i="40"/>
  <c r="D19" i="40"/>
  <c r="E19" i="40"/>
  <c r="F19" i="40"/>
  <c r="G19" i="40"/>
  <c r="H19" i="40"/>
  <c r="I19" i="40"/>
  <c r="C21" i="40"/>
  <c r="D21" i="40"/>
  <c r="E21" i="40"/>
  <c r="F21" i="40"/>
  <c r="G21" i="40"/>
  <c r="H21" i="40"/>
  <c r="I21" i="40"/>
  <c r="C23" i="40"/>
  <c r="D23" i="40"/>
  <c r="E23" i="40"/>
  <c r="F23" i="40"/>
  <c r="G23" i="40"/>
  <c r="H23" i="40"/>
  <c r="I23" i="40"/>
  <c r="B23" i="40"/>
  <c r="B21" i="40"/>
  <c r="B19" i="40"/>
  <c r="B18" i="40"/>
  <c r="AH2" i="4" l="1"/>
  <c r="AI2" i="4"/>
  <c r="AJ2" i="4"/>
  <c r="AH7" i="4"/>
  <c r="AI7" i="4"/>
  <c r="AJ7" i="4"/>
  <c r="AG7" i="4"/>
  <c r="AG2" i="4"/>
  <c r="AC2" i="4"/>
  <c r="AD2" i="4"/>
  <c r="AE2" i="4"/>
  <c r="AC7" i="4"/>
  <c r="AD7" i="4"/>
  <c r="AE7" i="4"/>
  <c r="AB7" i="4"/>
  <c r="AB2" i="4"/>
  <c r="X2" i="4"/>
  <c r="Y2" i="4"/>
  <c r="Z2" i="4"/>
  <c r="X7" i="4"/>
  <c r="Y7" i="4"/>
  <c r="Z7" i="4"/>
  <c r="W7" i="4"/>
  <c r="W2" i="4"/>
  <c r="S2" i="4"/>
  <c r="T2" i="4"/>
  <c r="U2" i="4"/>
  <c r="S7" i="4"/>
  <c r="T7" i="4"/>
  <c r="U7" i="4"/>
  <c r="R7" i="4"/>
  <c r="R2" i="4"/>
  <c r="N2" i="4"/>
  <c r="O2" i="4"/>
  <c r="P2" i="4"/>
  <c r="N7" i="4"/>
  <c r="O7" i="4"/>
  <c r="P7" i="4"/>
  <c r="M7" i="4"/>
  <c r="M2" i="4"/>
  <c r="I2" i="4"/>
  <c r="J2" i="4"/>
  <c r="K2" i="4"/>
  <c r="I7" i="4"/>
  <c r="J7" i="4"/>
  <c r="K7" i="4"/>
  <c r="H7" i="4"/>
  <c r="H2" i="4"/>
  <c r="D2" i="4"/>
  <c r="E2" i="4"/>
  <c r="F2" i="4"/>
  <c r="D7" i="4"/>
  <c r="E7" i="4"/>
  <c r="F7" i="4"/>
  <c r="C7" i="4"/>
  <c r="C2" i="4"/>
  <c r="G2" i="4"/>
  <c r="L2" i="4"/>
  <c r="Q2" i="4"/>
  <c r="V2" i="4"/>
  <c r="AA2" i="4"/>
  <c r="AF2" i="4"/>
  <c r="AK2" i="4"/>
  <c r="G7" i="4"/>
  <c r="L7" i="4"/>
  <c r="Q7" i="4"/>
  <c r="V7" i="4"/>
  <c r="AA7" i="4"/>
  <c r="AF7" i="4"/>
  <c r="AK7" i="4"/>
  <c r="B7" i="4"/>
  <c r="B2" i="4"/>
  <c r="E6" i="17" l="1"/>
  <c r="F6" i="17"/>
  <c r="G6" i="17"/>
  <c r="H6" i="17"/>
  <c r="I6" i="17"/>
  <c r="J6" i="17"/>
  <c r="K6" i="17"/>
  <c r="L6" i="17"/>
  <c r="M6" i="17"/>
  <c r="N6" i="17"/>
  <c r="O6" i="17"/>
  <c r="P6" i="17"/>
  <c r="Q6" i="17"/>
  <c r="R6" i="17"/>
  <c r="S6" i="17"/>
  <c r="T6" i="17"/>
  <c r="U6" i="17"/>
  <c r="V6" i="17"/>
  <c r="W6" i="17"/>
  <c r="X6" i="17"/>
  <c r="Y6" i="17"/>
  <c r="Z6" i="17"/>
  <c r="AA6" i="17"/>
  <c r="AB6" i="17"/>
  <c r="AC6" i="17"/>
  <c r="AD6" i="17"/>
  <c r="AE6" i="17"/>
  <c r="AF6" i="17"/>
  <c r="AG6" i="17"/>
  <c r="AH6" i="17"/>
  <c r="AI6" i="17"/>
  <c r="AJ6" i="17"/>
  <c r="AK6" i="17"/>
  <c r="C6" i="17"/>
  <c r="D6" i="17"/>
  <c r="B6" i="17"/>
  <c r="C18" i="33" l="1"/>
  <c r="D18" i="33"/>
  <c r="E18" i="33"/>
  <c r="F18" i="33"/>
  <c r="G18" i="33"/>
  <c r="B18" i="33"/>
  <c r="D11" i="33"/>
  <c r="G3" i="3" l="1"/>
  <c r="G5" i="3"/>
  <c r="G7" i="3"/>
  <c r="G2" i="3"/>
  <c r="AK3" i="3"/>
  <c r="AK2" i="3"/>
  <c r="AK7" i="3"/>
  <c r="AK5" i="3"/>
  <c r="J2" i="3"/>
  <c r="J7" i="3"/>
  <c r="I5" i="3"/>
  <c r="B19" i="33"/>
  <c r="B23" i="33" s="1"/>
  <c r="B31" i="40" s="1"/>
  <c r="B6" i="4" l="1"/>
  <c r="AI3" i="3"/>
  <c r="AF3" i="3"/>
  <c r="AJ3" i="3"/>
  <c r="AG3" i="3"/>
  <c r="AH3" i="3"/>
  <c r="O3" i="3"/>
  <c r="L3" i="3"/>
  <c r="P3" i="3"/>
  <c r="M3" i="3"/>
  <c r="N3" i="3"/>
  <c r="AC2" i="3"/>
  <c r="AA2" i="3"/>
  <c r="AD2" i="3"/>
  <c r="AE2" i="3"/>
  <c r="AB2" i="3"/>
  <c r="D2" i="3"/>
  <c r="E2" i="3"/>
  <c r="F2" i="3"/>
  <c r="C2" i="3"/>
  <c r="B2" i="3"/>
  <c r="R5" i="3"/>
  <c r="S5" i="3"/>
  <c r="T5" i="3"/>
  <c r="U5" i="3"/>
  <c r="Q5" i="3"/>
  <c r="Y7" i="3"/>
  <c r="Z7" i="3"/>
  <c r="W7" i="3"/>
  <c r="X7" i="3"/>
  <c r="V7" i="3"/>
  <c r="H2" i="3"/>
  <c r="I2" i="3"/>
  <c r="K7" i="3"/>
  <c r="I3" i="3"/>
  <c r="AG5" i="3"/>
  <c r="AH5" i="3"/>
  <c r="AI5" i="3"/>
  <c r="AJ5" i="3"/>
  <c r="AF5" i="3"/>
  <c r="M5" i="3"/>
  <c r="N5" i="3"/>
  <c r="O5" i="3"/>
  <c r="P5" i="3"/>
  <c r="L5" i="3"/>
  <c r="AD3" i="3"/>
  <c r="AE3" i="3"/>
  <c r="AB3" i="3"/>
  <c r="AC3" i="3"/>
  <c r="AA3" i="3"/>
  <c r="E7" i="3"/>
  <c r="C7" i="3"/>
  <c r="D7" i="3"/>
  <c r="F7" i="3"/>
  <c r="B7" i="3"/>
  <c r="T7" i="3"/>
  <c r="U7" i="3"/>
  <c r="R7" i="3"/>
  <c r="S7" i="3"/>
  <c r="Q7" i="3"/>
  <c r="X2" i="3"/>
  <c r="Y2" i="3"/>
  <c r="Z2" i="3"/>
  <c r="W2" i="3"/>
  <c r="V2" i="3"/>
  <c r="K2" i="3"/>
  <c r="H3" i="3"/>
  <c r="AI7" i="3"/>
  <c r="AJ7" i="3"/>
  <c r="AG7" i="3"/>
  <c r="AH7" i="3"/>
  <c r="AF7" i="3"/>
  <c r="O7" i="3"/>
  <c r="L7" i="3"/>
  <c r="P7" i="3"/>
  <c r="M7" i="3"/>
  <c r="N7" i="3"/>
  <c r="AB5" i="3"/>
  <c r="AA5" i="3"/>
  <c r="AC5" i="3"/>
  <c r="AD5" i="3"/>
  <c r="AE5" i="3"/>
  <c r="E3" i="3"/>
  <c r="F3" i="3"/>
  <c r="C3" i="3"/>
  <c r="D3" i="3"/>
  <c r="B3" i="3"/>
  <c r="S2" i="3"/>
  <c r="T2" i="3"/>
  <c r="U2" i="3"/>
  <c r="Q2" i="3"/>
  <c r="R2" i="3"/>
  <c r="Y3" i="3"/>
  <c r="Z3" i="3"/>
  <c r="W3" i="3"/>
  <c r="V3" i="3"/>
  <c r="X3" i="3"/>
  <c r="I7" i="3"/>
  <c r="K5" i="3"/>
  <c r="H5" i="3"/>
  <c r="K3" i="3"/>
  <c r="AH2" i="3"/>
  <c r="AI2" i="3"/>
  <c r="AJ2" i="3"/>
  <c r="AG2" i="3"/>
  <c r="AF2" i="3"/>
  <c r="N2" i="3"/>
  <c r="O2" i="3"/>
  <c r="P2" i="3"/>
  <c r="M2" i="3"/>
  <c r="L2" i="3"/>
  <c r="AD7" i="3"/>
  <c r="AE7" i="3"/>
  <c r="AB7" i="3"/>
  <c r="AC7" i="3"/>
  <c r="AA7" i="3"/>
  <c r="C5" i="3"/>
  <c r="D5" i="3"/>
  <c r="E5" i="3"/>
  <c r="F5" i="3"/>
  <c r="B5" i="3"/>
  <c r="T3" i="3"/>
  <c r="U3" i="3"/>
  <c r="R3" i="3"/>
  <c r="S3" i="3"/>
  <c r="Q3" i="3"/>
  <c r="W5" i="3"/>
  <c r="X5" i="3"/>
  <c r="Y5" i="3"/>
  <c r="Z5" i="3"/>
  <c r="V5" i="3"/>
  <c r="H7" i="3"/>
  <c r="J5" i="3"/>
  <c r="J3" i="3"/>
  <c r="AK5" i="4"/>
  <c r="AK3" i="4"/>
  <c r="G23" i="33"/>
  <c r="C31" i="40" s="1"/>
  <c r="E6" i="4" s="1"/>
  <c r="K23" i="33"/>
  <c r="O23" i="33"/>
  <c r="S23" i="33"/>
  <c r="W23" i="33"/>
  <c r="AA23" i="33"/>
  <c r="G31" i="40" s="1"/>
  <c r="AE23" i="33"/>
  <c r="AI23" i="33"/>
  <c r="C23" i="33"/>
  <c r="E23" i="33"/>
  <c r="I23" i="33"/>
  <c r="M23" i="33"/>
  <c r="Q23" i="33"/>
  <c r="E31" i="40" s="1"/>
  <c r="U23" i="33"/>
  <c r="Y23" i="33"/>
  <c r="AC23" i="33"/>
  <c r="AG23" i="33"/>
  <c r="AK23" i="33"/>
  <c r="I31" i="40" s="1"/>
  <c r="AK6" i="4" s="1"/>
  <c r="F23" i="33"/>
  <c r="J23" i="33"/>
  <c r="N23" i="33"/>
  <c r="R23" i="33"/>
  <c r="V23" i="33"/>
  <c r="F31" i="40" s="1"/>
  <c r="Z23" i="33"/>
  <c r="AD23" i="33"/>
  <c r="AH23" i="33"/>
  <c r="D23" i="33"/>
  <c r="H23" i="33"/>
  <c r="L23" i="33"/>
  <c r="D31" i="40" s="1"/>
  <c r="P23" i="33"/>
  <c r="T23" i="33"/>
  <c r="X23" i="33"/>
  <c r="AB23" i="33"/>
  <c r="AF23" i="33"/>
  <c r="H31" i="40" s="1"/>
  <c r="AJ23" i="33"/>
  <c r="D6" i="4" l="1"/>
  <c r="Z6" i="4"/>
  <c r="W6" i="4"/>
  <c r="X6" i="4"/>
  <c r="V6" i="4"/>
  <c r="Y6" i="4"/>
  <c r="AH6" i="4"/>
  <c r="AJ6" i="4"/>
  <c r="AI6" i="4"/>
  <c r="AG6" i="4"/>
  <c r="AF6" i="4"/>
  <c r="AC6" i="4"/>
  <c r="AE6" i="4"/>
  <c r="AA6" i="4"/>
  <c r="AD6" i="4"/>
  <c r="AB6" i="4"/>
  <c r="O6" i="4"/>
  <c r="P6" i="4"/>
  <c r="M6" i="4"/>
  <c r="L6" i="4"/>
  <c r="N6" i="4"/>
  <c r="R6" i="4"/>
  <c r="U6" i="4"/>
  <c r="S6" i="4"/>
  <c r="Q6" i="4"/>
  <c r="T6" i="4"/>
  <c r="H6" i="4"/>
  <c r="I6" i="4"/>
  <c r="K6" i="4"/>
  <c r="J6" i="4"/>
  <c r="G6" i="4"/>
  <c r="F6" i="4"/>
  <c r="C6" i="4"/>
  <c r="T3" i="4"/>
  <c r="V5" i="4"/>
  <c r="AG5" i="4"/>
  <c r="AH5" i="4"/>
  <c r="AI5" i="4"/>
  <c r="AF5" i="4"/>
  <c r="AJ5" i="4"/>
  <c r="G5" i="4"/>
  <c r="G3" i="4"/>
  <c r="Q3" i="4"/>
  <c r="R3" i="4"/>
  <c r="S3" i="4"/>
  <c r="AI3" i="4"/>
  <c r="AF3" i="4"/>
  <c r="AJ3" i="4"/>
  <c r="AG3" i="4"/>
  <c r="AH3" i="4"/>
  <c r="V3" i="4"/>
  <c r="R5" i="4"/>
  <c r="S5" i="4"/>
  <c r="T5" i="4"/>
  <c r="U5" i="4"/>
  <c r="Q5" i="4"/>
  <c r="Y3" i="4"/>
  <c r="X5" i="4"/>
  <c r="J3" i="4"/>
  <c r="U3" i="4" l="1"/>
  <c r="M5" i="4"/>
  <c r="N5" i="4"/>
  <c r="O5" i="4"/>
  <c r="L5" i="4"/>
  <c r="P5" i="4"/>
  <c r="Z3" i="4"/>
  <c r="I5" i="4"/>
  <c r="Y5" i="4"/>
  <c r="O3" i="4"/>
  <c r="L3" i="4"/>
  <c r="P3" i="4"/>
  <c r="M3" i="4"/>
  <c r="N3" i="4"/>
  <c r="E3" i="4"/>
  <c r="F3" i="4"/>
  <c r="C3" i="4"/>
  <c r="B3" i="4"/>
  <c r="D3" i="4"/>
  <c r="C5" i="4"/>
  <c r="B5" i="4"/>
  <c r="D5" i="4"/>
  <c r="E5" i="4"/>
  <c r="F5" i="4"/>
  <c r="X3" i="4"/>
  <c r="I3" i="4"/>
  <c r="K5" i="4"/>
  <c r="H5" i="4"/>
  <c r="H3" i="4"/>
  <c r="J5" i="4"/>
  <c r="AB5" i="4"/>
  <c r="AC5" i="4"/>
  <c r="AA5" i="4"/>
  <c r="AD5" i="4"/>
  <c r="AE5" i="4"/>
  <c r="AD3" i="4"/>
  <c r="AE3" i="4"/>
  <c r="AB3" i="4"/>
  <c r="AC3" i="4"/>
  <c r="AA3" i="4"/>
  <c r="W3" i="4"/>
  <c r="K3" i="4"/>
  <c r="Z5" i="4"/>
  <c r="W5" i="4"/>
  <c r="B6" i="33"/>
  <c r="H22" i="40" l="1"/>
  <c r="E22" i="40"/>
  <c r="I22" i="40"/>
  <c r="AK6" i="3" s="1"/>
  <c r="C22" i="40"/>
  <c r="G22" i="40"/>
  <c r="D22" i="40"/>
  <c r="F22" i="40"/>
  <c r="B22" i="40"/>
  <c r="AQ4" i="39"/>
  <c r="AP4" i="39"/>
  <c r="AO4" i="39"/>
  <c r="AN4" i="39"/>
  <c r="AM4" i="39"/>
  <c r="AL4" i="39"/>
  <c r="AK4" i="39"/>
  <c r="AJ4" i="39"/>
  <c r="AI4" i="39"/>
  <c r="AH4" i="39"/>
  <c r="AG4" i="39"/>
  <c r="AF4" i="39"/>
  <c r="AE4" i="39"/>
  <c r="AD4" i="39"/>
  <c r="AC4" i="39"/>
  <c r="AB4" i="39"/>
  <c r="AA4" i="39"/>
  <c r="Z4" i="39"/>
  <c r="Y4" i="39"/>
  <c r="X4" i="39"/>
  <c r="W4" i="39"/>
  <c r="V4" i="39"/>
  <c r="U4" i="39"/>
  <c r="T4" i="39"/>
  <c r="S4" i="39"/>
  <c r="R4" i="39"/>
  <c r="Q4" i="39"/>
  <c r="P4" i="39"/>
  <c r="O4" i="39"/>
  <c r="N4" i="39"/>
  <c r="M4" i="39"/>
  <c r="L4" i="39"/>
  <c r="K4" i="39"/>
  <c r="J4" i="39"/>
  <c r="I4" i="39"/>
  <c r="H4" i="39"/>
  <c r="G4" i="39"/>
  <c r="F4" i="39"/>
  <c r="E4" i="39"/>
  <c r="D4" i="39"/>
  <c r="C4" i="39"/>
  <c r="B4" i="39"/>
  <c r="H6" i="3" l="1"/>
  <c r="G6" i="3"/>
  <c r="K6" i="3"/>
  <c r="I6" i="3"/>
  <c r="J6" i="3"/>
  <c r="Y6" i="3"/>
  <c r="W6" i="3"/>
  <c r="V6" i="3"/>
  <c r="Z6" i="3"/>
  <c r="X6" i="3"/>
  <c r="L6" i="3"/>
  <c r="P6" i="3"/>
  <c r="N6" i="3"/>
  <c r="M6" i="3"/>
  <c r="O6" i="3"/>
  <c r="S6" i="3"/>
  <c r="Q6" i="3"/>
  <c r="T6" i="3"/>
  <c r="U6" i="3"/>
  <c r="R6" i="3"/>
  <c r="E6" i="3"/>
  <c r="C6" i="3"/>
  <c r="D6" i="3"/>
  <c r="F6" i="3"/>
  <c r="B6" i="3"/>
  <c r="AA6" i="3"/>
  <c r="AE6" i="3"/>
  <c r="AC6" i="3"/>
  <c r="AD6" i="3"/>
  <c r="AB6" i="3"/>
  <c r="AH6" i="3"/>
  <c r="AJ6" i="3"/>
  <c r="AI6" i="3"/>
  <c r="AF6" i="3"/>
  <c r="AG6" i="3"/>
  <c r="AK4" i="4" l="1"/>
  <c r="AK4" i="3"/>
  <c r="V4" i="4" l="1"/>
  <c r="W4" i="4"/>
  <c r="Z4" i="4"/>
  <c r="X4" i="4"/>
  <c r="Y4" i="4"/>
  <c r="AG4" i="3"/>
  <c r="AF4" i="3"/>
  <c r="AJ4" i="3"/>
  <c r="AH4" i="3"/>
  <c r="AI4" i="3"/>
  <c r="V4" i="3"/>
  <c r="Z4" i="3"/>
  <c r="W4" i="3"/>
  <c r="Y4" i="3"/>
  <c r="X4" i="3"/>
  <c r="AE4" i="4"/>
  <c r="AA4" i="4"/>
  <c r="AD4" i="4"/>
  <c r="AB4" i="4"/>
  <c r="AC4" i="4"/>
  <c r="Q4" i="4"/>
  <c r="U4" i="4"/>
  <c r="R4" i="4"/>
  <c r="T4" i="4"/>
  <c r="S4" i="4"/>
  <c r="AC4" i="3"/>
  <c r="AA4" i="3"/>
  <c r="AE4" i="3"/>
  <c r="AB4" i="3"/>
  <c r="AD4" i="3"/>
  <c r="U4" i="3"/>
  <c r="Q4" i="3"/>
  <c r="T4" i="3"/>
  <c r="R4" i="3"/>
  <c r="S4" i="3"/>
  <c r="B4" i="3"/>
  <c r="F4" i="3"/>
  <c r="E4" i="3"/>
  <c r="D4" i="3"/>
  <c r="C4" i="3"/>
  <c r="G4" i="4"/>
  <c r="K4" i="4"/>
  <c r="I4" i="4"/>
  <c r="H4" i="4"/>
  <c r="J4" i="4"/>
  <c r="AJ4" i="4"/>
  <c r="AH4" i="4"/>
  <c r="AF4" i="4"/>
  <c r="AG4" i="4"/>
  <c r="AI4" i="4"/>
  <c r="L4" i="3"/>
  <c r="P4" i="3"/>
  <c r="M4" i="3"/>
  <c r="O4" i="3"/>
  <c r="N4" i="3"/>
  <c r="G4" i="3"/>
  <c r="K4" i="3"/>
  <c r="H4" i="3"/>
  <c r="J4" i="3"/>
  <c r="I4" i="3"/>
  <c r="F4" i="4"/>
  <c r="C4" i="4"/>
  <c r="B4" i="4"/>
  <c r="E4" i="4"/>
  <c r="D4" i="4"/>
  <c r="N4" i="4"/>
  <c r="L4" i="4"/>
  <c r="O4" i="4"/>
  <c r="P4" i="4"/>
  <c r="M4" i="4"/>
</calcChain>
</file>

<file path=xl/sharedStrings.xml><?xml version="1.0" encoding="utf-8"?>
<sst xmlns="http://schemas.openxmlformats.org/spreadsheetml/2006/main" count="3136" uniqueCount="701">
  <si>
    <t>Sources:</t>
  </si>
  <si>
    <t>Year</t>
  </si>
  <si>
    <t>LDVs (passenger*miles)</t>
  </si>
  <si>
    <t>HDVs (passenger*miles)</t>
  </si>
  <si>
    <t>aircraft (passenger*miles)</t>
  </si>
  <si>
    <t>rail (passenger*miles)</t>
  </si>
  <si>
    <t>LDVs (freight ton*miles)</t>
  </si>
  <si>
    <t>HDVs (freight ton*miles)</t>
  </si>
  <si>
    <t>aircraft (freight ton*miles)</t>
  </si>
  <si>
    <t>rail (freight ton*miles)</t>
  </si>
  <si>
    <t>ships (freight ton*miles)</t>
  </si>
  <si>
    <t>aircraft (freight ton*miles/BTU)</t>
  </si>
  <si>
    <t>rail (freight ton*miles/BTU)</t>
  </si>
  <si>
    <t>ships (freight ton*miles/BTU)</t>
  </si>
  <si>
    <t>aircraft (passenger*miles/BTU)</t>
  </si>
  <si>
    <t>rail (passenger*miles/BTU)</t>
  </si>
  <si>
    <t>HDVs (passenger*miles/BTU)</t>
  </si>
  <si>
    <t>LDVs (passenger*miles/BTU)</t>
  </si>
  <si>
    <t>LDVs (freight ton*miles/BTU)</t>
  </si>
  <si>
    <t>HDVs (freight ton*miles/BTU)</t>
  </si>
  <si>
    <t>rail (not available)</t>
  </si>
  <si>
    <t>ships (not available)</t>
  </si>
  <si>
    <t>motorbikes (not used for freight)</t>
  </si>
  <si>
    <t>Total</t>
  </si>
  <si>
    <t>motorbikes (passenger*miles)</t>
  </si>
  <si>
    <t>motorbikes (not available)</t>
  </si>
  <si>
    <t>motorbikes (passenger*miles/BTU)</t>
  </si>
  <si>
    <t>VFP BAU Cargo Dist Transported</t>
  </si>
  <si>
    <t>VFP BAU New Cargo Dist Transported for Vehicles with Sales Data</t>
  </si>
  <si>
    <t>VFP BAU New Vehicle Fuel Economy</t>
  </si>
  <si>
    <t>ships (passenger*miles)</t>
  </si>
  <si>
    <t>ships (passenger*miles/BTU)</t>
  </si>
  <si>
    <t>IX</t>
  </si>
  <si>
    <t>Transportasi</t>
  </si>
  <si>
    <t>Trajectory choice</t>
  </si>
  <si>
    <t>Component</t>
  </si>
  <si>
    <t>Trajectory</t>
  </si>
  <si>
    <t>Technology</t>
  </si>
  <si>
    <t>Trajectory assumptions</t>
  </si>
  <si>
    <t>Mode</t>
  </si>
  <si>
    <t>Description</t>
  </si>
  <si>
    <t>Notes</t>
  </si>
  <si>
    <t>Trajectory 1</t>
  </si>
  <si>
    <t>ICE-ADO</t>
  </si>
  <si>
    <t>ICE diesel</t>
  </si>
  <si>
    <t>ICE-CNG</t>
  </si>
  <si>
    <t>ICE CNG</t>
  </si>
  <si>
    <t>ICE-BIOD</t>
  </si>
  <si>
    <t>ICE bio-diesel</t>
  </si>
  <si>
    <t>RAIL</t>
  </si>
  <si>
    <t>Trajectory 2</t>
  </si>
  <si>
    <t>Trajectory 3</t>
  </si>
  <si>
    <t>Trajectory 4</t>
  </si>
  <si>
    <t>Fixed assumptions</t>
  </si>
  <si>
    <t>Number of vehicle by mode without shifting mode of transportation</t>
  </si>
  <si>
    <t>unit of vehicle</t>
  </si>
  <si>
    <t>Typical distance travelled by mode</t>
  </si>
  <si>
    <t>distance travelled/vehicle</t>
  </si>
  <si>
    <t>km</t>
  </si>
  <si>
    <t>Technology Efficiency</t>
  </si>
  <si>
    <t>TWh/km</t>
  </si>
  <si>
    <t>Derived assumptions</t>
  </si>
  <si>
    <t>Technology Peneration</t>
  </si>
  <si>
    <t>Number of vehicle by technology</t>
  </si>
  <si>
    <t>Number of distance travelled by technology</t>
  </si>
  <si>
    <t>1. ENERGY DEMAND BY VECTOR</t>
  </si>
  <si>
    <t>Total energy use = Distance Travelled × Tech. Efficiency</t>
  </si>
  <si>
    <t>Vector</t>
  </si>
  <si>
    <t>TWh</t>
  </si>
  <si>
    <t>V.08</t>
  </si>
  <si>
    <t>V.03</t>
  </si>
  <si>
    <t>V.14</t>
  </si>
  <si>
    <t>Type</t>
  </si>
  <si>
    <t>Hidrokarbon gas</t>
  </si>
  <si>
    <t>ADO</t>
  </si>
  <si>
    <t>V.09</t>
  </si>
  <si>
    <t>IDO</t>
  </si>
  <si>
    <t>Bio-diesel</t>
  </si>
  <si>
    <t>V.02</t>
  </si>
  <si>
    <t>Hidrokarbon cairan</t>
  </si>
  <si>
    <t>Outputs</t>
  </si>
  <si>
    <t>Name</t>
  </si>
  <si>
    <t>2011</t>
  </si>
  <si>
    <t>2015</t>
  </si>
  <si>
    <t>2020</t>
  </si>
  <si>
    <t>2025</t>
  </si>
  <si>
    <t>2030</t>
  </si>
  <si>
    <t>2035</t>
  </si>
  <si>
    <t>2040</t>
  </si>
  <si>
    <t>2045</t>
  </si>
  <si>
    <t>2050</t>
  </si>
  <si>
    <t>T.02</t>
  </si>
  <si>
    <t>Transportasi penumpang</t>
  </si>
  <si>
    <t>IX.b.2</t>
  </si>
  <si>
    <t>Transportasi penumpang antar kota</t>
  </si>
  <si>
    <t>BUS</t>
  </si>
  <si>
    <t>DIESEL</t>
  </si>
  <si>
    <t>Diesel locomotive</t>
  </si>
  <si>
    <t>BIOD</t>
  </si>
  <si>
    <t>Bio-diesel locomotive</t>
  </si>
  <si>
    <t>SHIP</t>
  </si>
  <si>
    <t>ICE diesel oil</t>
  </si>
  <si>
    <t>ICE-IDO</t>
  </si>
  <si>
    <t>ICE industrial diesel oil</t>
  </si>
  <si>
    <t>ICE-MFO</t>
  </si>
  <si>
    <t>ICE marine fuel oil</t>
  </si>
  <si>
    <t>INTERCITY TRANSPORT</t>
  </si>
  <si>
    <t>Intercity buses</t>
  </si>
  <si>
    <t>No. of buses</t>
  </si>
  <si>
    <t>Intercity railway</t>
  </si>
  <si>
    <t>No. Trains</t>
  </si>
  <si>
    <t>Passenger ships incl. ferry</t>
  </si>
  <si>
    <t>No. of ships</t>
  </si>
  <si>
    <t>TECHNOLOGY</t>
  </si>
  <si>
    <t>konstan</t>
  </si>
  <si>
    <t>Unit</t>
  </si>
  <si>
    <t>V.22</t>
  </si>
  <si>
    <t>V.10</t>
  </si>
  <si>
    <t>MFO</t>
  </si>
  <si>
    <t>Natural gas</t>
  </si>
  <si>
    <t>Freight</t>
  </si>
  <si>
    <t>Ministry of Energy and Mineral Resources</t>
  </si>
  <si>
    <t>Indonesia Calculator 2050</t>
  </si>
  <si>
    <t>http://calculator2050.esdm.go.id/model.xlsx</t>
  </si>
  <si>
    <t>Ministry of Transportation</t>
  </si>
  <si>
    <t>Transportation Statistics 2015 Book 1</t>
  </si>
  <si>
    <t>http://ppid.dephub.go.id/files/statistik/STATISTIK_PERHUBUNGAN_I_TAHUN_2015.pdf</t>
  </si>
  <si>
    <t>km per mile</t>
  </si>
  <si>
    <t>Population (persons)</t>
  </si>
  <si>
    <t>GDP (USD)</t>
  </si>
  <si>
    <t>Per Capita GDP (USD/person)</t>
  </si>
  <si>
    <t>Ship Loading</t>
  </si>
  <si>
    <t>Antara News</t>
  </si>
  <si>
    <t>Berbahaya Penumpang Kapal Ferry Lebaran Lampaui Kapasitas</t>
  </si>
  <si>
    <t>http://www.antaranews.com/print/217068/berbahaya-penumpang-kapal-ferry-lebaran-lampaui-kapasitas</t>
  </si>
  <si>
    <t>Paragraph 5</t>
  </si>
  <si>
    <t>low end</t>
  </si>
  <si>
    <t>high end</t>
  </si>
  <si>
    <t>Design capacity</t>
  </si>
  <si>
    <t>We assume that the average actual passenger loading is similar to the average of the design capacities, as ferries often</t>
  </si>
  <si>
    <t>sail near and sometimes over their design capacities.</t>
  </si>
  <si>
    <t>Average passenger loading</t>
  </si>
  <si>
    <t>passenger ship loading level</t>
  </si>
  <si>
    <t>Cargo Type</t>
  </si>
  <si>
    <t>Freight ships</t>
  </si>
  <si>
    <t>We cannot find statistics on freight ton*km.  The closest we can find are statistics on total freight tons (without known distance):</t>
  </si>
  <si>
    <t>freight tons (in 2015)</t>
  </si>
  <si>
    <t>Domestic</t>
  </si>
  <si>
    <t>International</t>
  </si>
  <si>
    <t>To convert to freight ton*miles, we will use the ratio of tons to ton*miles from the U.S.</t>
  </si>
  <si>
    <t>tons</t>
  </si>
  <si>
    <t>ton*miles</t>
  </si>
  <si>
    <t>ratio of ton*miles to tons</t>
  </si>
  <si>
    <t>Avg. ratio of ton*miles to tons</t>
  </si>
  <si>
    <t>Estimated Indonesia freight ton*miles (not ton*km) scaled by GDP growth</t>
  </si>
  <si>
    <t>Data are from the Bureau of Transportation Statistics, National Transportation Statistics, water modal profile:</t>
  </si>
  <si>
    <t>ratio of freight shipping ton*miles to tons</t>
  </si>
  <si>
    <t>U.S. Bureau of Transportation Statistics</t>
  </si>
  <si>
    <t>National Transportation Statistics</t>
  </si>
  <si>
    <t>https://www.rita.dot.gov/bts/sites/rita.dot.gov.bts/files/publications/national_transportation_statistics/html/table_water_transport_profile.html</t>
  </si>
  <si>
    <t>Appendix D, Water Transport Modal Profile</t>
  </si>
  <si>
    <t>Note that a typo in the original data source was fixed in the 2004 and 2005 cells for ton*miles.</t>
  </si>
  <si>
    <t>freight ships tons transported</t>
  </si>
  <si>
    <t>Page 41, Table A.2.1.07</t>
  </si>
  <si>
    <t>U.S. data for passenger ships use a different unit than Polish passenger ship data, so we estimate using</t>
  </si>
  <si>
    <t>freight ships adjusted by the ratio of passenger rail to freight rail.</t>
  </si>
  <si>
    <t>Taken from U.S. model v1.2.0 (see that model for source information)</t>
  </si>
  <si>
    <t>No data are available for "VFP BAU New Cargo Dist Transported for Vehicles with Sales Data"</t>
  </si>
  <si>
    <t>so we leave this variable blank and allow the model to apply a lifetime-based estimate.</t>
  </si>
  <si>
    <t>Scaling Factors</t>
  </si>
  <si>
    <t>For source information, see "scaling-factors.xlsx" in the InputData folder.</t>
  </si>
  <si>
    <t>-</t>
  </si>
  <si>
    <t>2016 to 2012</t>
  </si>
  <si>
    <t>2015 to 2012</t>
  </si>
  <si>
    <t>2014 to 2012</t>
  </si>
  <si>
    <t>2013 to 2012</t>
  </si>
  <si>
    <t>2011 to 2012</t>
  </si>
  <si>
    <t>2008 to 2012</t>
  </si>
  <si>
    <t>2007 to 2012</t>
  </si>
  <si>
    <t>2016 Rupiah to USD</t>
  </si>
  <si>
    <t>Region</t>
  </si>
  <si>
    <t xml:space="preserve">Asia-Pacific-40 </t>
  </si>
  <si>
    <t>Country</t>
  </si>
  <si>
    <t>Indonesia</t>
  </si>
  <si>
    <t>2014 to 2005 USD</t>
  </si>
  <si>
    <t>LDV</t>
  </si>
  <si>
    <t>Bus</t>
  </si>
  <si>
    <t>BAU Cargo Distance Transported, passenger</t>
  </si>
  <si>
    <t>BAU Cargo Distance Transported, freight</t>
  </si>
  <si>
    <t>LHDT</t>
  </si>
  <si>
    <t>MHDT</t>
  </si>
  <si>
    <t>HHDT</t>
  </si>
  <si>
    <t>ICCT Cargo Distance Transported (billion passenger*km or freight ton*km)</t>
  </si>
  <si>
    <t>World Region</t>
  </si>
  <si>
    <t>Case</t>
  </si>
  <si>
    <t>Date</t>
  </si>
  <si>
    <t>Population (million)</t>
  </si>
  <si>
    <t>PPP-GDP (billion 2005 USD)</t>
  </si>
  <si>
    <t>PPP-GDP/capita (2005 USD)</t>
  </si>
  <si>
    <t>Gasoline consumption (Mboe/day)</t>
  </si>
  <si>
    <t>Diesel consumption (Mboe/day)</t>
  </si>
  <si>
    <t>Average fuel price (cents/litre)</t>
  </si>
  <si>
    <t>Passenger-km (billion)</t>
  </si>
  <si>
    <t>Tonne-km (billion)</t>
  </si>
  <si>
    <t>Vehicle-km (billion)</t>
  </si>
  <si>
    <t>Vehicle stock (million)</t>
  </si>
  <si>
    <t>Vehicle sales (million/year)</t>
  </si>
  <si>
    <t>Vehicles/capita</t>
  </si>
  <si>
    <t>passenger-km/capita</t>
  </si>
  <si>
    <t>tonne-km/capita</t>
  </si>
  <si>
    <t>Passenger mode share</t>
  </si>
  <si>
    <t>Freight mode share</t>
  </si>
  <si>
    <t>WTW CO2e (Gt)</t>
  </si>
  <si>
    <t>WTW CO2e (Mt)</t>
  </si>
  <si>
    <t>WTW CO2 (Mt)</t>
  </si>
  <si>
    <t>CH4 (thousand tonnes)</t>
  </si>
  <si>
    <t>N2O (thousand tonnes)</t>
  </si>
  <si>
    <t>NOx (thousand tonnes)</t>
  </si>
  <si>
    <t>CO (thousand tonnes)</t>
  </si>
  <si>
    <t>PM10 (thousand tonnes)</t>
  </si>
  <si>
    <t>WTW PM2_5 (thousand tonnes)</t>
  </si>
  <si>
    <t>BC (thousand tonnes)</t>
  </si>
  <si>
    <t>SO2 (thousand tonnes)</t>
  </si>
  <si>
    <t>WTT CO2</t>
  </si>
  <si>
    <t>TTW CO2</t>
  </si>
  <si>
    <t>TTW NOx</t>
  </si>
  <si>
    <t>TTW BC</t>
  </si>
  <si>
    <t>TTW PM2_5</t>
  </si>
  <si>
    <t>TTW Energy (PJ)</t>
  </si>
  <si>
    <t>TTW Energy (Mboe/day)</t>
  </si>
  <si>
    <t>Electric vehicle share of sales</t>
  </si>
  <si>
    <t>Electric vehicle sales</t>
  </si>
  <si>
    <t>Electricity share of energy</t>
  </si>
  <si>
    <t>New Vehicle Efficiency (MJ/km)</t>
  </si>
  <si>
    <t>Average Vehicle efficiency (MJ/km)</t>
  </si>
  <si>
    <t>TTW CO2/vkm</t>
  </si>
  <si>
    <t>WTW CO2e/vkm</t>
  </si>
  <si>
    <t>WTW CO2e/pkm</t>
  </si>
  <si>
    <t>WTW CO2e/tkm</t>
  </si>
  <si>
    <t>tonnes CO2e/capita</t>
  </si>
  <si>
    <t>gCO2e/PPP-GDP</t>
  </si>
  <si>
    <t>Average Vehicle efficiency (L/100km)</t>
  </si>
  <si>
    <t>Grid carbon intensity (gCO2e/MJ)</t>
  </si>
  <si>
    <t>WTW CO2 Savings (Mt)</t>
  </si>
  <si>
    <t>TTW PM2_5 Savings (kt)</t>
  </si>
  <si>
    <t>TTW Nox Savings (kt)</t>
  </si>
  <si>
    <t>Energy Savings (Mboe/day)</t>
  </si>
  <si>
    <t>Code</t>
  </si>
  <si>
    <t>Asia &amp; Oceania</t>
  </si>
  <si>
    <t>2W</t>
  </si>
  <si>
    <t>Asia-Pacific-40 2W2000</t>
  </si>
  <si>
    <t>Asia-Pacific-40 2W2005</t>
  </si>
  <si>
    <t>Asia-Pacific-40 2W2010</t>
  </si>
  <si>
    <t>Asia-Pacific-40 2W2015</t>
  </si>
  <si>
    <t>Asia-Pacific-40 2W2020</t>
  </si>
  <si>
    <t>Asia-Pacific-40 2W2025</t>
  </si>
  <si>
    <t>Asia-Pacific-40 2W2030</t>
  </si>
  <si>
    <t>Asia-Pacific-40 2W2035</t>
  </si>
  <si>
    <t>Asia-Pacific-40 2W2040</t>
  </si>
  <si>
    <t>Asia-Pacific-40 2W2045</t>
  </si>
  <si>
    <t>Asia-Pacific-40 2W2050</t>
  </si>
  <si>
    <t>3W</t>
  </si>
  <si>
    <t>Asia-Pacific-40 3W2000</t>
  </si>
  <si>
    <t>Asia-Pacific-40 3W2005</t>
  </si>
  <si>
    <t>Asia-Pacific-40 3W2010</t>
  </si>
  <si>
    <t>Asia-Pacific-40 3W2015</t>
  </si>
  <si>
    <t>Asia-Pacific-40 3W2020</t>
  </si>
  <si>
    <t>Asia-Pacific-40 3W2025</t>
  </si>
  <si>
    <t>Asia-Pacific-40 3W2030</t>
  </si>
  <si>
    <t>Asia-Pacific-40 3W2035</t>
  </si>
  <si>
    <t>Asia-Pacific-40 3W2040</t>
  </si>
  <si>
    <t>Asia-Pacific-40 3W2045</t>
  </si>
  <si>
    <t>Asia-Pacific-40 3W2050</t>
  </si>
  <si>
    <t>All</t>
  </si>
  <si>
    <t>na</t>
  </si>
  <si>
    <t>Asia-Pacific-40 All2000</t>
  </si>
  <si>
    <t>Asia-Pacific-40 All2005</t>
  </si>
  <si>
    <t>Asia-Pacific-40 All2010</t>
  </si>
  <si>
    <t>Asia-Pacific-40 All2015</t>
  </si>
  <si>
    <t>Asia-Pacific-40 All2020</t>
  </si>
  <si>
    <t>Asia-Pacific-40 All2025</t>
  </si>
  <si>
    <t>Asia-Pacific-40 All2030</t>
  </si>
  <si>
    <t>Asia-Pacific-40 All2035</t>
  </si>
  <si>
    <t>Asia-Pacific-40 All2040</t>
  </si>
  <si>
    <t>Asia-Pacific-40 All2045</t>
  </si>
  <si>
    <t>Asia-Pacific-40 All2050</t>
  </si>
  <si>
    <t>Aviation</t>
  </si>
  <si>
    <t>Asia-Pacific-40 Aviation2000</t>
  </si>
  <si>
    <t>Asia-Pacific-40 Aviation2005</t>
  </si>
  <si>
    <t>Asia-Pacific-40 Aviation2010</t>
  </si>
  <si>
    <t>Asia-Pacific-40 Aviation2015</t>
  </si>
  <si>
    <t>Asia-Pacific-40 Aviation2020</t>
  </si>
  <si>
    <t>Asia-Pacific-40 Aviation2025</t>
  </si>
  <si>
    <t>Asia-Pacific-40 Aviation2030</t>
  </si>
  <si>
    <t>Asia-Pacific-40 Aviation2035</t>
  </si>
  <si>
    <t>Asia-Pacific-40 Aviation2040</t>
  </si>
  <si>
    <t>Asia-Pacific-40 Aviation2045</t>
  </si>
  <si>
    <t>Asia-Pacific-40 Aviation2050</t>
  </si>
  <si>
    <t>Asia-Pacific-40 Bus2000</t>
  </si>
  <si>
    <t>Asia-Pacific-40 Bus2005</t>
  </si>
  <si>
    <t>Asia-Pacific-40 Bus2010</t>
  </si>
  <si>
    <t>Asia-Pacific-40 Bus2015</t>
  </si>
  <si>
    <t>Asia-Pacific-40 Bus2020</t>
  </si>
  <si>
    <t>Asia-Pacific-40 Bus2025</t>
  </si>
  <si>
    <t>Asia-Pacific-40 Bus2030</t>
  </si>
  <si>
    <t>Asia-Pacific-40 Bus2035</t>
  </si>
  <si>
    <t>Asia-Pacific-40 Bus2040</t>
  </si>
  <si>
    <t>Asia-Pacific-40 Bus2045</t>
  </si>
  <si>
    <t>Asia-Pacific-40 Bus2050</t>
  </si>
  <si>
    <t>Freight rail</t>
  </si>
  <si>
    <t>Asia-Pacific-40 Freight rail2000</t>
  </si>
  <si>
    <t>Asia-Pacific-40 Freight rail2005</t>
  </si>
  <si>
    <t>Asia-Pacific-40 Freight rail2010</t>
  </si>
  <si>
    <t>Asia-Pacific-40 Freight rail2015</t>
  </si>
  <si>
    <t>Asia-Pacific-40 Freight rail2020</t>
  </si>
  <si>
    <t>Asia-Pacific-40 Freight rail2025</t>
  </si>
  <si>
    <t>Asia-Pacific-40 Freight rail2030</t>
  </si>
  <si>
    <t>Asia-Pacific-40 Freight rail2035</t>
  </si>
  <si>
    <t>Asia-Pacific-40 Freight rail2040</t>
  </si>
  <si>
    <t>Asia-Pacific-40 Freight rail2045</t>
  </si>
  <si>
    <t>Asia-Pacific-40 Freight rail2050</t>
  </si>
  <si>
    <t>Asia-Pacific-40 HHDT2000</t>
  </si>
  <si>
    <t>Asia-Pacific-40 HHDT2005</t>
  </si>
  <si>
    <t>Asia-Pacific-40 HHDT2010</t>
  </si>
  <si>
    <t>Asia-Pacific-40 HHDT2015</t>
  </si>
  <si>
    <t>Asia-Pacific-40 HHDT2020</t>
  </si>
  <si>
    <t>Asia-Pacific-40 HHDT2025</t>
  </si>
  <si>
    <t>Asia-Pacific-40 HHDT2030</t>
  </si>
  <si>
    <t>Asia-Pacific-40 HHDT2035</t>
  </si>
  <si>
    <t>Asia-Pacific-40 HHDT2040</t>
  </si>
  <si>
    <t>Asia-Pacific-40 HHDT2045</t>
  </si>
  <si>
    <t>Asia-Pacific-40 HHDT2050</t>
  </si>
  <si>
    <t>Asia-Pacific-40 LDV2000</t>
  </si>
  <si>
    <t>Asia-Pacific-40 LDV2005</t>
  </si>
  <si>
    <t>Asia-Pacific-40 LDV2010</t>
  </si>
  <si>
    <t>Asia-Pacific-40 LDV2015</t>
  </si>
  <si>
    <t>Asia-Pacific-40 LDV2020</t>
  </si>
  <si>
    <t>Asia-Pacific-40 LDV2025</t>
  </si>
  <si>
    <t>Asia-Pacific-40 LDV2030</t>
  </si>
  <si>
    <t>Asia-Pacific-40 LDV2035</t>
  </si>
  <si>
    <t>Asia-Pacific-40 LDV2040</t>
  </si>
  <si>
    <t>Asia-Pacific-40 LDV2045</t>
  </si>
  <si>
    <t>Asia-Pacific-40 LDV2050</t>
  </si>
  <si>
    <t>Asia-Pacific-40 LHDT2000</t>
  </si>
  <si>
    <t>Asia-Pacific-40 LHDT2005</t>
  </si>
  <si>
    <t>Asia-Pacific-40 LHDT2010</t>
  </si>
  <si>
    <t>Asia-Pacific-40 LHDT2015</t>
  </si>
  <si>
    <t>Asia-Pacific-40 LHDT2020</t>
  </si>
  <si>
    <t>Asia-Pacific-40 LHDT2025</t>
  </si>
  <si>
    <t>Asia-Pacific-40 LHDT2030</t>
  </si>
  <si>
    <t>Asia-Pacific-40 LHDT2035</t>
  </si>
  <si>
    <t>Asia-Pacific-40 LHDT2040</t>
  </si>
  <si>
    <t>Asia-Pacific-40 LHDT2045</t>
  </si>
  <si>
    <t>Asia-Pacific-40 LHDT2050</t>
  </si>
  <si>
    <t>Asia-Pacific-40 MHDT2000</t>
  </si>
  <si>
    <t>Asia-Pacific-40 MHDT2005</t>
  </si>
  <si>
    <t>Asia-Pacific-40 MHDT2010</t>
  </si>
  <si>
    <t>Asia-Pacific-40 MHDT2015</t>
  </si>
  <si>
    <t>Asia-Pacific-40 MHDT2020</t>
  </si>
  <si>
    <t>Asia-Pacific-40 MHDT2025</t>
  </si>
  <si>
    <t>Asia-Pacific-40 MHDT2030</t>
  </si>
  <si>
    <t>Asia-Pacific-40 MHDT2035</t>
  </si>
  <si>
    <t>Asia-Pacific-40 MHDT2040</t>
  </si>
  <si>
    <t>Asia-Pacific-40 MHDT2045</t>
  </si>
  <si>
    <t>Asia-Pacific-40 MHDT2050</t>
  </si>
  <si>
    <t>Passenger rail</t>
  </si>
  <si>
    <t>Asia-Pacific-40 Passenger rail2000</t>
  </si>
  <si>
    <t>Asia-Pacific-40 Passenger rail2005</t>
  </si>
  <si>
    <t>Asia-Pacific-40 Passenger rail2010</t>
  </si>
  <si>
    <t>Asia-Pacific-40 Passenger rail2015</t>
  </si>
  <si>
    <t>Asia-Pacific-40 Passenger rail2020</t>
  </si>
  <si>
    <t>Asia-Pacific-40 Passenger rail2025</t>
  </si>
  <si>
    <t>Asia-Pacific-40 Passenger rail2030</t>
  </si>
  <si>
    <t>Asia-Pacific-40 Passenger rail2035</t>
  </si>
  <si>
    <t>Asia-Pacific-40 Passenger rail2040</t>
  </si>
  <si>
    <t>Asia-Pacific-40 Passenger rail2045</t>
  </si>
  <si>
    <t>Asia-Pacific-40 Passenger rail2050</t>
  </si>
  <si>
    <t>Truck</t>
  </si>
  <si>
    <t>Asia-Pacific-40 Truck2000</t>
  </si>
  <si>
    <t>Asia-Pacific-40 Truck2005</t>
  </si>
  <si>
    <t>Asia-Pacific-40 Truck2010</t>
  </si>
  <si>
    <t>Asia-Pacific-40 Truck2015</t>
  </si>
  <si>
    <t>Asia-Pacific-40 Truck2020</t>
  </si>
  <si>
    <t>Asia-Pacific-40 Truck2025</t>
  </si>
  <si>
    <t>Asia-Pacific-40 Truck2030</t>
  </si>
  <si>
    <t>Asia-Pacific-40 Truck2035</t>
  </si>
  <si>
    <t>Asia-Pacific-40 Truck2040</t>
  </si>
  <si>
    <t>Asia-Pacific-40 Truck2045</t>
  </si>
  <si>
    <t>Asia-Pacific-40 Truck2050</t>
  </si>
  <si>
    <t>Column Labels</t>
  </si>
  <si>
    <t>Row Labels</t>
  </si>
  <si>
    <t>Sum of Tonne-km (billion)</t>
  </si>
  <si>
    <t>Sum of Passenger-km (billion)</t>
  </si>
  <si>
    <t>Table IX.b.2</t>
  </si>
  <si>
    <t>ICCT</t>
  </si>
  <si>
    <t>Global Transportation Roadmap Model</t>
  </si>
  <si>
    <t>http://www.theicct.org/global-transportation-roadmap-model</t>
  </si>
  <si>
    <t>Fuel Use for Ships</t>
  </si>
  <si>
    <t>BAU New Vehicle Fuel Economy</t>
  </si>
  <si>
    <t>Average of New Vehicle Efficiency (MJ/km)</t>
  </si>
  <si>
    <t>Vehicle Type</t>
  </si>
  <si>
    <t>Passenger</t>
  </si>
  <si>
    <t>HDV</t>
  </si>
  <si>
    <t>Motorbike - 2W</t>
  </si>
  <si>
    <t>Motorbike - 3W</t>
  </si>
  <si>
    <t>Cargo Loading (passengers/vehicle or freight tons/vehicle) - Asia Pacific</t>
  </si>
  <si>
    <t>Average New Vehicle Fuel Economy</t>
  </si>
  <si>
    <t>BTU per MJ</t>
  </si>
  <si>
    <t>US Values</t>
  </si>
  <si>
    <t>BAU fuel use by vehicle type, average loading, and new vehicle efficiency for LDVs, HDVs, and Motorbikes</t>
  </si>
  <si>
    <t>BAU new vehicle fuel economy for rail, aircraft, and ships</t>
  </si>
  <si>
    <t>B_out, LDV Inputs, LDV Calcs, Bus Input, Bus Calcs, 2W Input, 2W Calcs, 3W Input, 3W Calcs, LHDT Input, LHDT Calcs, MHDT Input, MHDT Calcs, HHDT, Input, HHDT Calcs, Passenger Rail, and Freight Rail tabs</t>
  </si>
  <si>
    <t>Japan</t>
  </si>
  <si>
    <t>South Korea</t>
  </si>
  <si>
    <t>Japan2W2000</t>
  </si>
  <si>
    <t>Australia</t>
  </si>
  <si>
    <t>Japan2W2005</t>
  </si>
  <si>
    <t>Japan2W2010</t>
  </si>
  <si>
    <t>Middle East</t>
  </si>
  <si>
    <t>Japan2W2015</t>
  </si>
  <si>
    <t>Africa</t>
  </si>
  <si>
    <t>Japan2W2020</t>
  </si>
  <si>
    <t>Japan2W2025</t>
  </si>
  <si>
    <t>Global</t>
  </si>
  <si>
    <t>Japan2W2030</t>
  </si>
  <si>
    <t>Japan2W2035</t>
  </si>
  <si>
    <t>Japan2W2040</t>
  </si>
  <si>
    <t>Japan2W2045</t>
  </si>
  <si>
    <t>Japan2W2050</t>
  </si>
  <si>
    <t>Japan3W2000</t>
  </si>
  <si>
    <t>Japan3W2005</t>
  </si>
  <si>
    <t>Japan3W2010</t>
  </si>
  <si>
    <t>Japan3W2015</t>
  </si>
  <si>
    <t>Japan3W2020</t>
  </si>
  <si>
    <t>Japan3W2025</t>
  </si>
  <si>
    <t>Japan3W2030</t>
  </si>
  <si>
    <t>Japan3W2035</t>
  </si>
  <si>
    <t>Japan3W2040</t>
  </si>
  <si>
    <t>Japan3W2045</t>
  </si>
  <si>
    <t>Japan3W2050</t>
  </si>
  <si>
    <t>JapanAll2000</t>
  </si>
  <si>
    <t>JapanAll2005</t>
  </si>
  <si>
    <t>JapanAll2010</t>
  </si>
  <si>
    <t>JapanAll2015</t>
  </si>
  <si>
    <t>JapanAll2020</t>
  </si>
  <si>
    <t>JapanAll2025</t>
  </si>
  <si>
    <t>JapanAll2030</t>
  </si>
  <si>
    <t>JapanAll2035</t>
  </si>
  <si>
    <t>JapanAll2040</t>
  </si>
  <si>
    <t>JapanAll2045</t>
  </si>
  <si>
    <t>JapanAll2050</t>
  </si>
  <si>
    <t>JapanAviation2000</t>
  </si>
  <si>
    <t>JapanAviation2005</t>
  </si>
  <si>
    <t>JapanAviation2010</t>
  </si>
  <si>
    <t>JapanAviation2015</t>
  </si>
  <si>
    <t>JapanAviation2020</t>
  </si>
  <si>
    <t>JapanAviation2025</t>
  </si>
  <si>
    <t>JapanAviation2030</t>
  </si>
  <si>
    <t>JapanAviation2035</t>
  </si>
  <si>
    <t>JapanAviation2040</t>
  </si>
  <si>
    <t>JapanAviation2045</t>
  </si>
  <si>
    <t>JapanAviation2050</t>
  </si>
  <si>
    <t>JapanBus2000</t>
  </si>
  <si>
    <t>JapanBus2005</t>
  </si>
  <si>
    <t>JapanBus2010</t>
  </si>
  <si>
    <t>JapanBus2015</t>
  </si>
  <si>
    <t>JapanBus2020</t>
  </si>
  <si>
    <t>JapanBus2025</t>
  </si>
  <si>
    <t>JapanBus2030</t>
  </si>
  <si>
    <t>JapanBus2035</t>
  </si>
  <si>
    <t>JapanBus2040</t>
  </si>
  <si>
    <t>JapanBus2045</t>
  </si>
  <si>
    <t>JapanBus2050</t>
  </si>
  <si>
    <t>JapanFreight rail2000</t>
  </si>
  <si>
    <t>JapanFreight rail2005</t>
  </si>
  <si>
    <t>JapanFreight rail2010</t>
  </si>
  <si>
    <t>JapanFreight rail2015</t>
  </si>
  <si>
    <t>JapanFreight rail2020</t>
  </si>
  <si>
    <t>JapanFreight rail2025</t>
  </si>
  <si>
    <t>JapanFreight rail2030</t>
  </si>
  <si>
    <t>JapanFreight rail2035</t>
  </si>
  <si>
    <t>JapanFreight rail2040</t>
  </si>
  <si>
    <t>JapanFreight rail2045</t>
  </si>
  <si>
    <t>JapanFreight rail2050</t>
  </si>
  <si>
    <t>JapanHHDT2000</t>
  </si>
  <si>
    <t>JapanHHDT2005</t>
  </si>
  <si>
    <t>JapanHHDT2010</t>
  </si>
  <si>
    <t>JapanHHDT2015</t>
  </si>
  <si>
    <t>JapanHHDT2020</t>
  </si>
  <si>
    <t>JapanHHDT2025</t>
  </si>
  <si>
    <t>JapanHHDT2030</t>
  </si>
  <si>
    <t>JapanHHDT2035</t>
  </si>
  <si>
    <t>JapanHHDT2040</t>
  </si>
  <si>
    <t>JapanHHDT2045</t>
  </si>
  <si>
    <t>JapanHHDT2050</t>
  </si>
  <si>
    <t>JapanLDV2000</t>
  </si>
  <si>
    <t>JapanLDV2005</t>
  </si>
  <si>
    <t>JapanLDV2010</t>
  </si>
  <si>
    <t>JapanLDV2015</t>
  </si>
  <si>
    <t>JapanLDV2020</t>
  </si>
  <si>
    <t>JapanLDV2025</t>
  </si>
  <si>
    <t>JapanLDV2030</t>
  </si>
  <si>
    <t>JapanLDV2035</t>
  </si>
  <si>
    <t>JapanLDV2040</t>
  </si>
  <si>
    <t>JapanLDV2045</t>
  </si>
  <si>
    <t>JapanLDV2050</t>
  </si>
  <si>
    <t>JapanLHDT2000</t>
  </si>
  <si>
    <t>JapanLHDT2005</t>
  </si>
  <si>
    <t>JapanLHDT2010</t>
  </si>
  <si>
    <t>JapanLHDT2015</t>
  </si>
  <si>
    <t>JapanLHDT2020</t>
  </si>
  <si>
    <t>JapanLHDT2025</t>
  </si>
  <si>
    <t>JapanLHDT2030</t>
  </si>
  <si>
    <t>JapanLHDT2035</t>
  </si>
  <si>
    <t>JapanLHDT2040</t>
  </si>
  <si>
    <t>JapanLHDT2045</t>
  </si>
  <si>
    <t>JapanLHDT2050</t>
  </si>
  <si>
    <t>JapanMHDT2000</t>
  </si>
  <si>
    <t>JapanMHDT2005</t>
  </si>
  <si>
    <t>JapanMHDT2010</t>
  </si>
  <si>
    <t>JapanMHDT2015</t>
  </si>
  <si>
    <t>JapanMHDT2020</t>
  </si>
  <si>
    <t>JapanMHDT2025</t>
  </si>
  <si>
    <t>JapanMHDT2030</t>
  </si>
  <si>
    <t>JapanMHDT2035</t>
  </si>
  <si>
    <t>JapanMHDT2040</t>
  </si>
  <si>
    <t>JapanMHDT2045</t>
  </si>
  <si>
    <t>JapanMHDT2050</t>
  </si>
  <si>
    <t>JapanPassenger rail2000</t>
  </si>
  <si>
    <t>JapanPassenger rail2005</t>
  </si>
  <si>
    <t>JapanPassenger rail2010</t>
  </si>
  <si>
    <t>JapanPassenger rail2015</t>
  </si>
  <si>
    <t>JapanPassenger rail2020</t>
  </si>
  <si>
    <t>JapanPassenger rail2025</t>
  </si>
  <si>
    <t>JapanPassenger rail2030</t>
  </si>
  <si>
    <t>JapanPassenger rail2035</t>
  </si>
  <si>
    <t>JapanPassenger rail2040</t>
  </si>
  <si>
    <t>JapanPassenger rail2045</t>
  </si>
  <si>
    <t>JapanPassenger rail2050</t>
  </si>
  <si>
    <t>JapanTruck2000</t>
  </si>
  <si>
    <t>JapanTruck2005</t>
  </si>
  <si>
    <t>JapanTruck2010</t>
  </si>
  <si>
    <t>JapanTruck2015</t>
  </si>
  <si>
    <t>JapanTruck2020</t>
  </si>
  <si>
    <t>JapanTruck2025</t>
  </si>
  <si>
    <t>JapanTruck2030</t>
  </si>
  <si>
    <t>JapanTruck2035</t>
  </si>
  <si>
    <t>JapanTruck2040</t>
  </si>
  <si>
    <t>JapanTruck2045</t>
  </si>
  <si>
    <t>JapanTruck2050</t>
  </si>
  <si>
    <t>Korea, South</t>
  </si>
  <si>
    <t>South Korea2W2000</t>
  </si>
  <si>
    <t>U.S.</t>
  </si>
  <si>
    <t>South Korea2W2005</t>
  </si>
  <si>
    <t>Canada</t>
  </si>
  <si>
    <t>South Korea2W2010</t>
  </si>
  <si>
    <t>Mexico</t>
  </si>
  <si>
    <t>South Korea2W2015</t>
  </si>
  <si>
    <t>Brazil</t>
  </si>
  <si>
    <t>South Korea2W2020</t>
  </si>
  <si>
    <t>Latin America-31</t>
  </si>
  <si>
    <t>South Korea2W2025</t>
  </si>
  <si>
    <t>EU-27</t>
  </si>
  <si>
    <t>South Korea2W2030</t>
  </si>
  <si>
    <t>Russia</t>
  </si>
  <si>
    <t>South Korea2W2035</t>
  </si>
  <si>
    <t>Non-EU Europe</t>
  </si>
  <si>
    <t>South Korea2W2040</t>
  </si>
  <si>
    <t>China</t>
  </si>
  <si>
    <t>South Korea2W2045</t>
  </si>
  <si>
    <t>South Korea2W2050</t>
  </si>
  <si>
    <t>India</t>
  </si>
  <si>
    <t>South Korea3W2000</t>
  </si>
  <si>
    <t>South Korea3W2005</t>
  </si>
  <si>
    <t>South Korea3W2010</t>
  </si>
  <si>
    <t>South Korea3W2015</t>
  </si>
  <si>
    <t>South Korea3W2020</t>
  </si>
  <si>
    <t>South Korea3W2025</t>
  </si>
  <si>
    <t>South Korea3W2030</t>
  </si>
  <si>
    <t>South Korea3W2035</t>
  </si>
  <si>
    <t>South Korea3W2040</t>
  </si>
  <si>
    <t>NEW VEHICLE FUEL EFFICIENCY - FREIGHT ON-ROAD VEHICLES</t>
  </si>
  <si>
    <t>South Korea3W2045</t>
  </si>
  <si>
    <t>South Korea3W2050</t>
  </si>
  <si>
    <t>NEW GASOLINE VEHICLE EFFICIENCY - LHDT (includes non-plug-in hybrids)</t>
  </si>
  <si>
    <t>South KoreaAll2000</t>
  </si>
  <si>
    <t>South KoreaAll2005</t>
  </si>
  <si>
    <t>South KoreaAll2010</t>
  </si>
  <si>
    <t>South KoreaAll2015</t>
  </si>
  <si>
    <t>South KoreaAll2020</t>
  </si>
  <si>
    <t>South KoreaAll2025</t>
  </si>
  <si>
    <t>South KoreaAll2030</t>
  </si>
  <si>
    <t>South KoreaAll2035</t>
  </si>
  <si>
    <t>South KoreaAll2040</t>
  </si>
  <si>
    <t>South KoreaAll2045</t>
  </si>
  <si>
    <t>South KoreaAll2050</t>
  </si>
  <si>
    <t>South KoreaAviation2000</t>
  </si>
  <si>
    <t>South KoreaAviation2005</t>
  </si>
  <si>
    <t>South KoreaAviation2010</t>
  </si>
  <si>
    <t>South KoreaAviation2015</t>
  </si>
  <si>
    <t>South KoreaAviation2020</t>
  </si>
  <si>
    <t>South KoreaAviation2025</t>
  </si>
  <si>
    <t>South KoreaAviation2030</t>
  </si>
  <si>
    <t>South KoreaAviation2035</t>
  </si>
  <si>
    <t>South KoreaAviation2040</t>
  </si>
  <si>
    <t>South KoreaAviation2045</t>
  </si>
  <si>
    <t>NEW DIESEL VEHICLE EFFICIENCY - LHDT (includes non-plug-in hybrids)</t>
  </si>
  <si>
    <t>South KoreaAviation2050</t>
  </si>
  <si>
    <t>South KoreaBus2000</t>
  </si>
  <si>
    <t>South KoreaBus2005</t>
  </si>
  <si>
    <t>South KoreaBus2010</t>
  </si>
  <si>
    <t>South KoreaBus2015</t>
  </si>
  <si>
    <t>South KoreaBus2020</t>
  </si>
  <si>
    <t>South KoreaBus2025</t>
  </si>
  <si>
    <t>South KoreaBus2030</t>
  </si>
  <si>
    <t>South KoreaBus2035</t>
  </si>
  <si>
    <t>South KoreaBus2040</t>
  </si>
  <si>
    <t>South KoreaBus2045</t>
  </si>
  <si>
    <t>South KoreaBus2050</t>
  </si>
  <si>
    <t>South KoreaFreight rail2000</t>
  </si>
  <si>
    <t>South KoreaFreight rail2005</t>
  </si>
  <si>
    <t>South KoreaFreight rail2010</t>
  </si>
  <si>
    <t>South KoreaFreight rail2015</t>
  </si>
  <si>
    <t>South KoreaFreight rail2020</t>
  </si>
  <si>
    <t>South KoreaFreight rail2025</t>
  </si>
  <si>
    <t>South KoreaFreight rail2030</t>
  </si>
  <si>
    <t>South KoreaFreight rail2035</t>
  </si>
  <si>
    <t>South KoreaFreight rail2040</t>
  </si>
  <si>
    <t>NEW GASOLINE VEHICLE EFFICIENCY - MHDT (includes non-plug-in hybrids)</t>
  </si>
  <si>
    <t>South KoreaFreight rail2045</t>
  </si>
  <si>
    <t>South KoreaFreight rail2050</t>
  </si>
  <si>
    <t>South KoreaHHDT2000</t>
  </si>
  <si>
    <t>South KoreaHHDT2005</t>
  </si>
  <si>
    <t>South KoreaHHDT2010</t>
  </si>
  <si>
    <t>South KoreaHHDT2015</t>
  </si>
  <si>
    <t>South KoreaHHDT2020</t>
  </si>
  <si>
    <t>South KoreaHHDT2025</t>
  </si>
  <si>
    <t>South KoreaHHDT2030</t>
  </si>
  <si>
    <t>South KoreaHHDT2035</t>
  </si>
  <si>
    <t>South KoreaHHDT2040</t>
  </si>
  <si>
    <t>South KoreaHHDT2045</t>
  </si>
  <si>
    <t>South KoreaHHDT2050</t>
  </si>
  <si>
    <t>South KoreaLDV2000</t>
  </si>
  <si>
    <t>South KoreaLDV2005</t>
  </si>
  <si>
    <t>South KoreaLDV2010</t>
  </si>
  <si>
    <t>South KoreaLDV2015</t>
  </si>
  <si>
    <t>South KoreaLDV2020</t>
  </si>
  <si>
    <t>South KoreaLDV2025</t>
  </si>
  <si>
    <t>South KoreaLDV2030</t>
  </si>
  <si>
    <t>South KoreaLDV2035</t>
  </si>
  <si>
    <t>NEW DIESEL VEHICLE EFFICIENCY - MHDT (includes non-plug-in hybrids)</t>
  </si>
  <si>
    <t>South KoreaLDV2040</t>
  </si>
  <si>
    <t>South KoreaLDV2045</t>
  </si>
  <si>
    <t>South KoreaLDV2050</t>
  </si>
  <si>
    <t>South KoreaLHDT2000</t>
  </si>
  <si>
    <t>South KoreaLHDT2005</t>
  </si>
  <si>
    <t>South KoreaLHDT2010</t>
  </si>
  <si>
    <t>South KoreaLHDT2015</t>
  </si>
  <si>
    <t>South KoreaLHDT2020</t>
  </si>
  <si>
    <t>South KoreaLHDT2025</t>
  </si>
  <si>
    <t>South KoreaLHDT2030</t>
  </si>
  <si>
    <t>South KoreaLHDT2035</t>
  </si>
  <si>
    <t>South KoreaLHDT2040</t>
  </si>
  <si>
    <t>South KoreaLHDT2045</t>
  </si>
  <si>
    <t>South KoreaLHDT2050</t>
  </si>
  <si>
    <t>South KoreaMHDT2000</t>
  </si>
  <si>
    <t>South KoreaMHDT2005</t>
  </si>
  <si>
    <t>South KoreaMHDT2010</t>
  </si>
  <si>
    <t>South KoreaMHDT2015</t>
  </si>
  <si>
    <t>South KoreaMHDT2020</t>
  </si>
  <si>
    <t>South KoreaMHDT2025</t>
  </si>
  <si>
    <t>South KoreaMHDT2030</t>
  </si>
  <si>
    <t>NEW GASOLINE VEHICLE EFFICIENCY - HHDT (includes non-plug-in hybrids)</t>
  </si>
  <si>
    <t>South KoreaMHDT2035</t>
  </si>
  <si>
    <t>South KoreaMHDT2040</t>
  </si>
  <si>
    <t>South KoreaMHDT2045</t>
  </si>
  <si>
    <t>South KoreaMHDT2050</t>
  </si>
  <si>
    <t>South KoreaPassenger rail2000</t>
  </si>
  <si>
    <t>South KoreaPassenger rail2005</t>
  </si>
  <si>
    <t>South KoreaPassenger rail2010</t>
  </si>
  <si>
    <t>South KoreaPassenger rail2015</t>
  </si>
  <si>
    <t>South KoreaPassenger rail2020</t>
  </si>
  <si>
    <t>South KoreaPassenger rail2025</t>
  </si>
  <si>
    <t>South KoreaPassenger rail2030</t>
  </si>
  <si>
    <t>South KoreaPassenger rail2035</t>
  </si>
  <si>
    <t>South KoreaPassenger rail2040</t>
  </si>
  <si>
    <t>South KoreaPassenger rail2045</t>
  </si>
  <si>
    <t>South KoreaPassenger rail2050</t>
  </si>
  <si>
    <t>South KoreaTruck2000</t>
  </si>
  <si>
    <t>South KoreaTruck2005</t>
  </si>
  <si>
    <t>South KoreaTruck2010</t>
  </si>
  <si>
    <t>South KoreaTruck2015</t>
  </si>
  <si>
    <t>South KoreaTruck2020</t>
  </si>
  <si>
    <t>South KoreaTruck2025</t>
  </si>
  <si>
    <t>NEW DIESEL VEHICLE EFFICIENCY - HHDT (includes non-plug-in hybrids)</t>
  </si>
  <si>
    <t>South KoreaTruck2030</t>
  </si>
  <si>
    <t>South KoreaTruck2035</t>
  </si>
  <si>
    <t>South KoreaTruck2040</t>
  </si>
  <si>
    <t>South KoreaTruck2045</t>
  </si>
  <si>
    <t>South KoreaTruck2050</t>
  </si>
  <si>
    <t>Sum of Vehicle stock (million)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</si>
</sst>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41" formatCode="_(* #,##0_);_(* \(#,##0\);_(* &quot;-&quot;_);_(@_)"/>
    <numFmt numFmtId="44" formatCode="_(&quot;$&quot;* #,##0.00_);_(&quot;$&quot;* \(#,##0.00\);_(&quot;$&quot;* &quot;-&quot;??_);_(@_)"/>
    <numFmt numFmtId="43" formatCode="_(* #,##0.00_);_(* \(#,##0.00\);_(* &quot;-&quot;??_);_(@_)"/>
    <numFmt numFmtId="164" formatCode="0.0%"/>
    <numFmt numFmtId="165" formatCode="0.000E+00"/>
    <numFmt numFmtId="166" formatCode="###0.00_)"/>
    <numFmt numFmtId="167" formatCode="#,##0_)"/>
    <numFmt numFmtId="168" formatCode="0.00%;\ \(0.00%\);\ \-"/>
    <numFmt numFmtId="169" formatCode="0.0"/>
    <numFmt numFmtId="170" formatCode="_(* #,##0.0_);_(* \(#,##0.0\);_(* &quot;-&quot;??_);_(@_)"/>
    <numFmt numFmtId="171" formatCode="_(* #,##0_);_(* \(#,##0\);_(* &quot;-&quot;??_);_(@_)"/>
    <numFmt numFmtId="172" formatCode="0.000%"/>
    <numFmt numFmtId="173" formatCode="_(* #,##0.00_);_(* \(#,##0.00\);_(* &quot;-&quot;_);_(@_)"/>
    <numFmt numFmtId="174" formatCode="#,##0.0_);\(#,##0.0\);&quot;-&quot;;@"/>
    <numFmt numFmtId="175" formatCode="0.000"/>
    <numFmt numFmtId="176" formatCode="_(* #,##0.000_);_(* \(#,##0.000\);_(* &quot;-&quot;??_);_(@_)"/>
  </numFmts>
  <fonts count="80">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10"/>
      <name val="Helv"/>
      <family val="2"/>
    </font>
    <font>
      <sz val="10"/>
      <name val="Arial"/>
      <family val="2"/>
    </font>
    <font>
      <sz val="10"/>
      <name val="Helv"/>
      <family val="2"/>
    </font>
    <font>
      <vertAlign val="superscript"/>
      <sz val="12"/>
      <name val="Helv"/>
      <family val="2"/>
    </font>
    <font>
      <sz val="8"/>
      <name val="Helv"/>
      <family val="2"/>
    </font>
    <font>
      <b/>
      <sz val="14"/>
      <name val="Helv"/>
    </font>
    <font>
      <b/>
      <sz val="10"/>
      <name val="Helv"/>
    </font>
    <font>
      <sz val="10"/>
      <name val="Helv"/>
    </font>
    <font>
      <vertAlign val="superscript"/>
      <sz val="12"/>
      <name val="Helv"/>
    </font>
    <font>
      <sz val="11"/>
      <color theme="1"/>
      <name val="Calibri"/>
      <family val="2"/>
      <scheme val="minor"/>
    </font>
    <font>
      <b/>
      <sz val="12"/>
      <color indexed="30"/>
      <name val="Calibri"/>
      <family val="2"/>
    </font>
    <font>
      <sz val="9"/>
      <color indexed="8"/>
      <name val="Calibri"/>
      <family val="2"/>
    </font>
    <font>
      <b/>
      <sz val="9"/>
      <color indexed="8"/>
      <name val="Calibri"/>
      <family val="2"/>
    </font>
    <font>
      <sz val="8"/>
      <name val="Helv"/>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b/>
      <sz val="12"/>
      <name val="Helv"/>
    </font>
    <font>
      <sz val="9"/>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rgb="FF000000"/>
      <name val="Cambria"/>
      <family val="1"/>
    </font>
    <font>
      <b/>
      <sz val="16"/>
      <color rgb="FF000000"/>
      <name val="Cambria"/>
      <family val="1"/>
      <scheme val="major"/>
    </font>
    <font>
      <b/>
      <sz val="16"/>
      <color theme="1"/>
      <name val="Cambria"/>
      <family val="1"/>
      <scheme val="major"/>
    </font>
    <font>
      <sz val="10"/>
      <color rgb="FF000000"/>
      <name val="Cambria"/>
      <family val="1"/>
      <scheme val="major"/>
    </font>
    <font>
      <sz val="16"/>
      <color rgb="FF000000"/>
      <name val="Cambria"/>
      <family val="1"/>
      <scheme val="major"/>
    </font>
    <font>
      <sz val="12"/>
      <color theme="1"/>
      <name val="Cambria"/>
      <family val="1"/>
      <scheme val="major"/>
    </font>
    <font>
      <u/>
      <sz val="10"/>
      <color rgb="FF0000FF"/>
      <name val="Cambria"/>
      <family val="1"/>
      <scheme val="major"/>
    </font>
    <font>
      <sz val="12"/>
      <color rgb="FF000000"/>
      <name val="Cambria"/>
      <family val="1"/>
      <scheme val="major"/>
    </font>
    <font>
      <b/>
      <sz val="12"/>
      <color rgb="FF000000"/>
      <name val="Cambria"/>
      <family val="1"/>
      <scheme val="major"/>
    </font>
    <font>
      <b/>
      <sz val="10"/>
      <color rgb="FF000000"/>
      <name val="Cambria"/>
      <family val="1"/>
      <scheme val="major"/>
    </font>
    <font>
      <b/>
      <sz val="10"/>
      <color rgb="FF000000"/>
      <name val="Cambria"/>
      <family val="1"/>
    </font>
    <font>
      <i/>
      <sz val="10"/>
      <color rgb="FF000000"/>
      <name val="Cambria"/>
      <family val="1"/>
      <scheme val="major"/>
    </font>
    <font>
      <b/>
      <sz val="10"/>
      <color theme="1"/>
      <name val="Cambria"/>
      <family val="2"/>
      <scheme val="major"/>
    </font>
    <font>
      <sz val="8"/>
      <name val="Calibri"/>
      <family val="1"/>
      <scheme val="minor"/>
    </font>
    <font>
      <b/>
      <sz val="11"/>
      <color indexed="8"/>
      <name val="Calibri"/>
      <family val="2"/>
      <scheme val="minor"/>
    </font>
    <font>
      <sz val="11"/>
      <name val="Calibri"/>
      <family val="2"/>
      <scheme val="minor"/>
    </font>
    <font>
      <sz val="11"/>
      <color indexed="8"/>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0"/>
      <name val="Arial"/>
      <family val="2"/>
    </font>
    <font>
      <sz val="10"/>
      <color theme="1"/>
      <name val="Arial"/>
      <family val="2"/>
    </font>
    <font>
      <b/>
      <sz val="10"/>
      <color theme="1"/>
      <name val="Arial"/>
      <family val="2"/>
    </font>
  </fonts>
  <fills count="7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9" tint="0.79998168889431442"/>
        <bgColor indexed="65"/>
      </patternFill>
    </fill>
    <fill>
      <patternFill patternType="solid">
        <fgColor rgb="FFFFFFCC"/>
        <bgColor rgb="FF000000"/>
      </patternFill>
    </fill>
    <fill>
      <patternFill patternType="solid">
        <fgColor rgb="FFFFCC99"/>
        <bgColor rgb="FF000000"/>
      </patternFill>
    </fill>
    <fill>
      <patternFill patternType="solid">
        <fgColor rgb="FF92D050"/>
        <bgColor rgb="FF000000"/>
      </patternFill>
    </fill>
    <fill>
      <patternFill patternType="solid">
        <fgColor theme="4" tint="0.79998168889431442"/>
        <bgColor indexed="64"/>
      </patternFill>
    </fill>
    <fill>
      <patternFill patternType="solid">
        <fgColor theme="6" tint="0.39997558519241921"/>
        <bgColor rgb="FF000000"/>
      </patternFill>
    </fill>
    <fill>
      <patternFill patternType="solid">
        <fgColor theme="6" tint="0.79998168889431442"/>
        <bgColor rgb="FF000000"/>
      </patternFill>
    </fill>
    <fill>
      <patternFill patternType="solid">
        <fgColor theme="9" tint="0.39997558519241921"/>
        <bgColor rgb="FF000000"/>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5" tint="0.79998168889431442"/>
        <bgColor indexed="64"/>
      </patternFill>
    </fill>
    <fill>
      <patternFill patternType="solid">
        <fgColor theme="2"/>
        <bgColor indexed="64"/>
      </patternFill>
    </fill>
    <fill>
      <patternFill patternType="solid">
        <fgColor theme="3" tint="0.79998168889431442"/>
        <bgColor indexed="64"/>
      </patternFill>
    </fill>
    <fill>
      <patternFill patternType="solid">
        <fgColor theme="8" tint="0.79998168889431442"/>
        <bgColor indexed="64"/>
      </patternFill>
    </fill>
  </fills>
  <borders count="50">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n">
        <color indexed="22"/>
      </bottom>
      <diagonal/>
    </border>
    <border>
      <left/>
      <right/>
      <top/>
      <bottom style="thin">
        <color indexed="6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rgb="FFFFFFFF"/>
      </left>
      <right/>
      <top/>
      <bottom/>
      <diagonal/>
    </border>
    <border>
      <left/>
      <right/>
      <top style="thin">
        <color rgb="FF000000"/>
      </top>
      <bottom style="thin">
        <color rgb="FF969696"/>
      </bottom>
      <diagonal/>
    </border>
    <border>
      <left/>
      <right/>
      <top/>
      <bottom style="thin">
        <color rgb="FFFFFFFF"/>
      </bottom>
      <diagonal/>
    </border>
    <border>
      <left style="thin">
        <color rgb="FFFFFFFF"/>
      </left>
      <right/>
      <top/>
      <bottom style="thin">
        <color rgb="FFFFFFFF"/>
      </bottom>
      <diagonal/>
    </border>
    <border>
      <left/>
      <right/>
      <top/>
      <bottom style="thin">
        <color theme="0" tint="-0.24994659260841701"/>
      </bottom>
      <diagonal/>
    </border>
    <border>
      <left style="thick">
        <color theme="0"/>
      </left>
      <right style="thick">
        <color theme="0"/>
      </right>
      <top/>
      <bottom style="thin">
        <color theme="0" tint="-0.24994659260841701"/>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right/>
      <top style="thin">
        <color rgb="FF969696"/>
      </top>
      <bottom style="thin">
        <color indexed="64"/>
      </bottom>
      <diagonal/>
    </border>
    <border>
      <left/>
      <right style="thin">
        <color theme="0" tint="-0.249977111117893"/>
      </right>
      <top style="thin">
        <color rgb="FF000000"/>
      </top>
      <bottom style="thin">
        <color rgb="FF969696"/>
      </bottom>
      <diagonal/>
    </border>
    <border>
      <left/>
      <right style="thin">
        <color theme="0" tint="-0.249977111117893"/>
      </right>
      <top/>
      <bottom/>
      <diagonal/>
    </border>
    <border>
      <left/>
      <right style="thin">
        <color theme="0" tint="-0.249977111117893"/>
      </right>
      <top/>
      <bottom style="thin">
        <color theme="0" tint="-0.24994659260841701"/>
      </bottom>
      <diagonal/>
    </border>
    <border>
      <left/>
      <right style="thin">
        <color theme="0" tint="-0.249977111117893"/>
      </right>
      <top/>
      <bottom style="thin">
        <color auto="1"/>
      </bottom>
      <diagonal/>
    </border>
    <border>
      <left/>
      <right style="thin">
        <color theme="0" tint="-0.24994659260841701"/>
      </right>
      <top style="thin">
        <color rgb="FF000000"/>
      </top>
      <bottom style="thin">
        <color rgb="FF969696"/>
      </bottom>
      <diagonal/>
    </border>
    <border>
      <left/>
      <right/>
      <top style="thin">
        <color rgb="FF000000"/>
      </top>
      <bottom style="thin">
        <color indexed="64"/>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right style="thin">
        <color theme="0" tint="-0.24994659260841701"/>
      </right>
      <top/>
      <bottom style="thin">
        <color auto="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0" fontId="6" fillId="0" borderId="5">
      <alignment horizontal="left"/>
    </xf>
    <xf numFmtId="166" fontId="8" fillId="0" borderId="5" applyNumberFormat="0" applyFill="0">
      <alignment horizontal="right"/>
    </xf>
    <xf numFmtId="0" fontId="9" fillId="0" borderId="0">
      <alignment horizontal="right"/>
    </xf>
    <xf numFmtId="0" fontId="10" fillId="0" borderId="0">
      <alignment horizontal="left"/>
    </xf>
    <xf numFmtId="0" fontId="11" fillId="0" borderId="0">
      <alignment horizontal="left" vertical="top"/>
    </xf>
    <xf numFmtId="166" fontId="13" fillId="0" borderId="5" applyNumberFormat="0" applyFill="0">
      <alignment horizontal="right"/>
    </xf>
    <xf numFmtId="0" fontId="14" fillId="0" borderId="0">
      <alignment horizontal="right"/>
    </xf>
    <xf numFmtId="43" fontId="15" fillId="0" borderId="0" applyFont="0" applyFill="0" applyBorder="0" applyAlignment="0" applyProtection="0"/>
    <xf numFmtId="0" fontId="19" fillId="0" borderId="0">
      <alignment horizontal="left"/>
    </xf>
    <xf numFmtId="0" fontId="17" fillId="0" borderId="0"/>
    <xf numFmtId="0" fontId="17" fillId="0" borderId="10" applyNumberFormat="0" applyProtection="0">
      <alignment wrapText="1"/>
    </xf>
    <xf numFmtId="0" fontId="18" fillId="0" borderId="8" applyNumberFormat="0" applyProtection="0">
      <alignment wrapText="1"/>
    </xf>
    <xf numFmtId="0" fontId="17" fillId="0" borderId="9" applyNumberFormat="0" applyFont="0" applyProtection="0">
      <alignment wrapText="1"/>
    </xf>
    <xf numFmtId="0" fontId="18" fillId="0" borderId="7" applyNumberFormat="0" applyProtection="0">
      <alignment wrapText="1"/>
    </xf>
    <xf numFmtId="0" fontId="17" fillId="0" borderId="0" applyNumberFormat="0" applyFill="0" applyBorder="0" applyAlignment="0" applyProtection="0"/>
    <xf numFmtId="0" fontId="16" fillId="0" borderId="0" applyNumberFormat="0" applyProtection="0">
      <alignment horizontal="left"/>
    </xf>
    <xf numFmtId="0" fontId="20" fillId="0" borderId="0"/>
    <xf numFmtId="43" fontId="15" fillId="0" borderId="0" applyFont="0" applyFill="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7" borderId="0" applyNumberFormat="0" applyBorder="0" applyAlignment="0" applyProtection="0"/>
    <xf numFmtId="0" fontId="21" fillId="10" borderId="0" applyNumberFormat="0" applyBorder="0" applyAlignment="0" applyProtection="0"/>
    <xf numFmtId="0" fontId="21" fillId="13" borderId="0" applyNumberFormat="0" applyBorder="0" applyAlignment="0" applyProtection="0"/>
    <xf numFmtId="0" fontId="22" fillId="14"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21" borderId="0" applyNumberFormat="0" applyBorder="0" applyAlignment="0" applyProtection="0"/>
    <xf numFmtId="0" fontId="23" fillId="5" borderId="0" applyNumberFormat="0" applyBorder="0" applyAlignment="0" applyProtection="0"/>
    <xf numFmtId="0" fontId="24" fillId="22" borderId="12" applyNumberFormat="0" applyAlignment="0" applyProtection="0"/>
    <xf numFmtId="0" fontId="25" fillId="23" borderId="13" applyNumberFormat="0" applyAlignment="0" applyProtection="0"/>
    <xf numFmtId="0" fontId="26" fillId="0" borderId="0">
      <alignment horizontal="center" vertical="center" wrapText="1"/>
    </xf>
    <xf numFmtId="43" fontId="7" fillId="0" borderId="0" applyFont="0" applyFill="0" applyBorder="0" applyAlignment="0" applyProtection="0"/>
    <xf numFmtId="43" fontId="15" fillId="0" borderId="0" applyFont="0" applyFill="0" applyBorder="0" applyAlignment="0" applyProtection="0"/>
    <xf numFmtId="43" fontId="21" fillId="0" borderId="0" applyFont="0" applyFill="0" applyBorder="0" applyAlignment="0" applyProtection="0"/>
    <xf numFmtId="43" fontId="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27" fillId="0" borderId="0">
      <alignment horizontal="left" vertical="center" wrapText="1"/>
    </xf>
    <xf numFmtId="44" fontId="15" fillId="0" borderId="0" applyFont="0" applyFill="0" applyBorder="0" applyAlignment="0" applyProtection="0"/>
    <xf numFmtId="44" fontId="15" fillId="0" borderId="0" applyFont="0" applyFill="0" applyBorder="0" applyAlignment="0" applyProtection="0"/>
    <xf numFmtId="44" fontId="7" fillId="0" borderId="0" applyFont="0" applyFill="0" applyBorder="0" applyAlignment="0" applyProtection="0"/>
    <xf numFmtId="167" fontId="28" fillId="0" borderId="5">
      <alignment horizontal="right" vertical="center"/>
    </xf>
    <xf numFmtId="49" fontId="14" fillId="0" borderId="5">
      <alignment horizontal="left" vertical="center"/>
    </xf>
    <xf numFmtId="166" fontId="13" fillId="0" borderId="5" applyNumberFormat="0" applyFill="0">
      <alignment horizontal="right"/>
    </xf>
    <xf numFmtId="0" fontId="29" fillId="0" borderId="0" applyNumberFormat="0" applyFill="0" applyBorder="0" applyAlignment="0" applyProtection="0"/>
    <xf numFmtId="0" fontId="30" fillId="6" borderId="0" applyNumberFormat="0" applyBorder="0" applyAlignment="0" applyProtection="0"/>
    <xf numFmtId="0" fontId="31" fillId="0" borderId="14" applyNumberFormat="0" applyFill="0" applyAlignment="0" applyProtection="0"/>
    <xf numFmtId="0" fontId="32" fillId="0" borderId="15" applyNumberFormat="0" applyFill="0" applyAlignment="0" applyProtection="0"/>
    <xf numFmtId="0" fontId="33" fillId="0" borderId="16" applyNumberFormat="0" applyFill="0" applyAlignment="0" applyProtection="0"/>
    <xf numFmtId="0" fontId="33" fillId="0" borderId="0" applyNumberFormat="0" applyFill="0" applyBorder="0" applyAlignment="0" applyProtection="0"/>
    <xf numFmtId="0" fontId="12" fillId="0" borderId="5">
      <alignment horizontal="left"/>
    </xf>
    <xf numFmtId="0" fontId="34" fillId="0" borderId="17">
      <alignment horizontal="right" vertical="center"/>
    </xf>
    <xf numFmtId="0" fontId="35" fillId="0" borderId="5">
      <alignment horizontal="left" vertical="center"/>
    </xf>
    <xf numFmtId="0" fontId="13" fillId="0" borderId="5">
      <alignment horizontal="left" vertical="center"/>
    </xf>
    <xf numFmtId="0" fontId="12" fillId="0" borderId="5">
      <alignment horizontal="left"/>
    </xf>
    <xf numFmtId="0" fontId="12" fillId="24" borderId="0">
      <alignment horizontal="centerContinuous" wrapText="1"/>
    </xf>
    <xf numFmtId="49" fontId="12" fillId="24" borderId="6">
      <alignment horizontal="left" vertical="center"/>
    </xf>
    <xf numFmtId="0" fontId="12" fillId="24" borderId="0">
      <alignment horizontal="centerContinuous" vertical="center" wrapText="1"/>
    </xf>
    <xf numFmtId="0" fontId="36" fillId="0" borderId="0" applyNumberFormat="0" applyFill="0" applyBorder="0" applyAlignment="0" applyProtection="0">
      <alignment vertical="top"/>
      <protection locked="0"/>
    </xf>
    <xf numFmtId="0" fontId="37" fillId="9" borderId="12" applyNumberFormat="0" applyAlignment="0" applyProtection="0"/>
    <xf numFmtId="0" fontId="38" fillId="0" borderId="18" applyNumberFormat="0" applyFill="0" applyAlignment="0" applyProtection="0"/>
    <xf numFmtId="0" fontId="39" fillId="25" borderId="0" applyNumberFormat="0" applyBorder="0" applyAlignment="0" applyProtection="0"/>
    <xf numFmtId="0" fontId="15" fillId="0" borderId="0"/>
    <xf numFmtId="0" fontId="15" fillId="0" borderId="0"/>
    <xf numFmtId="0" fontId="7" fillId="0" borderId="0"/>
    <xf numFmtId="0" fontId="40" fillId="0" borderId="0"/>
    <xf numFmtId="0" fontId="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 fillId="0" borderId="0"/>
    <xf numFmtId="0" fontId="7" fillId="0" borderId="0"/>
    <xf numFmtId="0" fontId="15" fillId="0" borderId="0"/>
    <xf numFmtId="0" fontId="15" fillId="0" borderId="0"/>
    <xf numFmtId="0" fontId="15" fillId="0" borderId="0"/>
    <xf numFmtId="0" fontId="7" fillId="0" borderId="0"/>
    <xf numFmtId="0" fontId="15" fillId="3" borderId="11" applyNumberFormat="0" applyFont="0" applyAlignment="0" applyProtection="0"/>
    <xf numFmtId="0" fontId="7" fillId="26" borderId="19" applyNumberFormat="0" applyFont="0" applyAlignment="0" applyProtection="0"/>
    <xf numFmtId="0" fontId="41" fillId="22" borderId="20" applyNumberFormat="0" applyAlignment="0" applyProtection="0"/>
    <xf numFmtId="9" fontId="15" fillId="0" borderId="0" applyFont="0" applyFill="0" applyBorder="0" applyAlignment="0" applyProtection="0"/>
    <xf numFmtId="9" fontId="1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5" fillId="0" borderId="0" applyFont="0" applyFill="0" applyBorder="0" applyAlignment="0" applyProtection="0"/>
    <xf numFmtId="3" fontId="28" fillId="0" borderId="0">
      <alignment horizontal="left" vertical="center"/>
    </xf>
    <xf numFmtId="0" fontId="26" fillId="0" borderId="0">
      <alignment horizontal="left" vertical="center"/>
    </xf>
    <xf numFmtId="0" fontId="19" fillId="0" borderId="0">
      <alignment horizontal="right"/>
    </xf>
    <xf numFmtId="49" fontId="19" fillId="0" borderId="0">
      <alignment horizontal="center"/>
    </xf>
    <xf numFmtId="49" fontId="28" fillId="0" borderId="0">
      <alignment horizontal="left" vertical="center"/>
    </xf>
    <xf numFmtId="49" fontId="14" fillId="0" borderId="5">
      <alignment horizontal="left"/>
    </xf>
    <xf numFmtId="166" fontId="28" fillId="0" borderId="0" applyNumberFormat="0">
      <alignment horizontal="right"/>
    </xf>
    <xf numFmtId="0" fontId="34" fillId="27" borderId="0">
      <alignment horizontal="centerContinuous" vertical="center" wrapText="1"/>
    </xf>
    <xf numFmtId="0" fontId="34" fillId="0" borderId="21">
      <alignment horizontal="left" vertical="center"/>
    </xf>
    <xf numFmtId="0" fontId="42" fillId="0" borderId="0" applyNumberFormat="0" applyFill="0" applyBorder="0" applyAlignment="0" applyProtection="0"/>
    <xf numFmtId="0" fontId="12" fillId="0" borderId="0">
      <alignment horizontal="left"/>
    </xf>
    <xf numFmtId="0" fontId="27" fillId="0" borderId="0">
      <alignment horizontal="left"/>
    </xf>
    <xf numFmtId="0" fontId="13" fillId="0" borderId="0">
      <alignment horizontal="left"/>
    </xf>
    <xf numFmtId="0" fontId="27" fillId="0" borderId="0">
      <alignment horizontal="left"/>
    </xf>
    <xf numFmtId="0" fontId="13" fillId="0" borderId="0">
      <alignment horizontal="left"/>
    </xf>
    <xf numFmtId="0" fontId="43" fillId="0" borderId="22" applyNumberFormat="0" applyFill="0" applyAlignment="0" applyProtection="0"/>
    <xf numFmtId="0" fontId="44" fillId="0" borderId="0" applyNumberFormat="0" applyFill="0" applyBorder="0" applyAlignment="0" applyProtection="0"/>
    <xf numFmtId="49" fontId="28" fillId="0" borderId="5">
      <alignment horizontal="left"/>
    </xf>
    <xf numFmtId="0" fontId="34" fillId="0" borderId="17">
      <alignment horizontal="left"/>
    </xf>
    <xf numFmtId="0" fontId="12" fillId="0" borderId="0">
      <alignment horizontal="left" vertical="center"/>
    </xf>
    <xf numFmtId="49" fontId="19" fillId="0" borderId="5">
      <alignment horizontal="left"/>
    </xf>
    <xf numFmtId="0" fontId="45" fillId="0" borderId="0"/>
    <xf numFmtId="9" fontId="45" fillId="0" borderId="0" applyFont="0" applyFill="0" applyBorder="0" applyAlignment="0" applyProtection="0"/>
    <xf numFmtId="43" fontId="45" fillId="0" borderId="0" applyFont="0" applyFill="0" applyBorder="0" applyAlignment="0" applyProtection="0"/>
    <xf numFmtId="41" fontId="45" fillId="0" borderId="0" applyFont="0" applyFill="0" applyBorder="0" applyAlignment="0" applyProtection="0"/>
    <xf numFmtId="0" fontId="15" fillId="28" borderId="0" applyNumberFormat="0" applyBorder="0" applyAlignment="0" applyProtection="0"/>
    <xf numFmtId="41" fontId="45" fillId="0" borderId="0" applyFont="0" applyFill="0" applyBorder="0" applyAlignment="0" applyProtection="0"/>
    <xf numFmtId="0" fontId="3" fillId="0" borderId="0" applyNumberFormat="0" applyProtection="0">
      <alignment vertical="top" wrapText="1"/>
    </xf>
    <xf numFmtId="0" fontId="4" fillId="0" borderId="30" applyNumberFormat="0" applyProtection="0">
      <alignment horizontal="left" wrapText="1"/>
    </xf>
    <xf numFmtId="174" fontId="58" fillId="0" borderId="0" applyNumberFormat="0" applyFill="0" applyBorder="0" applyAlignment="0" applyProtection="0"/>
    <xf numFmtId="0" fontId="3" fillId="0" borderId="31" applyNumberFormat="0" applyFont="0" applyFill="0" applyProtection="0">
      <alignment wrapText="1"/>
    </xf>
    <xf numFmtId="0" fontId="4" fillId="0" borderId="32" applyNumberFormat="0" applyFill="0" applyProtection="0">
      <alignment wrapText="1"/>
    </xf>
    <xf numFmtId="0" fontId="62" fillId="0" borderId="0" applyNumberFormat="0" applyFill="0" applyBorder="0" applyAlignment="0" applyProtection="0"/>
    <xf numFmtId="0" fontId="63" fillId="0" borderId="1" applyNumberFormat="0" applyFill="0" applyAlignment="0" applyProtection="0"/>
    <xf numFmtId="0" fontId="64" fillId="0" borderId="43" applyNumberFormat="0" applyFill="0" applyAlignment="0" applyProtection="0"/>
    <xf numFmtId="0" fontId="65" fillId="0" borderId="44" applyNumberFormat="0" applyFill="0" applyAlignment="0" applyProtection="0"/>
    <xf numFmtId="0" fontId="65" fillId="0" borderId="0" applyNumberFormat="0" applyFill="0" applyBorder="0" applyAlignment="0" applyProtection="0"/>
    <xf numFmtId="0" fontId="66" fillId="37" borderId="0" applyNumberFormat="0" applyBorder="0" applyAlignment="0" applyProtection="0"/>
    <xf numFmtId="0" fontId="67" fillId="38" borderId="0" applyNumberFormat="0" applyBorder="0" applyAlignment="0" applyProtection="0"/>
    <xf numFmtId="0" fontId="68" fillId="39" borderId="0" applyNumberFormat="0" applyBorder="0" applyAlignment="0" applyProtection="0"/>
    <xf numFmtId="0" fontId="69" fillId="40" borderId="45" applyNumberFormat="0" applyAlignment="0" applyProtection="0"/>
    <xf numFmtId="0" fontId="70" fillId="41" borderId="46" applyNumberFormat="0" applyAlignment="0" applyProtection="0"/>
    <xf numFmtId="0" fontId="71" fillId="41" borderId="45" applyNumberFormat="0" applyAlignment="0" applyProtection="0"/>
    <xf numFmtId="0" fontId="72" fillId="0" borderId="47" applyNumberFormat="0" applyFill="0" applyAlignment="0" applyProtection="0"/>
    <xf numFmtId="0" fontId="73" fillId="42" borderId="48" applyNumberFormat="0" applyAlignment="0" applyProtection="0"/>
    <xf numFmtId="0" fontId="74" fillId="0" borderId="0" applyNumberFormat="0" applyFill="0" applyBorder="0" applyAlignment="0" applyProtection="0"/>
    <xf numFmtId="0" fontId="15" fillId="3" borderId="11" applyNumberFormat="0" applyFont="0" applyAlignment="0" applyProtection="0"/>
    <xf numFmtId="0" fontId="75" fillId="0" borderId="0" applyNumberFormat="0" applyFill="0" applyBorder="0" applyAlignment="0" applyProtection="0"/>
    <xf numFmtId="0" fontId="1" fillId="0" borderId="49" applyNumberFormat="0" applyFill="0" applyAlignment="0" applyProtection="0"/>
    <xf numFmtId="0" fontId="76" fillId="43" borderId="0" applyNumberFormat="0" applyBorder="0" applyAlignment="0" applyProtection="0"/>
    <xf numFmtId="0" fontId="15" fillId="44" borderId="0" applyNumberFormat="0" applyBorder="0" applyAlignment="0" applyProtection="0"/>
    <xf numFmtId="0" fontId="15" fillId="45" borderId="0" applyNumberFormat="0" applyBorder="0" applyAlignment="0" applyProtection="0"/>
    <xf numFmtId="0" fontId="76" fillId="46" borderId="0" applyNumberFormat="0" applyBorder="0" applyAlignment="0" applyProtection="0"/>
    <xf numFmtId="0" fontId="76" fillId="47" borderId="0" applyNumberFormat="0" applyBorder="0" applyAlignment="0" applyProtection="0"/>
    <xf numFmtId="0" fontId="15" fillId="48" borderId="0" applyNumberFormat="0" applyBorder="0" applyAlignment="0" applyProtection="0"/>
    <xf numFmtId="0" fontId="15" fillId="49" borderId="0" applyNumberFormat="0" applyBorder="0" applyAlignment="0" applyProtection="0"/>
    <xf numFmtId="0" fontId="76" fillId="50" borderId="0" applyNumberFormat="0" applyBorder="0" applyAlignment="0" applyProtection="0"/>
    <xf numFmtId="0" fontId="76" fillId="51" borderId="0" applyNumberFormat="0" applyBorder="0" applyAlignment="0" applyProtection="0"/>
    <xf numFmtId="0" fontId="15" fillId="52" borderId="0" applyNumberFormat="0" applyBorder="0" applyAlignment="0" applyProtection="0"/>
    <xf numFmtId="0" fontId="15"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15" fillId="56" borderId="0" applyNumberFormat="0" applyBorder="0" applyAlignment="0" applyProtection="0"/>
    <xf numFmtId="0" fontId="15" fillId="57" borderId="0" applyNumberFormat="0" applyBorder="0" applyAlignment="0" applyProtection="0"/>
    <xf numFmtId="0" fontId="76" fillId="58" borderId="0" applyNumberFormat="0" applyBorder="0" applyAlignment="0" applyProtection="0"/>
    <xf numFmtId="0" fontId="76" fillId="59" borderId="0" applyNumberFormat="0" applyBorder="0" applyAlignment="0" applyProtection="0"/>
    <xf numFmtId="0" fontId="15" fillId="60" borderId="0" applyNumberFormat="0" applyBorder="0" applyAlignment="0" applyProtection="0"/>
    <xf numFmtId="0" fontId="15" fillId="61" borderId="0" applyNumberFormat="0" applyBorder="0" applyAlignment="0" applyProtection="0"/>
    <xf numFmtId="0" fontId="76" fillId="62" borderId="0" applyNumberFormat="0" applyBorder="0" applyAlignment="0" applyProtection="0"/>
    <xf numFmtId="0" fontId="76" fillId="63" borderId="0" applyNumberFormat="0" applyBorder="0" applyAlignment="0" applyProtection="0"/>
    <xf numFmtId="0" fontId="15" fillId="28" borderId="0" applyNumberFormat="0" applyBorder="0" applyAlignment="0" applyProtection="0"/>
    <xf numFmtId="0" fontId="15" fillId="64" borderId="0" applyNumberFormat="0" applyBorder="0" applyAlignment="0" applyProtection="0"/>
    <xf numFmtId="0" fontId="76" fillId="65" borderId="0" applyNumberFormat="0" applyBorder="0" applyAlignment="0" applyProtection="0"/>
    <xf numFmtId="43" fontId="21" fillId="0" borderId="0" applyFont="0" applyFill="0" applyBorder="0" applyAlignment="0" applyProtection="0"/>
  </cellStyleXfs>
  <cellXfs count="220">
    <xf numFmtId="0" fontId="0" fillId="0" borderId="0" xfId="0"/>
    <xf numFmtId="0" fontId="1" fillId="0" borderId="0" xfId="0" applyFont="1"/>
    <xf numFmtId="0" fontId="0" fillId="0" borderId="0" xfId="0" applyAlignment="1">
      <alignment horizontal="left"/>
    </xf>
    <xf numFmtId="165" fontId="0" fillId="0" borderId="0" xfId="0" applyNumberFormat="1"/>
    <xf numFmtId="0" fontId="2" fillId="0" borderId="0" xfId="1"/>
    <xf numFmtId="0" fontId="1" fillId="2" borderId="0" xfId="0" applyFont="1" applyFill="1"/>
    <xf numFmtId="0" fontId="0" fillId="2" borderId="0" xfId="0" applyFill="1"/>
    <xf numFmtId="3" fontId="0" fillId="0" borderId="0" xfId="0" applyNumberFormat="1"/>
    <xf numFmtId="0" fontId="0" fillId="0" borderId="0" xfId="0" applyFill="1"/>
    <xf numFmtId="0" fontId="0" fillId="0" borderId="0" xfId="0" applyNumberFormat="1"/>
    <xf numFmtId="0" fontId="1" fillId="0" borderId="0" xfId="0" applyFont="1" applyFill="1"/>
    <xf numFmtId="0" fontId="46" fillId="0" borderId="0" xfId="154" applyNumberFormat="1" applyFont="1" applyFill="1" applyBorder="1" applyAlignment="1"/>
    <xf numFmtId="0" fontId="47" fillId="0" borderId="0" xfId="154" applyFont="1"/>
    <xf numFmtId="0" fontId="48" fillId="0" borderId="0" xfId="154" applyNumberFormat="1" applyFont="1" applyFill="1" applyBorder="1" applyAlignment="1"/>
    <xf numFmtId="0" fontId="48" fillId="0" borderId="0" xfId="154" applyFont="1"/>
    <xf numFmtId="0" fontId="49" fillId="0" borderId="0" xfId="154" applyNumberFormat="1" applyFont="1" applyFill="1" applyBorder="1" applyAlignment="1">
      <alignment vertical="center"/>
    </xf>
    <xf numFmtId="0" fontId="50" fillId="0" borderId="0" xfId="154" applyFont="1" applyAlignment="1">
      <alignment vertical="center"/>
    </xf>
    <xf numFmtId="0" fontId="48" fillId="0" borderId="0" xfId="154" applyNumberFormat="1" applyFont="1" applyFill="1" applyBorder="1" applyAlignment="1">
      <alignment vertical="center"/>
    </xf>
    <xf numFmtId="0" fontId="51" fillId="0" borderId="0" xfId="154" applyNumberFormat="1" applyFont="1" applyFill="1" applyBorder="1" applyAlignment="1">
      <alignment vertical="center"/>
    </xf>
    <xf numFmtId="0" fontId="52" fillId="0" borderId="0" xfId="154" applyFont="1"/>
    <xf numFmtId="0" fontId="48" fillId="29" borderId="25" xfId="154" applyNumberFormat="1" applyFont="1" applyFill="1" applyBorder="1" applyAlignment="1"/>
    <xf numFmtId="0" fontId="48" fillId="29" borderId="0" xfId="154" applyNumberFormat="1" applyFont="1" applyFill="1" applyBorder="1" applyAlignment="1"/>
    <xf numFmtId="0" fontId="54" fillId="29" borderId="26" xfId="154" applyNumberFormat="1" applyFont="1" applyFill="1" applyBorder="1" applyAlignment="1">
      <alignment vertical="center"/>
    </xf>
    <xf numFmtId="0" fontId="48" fillId="0" borderId="0" xfId="154" applyFont="1" applyBorder="1"/>
    <xf numFmtId="0" fontId="53" fillId="30" borderId="23" xfId="154" applyNumberFormat="1" applyFont="1" applyFill="1" applyBorder="1" applyAlignment="1">
      <alignment horizontal="left" vertical="center"/>
    </xf>
    <xf numFmtId="0" fontId="48" fillId="30" borderId="24" xfId="154" applyNumberFormat="1" applyFont="1" applyFill="1" applyBorder="1" applyAlignment="1">
      <alignment vertical="center"/>
    </xf>
    <xf numFmtId="0" fontId="48" fillId="30" borderId="0" xfId="154" applyNumberFormat="1" applyFont="1" applyFill="1" applyBorder="1" applyAlignment="1">
      <alignment vertical="center"/>
    </xf>
    <xf numFmtId="0" fontId="55" fillId="29" borderId="0" xfId="154" applyNumberFormat="1" applyFont="1" applyFill="1" applyBorder="1" applyAlignment="1"/>
    <xf numFmtId="0" fontId="45" fillId="29" borderId="0" xfId="154" applyNumberFormat="1" applyFill="1" applyBorder="1" applyAlignment="1"/>
    <xf numFmtId="0" fontId="54" fillId="29" borderId="0" xfId="154" applyNumberFormat="1" applyFont="1" applyFill="1" applyBorder="1" applyAlignment="1"/>
    <xf numFmtId="0" fontId="54" fillId="29" borderId="0" xfId="154" applyNumberFormat="1" applyFont="1" applyFill="1" applyBorder="1" applyAlignment="1">
      <alignment vertical="center"/>
    </xf>
    <xf numFmtId="0" fontId="45" fillId="29" borderId="0" xfId="154" applyNumberFormat="1" applyFont="1" applyFill="1" applyBorder="1" applyAlignment="1"/>
    <xf numFmtId="10" fontId="48" fillId="29" borderId="0" xfId="154" applyNumberFormat="1" applyFont="1" applyFill="1" applyBorder="1" applyAlignment="1"/>
    <xf numFmtId="0" fontId="55" fillId="29" borderId="26" xfId="154" applyNumberFormat="1" applyFont="1" applyFill="1" applyBorder="1" applyAlignment="1">
      <alignment vertical="center"/>
    </xf>
    <xf numFmtId="0" fontId="45" fillId="29" borderId="0" xfId="154" applyNumberFormat="1" applyFill="1" applyBorder="1" applyAlignment="1">
      <alignment vertical="center"/>
    </xf>
    <xf numFmtId="0" fontId="48" fillId="29" borderId="0" xfId="154" applyNumberFormat="1" applyFont="1" applyFill="1" applyBorder="1" applyAlignment="1">
      <alignment vertical="center"/>
    </xf>
    <xf numFmtId="0" fontId="48" fillId="29" borderId="0" xfId="154" applyNumberFormat="1" applyFont="1" applyFill="1" applyBorder="1" applyAlignment="1">
      <alignment horizontal="center"/>
    </xf>
    <xf numFmtId="0" fontId="48" fillId="29" borderId="0" xfId="154" applyNumberFormat="1" applyFont="1" applyFill="1" applyBorder="1" applyAlignment="1">
      <alignment horizontal="center" vertical="center"/>
    </xf>
    <xf numFmtId="10" fontId="48" fillId="29" borderId="0" xfId="154" applyNumberFormat="1" applyFont="1" applyFill="1" applyBorder="1" applyAlignment="1">
      <alignment vertical="center"/>
    </xf>
    <xf numFmtId="10" fontId="48" fillId="29" borderId="0" xfId="154" applyNumberFormat="1" applyFont="1" applyFill="1" applyBorder="1" applyAlignment="1">
      <alignment horizontal="right" vertical="center"/>
    </xf>
    <xf numFmtId="10" fontId="48" fillId="29" borderId="0" xfId="154" quotePrefix="1" applyNumberFormat="1" applyFont="1" applyFill="1" applyBorder="1" applyAlignment="1">
      <alignment vertical="center"/>
    </xf>
    <xf numFmtId="0" fontId="48" fillId="29" borderId="26" xfId="154" applyNumberFormat="1" applyFont="1" applyFill="1" applyBorder="1" applyAlignment="1">
      <alignment vertical="center"/>
    </xf>
    <xf numFmtId="0" fontId="45" fillId="29" borderId="0" xfId="154" applyNumberFormat="1" applyFont="1" applyFill="1" applyBorder="1" applyAlignment="1">
      <alignment vertical="center"/>
    </xf>
    <xf numFmtId="168" fontId="48" fillId="29" borderId="0" xfId="154" applyNumberFormat="1" applyFont="1" applyFill="1" applyBorder="1" applyAlignment="1"/>
    <xf numFmtId="10" fontId="48" fillId="29" borderId="0" xfId="155" applyNumberFormat="1" applyFont="1" applyFill="1" applyBorder="1" applyAlignment="1"/>
    <xf numFmtId="0" fontId="48" fillId="29" borderId="6" xfId="154" applyNumberFormat="1" applyFont="1" applyFill="1" applyBorder="1" applyAlignment="1">
      <alignment vertical="center"/>
    </xf>
    <xf numFmtId="9" fontId="48" fillId="29" borderId="0" xfId="154" applyNumberFormat="1" applyFont="1" applyFill="1" applyBorder="1" applyAlignment="1">
      <alignment vertical="center"/>
    </xf>
    <xf numFmtId="0" fontId="48" fillId="0" borderId="25" xfId="154" applyNumberFormat="1" applyFont="1" applyFill="1" applyBorder="1" applyAlignment="1"/>
    <xf numFmtId="0" fontId="48" fillId="0" borderId="0" xfId="154" applyFont="1" applyFill="1"/>
    <xf numFmtId="168" fontId="55" fillId="29" borderId="0" xfId="154" applyNumberFormat="1" applyFont="1" applyFill="1" applyBorder="1" applyAlignment="1"/>
    <xf numFmtId="168" fontId="45" fillId="29" borderId="0" xfId="154" applyNumberFormat="1" applyFont="1" applyFill="1" applyBorder="1" applyAlignment="1"/>
    <xf numFmtId="168" fontId="45" fillId="29" borderId="0" xfId="154" applyNumberFormat="1" applyFont="1" applyFill="1" applyBorder="1" applyAlignment="1">
      <alignment horizontal="right"/>
    </xf>
    <xf numFmtId="0" fontId="45" fillId="29" borderId="26" xfId="154" applyNumberFormat="1" applyFont="1" applyFill="1" applyBorder="1" applyAlignment="1">
      <alignment vertical="center"/>
    </xf>
    <xf numFmtId="0" fontId="45" fillId="29" borderId="6" xfId="154" applyNumberFormat="1" applyFill="1" applyBorder="1" applyAlignment="1"/>
    <xf numFmtId="0" fontId="45" fillId="29" borderId="6" xfId="154" applyNumberFormat="1" applyFont="1" applyFill="1" applyBorder="1" applyAlignment="1"/>
    <xf numFmtId="168" fontId="54" fillId="29" borderId="0" xfId="154" applyNumberFormat="1" applyFont="1" applyFill="1" applyBorder="1" applyAlignment="1"/>
    <xf numFmtId="168" fontId="48" fillId="29" borderId="0" xfId="154" applyNumberFormat="1" applyFont="1" applyFill="1" applyBorder="1" applyAlignment="1">
      <alignment horizontal="right"/>
    </xf>
    <xf numFmtId="168" fontId="48" fillId="0" borderId="0" xfId="154" applyNumberFormat="1" applyFont="1" applyFill="1" applyBorder="1" applyAlignment="1"/>
    <xf numFmtId="0" fontId="54" fillId="30" borderId="23" xfId="154" applyNumberFormat="1" applyFont="1" applyFill="1" applyBorder="1" applyAlignment="1">
      <alignment horizontal="left" vertical="center"/>
    </xf>
    <xf numFmtId="164" fontId="48" fillId="29" borderId="0" xfId="155" applyNumberFormat="1" applyFont="1" applyFill="1" applyBorder="1" applyAlignment="1">
      <alignment horizontal="right" vertical="center"/>
    </xf>
    <xf numFmtId="0" fontId="45" fillId="29" borderId="0" xfId="154" applyNumberFormat="1" applyFont="1" applyFill="1" applyBorder="1" applyAlignment="1">
      <alignment horizontal="left"/>
    </xf>
    <xf numFmtId="0" fontId="55" fillId="29" borderId="0" xfId="154" applyNumberFormat="1" applyFont="1" applyFill="1" applyBorder="1" applyAlignment="1">
      <alignment vertical="center"/>
    </xf>
    <xf numFmtId="9" fontId="45" fillId="29" borderId="0" xfId="154" applyNumberFormat="1" applyFont="1" applyFill="1" applyBorder="1" applyAlignment="1">
      <alignment vertical="center"/>
    </xf>
    <xf numFmtId="10" fontId="45" fillId="29" borderId="0" xfId="154" applyNumberFormat="1" applyFont="1" applyFill="1" applyBorder="1" applyAlignment="1">
      <alignment vertical="center"/>
    </xf>
    <xf numFmtId="10" fontId="45" fillId="29" borderId="0" xfId="154" applyNumberFormat="1" applyFont="1" applyFill="1" applyBorder="1" applyAlignment="1">
      <alignment horizontal="right" vertical="center"/>
    </xf>
    <xf numFmtId="164" fontId="48" fillId="29" borderId="0" xfId="155" applyNumberFormat="1" applyFont="1" applyFill="1" applyBorder="1" applyAlignment="1">
      <alignment vertical="center"/>
    </xf>
    <xf numFmtId="164" fontId="48" fillId="29" borderId="6" xfId="155" applyNumberFormat="1" applyFont="1" applyFill="1" applyBorder="1" applyAlignment="1">
      <alignment vertical="center"/>
    </xf>
    <xf numFmtId="170" fontId="45" fillId="29" borderId="0" xfId="156" applyNumberFormat="1" applyFont="1" applyFill="1" applyBorder="1" applyAlignment="1"/>
    <xf numFmtId="171" fontId="48" fillId="29" borderId="0" xfId="156" applyNumberFormat="1" applyFont="1" applyFill="1" applyBorder="1" applyAlignment="1">
      <alignment vertical="center"/>
    </xf>
    <xf numFmtId="171" fontId="48" fillId="0" borderId="0" xfId="156" applyNumberFormat="1" applyFont="1" applyFill="1" applyBorder="1" applyAlignment="1">
      <alignment vertical="center"/>
    </xf>
    <xf numFmtId="0" fontId="54" fillId="0" borderId="0" xfId="154" applyFont="1"/>
    <xf numFmtId="0" fontId="56" fillId="0" borderId="0" xfId="154" applyNumberFormat="1" applyFont="1" applyFill="1" applyBorder="1" applyAlignment="1"/>
    <xf numFmtId="171" fontId="48" fillId="0" borderId="0" xfId="154" applyNumberFormat="1" applyFont="1"/>
    <xf numFmtId="172" fontId="48" fillId="0" borderId="0" xfId="155" applyNumberFormat="1" applyFont="1"/>
    <xf numFmtId="168" fontId="54" fillId="31" borderId="0" xfId="154" applyNumberFormat="1" applyFont="1" applyFill="1" applyBorder="1" applyAlignment="1"/>
    <xf numFmtId="168" fontId="54" fillId="31" borderId="0" xfId="154" applyNumberFormat="1" applyFont="1" applyFill="1" applyBorder="1" applyAlignment="1">
      <alignment horizontal="center"/>
    </xf>
    <xf numFmtId="168" fontId="48" fillId="31" borderId="0" xfId="154" applyNumberFormat="1" applyFont="1" applyFill="1" applyBorder="1" applyAlignment="1"/>
    <xf numFmtId="171" fontId="48" fillId="31" borderId="0" xfId="156" applyNumberFormat="1" applyFont="1" applyFill="1" applyBorder="1" applyAlignment="1"/>
    <xf numFmtId="43" fontId="48" fillId="31" borderId="0" xfId="156" applyFont="1" applyFill="1" applyBorder="1" applyAlignment="1"/>
    <xf numFmtId="0" fontId="57" fillId="32" borderId="29" xfId="154" applyFont="1" applyFill="1" applyBorder="1" applyAlignment="1">
      <alignment vertical="center"/>
    </xf>
    <xf numFmtId="0" fontId="57" fillId="32" borderId="29" xfId="154" applyFont="1" applyFill="1" applyBorder="1" applyAlignment="1">
      <alignment horizontal="center" vertical="center"/>
    </xf>
    <xf numFmtId="0" fontId="45" fillId="32" borderId="0" xfId="154" applyFont="1" applyFill="1" applyBorder="1"/>
    <xf numFmtId="0" fontId="45" fillId="32" borderId="0" xfId="154" applyFill="1" applyBorder="1"/>
    <xf numFmtId="173" fontId="45" fillId="32" borderId="0" xfId="154" applyNumberFormat="1" applyFill="1" applyBorder="1"/>
    <xf numFmtId="0" fontId="53" fillId="33" borderId="23" xfId="154" applyNumberFormat="1" applyFont="1" applyFill="1" applyBorder="1" applyAlignment="1">
      <alignment horizontal="left" vertical="center"/>
    </xf>
    <xf numFmtId="0" fontId="48" fillId="33" borderId="24" xfId="154" applyNumberFormat="1" applyFont="1" applyFill="1" applyBorder="1" applyAlignment="1"/>
    <xf numFmtId="0" fontId="48" fillId="33" borderId="0" xfId="154" applyNumberFormat="1" applyFont="1" applyFill="1" applyBorder="1" applyAlignment="1"/>
    <xf numFmtId="0" fontId="48" fillId="34" borderId="25" xfId="154" applyNumberFormat="1" applyFont="1" applyFill="1" applyBorder="1" applyAlignment="1"/>
    <xf numFmtId="0" fontId="48" fillId="34" borderId="0" xfId="154" applyNumberFormat="1" applyFont="1" applyFill="1" applyBorder="1" applyAlignment="1"/>
    <xf numFmtId="0" fontId="48" fillId="34" borderId="0" xfId="154" applyNumberFormat="1" applyFont="1" applyFill="1" applyBorder="1" applyAlignment="1">
      <alignment horizontal="right"/>
    </xf>
    <xf numFmtId="0" fontId="54" fillId="34" borderId="26" xfId="154" applyNumberFormat="1" applyFont="1" applyFill="1" applyBorder="1" applyAlignment="1">
      <alignment vertical="center"/>
    </xf>
    <xf numFmtId="0" fontId="48" fillId="34" borderId="33" xfId="154" applyNumberFormat="1" applyFont="1" applyFill="1" applyBorder="1" applyAlignment="1">
      <alignment vertical="center"/>
    </xf>
    <xf numFmtId="0" fontId="48" fillId="34" borderId="28" xfId="154" applyNumberFormat="1" applyFont="1" applyFill="1" applyBorder="1" applyAlignment="1"/>
    <xf numFmtId="0" fontId="48" fillId="34" borderId="27" xfId="154" applyNumberFormat="1" applyFont="1" applyFill="1" applyBorder="1" applyAlignment="1"/>
    <xf numFmtId="0" fontId="53" fillId="35" borderId="23" xfId="154" applyNumberFormat="1" applyFont="1" applyFill="1" applyBorder="1" applyAlignment="1">
      <alignment horizontal="left" vertical="center"/>
    </xf>
    <xf numFmtId="0" fontId="52" fillId="35" borderId="24" xfId="154" applyNumberFormat="1" applyFont="1" applyFill="1" applyBorder="1" applyAlignment="1">
      <alignment vertical="center"/>
    </xf>
    <xf numFmtId="0" fontId="52" fillId="35" borderId="0" xfId="154" applyNumberFormat="1" applyFont="1" applyFill="1" applyBorder="1" applyAlignment="1">
      <alignment vertical="center"/>
    </xf>
    <xf numFmtId="0" fontId="48" fillId="29" borderId="34" xfId="154" applyNumberFormat="1" applyFont="1" applyFill="1" applyBorder="1" applyAlignment="1">
      <alignment vertical="center"/>
    </xf>
    <xf numFmtId="164" fontId="48" fillId="29" borderId="35" xfId="155" applyNumberFormat="1" applyFont="1" applyFill="1" applyBorder="1" applyAlignment="1">
      <alignment vertical="center"/>
    </xf>
    <xf numFmtId="0" fontId="48" fillId="29" borderId="29" xfId="154" applyNumberFormat="1" applyFont="1" applyFill="1" applyBorder="1" applyAlignment="1">
      <alignment vertical="center"/>
    </xf>
    <xf numFmtId="164" fontId="48" fillId="29" borderId="36" xfId="155" applyNumberFormat="1" applyFont="1" applyFill="1" applyBorder="1" applyAlignment="1">
      <alignment vertical="center"/>
    </xf>
    <xf numFmtId="164" fontId="48" fillId="29" borderId="29" xfId="155" applyNumberFormat="1" applyFont="1" applyFill="1" applyBorder="1" applyAlignment="1">
      <alignment vertical="center"/>
    </xf>
    <xf numFmtId="10" fontId="48" fillId="29" borderId="35" xfId="155" applyNumberFormat="1" applyFont="1" applyFill="1" applyBorder="1" applyAlignment="1">
      <alignment vertical="center"/>
    </xf>
    <xf numFmtId="164" fontId="48" fillId="29" borderId="37" xfId="155" applyNumberFormat="1" applyFont="1" applyFill="1" applyBorder="1" applyAlignment="1">
      <alignment vertical="center"/>
    </xf>
    <xf numFmtId="0" fontId="52" fillId="30" borderId="24" xfId="154" applyNumberFormat="1" applyFont="1" applyFill="1" applyBorder="1" applyAlignment="1">
      <alignment vertical="center"/>
    </xf>
    <xf numFmtId="0" fontId="52" fillId="30" borderId="0" xfId="154" applyNumberFormat="1" applyFont="1" applyFill="1" applyBorder="1" applyAlignment="1">
      <alignment vertical="center"/>
    </xf>
    <xf numFmtId="0" fontId="55" fillId="29" borderId="38" xfId="154" applyNumberFormat="1" applyFont="1" applyFill="1" applyBorder="1" applyAlignment="1">
      <alignment vertical="center"/>
    </xf>
    <xf numFmtId="170" fontId="48" fillId="29" borderId="35" xfId="156" applyNumberFormat="1" applyFont="1" applyFill="1" applyBorder="1" applyAlignment="1">
      <alignment vertical="center"/>
    </xf>
    <xf numFmtId="0" fontId="45" fillId="29" borderId="6" xfId="154" applyNumberFormat="1" applyFont="1" applyFill="1" applyBorder="1" applyAlignment="1">
      <alignment horizontal="left"/>
    </xf>
    <xf numFmtId="170" fontId="48" fillId="29" borderId="37" xfId="156" applyNumberFormat="1" applyFont="1" applyFill="1" applyBorder="1" applyAlignment="1">
      <alignment vertical="center"/>
    </xf>
    <xf numFmtId="170" fontId="45" fillId="29" borderId="6" xfId="156" applyNumberFormat="1" applyFont="1" applyFill="1" applyBorder="1" applyAlignment="1">
      <alignment horizontal="left"/>
    </xf>
    <xf numFmtId="2" fontId="48" fillId="29" borderId="0" xfId="154" applyNumberFormat="1" applyFont="1" applyFill="1" applyBorder="1" applyAlignment="1"/>
    <xf numFmtId="10" fontId="45" fillId="29" borderId="0" xfId="154" quotePrefix="1" applyNumberFormat="1" applyFill="1" applyBorder="1" applyAlignment="1">
      <alignment vertical="center"/>
    </xf>
    <xf numFmtId="0" fontId="45" fillId="29" borderId="34" xfId="154" applyNumberFormat="1" applyFont="1" applyFill="1" applyBorder="1" applyAlignment="1">
      <alignment vertical="center"/>
    </xf>
    <xf numFmtId="0" fontId="45" fillId="29" borderId="39" xfId="154" applyNumberFormat="1" applyFont="1" applyFill="1" applyBorder="1" applyAlignment="1">
      <alignment vertical="center"/>
    </xf>
    <xf numFmtId="11" fontId="48" fillId="29" borderId="35" xfId="156" applyNumberFormat="1" applyFont="1" applyFill="1" applyBorder="1" applyAlignment="1">
      <alignment horizontal="right"/>
    </xf>
    <xf numFmtId="11" fontId="48" fillId="29" borderId="0" xfId="156" applyNumberFormat="1" applyFont="1" applyFill="1" applyBorder="1" applyAlignment="1">
      <alignment horizontal="right"/>
    </xf>
    <xf numFmtId="11" fontId="48" fillId="29" borderId="36" xfId="156" applyNumberFormat="1" applyFont="1" applyFill="1" applyBorder="1" applyAlignment="1">
      <alignment horizontal="right"/>
    </xf>
    <xf numFmtId="11" fontId="48" fillId="29" borderId="3" xfId="156" applyNumberFormat="1" applyFont="1" applyFill="1" applyBorder="1" applyAlignment="1">
      <alignment horizontal="right"/>
    </xf>
    <xf numFmtId="11" fontId="48" fillId="29" borderId="35" xfId="156" applyNumberFormat="1" applyFont="1" applyFill="1" applyBorder="1" applyAlignment="1">
      <alignment horizontal="right" vertical="center"/>
    </xf>
    <xf numFmtId="11" fontId="48" fillId="29" borderId="0" xfId="156" applyNumberFormat="1" applyFont="1" applyFill="1" applyBorder="1" applyAlignment="1">
      <alignment horizontal="right" vertical="center"/>
    </xf>
    <xf numFmtId="11" fontId="48" fillId="29" borderId="37" xfId="156" applyNumberFormat="1" applyFont="1" applyFill="1" applyBorder="1" applyAlignment="1">
      <alignment horizontal="right" vertical="center"/>
    </xf>
    <xf numFmtId="11" fontId="48" fillId="29" borderId="6" xfId="156" applyNumberFormat="1" applyFont="1" applyFill="1" applyBorder="1" applyAlignment="1">
      <alignment horizontal="right" vertical="center"/>
    </xf>
    <xf numFmtId="164" fontId="48" fillId="29" borderId="35" xfId="155" applyNumberFormat="1" applyFont="1" applyFill="1" applyBorder="1" applyAlignment="1">
      <alignment horizontal="right"/>
    </xf>
    <xf numFmtId="164" fontId="48" fillId="29" borderId="0" xfId="155" applyNumberFormat="1" applyFont="1" applyFill="1" applyBorder="1" applyAlignment="1">
      <alignment horizontal="right"/>
    </xf>
    <xf numFmtId="164" fontId="48" fillId="29" borderId="36" xfId="155" applyNumberFormat="1" applyFont="1" applyFill="1" applyBorder="1" applyAlignment="1">
      <alignment horizontal="right"/>
    </xf>
    <xf numFmtId="164" fontId="48" fillId="29" borderId="29" xfId="155" applyNumberFormat="1" applyFont="1" applyFill="1" applyBorder="1" applyAlignment="1">
      <alignment horizontal="right"/>
    </xf>
    <xf numFmtId="164" fontId="48" fillId="29" borderId="35" xfId="155" applyNumberFormat="1" applyFont="1" applyFill="1" applyBorder="1" applyAlignment="1">
      <alignment horizontal="right" vertical="center"/>
    </xf>
    <xf numFmtId="164" fontId="48" fillId="29" borderId="37" xfId="155" applyNumberFormat="1" applyFont="1" applyFill="1" applyBorder="1" applyAlignment="1">
      <alignment horizontal="right" vertical="center"/>
    </xf>
    <xf numFmtId="164" fontId="48" fillId="29" borderId="6" xfId="155" applyNumberFormat="1" applyFont="1" applyFill="1" applyBorder="1" applyAlignment="1">
      <alignment horizontal="right" vertical="center"/>
    </xf>
    <xf numFmtId="170" fontId="48" fillId="29" borderId="35" xfId="156" applyNumberFormat="1" applyFont="1" applyFill="1" applyBorder="1" applyAlignment="1">
      <alignment horizontal="right"/>
    </xf>
    <xf numFmtId="170" fontId="48" fillId="29" borderId="0" xfId="156" applyNumberFormat="1" applyFont="1" applyFill="1" applyBorder="1" applyAlignment="1">
      <alignment horizontal="right"/>
    </xf>
    <xf numFmtId="170" fontId="48" fillId="29" borderId="36" xfId="156" applyNumberFormat="1" applyFont="1" applyFill="1" applyBorder="1" applyAlignment="1">
      <alignment horizontal="right"/>
    </xf>
    <xf numFmtId="170" fontId="48" fillId="29" borderId="29" xfId="156" applyNumberFormat="1" applyFont="1" applyFill="1" applyBorder="1" applyAlignment="1">
      <alignment horizontal="right"/>
    </xf>
    <xf numFmtId="170" fontId="48" fillId="29" borderId="35" xfId="156" applyNumberFormat="1" applyFont="1" applyFill="1" applyBorder="1" applyAlignment="1">
      <alignment horizontal="right" vertical="center"/>
    </xf>
    <xf numFmtId="170" fontId="48" fillId="29" borderId="0" xfId="156" applyNumberFormat="1" applyFont="1" applyFill="1" applyBorder="1" applyAlignment="1">
      <alignment horizontal="right" vertical="center"/>
    </xf>
    <xf numFmtId="170" fontId="48" fillId="29" borderId="37" xfId="156" applyNumberFormat="1" applyFont="1" applyFill="1" applyBorder="1" applyAlignment="1">
      <alignment horizontal="right" vertical="center"/>
    </xf>
    <xf numFmtId="170" fontId="48" fillId="29" borderId="6" xfId="156" applyNumberFormat="1" applyFont="1" applyFill="1" applyBorder="1" applyAlignment="1">
      <alignment horizontal="right" vertical="center"/>
    </xf>
    <xf numFmtId="0" fontId="54" fillId="29" borderId="38" xfId="154" applyNumberFormat="1" applyFont="1" applyFill="1" applyBorder="1" applyAlignment="1">
      <alignment vertical="center"/>
    </xf>
    <xf numFmtId="170" fontId="48" fillId="29" borderId="40" xfId="156" applyNumberFormat="1" applyFont="1" applyFill="1" applyBorder="1" applyAlignment="1">
      <alignment horizontal="right"/>
    </xf>
    <xf numFmtId="170" fontId="48" fillId="29" borderId="41" xfId="156" applyNumberFormat="1" applyFont="1" applyFill="1" applyBorder="1" applyAlignment="1">
      <alignment horizontal="right"/>
    </xf>
    <xf numFmtId="170" fontId="48" fillId="29" borderId="40" xfId="156" applyNumberFormat="1" applyFont="1" applyFill="1" applyBorder="1" applyAlignment="1">
      <alignment horizontal="right" vertical="center"/>
    </xf>
    <xf numFmtId="170" fontId="48" fillId="29" borderId="42" xfId="156" applyNumberFormat="1" applyFont="1" applyFill="1" applyBorder="1" applyAlignment="1">
      <alignment horizontal="right" vertical="center"/>
    </xf>
    <xf numFmtId="171" fontId="48" fillId="0" borderId="0" xfId="156" applyNumberFormat="1" applyFont="1"/>
    <xf numFmtId="171" fontId="54" fillId="0" borderId="0" xfId="154" applyNumberFormat="1" applyFont="1"/>
    <xf numFmtId="0" fontId="2" fillId="0" borderId="0" xfId="1" applyFill="1"/>
    <xf numFmtId="1" fontId="0" fillId="0" borderId="0" xfId="0" applyNumberFormat="1"/>
    <xf numFmtId="0" fontId="1" fillId="0" borderId="0" xfId="0" applyNumberFormat="1" applyFont="1"/>
    <xf numFmtId="11" fontId="0" fillId="0" borderId="0" xfId="0" applyNumberFormat="1"/>
    <xf numFmtId="0" fontId="0" fillId="0" borderId="0" xfId="0" applyFont="1"/>
    <xf numFmtId="0" fontId="0" fillId="0" borderId="0" xfId="0" applyFill="1" applyAlignment="1">
      <alignment horizontal="left"/>
    </xf>
    <xf numFmtId="0" fontId="59" fillId="2" borderId="0" xfId="0" applyFont="1" applyFill="1" applyBorder="1" applyAlignment="1">
      <alignment horizontal="left" vertical="top" wrapText="1"/>
    </xf>
    <xf numFmtId="169" fontId="60" fillId="2" borderId="0" xfId="0" applyNumberFormat="1" applyFont="1" applyFill="1" applyAlignment="1">
      <alignment vertical="top" wrapText="1"/>
    </xf>
    <xf numFmtId="169" fontId="60" fillId="0" borderId="0" xfId="0" applyNumberFormat="1" applyFont="1" applyAlignment="1">
      <alignment vertical="top" wrapText="1"/>
    </xf>
    <xf numFmtId="0" fontId="61" fillId="0" borderId="0" xfId="0" applyFont="1" applyFill="1" applyBorder="1" applyAlignment="1">
      <alignment horizontal="left" vertical="top" wrapText="1"/>
    </xf>
    <xf numFmtId="1" fontId="60" fillId="0" borderId="0" xfId="0" applyNumberFormat="1" applyFont="1" applyAlignment="1">
      <alignment vertical="top" wrapText="1"/>
    </xf>
    <xf numFmtId="0" fontId="61" fillId="0" borderId="0" xfId="0" applyFont="1" applyFill="1" applyBorder="1" applyAlignment="1">
      <alignment horizontal="left" vertical="top"/>
    </xf>
    <xf numFmtId="0" fontId="60" fillId="0" borderId="0" xfId="0" applyFont="1" applyAlignment="1">
      <alignment vertical="top" wrapText="1"/>
    </xf>
    <xf numFmtId="11" fontId="1" fillId="0" borderId="0" xfId="0" applyNumberFormat="1" applyFont="1"/>
    <xf numFmtId="11" fontId="1" fillId="0" borderId="0" xfId="0" applyNumberFormat="1" applyFont="1" applyFill="1"/>
    <xf numFmtId="1" fontId="1" fillId="0" borderId="0" xfId="0" applyNumberFormat="1" applyFont="1"/>
    <xf numFmtId="11" fontId="0" fillId="36" borderId="0" xfId="0" applyNumberFormat="1" applyFill="1"/>
    <xf numFmtId="0" fontId="0" fillId="36" borderId="0" xfId="0" applyFill="1"/>
    <xf numFmtId="175" fontId="0" fillId="0" borderId="0" xfId="0" applyNumberFormat="1"/>
    <xf numFmtId="0" fontId="78" fillId="0" borderId="0" xfId="24" applyFont="1"/>
    <xf numFmtId="9" fontId="79" fillId="0" borderId="0" xfId="24" applyNumberFormat="1" applyFont="1"/>
    <xf numFmtId="0" fontId="0" fillId="0" borderId="0" xfId="0"/>
    <xf numFmtId="164" fontId="7" fillId="0" borderId="0" xfId="56" applyNumberFormat="1" applyFont="1"/>
    <xf numFmtId="43" fontId="7" fillId="0" borderId="0" xfId="56" applyFont="1"/>
    <xf numFmtId="0" fontId="77" fillId="0" borderId="0" xfId="24" applyFont="1"/>
    <xf numFmtId="169" fontId="79" fillId="0" borderId="0" xfId="24" applyNumberFormat="1" applyFont="1"/>
    <xf numFmtId="2" fontId="7" fillId="66" borderId="0" xfId="56" applyNumberFormat="1" applyFont="1" applyFill="1"/>
    <xf numFmtId="9" fontId="79" fillId="0" borderId="0" xfId="128" applyFont="1"/>
    <xf numFmtId="1" fontId="79" fillId="0" borderId="0" xfId="24" applyNumberFormat="1" applyFont="1"/>
    <xf numFmtId="1" fontId="7" fillId="0" borderId="0" xfId="56" applyNumberFormat="1" applyFont="1"/>
    <xf numFmtId="171" fontId="7" fillId="0" borderId="0" xfId="56" applyNumberFormat="1" applyFont="1"/>
    <xf numFmtId="2" fontId="79" fillId="0" borderId="0" xfId="24" applyNumberFormat="1" applyFont="1"/>
    <xf numFmtId="14" fontId="79" fillId="0" borderId="0" xfId="24" applyNumberFormat="1" applyFont="1"/>
    <xf numFmtId="0" fontId="78" fillId="0" borderId="0" xfId="24" applyNumberFormat="1" applyFont="1"/>
    <xf numFmtId="171" fontId="79" fillId="0" borderId="0" xfId="56" applyNumberFormat="1" applyFont="1"/>
    <xf numFmtId="0" fontId="79" fillId="0" borderId="0" xfId="24" applyFont="1"/>
    <xf numFmtId="14" fontId="78" fillId="0" borderId="0" xfId="24" applyNumberFormat="1" applyFont="1"/>
    <xf numFmtId="9" fontId="79" fillId="0" borderId="0" xfId="128" applyNumberFormat="1" applyFont="1"/>
    <xf numFmtId="0" fontId="0" fillId="0" borderId="0" xfId="0"/>
    <xf numFmtId="2" fontId="7" fillId="0" borderId="0" xfId="56" applyNumberFormat="1" applyFont="1"/>
    <xf numFmtId="43" fontId="7" fillId="67" borderId="0" xfId="56" applyFont="1" applyFill="1"/>
    <xf numFmtId="9" fontId="7" fillId="0" borderId="0" xfId="128" applyFont="1"/>
    <xf numFmtId="43" fontId="78" fillId="0" borderId="0" xfId="24" applyNumberFormat="1" applyFont="1"/>
    <xf numFmtId="43" fontId="7" fillId="0" borderId="0" xfId="128" applyNumberFormat="1" applyFont="1"/>
    <xf numFmtId="170" fontId="7" fillId="0" borderId="0" xfId="56" applyNumberFormat="1" applyFont="1"/>
    <xf numFmtId="169" fontId="7" fillId="0" borderId="0" xfId="56" applyNumberFormat="1" applyFont="1"/>
    <xf numFmtId="1" fontId="78" fillId="0" borderId="0" xfId="24" applyNumberFormat="1" applyFont="1"/>
    <xf numFmtId="2" fontId="78" fillId="0" borderId="0" xfId="24" applyNumberFormat="1" applyFont="1"/>
    <xf numFmtId="0" fontId="20" fillId="0" borderId="0" xfId="24"/>
    <xf numFmtId="43" fontId="7" fillId="68" borderId="0" xfId="56" applyFont="1" applyFill="1"/>
    <xf numFmtId="9" fontId="7" fillId="68" borderId="0" xfId="128" applyFont="1" applyFill="1"/>
    <xf numFmtId="164" fontId="7" fillId="69" borderId="0" xfId="56" applyNumberFormat="1" applyFont="1" applyFill="1"/>
    <xf numFmtId="176" fontId="7" fillId="0" borderId="0" xfId="56" applyNumberFormat="1" applyFont="1"/>
    <xf numFmtId="0" fontId="78" fillId="67" borderId="0" xfId="24" applyFont="1" applyFill="1"/>
    <xf numFmtId="0" fontId="78" fillId="67" borderId="0" xfId="24" applyNumberFormat="1" applyFont="1" applyFill="1"/>
    <xf numFmtId="171" fontId="7" fillId="70" borderId="0" xfId="56" applyNumberFormat="1" applyFont="1" applyFill="1"/>
    <xf numFmtId="2" fontId="7" fillId="67" borderId="0" xfId="56" applyNumberFormat="1" applyFont="1" applyFill="1"/>
    <xf numFmtId="1" fontId="7" fillId="67" borderId="0" xfId="56" applyNumberFormat="1" applyFont="1" applyFill="1"/>
    <xf numFmtId="171" fontId="7" fillId="67" borderId="0" xfId="56" applyNumberFormat="1" applyFont="1" applyFill="1"/>
    <xf numFmtId="164" fontId="7" fillId="67" borderId="0" xfId="56" applyNumberFormat="1" applyFont="1" applyFill="1"/>
    <xf numFmtId="9" fontId="7" fillId="67" borderId="0" xfId="128" applyFont="1" applyFill="1"/>
    <xf numFmtId="169" fontId="7" fillId="67" borderId="0" xfId="56" applyNumberFormat="1" applyFont="1" applyFill="1"/>
    <xf numFmtId="1" fontId="78" fillId="67" borderId="0" xfId="24" applyNumberFormat="1" applyFont="1" applyFill="1"/>
    <xf numFmtId="2" fontId="78" fillId="67" borderId="0" xfId="24" applyNumberFormat="1" applyFont="1" applyFill="1"/>
    <xf numFmtId="43" fontId="78" fillId="67" borderId="0" xfId="24" applyNumberFormat="1" applyFont="1" applyFill="1"/>
    <xf numFmtId="0" fontId="20" fillId="67" borderId="0" xfId="24" applyFill="1"/>
    <xf numFmtId="0" fontId="0" fillId="0" borderId="0" xfId="0" pivotButton="1"/>
    <xf numFmtId="43" fontId="7" fillId="0" borderId="0" xfId="206" applyFont="1"/>
    <xf numFmtId="2" fontId="0" fillId="0" borderId="0" xfId="0" applyNumberFormat="1"/>
    <xf numFmtId="0" fontId="0" fillId="0" borderId="0" xfId="0" applyFont="1" applyBorder="1"/>
    <xf numFmtId="0" fontId="0" fillId="0" borderId="0" xfId="0" applyBorder="1"/>
    <xf numFmtId="0" fontId="0" fillId="0" borderId="0" xfId="0" applyFont="1" applyFill="1" applyBorder="1"/>
    <xf numFmtId="0" fontId="0" fillId="0" borderId="0" xfId="0" applyFill="1" applyBorder="1"/>
    <xf numFmtId="0" fontId="0" fillId="0" borderId="0" xfId="0" applyAlignment="1">
      <alignment wrapText="1"/>
    </xf>
    <xf numFmtId="0" fontId="0" fillId="0" borderId="0" xfId="0" applyAlignment="1">
      <alignment horizontal="center"/>
    </xf>
  </cellXfs>
  <cellStyles count="207">
    <cellStyle name="20% - Accent1" xfId="183" builtinId="30" customBuiltin="1"/>
    <cellStyle name="20% - Accent1 2" xfId="26"/>
    <cellStyle name="20% - Accent2" xfId="187" builtinId="34" customBuiltin="1"/>
    <cellStyle name="20% - Accent2 2" xfId="27"/>
    <cellStyle name="20% - Accent3" xfId="191" builtinId="38" customBuiltin="1"/>
    <cellStyle name="20% - Accent3 2" xfId="28"/>
    <cellStyle name="20% - Accent4" xfId="195" builtinId="42" customBuiltin="1"/>
    <cellStyle name="20% - Accent4 2" xfId="29"/>
    <cellStyle name="20% - Accent5" xfId="199" builtinId="46" customBuiltin="1"/>
    <cellStyle name="20% - Accent5 2" xfId="30"/>
    <cellStyle name="20% - Accent6" xfId="203" builtinId="50" customBuiltin="1"/>
    <cellStyle name="20% - Accent6 2" xfId="31"/>
    <cellStyle name="20% - Accent6 2 2" xfId="158"/>
    <cellStyle name="40% - Accent1" xfId="184" builtinId="31" customBuiltin="1"/>
    <cellStyle name="40% - Accent1 2" xfId="32"/>
    <cellStyle name="40% - Accent2" xfId="188" builtinId="35" customBuiltin="1"/>
    <cellStyle name="40% - Accent2 2" xfId="33"/>
    <cellStyle name="40% - Accent3" xfId="192" builtinId="39" customBuiltin="1"/>
    <cellStyle name="40% - Accent3 2" xfId="34"/>
    <cellStyle name="40% - Accent4" xfId="196" builtinId="43" customBuiltin="1"/>
    <cellStyle name="40% - Accent4 2" xfId="35"/>
    <cellStyle name="40% - Accent5" xfId="200" builtinId="47" customBuiltin="1"/>
    <cellStyle name="40% - Accent5 2" xfId="36"/>
    <cellStyle name="40% - Accent6" xfId="204" builtinId="51" customBuiltin="1"/>
    <cellStyle name="40% - Accent6 2" xfId="37"/>
    <cellStyle name="60% - Accent1" xfId="185" builtinId="32" customBuiltin="1"/>
    <cellStyle name="60% - Accent1 2" xfId="38"/>
    <cellStyle name="60% - Accent2" xfId="189" builtinId="36" customBuiltin="1"/>
    <cellStyle name="60% - Accent2 2" xfId="39"/>
    <cellStyle name="60% - Accent3" xfId="193" builtinId="40" customBuiltin="1"/>
    <cellStyle name="60% - Accent3 2" xfId="40"/>
    <cellStyle name="60% - Accent4" xfId="197" builtinId="44" customBuiltin="1"/>
    <cellStyle name="60% - Accent4 2" xfId="41"/>
    <cellStyle name="60% - Accent5" xfId="201" builtinId="48" customBuiltin="1"/>
    <cellStyle name="60% - Accent5 2" xfId="42"/>
    <cellStyle name="60% - Accent6" xfId="205" builtinId="52" customBuiltin="1"/>
    <cellStyle name="60% - Accent6 2" xfId="43"/>
    <cellStyle name="Accent1" xfId="182" builtinId="29" customBuiltin="1"/>
    <cellStyle name="Accent1 2" xfId="44"/>
    <cellStyle name="Accent2" xfId="186" builtinId="33" customBuiltin="1"/>
    <cellStyle name="Accent2 2" xfId="45"/>
    <cellStyle name="Accent3" xfId="190" builtinId="37" customBuiltin="1"/>
    <cellStyle name="Accent3 2" xfId="46"/>
    <cellStyle name="Accent4" xfId="194" builtinId="41" customBuiltin="1"/>
    <cellStyle name="Accent4 2" xfId="47"/>
    <cellStyle name="Accent5" xfId="198" builtinId="45" customBuiltin="1"/>
    <cellStyle name="Accent5 2" xfId="48"/>
    <cellStyle name="Accent6" xfId="202" builtinId="49" customBuiltin="1"/>
    <cellStyle name="Accent6 2" xfId="49"/>
    <cellStyle name="Bad" xfId="171" builtinId="27" customBuiltin="1"/>
    <cellStyle name="Bad 2" xfId="50"/>
    <cellStyle name="Body: normal cell" xfId="5"/>
    <cellStyle name="Body: normal cell 2" xfId="20"/>
    <cellStyle name="Calculation" xfId="175" builtinId="22" customBuiltin="1"/>
    <cellStyle name="Calculation 2" xfId="51"/>
    <cellStyle name="Check Cell" xfId="177" builtinId="23" customBuiltin="1"/>
    <cellStyle name="Check Cell 2" xfId="52"/>
    <cellStyle name="Column heading" xfId="53"/>
    <cellStyle name="Comma [0] 2" xfId="157"/>
    <cellStyle name="Comma [0] 3" xfId="159"/>
    <cellStyle name="Comma 2" xfId="54"/>
    <cellStyle name="Comma 2 2" xfId="55"/>
    <cellStyle name="Comma 2 3" xfId="156"/>
    <cellStyle name="Comma 3" xfId="56"/>
    <cellStyle name="Comma 3 2" xfId="206"/>
    <cellStyle name="Comma 4" xfId="57"/>
    <cellStyle name="Comma 5" xfId="58"/>
    <cellStyle name="Comma 6" xfId="15"/>
    <cellStyle name="Comma 7" xfId="25"/>
    <cellStyle name="Comma 8" xfId="59"/>
    <cellStyle name="Corner heading" xfId="60"/>
    <cellStyle name="Currency 2" xfId="61"/>
    <cellStyle name="Currency 3" xfId="62"/>
    <cellStyle name="Currency 3 2" xfId="63"/>
    <cellStyle name="Data" xfId="13"/>
    <cellStyle name="Data 2" xfId="9"/>
    <cellStyle name="Data no deci" xfId="64"/>
    <cellStyle name="Data Superscript" xfId="65"/>
    <cellStyle name="Data_1-1A-Regular" xfId="66"/>
    <cellStyle name="Explanatory Text" xfId="180" builtinId="53" customBuiltin="1"/>
    <cellStyle name="Explanatory Text 2" xfId="67"/>
    <cellStyle name="Font: Calibri, 9pt regular" xfId="2"/>
    <cellStyle name="Font: Calibri, 9pt regular 2" xfId="22"/>
    <cellStyle name="Footnotes: all except top row" xfId="160"/>
    <cellStyle name="Footnotes: top row" xfId="7"/>
    <cellStyle name="Footnotes: top row 2" xfId="18"/>
    <cellStyle name="Good" xfId="170" builtinId="26" customBuiltin="1"/>
    <cellStyle name="Good 2" xfId="68"/>
    <cellStyle name="Header: bottom row" xfId="3"/>
    <cellStyle name="Header: bottom row 2" xfId="21"/>
    <cellStyle name="Header: top rows" xfId="161"/>
    <cellStyle name="Heading 1" xfId="166" builtinId="16" customBuiltin="1"/>
    <cellStyle name="Heading 1 2" xfId="69"/>
    <cellStyle name="Heading 2" xfId="167" builtinId="17" customBuiltin="1"/>
    <cellStyle name="Heading 2 2" xfId="70"/>
    <cellStyle name="Heading 3" xfId="168" builtinId="18" customBuiltin="1"/>
    <cellStyle name="Heading 3 2" xfId="71"/>
    <cellStyle name="Heading 4" xfId="169" builtinId="19" customBuiltin="1"/>
    <cellStyle name="Heading 4 2" xfId="72"/>
    <cellStyle name="Hed Side" xfId="73"/>
    <cellStyle name="Hed Side 2" xfId="8"/>
    <cellStyle name="Hed Side bold" xfId="74"/>
    <cellStyle name="Hed Side Indent" xfId="75"/>
    <cellStyle name="Hed Side Regular" xfId="76"/>
    <cellStyle name="Hed Side_1-1A-Regular" xfId="77"/>
    <cellStyle name="Hed Top" xfId="78"/>
    <cellStyle name="Hed Top - SECTION" xfId="79"/>
    <cellStyle name="Hed Top_3-new4" xfId="80"/>
    <cellStyle name="Hyperlink" xfId="1" builtinId="8"/>
    <cellStyle name="Hyperlink 2" xfId="81"/>
    <cellStyle name="Input" xfId="173" builtinId="20" customBuiltin="1"/>
    <cellStyle name="Input 2" xfId="82"/>
    <cellStyle name="Linked Cell" xfId="176" builtinId="24" customBuiltin="1"/>
    <cellStyle name="Linked Cell 2" xfId="83"/>
    <cellStyle name="Neutral" xfId="172" builtinId="28" customBuiltin="1"/>
    <cellStyle name="Neutral 2" xfId="84"/>
    <cellStyle name="Normal" xfId="0" builtinId="0"/>
    <cellStyle name="Normal 10" xfId="85"/>
    <cellStyle name="Normal 11" xfId="86"/>
    <cellStyle name="Normal 2" xfId="17"/>
    <cellStyle name="Normal 2 2" xfId="87"/>
    <cellStyle name="Normal 2 3" xfId="88"/>
    <cellStyle name="Normal 3" xfId="24"/>
    <cellStyle name="Normal 3 2" xfId="89"/>
    <cellStyle name="Normal 3 2 2" xfId="90"/>
    <cellStyle name="Normal 3 2 2 2" xfId="91"/>
    <cellStyle name="Normal 3 2 3" xfId="92"/>
    <cellStyle name="Normal 3 2 4" xfId="154"/>
    <cellStyle name="Normal 3 3" xfId="93"/>
    <cellStyle name="Normal 3 3 2" xfId="94"/>
    <cellStyle name="Normal 3 3 2 2" xfId="95"/>
    <cellStyle name="Normal 3 3 3" xfId="96"/>
    <cellStyle name="Normal 3 4" xfId="97"/>
    <cellStyle name="Normal 3 4 2" xfId="98"/>
    <cellStyle name="Normal 3 5" xfId="99"/>
    <cellStyle name="Normal 3 6" xfId="100"/>
    <cellStyle name="Normal 3 7" xfId="101"/>
    <cellStyle name="Normal 4" xfId="102"/>
    <cellStyle name="Normal 4 2" xfId="103"/>
    <cellStyle name="Normal 4 2 2" xfId="104"/>
    <cellStyle name="Normal 4 2 2 2" xfId="105"/>
    <cellStyle name="Normal 4 2 3" xfId="106"/>
    <cellStyle name="Normal 4 3" xfId="107"/>
    <cellStyle name="Normal 4 3 2" xfId="108"/>
    <cellStyle name="Normal 4 3 2 2" xfId="109"/>
    <cellStyle name="Normal 4 3 3" xfId="110"/>
    <cellStyle name="Normal 4 4" xfId="111"/>
    <cellStyle name="Normal 4 4 2" xfId="112"/>
    <cellStyle name="Normal 4 5" xfId="113"/>
    <cellStyle name="Normal 4 6" xfId="114"/>
    <cellStyle name="Normal 4 7" xfId="115"/>
    <cellStyle name="Normal 5" xfId="116"/>
    <cellStyle name="Normal 5 2" xfId="117"/>
    <cellStyle name="Normal 5 3" xfId="118"/>
    <cellStyle name="Normal 6" xfId="119"/>
    <cellStyle name="Normal 6 2" xfId="120"/>
    <cellStyle name="Normal 7" xfId="121"/>
    <cellStyle name="Normal 7 2" xfId="122"/>
    <cellStyle name="Normal 8" xfId="123"/>
    <cellStyle name="Normal 9" xfId="124"/>
    <cellStyle name="Note" xfId="179" builtinId="10" customBuiltin="1"/>
    <cellStyle name="Note 2" xfId="125"/>
    <cellStyle name="Note 2 2" xfId="126"/>
    <cellStyle name="ofwhich" xfId="162"/>
    <cellStyle name="Output" xfId="174" builtinId="21" customBuiltin="1"/>
    <cellStyle name="Output 2" xfId="127"/>
    <cellStyle name="Parent row" xfId="6"/>
    <cellStyle name="Parent row 2" xfId="19"/>
    <cellStyle name="Percent 2" xfId="128"/>
    <cellStyle name="Percent 2 2" xfId="129"/>
    <cellStyle name="Percent 2 3" xfId="155"/>
    <cellStyle name="Percent 3" xfId="130"/>
    <cellStyle name="Percent 3 2" xfId="131"/>
    <cellStyle name="Percent 4" xfId="132"/>
    <cellStyle name="Reference" xfId="133"/>
    <cellStyle name="Row heading" xfId="134"/>
    <cellStyle name="Section Break" xfId="163"/>
    <cellStyle name="Section Break: parent row" xfId="164"/>
    <cellStyle name="Source Hed" xfId="135"/>
    <cellStyle name="Source Letter" xfId="136"/>
    <cellStyle name="Source Superscript" xfId="14"/>
    <cellStyle name="Source Superscript 2" xfId="10"/>
    <cellStyle name="Source Text" xfId="16"/>
    <cellStyle name="Source Text 2" xfId="11"/>
    <cellStyle name="State" xfId="137"/>
    <cellStyle name="Superscript" xfId="138"/>
    <cellStyle name="Table Data" xfId="139"/>
    <cellStyle name="Table Head Top" xfId="140"/>
    <cellStyle name="Table Hed Side" xfId="141"/>
    <cellStyle name="Table title" xfId="4"/>
    <cellStyle name="Table title 2" xfId="23"/>
    <cellStyle name="Title" xfId="165" builtinId="15" customBuiltin="1"/>
    <cellStyle name="Title 2" xfId="142"/>
    <cellStyle name="Title Text" xfId="143"/>
    <cellStyle name="Title Text 1" xfId="144"/>
    <cellStyle name="Title Text 2" xfId="145"/>
    <cellStyle name="Title-1" xfId="12"/>
    <cellStyle name="Title-2" xfId="146"/>
    <cellStyle name="Title-3" xfId="147"/>
    <cellStyle name="Total" xfId="181" builtinId="25" customBuiltin="1"/>
    <cellStyle name="Total 2" xfId="148"/>
    <cellStyle name="Warning Text" xfId="178" builtinId="11" customBuiltin="1"/>
    <cellStyle name="Warning Text 2" xfId="149"/>
    <cellStyle name="Wrap" xfId="150"/>
    <cellStyle name="Wrap Bold" xfId="151"/>
    <cellStyle name="Wrap Title" xfId="152"/>
    <cellStyle name="Wrap_NTS99-~11" xfId="153"/>
  </cellStyles>
  <dxfs count="45">
    <dxf>
      <numFmt numFmtId="2" formatCode="0.00"/>
    </dxf>
    <dxf>
      <numFmt numFmtId="175" formatCode="0.000"/>
    </dxf>
    <dxf>
      <numFmt numFmtId="177" formatCode="0.0000"/>
    </dxf>
    <dxf>
      <numFmt numFmtId="178" formatCode="0.00000"/>
    </dxf>
    <dxf>
      <numFmt numFmtId="179" formatCode="0.000000"/>
    </dxf>
    <dxf>
      <numFmt numFmtId="180" formatCode="0.0000000"/>
    </dxf>
    <dxf>
      <numFmt numFmtId="181" formatCode="0.00000000"/>
    </dxf>
    <dxf>
      <numFmt numFmtId="2" formatCode="0.00"/>
    </dxf>
    <dxf>
      <numFmt numFmtId="175" formatCode="0.000"/>
    </dxf>
    <dxf>
      <numFmt numFmtId="177" formatCode="0.0000"/>
    </dxf>
    <dxf>
      <numFmt numFmtId="178" formatCode="0.00000"/>
    </dxf>
    <dxf>
      <numFmt numFmtId="179" formatCode="0.000000"/>
    </dxf>
    <dxf>
      <numFmt numFmtId="180" formatCode="0.0000000"/>
    </dxf>
    <dxf>
      <numFmt numFmtId="181" formatCode="0.00000000"/>
    </dxf>
    <dxf>
      <font>
        <b val="0"/>
        <i val="0"/>
        <strike val="0"/>
        <condense val="0"/>
        <extend val="0"/>
        <outline val="0"/>
        <shadow val="0"/>
        <u val="none"/>
        <vertAlign val="baseline"/>
        <sz val="10"/>
        <color rgb="FF000000"/>
        <name val="Cambria"/>
        <scheme val="none"/>
      </font>
      <numFmt numFmtId="173"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3"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3"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3"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3"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3"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3"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3" formatCode="_(* #,##0.00_);_(* \(#,##0.00\);_(* &quot;-&quot;_);_(@_)"/>
      <fill>
        <patternFill patternType="solid">
          <fgColor indexed="64"/>
          <bgColor theme="4" tint="0.79998168889431442"/>
        </patternFill>
      </fill>
    </dxf>
    <dxf>
      <numFmt numFmtId="173" formatCode="_(* #,##0.00_);_(* \(#,##0.00\);_(* &quot;-&quot;_);_(@_)"/>
      <fill>
        <patternFill patternType="solid">
          <fgColor indexed="64"/>
          <bgColor theme="4" tint="0.79998168889431442"/>
        </patternFill>
      </fill>
    </dxf>
    <dxf>
      <fill>
        <patternFill patternType="solid">
          <fgColor indexed="64"/>
          <bgColor theme="4" tint="0.79998168889431442"/>
        </patternFill>
      </fill>
    </dxf>
    <dxf>
      <numFmt numFmtId="0" formatCode="General"/>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fill>
        <patternFill patternType="solid">
          <fgColor indexed="64"/>
          <bgColor theme="4" tint="0.79998168889431442"/>
        </patternFill>
      </fill>
    </dxf>
    <dxf>
      <border outline="0">
        <bottom style="thin">
          <color theme="0" tint="-0.24994659260841701"/>
        </bottom>
      </border>
    </dxf>
    <dxf>
      <font>
        <b/>
        <i val="0"/>
        <strike val="0"/>
        <condense val="0"/>
        <extend val="0"/>
        <outline val="0"/>
        <shadow val="0"/>
        <u val="none"/>
        <vertAlign val="baseline"/>
        <sz val="10"/>
        <color theme="1"/>
        <name val="Cambria"/>
        <scheme val="major"/>
      </font>
      <fill>
        <patternFill patternType="solid">
          <fgColor indexed="64"/>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mbria"/>
        <scheme val="major"/>
      </font>
      <numFmt numFmtId="171" formatCode="_(* #,##0_);_(* \(#,##0\);_(* &quot;-&quot;??_);_(@_)"/>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71" formatCode="_(* #,##0_);_(* \(#,##0\);_(* &quot;-&quot;??_);_(@_)"/>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71" formatCode="_(* #,##0_);_(* \(#,##0\);_(* &quot;-&quot;??_);_(@_)"/>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71" formatCode="_(* #,##0_);_(* \(#,##0\);_(* &quot;-&quot;??_);_(@_)"/>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71" formatCode="_(* #,##0_);_(* \(#,##0\);_(* &quot;-&quot;??_);_(@_)"/>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71" formatCode="_(* #,##0_);_(* \(#,##0\);_(* &quot;-&quot;??_);_(@_)"/>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71" formatCode="_(* #,##0_);_(* \(#,##0\);_(* &quot;-&quot;??_);_(@_)"/>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71" formatCode="_(* #,##0_);_(* \(#,##0\);_(* &quot;-&quot;??_);_(@_)"/>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71" formatCode="_(* #,##0_);_(* \(#,##0\);_(* &quot;-&quot;??_);_(@_)"/>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68" formatCode="0.00%;\ \(0.00%\);\ \-"/>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68" formatCode="0.00%;\ \(0.00%\);\ \-"/>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68" formatCode="0.00%;\ \(0.00%\);\ \-"/>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68" formatCode="0.00%;\ \(0.00%\);\ \-"/>
      <fill>
        <patternFill patternType="solid">
          <fgColor rgb="FF000000"/>
          <bgColor rgb="FF92D050"/>
        </patternFill>
      </fill>
      <alignment horizontal="general" vertical="bottom" textRotation="0" wrapText="0" indent="0" justifyLastLine="0" shrinkToFit="0" readingOrder="0"/>
    </dxf>
    <dxf>
      <font>
        <b/>
        <i val="0"/>
        <strike val="0"/>
        <condense val="0"/>
        <extend val="0"/>
        <outline val="0"/>
        <shadow val="0"/>
        <u val="none"/>
        <vertAlign val="baseline"/>
        <sz val="10"/>
        <color rgb="FF000000"/>
        <name val="Cambria"/>
        <scheme val="major"/>
      </font>
      <numFmt numFmtId="168" formatCode="0.00%;\ \(0.00%\);\ \-"/>
      <fill>
        <patternFill patternType="solid">
          <fgColor rgb="FF000000"/>
          <bgColor rgb="FF92D050"/>
        </patternFill>
      </fill>
      <alignment horizontal="right" vertical="bottom" textRotation="0" wrapText="0"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bbie" refreshedDate="42767.724809837964" createdVersion="6" refreshedVersion="6" minRefreshableVersion="3" recordCount="132">
  <cacheSource type="worksheet">
    <worksheetSource ref="A1:BG133" sheet="ICCT B_out"/>
  </cacheSource>
  <cacheFields count="59">
    <cacheField name="Region" numFmtId="0">
      <sharedItems/>
    </cacheField>
    <cacheField name="World Region" numFmtId="0">
      <sharedItems/>
    </cacheField>
    <cacheField name="Country" numFmtId="0">
      <sharedItems/>
    </cacheField>
    <cacheField name="Case" numFmtId="0">
      <sharedItems containsSemiMixedTypes="0" containsString="0" containsNumber="1" containsInteger="1" minValue="0" maxValue="0"/>
    </cacheField>
    <cacheField name="Mode" numFmtId="0">
      <sharedItems count="12">
        <s v="2W"/>
        <s v="3W"/>
        <s v="All"/>
        <s v="Aviation"/>
        <s v="Bus"/>
        <s v="Freight rail"/>
        <s v="HHDT"/>
        <s v="LDV"/>
        <s v="LHDT"/>
        <s v="MHDT"/>
        <s v="Passenger rail"/>
        <s v="Truck"/>
      </sharedItems>
    </cacheField>
    <cacheField name="Date" numFmtId="14">
      <sharedItems containsSemiMixedTypes="0" containsNonDate="0" containsDate="1" containsString="0" minDate="1995-12-31T00:00:00" maxDate="2046-01-08T00:00:00"/>
    </cacheField>
    <cacheField name="Year" numFmtId="0">
      <sharedItems containsSemiMixedTypes="0" containsString="0" containsNumber="1" containsInteger="1" minValue="2000" maxValue="2050" count="11">
        <n v="2000"/>
        <n v="2005"/>
        <n v="2010"/>
        <n v="2015"/>
        <n v="2020"/>
        <n v="2025"/>
        <n v="2030"/>
        <n v="2035"/>
        <n v="2040"/>
        <n v="2045"/>
        <n v="2050"/>
      </sharedItems>
    </cacheField>
    <cacheField name="Population (million)" numFmtId="171">
      <sharedItems containsSemiMixedTypes="0" containsString="0" containsNumber="1" minValue="211.54042799999999" maxValue="322.23700000000002"/>
    </cacheField>
    <cacheField name="PPP-GDP (billion 2005 USD)" numFmtId="171">
      <sharedItems containsSemiMixedTypes="0" containsString="0" containsNumber="1" minValue="776.36961000000008" maxValue="10012.199999999999"/>
    </cacheField>
    <cacheField name="PPP-GDP/capita (2005 USD)" numFmtId="171">
      <sharedItems containsSemiMixedTypes="0" containsString="0" containsNumber="1" minValue="3670.0767666027418" maxValue="31070.919850917173"/>
    </cacheField>
    <cacheField name="Gasoline consumption (Mboe/day)" numFmtId="0">
      <sharedItems containsString="0" containsBlank="1" containsNumber="1" minValue="0" maxValue="1.6864347059342617"/>
    </cacheField>
    <cacheField name="Diesel consumption (Mboe/day)" numFmtId="0">
      <sharedItems containsString="0" containsBlank="1" containsNumber="1" minValue="0" maxValue="1.0702879544065953"/>
    </cacheField>
    <cacheField name="Average fuel price (cents/litre)" numFmtId="1">
      <sharedItems containsSemiMixedTypes="0" containsString="0" containsNumber="1" minValue="31.752755670426136" maxValue="82.526485648594303"/>
    </cacheField>
    <cacheField name="Passenger-km (billion)" numFmtId="1">
      <sharedItems containsString="0" containsBlank="1" containsNumber="1" minValue="0" maxValue="6556.7048026357133"/>
    </cacheField>
    <cacheField name="Tonne-km (billion)" numFmtId="1">
      <sharedItems containsSemiMixedTypes="0" containsString="0" containsNumber="1" minValue="0" maxValue="2074.0434722454502"/>
    </cacheField>
    <cacheField name="Vehicle-km (billion)" numFmtId="1">
      <sharedItems containsSemiMixedTypes="0" containsString="0" containsNumber="1" minValue="0" maxValue="1758.5793199960749"/>
    </cacheField>
    <cacheField name="Vehicle stock (million)" numFmtId="0">
      <sharedItems containsSemiMixedTypes="0" containsString="0" containsNumber="1" minValue="0" maxValue="351.715863999215"/>
    </cacheField>
    <cacheField name="Vehicle sales (million/year)" numFmtId="0">
      <sharedItems containsSemiMixedTypes="0" containsString="0" containsNumber="1" minValue="0" maxValue="49.51915465992041"/>
    </cacheField>
    <cacheField name="Vehicles/capita" numFmtId="43">
      <sharedItems containsSemiMixedTypes="0" containsString="0" containsNumber="1" minValue="0" maxValue="1.0914819341019653"/>
    </cacheField>
    <cacheField name="passenger-km/capita" numFmtId="171">
      <sharedItems containsSemiMixedTypes="0" containsString="0" containsNumber="1" minValue="0" maxValue="20347.461038414935"/>
    </cacheField>
    <cacheField name="tonne-km/capita" numFmtId="171">
      <sharedItems containsSemiMixedTypes="0" containsString="0" containsNumber="1" minValue="0" maxValue="1122.844053620285"/>
    </cacheField>
    <cacheField name="Passenger mode share" numFmtId="164">
      <sharedItems containsSemiMixedTypes="0" containsString="0" containsNumber="1" minValue="0" maxValue="1"/>
    </cacheField>
    <cacheField name="Freight mode share" numFmtId="164">
      <sharedItems containsSemiMixedTypes="0" containsString="0" containsNumber="1" minValue="0" maxValue="1"/>
    </cacheField>
    <cacheField name="WTW CO2e (Gt)" numFmtId="2">
      <sharedItems containsSemiMixedTypes="0" containsString="0" containsNumber="1" minValue="4.2426816380469901E-3" maxValue="1.0670809458434094"/>
    </cacheField>
    <cacheField name="WTW CO2e (Mt)" numFmtId="0">
      <sharedItems containsSemiMixedTypes="0" containsString="0" containsNumber="1" minValue="4.2426816380469905" maxValue="1067.0809458434094"/>
    </cacheField>
    <cacheField name="WTW CO2 (Mt)" numFmtId="0">
      <sharedItems containsSemiMixedTypes="0" containsString="0" containsNumber="1" minValue="4.1660255822122236" maxValue="994.42119487606885"/>
    </cacheField>
    <cacheField name="CH4 (thousand tonnes)" numFmtId="0">
      <sharedItems containsSemiMixedTypes="0" containsString="0" containsNumber="1" minValue="0" maxValue="1720.3820386834707"/>
    </cacheField>
    <cacheField name="N2O (thousand tonnes)" numFmtId="0">
      <sharedItems containsSemiMixedTypes="0" containsString="0" containsNumber="1" minValue="0" maxValue="99.497315437092382"/>
    </cacheField>
    <cacheField name="NOx (thousand tonnes)" numFmtId="0">
      <sharedItems containsSemiMixedTypes="0" containsString="0" containsNumber="1" minValue="25.36208765453809" maxValue="4007.0118810244971"/>
    </cacheField>
    <cacheField name="CO (thousand tonnes)" numFmtId="0">
      <sharedItems containsSemiMixedTypes="0" containsString="0" containsNumber="1" minValue="4.854246358998072" maxValue="34601.164354073771"/>
    </cacheField>
    <cacheField name="PM10 (thousand tonnes)" numFmtId="0">
      <sharedItems containsSemiMixedTypes="0" containsString="0" containsNumber="1" minValue="0" maxValue="326.60657217015347"/>
    </cacheField>
    <cacheField name="WTW PM2_5 (thousand tonnes)" numFmtId="0">
      <sharedItems containsSemiMixedTypes="0" containsString="0" containsNumber="1" minValue="0" maxValue="291.5419313605388"/>
    </cacheField>
    <cacheField name="BC (thousand tonnes)" numFmtId="0">
      <sharedItems containsSemiMixedTypes="0" containsString="0" containsNumber="1" minValue="0" maxValue="106.47560036843743"/>
    </cacheField>
    <cacheField name="SO2 (thousand tonnes)" numFmtId="0">
      <sharedItems containsSemiMixedTypes="0" containsString="0" containsNumber="1" minValue="2.8108237837368675" maxValue="530.23009857522788"/>
    </cacheField>
    <cacheField name="WTT CO2" numFmtId="43">
      <sharedItems containsSemiMixedTypes="0" containsString="0" containsNumber="1" minValue="1.0533508579088906" maxValue="200.14127071840801"/>
    </cacheField>
    <cacheField name="TTW CO2" numFmtId="0">
      <sharedItems containsSemiMixedTypes="0" containsString="0" containsNumber="1" minValue="1.7558644143943996" maxValue="794.27992415766084"/>
    </cacheField>
    <cacheField name="TTW NOx" numFmtId="0">
      <sharedItems containsSemiMixedTypes="0" containsString="0" containsNumber="1" minValue="3.7162000026814535" maxValue="3813.0260448278582"/>
    </cacheField>
    <cacheField name="TTW BC" numFmtId="0">
      <sharedItems containsSemiMixedTypes="0" containsString="0" containsNumber="1" minValue="0" maxValue="106.47560036843743"/>
    </cacheField>
    <cacheField name="TTW PM2_5" numFmtId="0">
      <sharedItems containsSemiMixedTypes="0" containsString="0" containsNumber="1" minValue="0" maxValue="277.86552349681915"/>
    </cacheField>
    <cacheField name="TTW Energy (PJ)" numFmtId="43">
      <sharedItems containsSemiMixedTypes="0" containsString="0" containsNumber="1" minValue="35.91967335690952" maxValue="10915.034125212329"/>
    </cacheField>
    <cacheField name="TTW Energy (Mboe/day)" numFmtId="0">
      <sharedItems containsSemiMixedTypes="0" containsString="0" containsNumber="1" minValue="1.6777679846480553E-2" maxValue="5.0982910185901131"/>
    </cacheField>
    <cacheField name="Electric vehicle share of sales" numFmtId="9">
      <sharedItems containsBlank="1" containsMixedTypes="1" containsNumber="1" minValue="0" maxValue="0.33999999999999997"/>
    </cacheField>
    <cacheField name="Electric vehicle sales" numFmtId="0">
      <sharedItems containsMixedTypes="1" containsNumber="1" containsInteger="1" minValue="0" maxValue="0"/>
    </cacheField>
    <cacheField name="Electricity share of energy" numFmtId="0">
      <sharedItems containsBlank="1" containsMixedTypes="1" containsNumber="1" containsInteger="1" minValue="0" maxValue="0"/>
    </cacheField>
    <cacheField name="New Vehicle Efficiency (MJ/km)" numFmtId="43">
      <sharedItems containsMixedTypes="1" containsNumber="1" minValue="0.55604985321565148" maxValue="18.426714801444042"/>
    </cacheField>
    <cacheField name="Average Vehicle efficiency (MJ/km)" numFmtId="43">
      <sharedItems containsMixedTypes="1" containsNumber="1" minValue="0.55605380438632146" maxValue="23.074936708860758"/>
    </cacheField>
    <cacheField name="TTW CO2/vkm" numFmtId="43">
      <sharedItems containsSemiMixedTypes="0" containsString="0" containsNumber="1" minValue="0" maxValue="1501.1933667041774"/>
    </cacheField>
    <cacheField name="WTW CO2e/vkm" numFmtId="170">
      <sharedItems containsSemiMixedTypes="0" containsString="0" containsNumber="1" minValue="0" maxValue="2072.7700098779992"/>
    </cacheField>
    <cacheField name="WTW CO2e/pkm" numFmtId="170">
      <sharedItems containsSemiMixedTypes="0" containsString="0" containsNumber="1" minValue="0" maxValue="232.73996036746061"/>
    </cacheField>
    <cacheField name="WTW CO2e/tkm" numFmtId="171">
      <sharedItems containsSemiMixedTypes="0" containsString="0" containsNumber="1" minValue="0" maxValue="1260.1118114674218"/>
    </cacheField>
    <cacheField name="tonnes CO2e/capita" numFmtId="169">
      <sharedItems containsString="0" containsBlank="1" containsNumber="1" minValue="1.7047150721176581E-2" maxValue="3.3114786503207556"/>
    </cacheField>
    <cacheField name="gCO2e/PPP-GDP" numFmtId="1">
      <sharedItems containsString="0" containsBlank="1" containsNumber="1" minValue="0.96378816011076818" maxValue="452.53146988093886"/>
    </cacheField>
    <cacheField name="Average Vehicle efficiency (L/100km)" numFmtId="43">
      <sharedItems containsMixedTypes="1" containsNumber="1" minValue="1.5407196492915223" maxValue="63.936273995528794"/>
    </cacheField>
    <cacheField name="Grid carbon intensity (gCO2e/MJ)" numFmtId="1">
      <sharedItems containsString="0" containsBlank="1" containsNumber="1" minValue="135.256158" maxValue="160.427952"/>
    </cacheField>
    <cacheField name="WTW CO2 Savings (Mt)" numFmtId="2">
      <sharedItems containsNonDate="0" containsString="0" containsBlank="1"/>
    </cacheField>
    <cacheField name="TTW PM2_5 Savings (kt)" numFmtId="2">
      <sharedItems containsNonDate="0" containsString="0" containsBlank="1"/>
    </cacheField>
    <cacheField name="TTW Nox Savings (kt)" numFmtId="2">
      <sharedItems containsNonDate="0" containsString="0" containsBlank="1"/>
    </cacheField>
    <cacheField name="Energy Savings (Mboe/day)" numFmtId="43">
      <sharedItems containsNonDate="0" containsString="0" containsBlank="1"/>
    </cacheField>
    <cacheField name="Cod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2">
  <r>
    <s v="Asia-Pacific-40 "/>
    <s v="Asia &amp; Oceania"/>
    <s v="Indonesia"/>
    <n v="0"/>
    <x v="0"/>
    <d v="2021-01-03T00:00:00"/>
    <x v="0"/>
    <n v="211.54042799999999"/>
    <n v="776.36961000000008"/>
    <n v="3670.0767666027418"/>
    <n v="7.6373004032288555E-2"/>
    <n v="0"/>
    <n v="31.752755670426136"/>
    <n v="294.05367988926491"/>
    <n v="0"/>
    <n v="267.32152717205901"/>
    <n v="50.088700000000003"/>
    <n v="1.5"/>
    <n v="0.23678074434074609"/>
    <n v="1390.0590193060634"/>
    <n v="0"/>
    <n v="0.12997652004511434"/>
    <n v="0"/>
    <n v="1.8239278599815962E-2"/>
    <n v="18.239278599815961"/>
    <n v="14.708614560526726"/>
    <n v="112.64652210837704"/>
    <n v="2.3976543173818987"/>
    <n v="59.690470850135817"/>
    <n v="3507.5887953487086"/>
    <n v="8.5420991811431168"/>
    <n v="7.4493299713443788"/>
    <n v="1.9859884871714664"/>
    <n v="7.6227168250751447"/>
    <n v="2.8639498914514956"/>
    <n v="11.844664669075231"/>
    <n v="52.308061825007165"/>
    <n v="1.9859884871714664"/>
    <n v="6.84843621348507"/>
    <n v="163.50850553994795"/>
    <n v="7.6373004032288555E-2"/>
    <n v="0"/>
    <n v="0"/>
    <n v="0"/>
    <n v="0.55604985321565148"/>
    <n v="0.61165483853721669"/>
    <n v="44.308682485760016"/>
    <n v="68.229741138940966"/>
    <n v="62.027037399037248"/>
    <n v="0"/>
    <n v="8.622124277736623E-2"/>
    <n v="23.493035230752987"/>
    <n v="1.6947795714815279"/>
    <n v="160.427952"/>
    <m/>
    <m/>
    <m/>
    <m/>
    <s v="Asia-Pacific-40 2W2000"/>
  </r>
  <r>
    <s v="Asia-Pacific-40 "/>
    <s v="Asia &amp; Oceania"/>
    <s v="Indonesia"/>
    <n v="0"/>
    <x v="0"/>
    <d v="2046-01-07T00:00:00"/>
    <x v="1"/>
    <n v="226.25470300000001"/>
    <n v="1098.69534"/>
    <n v="4856.0110593590625"/>
    <n v="0.11369071049186306"/>
    <n v="0"/>
    <n v="57.139620659510229"/>
    <n v="463.82532650406085"/>
    <n v="0"/>
    <n v="421.6593877309644"/>
    <n v="80.299800000000005"/>
    <n v="11.666625291086779"/>
    <n v="0.35490886569549013"/>
    <n v="2050.0140786203274"/>
    <n v="0"/>
    <n v="0.15159340101522842"/>
    <n v="0"/>
    <n v="2.6530461473790762E-2"/>
    <n v="26.530461473790762"/>
    <n v="21.903078241118358"/>
    <n v="148.34967208615421"/>
    <n v="3.0826893641562036"/>
    <n v="77.983504402959966"/>
    <n v="4149.0992332452952"/>
    <n v="9.9264515366051853"/>
    <n v="8.5195015118952764"/>
    <n v="2.3777889698128978"/>
    <n v="11.358299931013271"/>
    <n v="4.2649163037691444"/>
    <n v="17.638161937349214"/>
    <n v="66.982570663350856"/>
    <n v="2.3777889698128978"/>
    <n v="7.6232528498358247"/>
    <n v="243.48426734082713"/>
    <n v="0.11372879270110253"/>
    <n v="0"/>
    <n v="0"/>
    <n v="0"/>
    <n v="0.55604985321565148"/>
    <n v="0.57744301307049239"/>
    <n v="41.830355141062505"/>
    <n v="62.919176581260558"/>
    <n v="57.199251437509595"/>
    <n v="0"/>
    <n v="0.11725927073343868"/>
    <n v="24.147241285096161"/>
    <n v="1.5999850905897235"/>
    <n v="160.427952"/>
    <m/>
    <m/>
    <m/>
    <m/>
    <s v="Asia-Pacific-40 2W2005"/>
  </r>
  <r>
    <s v="Asia-Pacific-40 "/>
    <s v="Asia &amp; Oceania"/>
    <s v="Indonesia"/>
    <n v="0"/>
    <x v="0"/>
    <d v="2041-01-06T00:00:00"/>
    <x v="2"/>
    <n v="241.61312599999999"/>
    <n v="1623.2067900000002"/>
    <n v="6718.2061540812165"/>
    <n v="8.7375733601973149E-2"/>
    <n v="0"/>
    <n v="82.526485648594303"/>
    <n v="365.54212313332266"/>
    <n v="0"/>
    <n v="332.31102103029332"/>
    <n v="128.61109999999999"/>
    <n v="8.3556543997683885"/>
    <n v="0.53230179224617125"/>
    <n v="1512.9232802249439"/>
    <n v="0"/>
    <n v="0.18922551667689788"/>
    <n v="0"/>
    <n v="2.0313151615241592E-2"/>
    <n v="20.313151615241591"/>
    <n v="16.868674080796914"/>
    <n v="110.50245006913717"/>
    <n v="2.288309673544453"/>
    <n v="57.949791671601211"/>
    <n v="3063.245504549961"/>
    <n v="7.2349349424930072"/>
    <n v="6.1762786119528199"/>
    <n v="1.7286543998783253"/>
    <n v="8.7654722124723623"/>
    <n v="3.2848440120672677"/>
    <n v="13.583830068729647"/>
    <n v="49.464119281493907"/>
    <n v="1.7286543998783253"/>
    <n v="5.4826892423295233"/>
    <n v="187.51664281771536"/>
    <n v="8.7586937882810439E-2"/>
    <n v="0"/>
    <n v="0"/>
    <n v="0"/>
    <n v="0.55604985321565148"/>
    <n v="0.56428054127227223"/>
    <n v="40.876856947490019"/>
    <n v="61.126927275125958"/>
    <n v="55.569933886478132"/>
    <n v="0"/>
    <n v="8.4073046657413761E-2"/>
    <n v="12.514210598664134"/>
    <n v="1.563514377193302"/>
    <n v="160.427952"/>
    <m/>
    <m/>
    <m/>
    <m/>
    <s v="Asia-Pacific-40 2W2010"/>
  </r>
  <r>
    <s v="Asia-Pacific-40 "/>
    <s v="Asia &amp; Oceania"/>
    <s v="Indonesia"/>
    <n v="0"/>
    <x v="0"/>
    <d v="2026-01-04T00:00:00"/>
    <x v="3"/>
    <n v="257.56381499999998"/>
    <n v="2306.9010600000001"/>
    <n v="8956.6193915865097"/>
    <n v="0.10458596798721073"/>
    <n v="0"/>
    <n v="82.526485648594303"/>
    <n v="441.50449073683399"/>
    <n v="0"/>
    <n v="401.36771885166723"/>
    <n v="80.273543770333447"/>
    <n v="9.0781187049053642"/>
    <n v="0.31166467917992852"/>
    <n v="1714.155735489607"/>
    <n v="0"/>
    <n v="0.2052426096634741"/>
    <n v="0"/>
    <n v="2.3584989604861242E-2"/>
    <n v="23.584989604861242"/>
    <n v="20.191265179387031"/>
    <n v="109.95411403626866"/>
    <n v="2.1639985723741506"/>
    <n v="56.660885043254495"/>
    <n v="2880.4794716974134"/>
    <n v="6.7303707297279667"/>
    <n v="5.6166592244913041"/>
    <n v="1.5540784576569875"/>
    <n v="10.491990835607904"/>
    <n v="3.9318535768069331"/>
    <n v="16.259411602580098"/>
    <n v="46.503805676293055"/>
    <n v="1.5540784576569875"/>
    <n v="4.7864548574740793"/>
    <n v="224.45144428933224"/>
    <n v="0.10483877277915715"/>
    <n v="0"/>
    <n v="0"/>
    <n v="0"/>
    <n v="0.55604985321565148"/>
    <n v="0.55921648340703345"/>
    <n v="40.510013234494977"/>
    <n v="58.761550810162454"/>
    <n v="53.419591645602225"/>
    <n v="0"/>
    <n v="9.1569499406821742E-2"/>
    <n v="10.223667591908447"/>
    <n v="1.5494828331294439"/>
    <n v="147.84205500000002"/>
    <m/>
    <m/>
    <m/>
    <m/>
    <s v="Asia-Pacific-40 2W2015"/>
  </r>
  <r>
    <s v="Asia-Pacific-40 "/>
    <s v="Asia &amp; Oceania"/>
    <s v="Indonesia"/>
    <n v="0"/>
    <x v="0"/>
    <d v="2021-01-03T00:00:00"/>
    <x v="4"/>
    <n v="271.85700000000003"/>
    <n v="3336.44022"/>
    <n v="12272.776570034979"/>
    <n v="0.13997009339050359"/>
    <n v="0"/>
    <n v="82.526485648594303"/>
    <n v="592.9426464549623"/>
    <n v="0"/>
    <n v="539.03876950451115"/>
    <n v="107.80775390090223"/>
    <n v="18.310850664660649"/>
    <n v="0.39656052226318328"/>
    <n v="2181.0828724475086"/>
    <n v="0"/>
    <n v="0.22345309165443505"/>
    <n v="0"/>
    <n v="3.124625974575046E-2"/>
    <n v="31.246259745750461"/>
    <n v="27.022489988110294"/>
    <n v="137.41934783271182"/>
    <n v="2.6452552410146732"/>
    <n v="70.288571998645793"/>
    <n v="3512.0475324740905"/>
    <n v="8.1641982336027823"/>
    <n v="6.7407511380104861"/>
    <n v="1.8549047958723341"/>
    <n v="14.041701438303168"/>
    <n v="5.2621008624287988"/>
    <n v="21.760389125681495"/>
    <n v="56.695091200703573"/>
    <n v="1.8549047958723341"/>
    <n v="5.6296672610719014"/>
    <n v="300.38914611043236"/>
    <n v="0.1403084285517045"/>
    <n v="0"/>
    <n v="0"/>
    <n v="0"/>
    <n v="0.55604985321565148"/>
    <n v="0.55726816530572099"/>
    <n v="40.368875778051773"/>
    <n v="57.966627844732351"/>
    <n v="52.696934404302134"/>
    <n v="0"/>
    <n v="0.11493638105971322"/>
    <n v="9.3651489867696363"/>
    <n v="1.5440844131238918"/>
    <n v="135.256158"/>
    <m/>
    <m/>
    <m/>
    <m/>
    <s v="Asia-Pacific-40 2W2020"/>
  </r>
  <r>
    <s v="Asia-Pacific-40 "/>
    <s v="Asia &amp; Oceania"/>
    <s v="Indonesia"/>
    <n v="0"/>
    <x v="0"/>
    <d v="2006-01-01T00:00:00"/>
    <x v="5"/>
    <n v="284.505"/>
    <n v="3917.4801099999995"/>
    <n v="13769.459622853727"/>
    <n v="0.15854606200315183"/>
    <n v="0"/>
    <n v="82.526485648594303"/>
    <n v="672.53897900597417"/>
    <n v="0"/>
    <n v="611.39907182361287"/>
    <n v="122.27981436472258"/>
    <n v="16.123178847103866"/>
    <n v="0.4297984723105836"/>
    <n v="2363.8915977082097"/>
    <n v="0"/>
    <n v="0.22911494980176264"/>
    <n v="0"/>
    <n v="3.5397046992672293E-2"/>
    <n v="35.397046992672294"/>
    <n v="30.608748407287681"/>
    <n v="155.77854593997111"/>
    <n v="2.9994460969306491"/>
    <n v="79.686136239122916"/>
    <n v="3982.4338197412076"/>
    <n v="9.2544471903388335"/>
    <n v="7.6415463949147124"/>
    <n v="2.1032128070732283"/>
    <n v="15.905229559688234"/>
    <n v="5.9604544756135596"/>
    <n v="24.648293931674122"/>
    <n v="64.288612402252895"/>
    <n v="2.1032128070732283"/>
    <n v="6.3830063098385184"/>
    <n v="340.25494325725475"/>
    <n v="0.15892929892288404"/>
    <n v="0"/>
    <n v="0"/>
    <n v="0"/>
    <n v="0.55604985321565148"/>
    <n v="0.55651857998799426"/>
    <n v="40.314575320103025"/>
    <n v="57.89515984558814"/>
    <n v="52.631963495989218"/>
    <n v="0"/>
    <n v="0.12441625627905413"/>
    <n v="9.0356673164250729"/>
    <n v="1.5420074543498814"/>
    <n v="138.53047700000002"/>
    <m/>
    <m/>
    <m/>
    <m/>
    <s v="Asia-Pacific-40 2W2025"/>
  </r>
  <r>
    <s v="Asia-Pacific-40 "/>
    <s v="Asia &amp; Oceania"/>
    <s v="Indonesia"/>
    <n v="0"/>
    <x v="0"/>
    <d v="2000-12-31T00:00:00"/>
    <x v="6"/>
    <n v="295.48200000000003"/>
    <n v="4498.5199999999995"/>
    <n v="15224.34530698993"/>
    <n v="0.17741755741906251"/>
    <n v="0"/>
    <n v="82.526485648594303"/>
    <n v="752.98046482205905"/>
    <n v="0"/>
    <n v="684.52769529278089"/>
    <n v="136.90553905855617"/>
    <n v="22.304649822152548"/>
    <n v="0.46332953973019053"/>
    <n v="2548.3124685160483"/>
    <n v="0"/>
    <n v="0.23358700704367322"/>
    <n v="0"/>
    <n v="3.9612443721349436E-2"/>
    <n v="39.612443721349436"/>
    <n v="34.252060943447731"/>
    <n v="174.38615677534352"/>
    <n v="3.3581505319399882"/>
    <n v="89.208354723445737"/>
    <n v="4458.7653084571084"/>
    <n v="10.36001603935901"/>
    <n v="8.5548113265279895"/>
    <n v="2.3547752718071662"/>
    <n v="17.798404722365539"/>
    <n v="6.6699182610404684"/>
    <n v="27.582142682407262"/>
    <n v="71.978087160035912"/>
    <n v="2.3547752718071662"/>
    <n v="7.1464691388566326"/>
    <n v="380.75496905917333"/>
    <n v="0.1778464104435567"/>
    <n v="0"/>
    <n v="0"/>
    <n v="0"/>
    <n v="0.55604985321565148"/>
    <n v="0.55623018860664175"/>
    <n v="40.293684057019846"/>
    <n v="57.868284941205637"/>
    <n v="52.607531764732393"/>
    <n v="0"/>
    <n v="0.13406042913392163"/>
    <n v="8.8056613555901588"/>
    <n v="1.5412083765188673"/>
    <n v="141.80479600000001"/>
    <m/>
    <m/>
    <m/>
    <m/>
    <s v="Asia-Pacific-40 2W2030"/>
  </r>
  <r>
    <s v="Asia-Pacific-40 "/>
    <s v="Asia &amp; Oceania"/>
    <s v="Indonesia"/>
    <n v="0"/>
    <x v="0"/>
    <d v="2036-01-06T00:00:00"/>
    <x v="7"/>
    <n v="304.84699999999998"/>
    <n v="5876.94"/>
    <n v="19278.326504771248"/>
    <n v="0.23885285566114448"/>
    <n v="0"/>
    <n v="82.526485648594303"/>
    <n v="1013.9211697913099"/>
    <n v="0"/>
    <n v="921.74651799209983"/>
    <n v="184.34930359841997"/>
    <n v="28.984862103688876"/>
    <n v="0.60472730123117491"/>
    <n v="3326.0001567714626"/>
    <n v="0"/>
    <n v="0.24926398620704501"/>
    <n v="0"/>
    <n v="5.3330359559968683E-2"/>
    <n v="53.330359559968684"/>
    <n v="46.112699823151893"/>
    <n v="234.80572167468125"/>
    <n v="4.5218681038582664"/>
    <n v="120.11832808876431"/>
    <n v="6003.9216636205647"/>
    <n v="13.949519426617796"/>
    <n v="11.519049792839551"/>
    <n v="3.1708080218928232"/>
    <n v="23.961550682993689"/>
    <n v="8.9795454680561306"/>
    <n v="37.133154355095762"/>
    <n v="96.921646366869297"/>
    <n v="3.1708080218928232"/>
    <n v="9.6230336478375218"/>
    <n v="512.60096796475671"/>
    <n v="0.23943020984778457"/>
    <n v="0"/>
    <n v="0"/>
    <n v="0"/>
    <n v="0.55604985321565148"/>
    <n v="0.55611923447390788"/>
    <n v="40.285646465999477"/>
    <n v="57.857945236551217"/>
    <n v="52.598132033228374"/>
    <n v="0"/>
    <n v="0.17494139538840364"/>
    <n v="9.0745114906683888"/>
    <n v="1.540900943656931"/>
    <n v="141.80479600000001"/>
    <m/>
    <m/>
    <m/>
    <m/>
    <s v="Asia-Pacific-40 2W2035"/>
  </r>
  <r>
    <s v="Asia-Pacific-40 "/>
    <s v="Asia &amp; Oceania"/>
    <s v="Indonesia"/>
    <n v="0"/>
    <x v="0"/>
    <d v="2016-01-03T00:00:00"/>
    <x v="8"/>
    <n v="312.43900000000002"/>
    <n v="7255.3599999999988"/>
    <n v="23221.684872887185"/>
    <n v="0.31078362069583437"/>
    <n v="0"/>
    <n v="82.526485648594303"/>
    <n v="1319.3657709627532"/>
    <n v="0"/>
    <n v="1199.4234281479573"/>
    <n v="239.88468562959147"/>
    <n v="34.990113035504748"/>
    <n v="0.76778086483950936"/>
    <n v="4222.7947566173016"/>
    <n v="0"/>
    <n v="0.26757277924502082"/>
    <n v="0"/>
    <n v="6.9391403664717619E-2"/>
    <n v="69.391403664717615"/>
    <n v="59.999583305926642"/>
    <n v="305.53469619848704"/>
    <n v="5.8840703148617424"/>
    <n v="156.30175799141017"/>
    <n v="7812.6075506703428"/>
    <n v="18.151475464711361"/>
    <n v="14.988983803246583"/>
    <n v="4.1260165928289734"/>
    <n v="31.177594499067752"/>
    <n v="11.683744140469713"/>
    <n v="48.315839165456929"/>
    <n v="126.1193734697577"/>
    <n v="4.1260165928289734"/>
    <n v="12.521980589864674"/>
    <n v="666.97123781632058"/>
    <n v="0.31153484564581974"/>
    <n v="0"/>
    <n v="0"/>
    <n v="0"/>
    <n v="0.55604985321565148"/>
    <n v="0.55607654658388506"/>
    <n v="40.282554126912409"/>
    <n v="57.85396719477594"/>
    <n v="52.594515631614478"/>
    <n v="0"/>
    <n v="0.22209584483600833"/>
    <n v="9.5641572113193032"/>
    <n v="1.5407826636084425"/>
    <n v="141.80479600000001"/>
    <m/>
    <m/>
    <m/>
    <m/>
    <s v="Asia-Pacific-40 2W2040"/>
  </r>
  <r>
    <s v="Asia-Pacific-40 "/>
    <s v="Asia &amp; Oceania"/>
    <s v="Indonesia"/>
    <n v="0"/>
    <x v="0"/>
    <d v="2000-12-31T00:00:00"/>
    <x v="9"/>
    <n v="318.21600000000001"/>
    <n v="8633.7799999999988"/>
    <n v="27131.822409935383"/>
    <n v="0.38265763406662984"/>
    <n v="0"/>
    <n v="82.526485648594303"/>
    <n v="1624.5395902780776"/>
    <n v="0"/>
    <n v="1476.8541729800704"/>
    <n v="295.37083459601405"/>
    <n v="39.104183344239715"/>
    <n v="0.92820862117559788"/>
    <n v="5105.1474164657893"/>
    <n v="0"/>
    <n v="0.28156590567327416"/>
    <n v="0"/>
    <n v="8.5439612564258138E-2"/>
    <n v="85.439612564258141"/>
    <n v="73.875510367709936"/>
    <n v="376.20286385973588"/>
    <n v="7.245069127700682"/>
    <n v="192.45379205679802"/>
    <n v="9619.6901656254031"/>
    <n v="22.34980884641341"/>
    <n v="18.455897352448527"/>
    <n v="5.0803783550514421"/>
    <n v="38.38794502808863"/>
    <n v="14.385809264406682"/>
    <n v="59.489701103303254"/>
    <n v="155.2912162888544"/>
    <n v="5.0803783550514421"/>
    <n v="15.418357565911935"/>
    <n v="821.21971319418913"/>
    <n v="0.38358259260006095"/>
    <n v="0"/>
    <n v="0"/>
    <n v="0"/>
    <n v="0.55604985321565148"/>
    <n v="0.55606012307707453"/>
    <n v="40.281364397178059"/>
    <n v="57.852436704602866"/>
    <n v="52.593124276911695"/>
    <n v="0"/>
    <n v="0.26849565252613994"/>
    <n v="9.8959682276196705"/>
    <n v="1.5407371571854065"/>
    <n v="141.80479600000001"/>
    <m/>
    <m/>
    <m/>
    <m/>
    <s v="Asia-Pacific-40 2W2045"/>
  </r>
  <r>
    <s v="Asia-Pacific-40 "/>
    <s v="Asia &amp; Oceania"/>
    <s v="Indonesia"/>
    <n v="0"/>
    <x v="0"/>
    <d v="2041-01-06T00:00:00"/>
    <x v="10"/>
    <n v="322.23700000000002"/>
    <n v="10012.199999999999"/>
    <n v="31070.919850917173"/>
    <n v="0.45564834189839315"/>
    <n v="0"/>
    <n v="82.526485648594303"/>
    <n v="1934.4372519956826"/>
    <n v="0"/>
    <n v="1758.5793199960749"/>
    <n v="351.715863999215"/>
    <n v="49.51915465992041"/>
    <n v="1.0914819341019653"/>
    <n v="6003.1506375608096"/>
    <n v="0"/>
    <n v="0.29503192689383589"/>
    <n v="0"/>
    <n v="0.10173706329148935"/>
    <n v="101.73706329148935"/>
    <n v="87.967025375177442"/>
    <n v="447.96603663733919"/>
    <n v="8.6271375851624761"/>
    <n v="229.16583256957824"/>
    <n v="11454.745042829412"/>
    <n v="26.613189511368052"/>
    <n v="21.976508791258354"/>
    <n v="6.0495128607864972"/>
    <n v="45.710321560942845"/>
    <n v="17.129855919853654"/>
    <n v="70.837169455323789"/>
    <n v="184.91461549758728"/>
    <n v="6.0495128607864972"/>
    <n v="18.35956810075902"/>
    <n v="977.86472119892767"/>
    <n v="0.45674973328474472"/>
    <n v="0"/>
    <n v="0"/>
    <n v="0"/>
    <n v="0.55604985321565148"/>
    <n v="0.55605380438632146"/>
    <n v="40.28090666702591"/>
    <n v="57.851847872131479"/>
    <n v="52.592588974664977"/>
    <n v="0"/>
    <n v="0.31572123403423363"/>
    <n v="10.161309531520482"/>
    <n v="1.5407196492915223"/>
    <n v="141.80479600000001"/>
    <m/>
    <m/>
    <m/>
    <m/>
    <s v="Asia-Pacific-40 2W2050"/>
  </r>
  <r>
    <s v="Asia-Pacific-40 "/>
    <s v="Asia &amp; Oceania"/>
    <s v="Indonesia"/>
    <n v="0"/>
    <x v="1"/>
    <d v="2000-12-31T00:00:00"/>
    <x v="0"/>
    <n v="211.54042799999999"/>
    <n v="776.36961000000008"/>
    <n v="3670.0767666027418"/>
    <n v="5.4751241159748033E-2"/>
    <n v="0"/>
    <n v="31.752755670426136"/>
    <n v="107.31886127345433"/>
    <n v="0"/>
    <n v="89.432384394545281"/>
    <n v="3.43"/>
    <n v="0.13"/>
    <n v="1.6214394725532086E-2"/>
    <n v="507.32080996571648"/>
    <n v="0"/>
    <n v="4.7436686147851945E-2"/>
    <n v="0"/>
    <n v="1.6382468107115359E-2"/>
    <n v="16.382468107115358"/>
    <n v="10.544496882546529"/>
    <n v="196.09973853761042"/>
    <n v="3.1391871178810917"/>
    <n v="74.361062613214287"/>
    <n v="2075.0352132695766"/>
    <n v="2.7287131765044075"/>
    <n v="2.216542404511904"/>
    <n v="0.50444999034472982"/>
    <n v="5.4646692567665909"/>
    <n v="2.0531444737986462"/>
    <n v="8.4913524087478827"/>
    <n v="69.068668239099637"/>
    <n v="0.50444999034472982"/>
    <n v="1.7857661182467583"/>
    <n v="117.21803707895117"/>
    <n v="5.4751241159748033E-2"/>
    <n v="0"/>
    <n v="0"/>
    <n v="0"/>
    <n v="1.1915353997478244"/>
    <n v="1.3106889397226069"/>
    <n v="94.947176755200019"/>
    <n v="183.18272757708749"/>
    <n v="152.65227298090625"/>
    <n v="0"/>
    <n v="7.7443674771781018E-2"/>
    <n v="21.101377354421892"/>
    <n v="3.6316705103175591"/>
    <n v="160.427952"/>
    <m/>
    <m/>
    <m/>
    <m/>
    <s v="Asia-Pacific-40 3W2000"/>
  </r>
  <r>
    <s v="Asia-Pacific-40 "/>
    <s v="Asia &amp; Oceania"/>
    <s v="Indonesia"/>
    <n v="0"/>
    <x v="1"/>
    <d v="2006-01-01T00:00:00"/>
    <x v="1"/>
    <n v="226.25470300000001"/>
    <n v="1098.69534"/>
    <n v="4856.0110593590625"/>
    <n v="6.9918922500363051E-2"/>
    <n v="0"/>
    <n v="57.139620659510229"/>
    <n v="145.21769771573605"/>
    <n v="0"/>
    <n v="121.01474809644671"/>
    <n v="4.5999999999999996"/>
    <n v="0.51814904778694126"/>
    <n v="2.0331069096053218E-2"/>
    <n v="641.83283613660853"/>
    <n v="0"/>
    <n v="4.7461928934010154E-2"/>
    <n v="0"/>
    <n v="2.0060006700897783E-2"/>
    <n v="20.060006700897784"/>
    <n v="13.470226577304652"/>
    <n v="221.62822838745942"/>
    <n v="3.5203839392840419"/>
    <n v="83.893924180324348"/>
    <n v="1968.8435550876341"/>
    <n v="3.2894808585172757"/>
    <n v="2.6493583741741142"/>
    <n v="0.62845536277658953"/>
    <n v="6.9852680942585428"/>
    <n v="2.6228910983462601"/>
    <n v="10.847335478958392"/>
    <n v="77.128433576530384"/>
    <n v="0.62845536277658953"/>
    <n v="2.0981722616722145"/>
    <n v="149.74097307166889"/>
    <n v="6.9942342769485633E-2"/>
    <n v="0"/>
    <n v="0"/>
    <n v="0"/>
    <n v="1.1915353997478244"/>
    <n v="1.2373778851510551"/>
    <n v="89.636475302276779"/>
    <n v="165.76497506659516"/>
    <n v="138.13747922216263"/>
    <n v="0"/>
    <n v="8.8661170065922487E-2"/>
    <n v="18.258024741324363"/>
    <n v="3.4285394798351216"/>
    <n v="160.427952"/>
    <m/>
    <m/>
    <m/>
    <m/>
    <s v="Asia-Pacific-40 3W2005"/>
  </r>
  <r>
    <s v="Asia-Pacific-40 "/>
    <s v="Asia &amp; Oceania"/>
    <s v="Indonesia"/>
    <n v="0"/>
    <x v="1"/>
    <d v="2016-01-03T00:00:00"/>
    <x v="2"/>
    <n v="241.61312599999999"/>
    <n v="1623.2067900000002"/>
    <n v="6718.2061540812165"/>
    <n v="3.47959260597243E-2"/>
    <n v="0"/>
    <n v="82.526485648594303"/>
    <n v="74.108894705184539"/>
    <n v="0"/>
    <n v="61.75741225432045"/>
    <n v="6.01"/>
    <n v="0.35294079388731447"/>
    <n v="2.4874476397445392E-2"/>
    <n v="306.72544961478849"/>
    <n v="0"/>
    <n v="3.8363003887865767E-2"/>
    <n v="0"/>
    <n v="9.9057917307087649E-3"/>
    <n v="9.9057917307087653"/>
    <n v="6.7176676159860289"/>
    <n v="107.22377151128785"/>
    <n v="1.7031202246326802"/>
    <n v="40.590250686463463"/>
    <n v="902.87758122606192"/>
    <n v="1.608736998557859"/>
    <n v="1.2890409334501514"/>
    <n v="0.30543352470035795"/>
    <n v="3.4907028577654042"/>
    <n v="1.3081342456281204"/>
    <n v="5.4095333703579085"/>
    <n v="37.21097343314436"/>
    <n v="0.30543352470035795"/>
    <n v="1.0128305552785395"/>
    <n v="74.675370030948855"/>
    <n v="3.4880034635830677E-2"/>
    <n v="0"/>
    <n v="0"/>
    <n v="0"/>
    <n v="1.1915353997478244"/>
    <n v="1.2091725884405833"/>
    <n v="87.593264887478611"/>
    <n v="160.3984261826931"/>
    <n v="133.66535515224425"/>
    <n v="0"/>
    <n v="4.0998566156992503E-2"/>
    <n v="6.1026061446605722"/>
    <n v="3.3503879511285044"/>
    <n v="160.427952"/>
    <m/>
    <m/>
    <m/>
    <m/>
    <s v="Asia-Pacific-40 3W2010"/>
  </r>
  <r>
    <s v="Asia-Pacific-40 "/>
    <s v="Asia &amp; Oceania"/>
    <s v="Indonesia"/>
    <n v="0"/>
    <x v="1"/>
    <d v="2041-01-06T00:00:00"/>
    <x v="3"/>
    <n v="257.56381499999998"/>
    <n v="2306.9010600000001"/>
    <n v="8956.6193915865097"/>
    <n v="2.8018774593845885E-2"/>
    <n v="0"/>
    <n v="82.526485648594303"/>
    <n v="80.286942779559794"/>
    <n v="0"/>
    <n v="50.179339237224866"/>
    <n v="1.2544834809306216"/>
    <n v="0.2305874616781253"/>
    <n v="4.8705734574191707E-3"/>
    <n v="311.71670127482696"/>
    <n v="0"/>
    <n v="3.73230669307077E-2"/>
    <n v="0"/>
    <n v="7.3966159049361317E-3"/>
    <n v="7.396615904936132"/>
    <n v="5.409277350619301"/>
    <n v="67.090233977256645"/>
    <n v="1.0405459895483691"/>
    <n v="25.36208765453809"/>
    <n v="512.65190794407067"/>
    <n v="1.0764643514685395"/>
    <n v="0.8366527429674937"/>
    <n v="0.18773125177729394"/>
    <n v="2.8108237837368675"/>
    <n v="1.0533508579088906"/>
    <n v="4.3559264927104104"/>
    <n v="22.640987273753776"/>
    <n v="0.18773125177729394"/>
    <n v="0.61423945489498077"/>
    <n v="60.130957774134558"/>
    <n v="2.8086501465988591E-2"/>
    <n v="0"/>
    <n v="0"/>
    <n v="0"/>
    <n v="1.1915353997478244"/>
    <n v="1.1983210358722145"/>
    <n v="86.807171216774918"/>
    <n v="147.40361306808626"/>
    <n v="92.12725816755389"/>
    <n v="0"/>
    <n v="2.8717605013484259E-2"/>
    <n v="3.2062995822352831"/>
    <n v="3.3203203567059512"/>
    <n v="147.84205500000002"/>
    <m/>
    <m/>
    <m/>
    <m/>
    <s v="Asia-Pacific-40 3W2015"/>
  </r>
  <r>
    <s v="Asia-Pacific-40 "/>
    <s v="Asia &amp; Oceania"/>
    <s v="Indonesia"/>
    <n v="0"/>
    <x v="1"/>
    <d v="2046-01-07T00:00:00"/>
    <x v="4"/>
    <n v="271.85700000000003"/>
    <n v="3336.44022"/>
    <n v="12272.776570034979"/>
    <n v="3.3424994264559457E-2"/>
    <n v="0"/>
    <n v="82.526485648594303"/>
    <n v="96.113159717399029"/>
    <n v="0"/>
    <n v="60.070724823374391"/>
    <n v="1.5017681205843598"/>
    <n v="0.39169726384820003"/>
    <n v="5.5241105455602017E-3"/>
    <n v="353.54307491585291"/>
    <n v="0"/>
    <n v="3.6220674657039729E-2"/>
    <n v="0"/>
    <n v="8.5980813275448702E-3"/>
    <n v="8.59808132754487"/>
    <n v="6.4529968580272605"/>
    <n v="72.542050384744741"/>
    <n v="1.1125275499966161"/>
    <n v="27.405324591473565"/>
    <n v="528.02060406904207"/>
    <n v="1.1989355629062299"/>
    <n v="0.91971119405453772"/>
    <n v="0.20129863795457861"/>
    <n v="3.3531719431701319"/>
    <n v="1.2565947974008358"/>
    <n v="5.1964020606264247"/>
    <n v="24.159188172610214"/>
    <n v="0.20129863795457861"/>
    <n v="0.6543832849668072"/>
    <n v="71.733219880514284"/>
    <n v="3.3505789029703241E-2"/>
    <n v="0"/>
    <n v="0"/>
    <n v="0"/>
    <n v="1.1915353997478244"/>
    <n v="1.1941460685122591"/>
    <n v="86.504733810110935"/>
    <n v="143.13263828305318"/>
    <n v="89.457898926908229"/>
    <n v="0"/>
    <n v="3.1627220662130716E-2"/>
    <n v="2.5770224432628592"/>
    <n v="3.3087523138369108"/>
    <n v="135.256158"/>
    <m/>
    <m/>
    <m/>
    <m/>
    <s v="Asia-Pacific-40 3W2020"/>
  </r>
  <r>
    <s v="Asia-Pacific-40 "/>
    <s v="Asia &amp; Oceania"/>
    <s v="Indonesia"/>
    <n v="0"/>
    <x v="1"/>
    <d v="2036-01-06T00:00:00"/>
    <x v="5"/>
    <n v="284.505"/>
    <n v="3917.4801099999995"/>
    <n v="13769.459622853727"/>
    <n v="3.6654730640330632E-2"/>
    <n v="0"/>
    <n v="82.526485648594303"/>
    <n v="105.54219246777149"/>
    <n v="0"/>
    <n v="65.963870292357171"/>
    <n v="1.6490967573089292"/>
    <n v="0.19826626166828029"/>
    <n v="5.7963717942002045E-3"/>
    <n v="370.96779482881317"/>
    <n v="0"/>
    <n v="3.5955230676684144E-2"/>
    <n v="0"/>
    <n v="9.4310347837061066E-3"/>
    <n v="9.4310347837061066"/>
    <n v="7.0765266190242873"/>
    <n v="79.622955469073631"/>
    <n v="1.2212559662918772"/>
    <n v="30.080572898378573"/>
    <n v="579.57240800421232"/>
    <n v="1.3155799056636601"/>
    <n v="1.0093121333562816"/>
    <n v="0.22097896547939652"/>
    <n v="3.6771768274598147"/>
    <n v="1.3780150105098476"/>
    <n v="5.6985116085144396"/>
    <n v="26.520774051042203"/>
    <n v="0.22097896547939652"/>
    <n v="0.71834654748376958"/>
    <n v="78.664541626317529"/>
    <n v="3.6743332311584602E-2"/>
    <n v="0"/>
    <n v="0"/>
    <n v="0"/>
    <n v="1.1915353997478244"/>
    <n v="1.1925398142599875"/>
    <n v="86.388375685935017"/>
    <n v="142.97273252626024"/>
    <n v="89.357957828912646"/>
    <n v="0"/>
    <n v="3.3148924566197807E-2"/>
    <n v="2.4074237823523013"/>
    <n v="3.3043016878926026"/>
    <n v="138.53047700000002"/>
    <m/>
    <m/>
    <m/>
    <m/>
    <s v="Asia-Pacific-40 3W2025"/>
  </r>
  <r>
    <s v="Asia-Pacific-40 "/>
    <s v="Asia &amp; Oceania"/>
    <s v="Indonesia"/>
    <n v="0"/>
    <x v="1"/>
    <d v="2031-01-05T00:00:00"/>
    <x v="6"/>
    <n v="295.48200000000003"/>
    <n v="4498.5199999999995"/>
    <n v="15224.34530698993"/>
    <n v="4.0064103061380391E-2"/>
    <n v="0"/>
    <n v="82.526485648594303"/>
    <n v="115.41881632356193"/>
    <n v="0"/>
    <n v="72.136760202226199"/>
    <n v="1.8034190050556549"/>
    <n v="0.29357033405599531"/>
    <n v="6.1033125708356336E-3"/>
    <n v="390.61200453348062"/>
    <n v="0"/>
    <n v="3.5804827775864585E-2"/>
    <n v="0"/>
    <n v="1.0309435431990513E-2"/>
    <n v="10.309435431990513"/>
    <n v="7.7347367400715239"/>
    <n v="87.06844860438153"/>
    <n v="1.3355284456692964"/>
    <n v="32.893491435646325"/>
    <n v="633.80824397895071"/>
    <n v="1.4383883790494518"/>
    <n v="1.103598533824055"/>
    <n v="0.24165814667745777"/>
    <n v="4.0192026736154141"/>
    <n v="1.5061885447454406"/>
    <n v="6.2285481953260833"/>
    <n v="29.002584439305046"/>
    <n v="0.24165814667745777"/>
    <n v="0.78556931860224333"/>
    <n v="85.981379427335071"/>
    <n v="4.0160945854289191E-2"/>
    <n v="0"/>
    <n v="0"/>
    <n v="0"/>
    <n v="1.1915353997478244"/>
    <n v="1.1919218327285179"/>
    <n v="86.343608693613959"/>
    <n v="142.91514344544069"/>
    <n v="89.321964653400414"/>
    <n v="0"/>
    <n v="3.4890231662133439E-2"/>
    <n v="2.291739379171486"/>
    <n v="3.3025893782547158"/>
    <n v="141.80479600000001"/>
    <m/>
    <m/>
    <m/>
    <m/>
    <s v="Asia-Pacific-40 3W2030"/>
  </r>
  <r>
    <s v="Asia-Pacific-40 "/>
    <s v="Asia &amp; Oceania"/>
    <s v="Indonesia"/>
    <n v="0"/>
    <x v="1"/>
    <d v="2026-01-04T00:00:00"/>
    <x v="7"/>
    <n v="304.84699999999998"/>
    <n v="5876.94"/>
    <n v="19278.326504771248"/>
    <n v="5.275583608139537E-2"/>
    <n v="0"/>
    <n v="82.526485648594303"/>
    <n v="152.01216399234511"/>
    <n v="0"/>
    <n v="95.007602495215693"/>
    <n v="2.3751900623803923"/>
    <n v="0.36864830826266803"/>
    <n v="7.791416882503001E-3"/>
    <n v="498.65068048019208"/>
    <n v="0"/>
    <n v="3.737091114932526E-2"/>
    <n v="0"/>
    <n v="1.3575920102118888E-2"/>
    <n v="13.575920102118888"/>
    <n v="10.184990363238658"/>
    <n v="114.67051465460021"/>
    <n v="1.758949236628276"/>
    <n v="43.32129709021352"/>
    <n v="834.75587681184732"/>
    <n v="1.8942733780451702"/>
    <n v="1.4534090987725488"/>
    <n v="0.31827546835897258"/>
    <n v="5.2924284140920248"/>
    <n v="1.9833274653005084"/>
    <n v="8.2016628979381494"/>
    <n v="38.197806583201469"/>
    <n v="0.31827546835897258"/>
    <n v="1.034632791172899"/>
    <n v="113.2190467903729"/>
    <n v="5.288335728162126E-2"/>
    <n v="0"/>
    <n v="0"/>
    <n v="0"/>
    <n v="1.1915353997478244"/>
    <n v="1.1916840738726597"/>
    <n v="86.326385284284598"/>
    <n v="142.89298693546689"/>
    <n v="89.308116834666805"/>
    <n v="0"/>
    <n v="4.4533553232011101E-2"/>
    <n v="2.3100321089068272"/>
    <n v="3.3019305935505661"/>
    <n v="141.80479600000001"/>
    <m/>
    <m/>
    <m/>
    <m/>
    <s v="Asia-Pacific-40 3W2035"/>
  </r>
  <r>
    <s v="Asia-Pacific-40 "/>
    <s v="Asia &amp; Oceania"/>
    <s v="Indonesia"/>
    <n v="0"/>
    <x v="1"/>
    <d v="2021-01-03T00:00:00"/>
    <x v="8"/>
    <n v="312.43900000000002"/>
    <n v="7255.3599999999988"/>
    <n v="23221.684872887185"/>
    <n v="7.0878239429966988E-2"/>
    <n v="0"/>
    <n v="82.526485648594303"/>
    <n v="204.24624956142009"/>
    <n v="0"/>
    <n v="127.65390597588755"/>
    <n v="3.1913476493971888"/>
    <n v="0.37966810018097086"/>
    <n v="1.0214306310662846E-2"/>
    <n v="653.7156038824221"/>
    <n v="0"/>
    <n v="4.1421975503913633E-2"/>
    <n v="0"/>
    <n v="1.8239759749079352E-2"/>
    <n v="18.239759749079351"/>
    <n v="13.683683914017543"/>
    <n v="154.07187475608939"/>
    <n v="2.3633522354348164"/>
    <n v="58.20673752882022"/>
    <n v="1121.5927326849908"/>
    <n v="2.5450999818403828"/>
    <n v="1.9527831466149081"/>
    <n v="0.42764058501922331"/>
    <n v="7.1104551868198413"/>
    <n v="2.6646295347629483"/>
    <n v="11.019054379254595"/>
    <n v="51.323252897605592"/>
    <n v="0.42764058501922331"/>
    <n v="1.3901510360774154"/>
    <n v="152.11144969931897"/>
    <n v="7.1049566032545391E-2"/>
    <n v="0"/>
    <n v="0"/>
    <n v="0"/>
    <n v="1.1915353997478244"/>
    <n v="1.1915925998226107"/>
    <n v="86.319758843383738"/>
    <n v="142.88446256023411"/>
    <n v="89.302789100146313"/>
    <n v="0"/>
    <n v="5.8378626704986732E-2"/>
    <n v="2.5139703266384239"/>
    <n v="3.3016771363038049"/>
    <n v="141.80479600000001"/>
    <m/>
    <m/>
    <m/>
    <m/>
    <s v="Asia-Pacific-40 3W2040"/>
  </r>
  <r>
    <s v="Asia-Pacific-40 "/>
    <s v="Asia &amp; Oceania"/>
    <s v="Indonesia"/>
    <n v="0"/>
    <x v="1"/>
    <d v="2011-01-02T00:00:00"/>
    <x v="9"/>
    <n v="318.21600000000001"/>
    <n v="8633.7799999999988"/>
    <n v="27131.822409935383"/>
    <n v="8.464474403471739E-2"/>
    <n v="0"/>
    <n v="82.526485648594303"/>
    <n v="243.92369609773891"/>
    <n v="0"/>
    <n v="152.45231006108682"/>
    <n v="3.8113077515271705"/>
    <n v="0.49343306958787903"/>
    <n v="1.1977109106792777E-2"/>
    <n v="766.53498283473778"/>
    <n v="0"/>
    <n v="4.2276960695784627E-2"/>
    <n v="0"/>
    <n v="2.1782566403225116E-2"/>
    <n v="21.782566403225115"/>
    <n v="16.34143189318965"/>
    <n v="184.00163175710878"/>
    <n v="2.8224621345897547"/>
    <n v="69.513898034161571"/>
    <n v="1339.4764109527225"/>
    <n v="3.0394817032480863"/>
    <n v="2.3321164061150297"/>
    <n v="0.51071523870464086"/>
    <n v="8.4915012576374664"/>
    <n v="3.1821739186991955"/>
    <n v="13.159257974490455"/>
    <n v="61.29345126005996"/>
    <n v="0.51071523870464086"/>
    <n v="1.6602056565652354"/>
    <n v="181.65567920561196"/>
    <n v="8.4849346978275467E-2"/>
    <n v="0"/>
    <n v="0"/>
    <n v="0"/>
    <n v="1.1915353997478244"/>
    <n v="1.1915574065937311"/>
    <n v="86.3172094225244"/>
    <n v="142.88118293843468"/>
    <n v="89.300739336521687"/>
    <n v="0"/>
    <n v="6.8452140694450048E-2"/>
    <n v="2.5229466587317626"/>
    <n v="3.3015796225401566"/>
    <n v="141.80479600000001"/>
    <m/>
    <m/>
    <m/>
    <m/>
    <s v="Asia-Pacific-40 3W2045"/>
  </r>
  <r>
    <s v="Asia-Pacific-40 "/>
    <s v="Asia &amp; Oceania"/>
    <s v="Indonesia"/>
    <n v="0"/>
    <x v="1"/>
    <d v="2046-01-07T00:00:00"/>
    <x v="10"/>
    <n v="322.23700000000002"/>
    <n v="10012.199999999999"/>
    <n v="31070.919850917173"/>
    <n v="7.1314121899264254E-2"/>
    <n v="0"/>
    <n v="82.526485648594303"/>
    <n v="205.51071499569483"/>
    <n v="0"/>
    <n v="128.44419687230925"/>
    <n v="3.2111049218077312"/>
    <n v="0.30222441254921278"/>
    <n v="9.9650410157980963E-3"/>
    <n v="637.76262501107817"/>
    <n v="0"/>
    <n v="3.1343597307153755E-2"/>
    <n v="0"/>
    <n v="1.8352096721877282E-2"/>
    <n v="18.352096721877281"/>
    <n v="13.767834959267736"/>
    <n v="155.02492829861242"/>
    <n v="2.37798172867193"/>
    <n v="58.566805597809449"/>
    <n v="1128.5363204297726"/>
    <n v="2.5608138188295442"/>
    <n v="1.9648494534905976"/>
    <n v="0.43028805952223598"/>
    <n v="7.1541826099271955"/>
    <n v="2.6810163032650429"/>
    <n v="11.086818656002693"/>
    <n v="51.640989352511937"/>
    <n v="0.43028805952223598"/>
    <n v="1.3987573039394479"/>
    <n v="153.0468949761283"/>
    <n v="7.1486502115239201E-2"/>
    <n v="0"/>
    <n v="0"/>
    <n v="0"/>
    <n v="1.1915353997478244"/>
    <n v="1.1915438665421174"/>
    <n v="86.316228572198384"/>
    <n v="142.87992115456743"/>
    <n v="89.299950721604631"/>
    <n v="0"/>
    <n v="5.6952170985570497E-2"/>
    <n v="1.8329734445853343"/>
    <n v="3.3015421056246907"/>
    <n v="141.80479600000001"/>
    <m/>
    <m/>
    <m/>
    <m/>
    <s v="Asia-Pacific-40 3W2050"/>
  </r>
  <r>
    <s v="Asia-Pacific-40 "/>
    <s v="Asia &amp; Oceania"/>
    <s v="Indonesia"/>
    <n v="0"/>
    <x v="2"/>
    <d v="2011-01-02T00:00:00"/>
    <x v="0"/>
    <n v="211.54042799999999"/>
    <n v="776.36961000000008"/>
    <n v="3670.0767666027418"/>
    <m/>
    <m/>
    <n v="31.752755670426136"/>
    <n v="2262.36"/>
    <n v="871.74199999999996"/>
    <n v="0"/>
    <n v="0"/>
    <n v="0"/>
    <n v="0"/>
    <n v="10694.693309403725"/>
    <n v="1122.844053620285"/>
    <n v="1"/>
    <n v="1"/>
    <n v="0.3513316807841913"/>
    <n v="351.33168078419129"/>
    <n v="312.35529329349305"/>
    <n v="902.06949743073369"/>
    <n v="55.116275352113618"/>
    <n v="3390.0212780981751"/>
    <n v="34208.631543994285"/>
    <n v="293.96364884990135"/>
    <n v="263.1421395808336"/>
    <n v="95.352219895583289"/>
    <n v="530.23009857522788"/>
    <n v="64.542037456083307"/>
    <n v="247.81325583740974"/>
    <n v="3234.7707135505184"/>
    <n v="95.352219895583289"/>
    <n v="251.88322754874221"/>
    <n v="3397.408119178112"/>
    <n v="1.5868915389354272"/>
    <s v="-"/>
    <s v="-"/>
    <s v="-"/>
    <s v="na"/>
    <s v="na"/>
    <n v="0"/>
    <n v="0"/>
    <n v="155.2943301615089"/>
    <n v="403.02254656101383"/>
    <n v="1.6608252337666223"/>
    <n v="452.53146988093886"/>
    <e v="#VALUE!"/>
    <n v="160.427952"/>
    <m/>
    <m/>
    <m/>
    <m/>
    <s v="Asia-Pacific-40 All2000"/>
  </r>
  <r>
    <s v="Asia-Pacific-40 "/>
    <s v="Asia &amp; Oceania"/>
    <s v="Indonesia"/>
    <n v="0"/>
    <x v="2"/>
    <d v="2036-01-06T00:00:00"/>
    <x v="1"/>
    <n v="226.25470300000001"/>
    <n v="1098.69534"/>
    <n v="4856.0110593590625"/>
    <m/>
    <m/>
    <n v="57.139620659510229"/>
    <n v="3059.6669999999999"/>
    <n v="1082.7170000000001"/>
    <n v="0"/>
    <n v="0"/>
    <n v="0"/>
    <n v="0"/>
    <n v="13523.108953894318"/>
    <n v="985.45698755762453"/>
    <n v="1"/>
    <n v="1"/>
    <n v="0.43946744178475011"/>
    <n v="439.46744178475012"/>
    <n v="389.72868496757314"/>
    <n v="1064.7543587052917"/>
    <n v="77.583549830687062"/>
    <n v="4007.0118810244971"/>
    <n v="34601.164354073771"/>
    <n v="326.60657217015347"/>
    <n v="291.5419313605388"/>
    <n v="106.47560036843743"/>
    <n v="345.02135215878229"/>
    <n v="80.132936930763947"/>
    <n v="309.5957480368092"/>
    <n v="3813.0260448278582"/>
    <n v="106.47560036843743"/>
    <n v="277.86552349681915"/>
    <n v="4249.2153736382224"/>
    <n v="1.9847612317981058"/>
    <s v="-"/>
    <s v="-"/>
    <s v="-"/>
    <s v="na"/>
    <s v="na"/>
    <n v="0"/>
    <n v="0"/>
    <n v="143.63244163000422"/>
    <n v="405.89317594971732"/>
    <n v="1.9423571574764134"/>
    <n v="399.99026644160534"/>
    <e v="#VALUE!"/>
    <n v="160.427952"/>
    <m/>
    <m/>
    <m/>
    <m/>
    <s v="Asia-Pacific-40 All2005"/>
  </r>
  <r>
    <s v="Asia-Pacific-40 "/>
    <s v="Asia &amp; Oceania"/>
    <s v="Indonesia"/>
    <n v="0"/>
    <x v="2"/>
    <d v="2000-12-31T00:00:00"/>
    <x v="2"/>
    <n v="241.61312599999999"/>
    <n v="1623.2067900000002"/>
    <n v="6718.2061540812165"/>
    <m/>
    <m/>
    <n v="82.526485648594303"/>
    <n v="1931.7802881600001"/>
    <n v="636.99915011095788"/>
    <n v="0"/>
    <n v="0"/>
    <n v="0"/>
    <n v="0"/>
    <n v="7995.3449555551051"/>
    <n v="392.43253172379707"/>
    <n v="1"/>
    <n v="1"/>
    <n v="0.24840638628267381"/>
    <n v="248.40638628267382"/>
    <n v="218.85092726156191"/>
    <n v="582.17632926552619"/>
    <n v="50.339096608972525"/>
    <n v="1844.6357773748305"/>
    <n v="16134.091500352884"/>
    <n v="131.35408260112379"/>
    <n v="115.35948367715409"/>
    <n v="42.17832934217725"/>
    <n v="194.25274285757857"/>
    <n v="45.118313709378526"/>
    <n v="173.73261355218338"/>
    <n v="1735.4579017549363"/>
    <n v="42.17832934217725"/>
    <n v="107.05140096811931"/>
    <n v="2386.3677658796173"/>
    <n v="1.1146458369501739"/>
    <s v="-"/>
    <s v="-"/>
    <s v="-"/>
    <s v="na"/>
    <s v="na"/>
    <n v="0"/>
    <n v="0"/>
    <n v="128.58935760198599"/>
    <n v="389.96345009158068"/>
    <n v="1.0281162716411103"/>
    <n v="153.03434399918558"/>
    <e v="#VALUE!"/>
    <n v="160.427952"/>
    <m/>
    <m/>
    <m/>
    <m/>
    <s v="Asia-Pacific-40 All2010"/>
  </r>
  <r>
    <s v="Asia-Pacific-40 "/>
    <s v="Asia &amp; Oceania"/>
    <s v="Indonesia"/>
    <n v="0"/>
    <x v="2"/>
    <d v="2046-01-07T00:00:00"/>
    <x v="3"/>
    <n v="257.56381499999998"/>
    <n v="2306.9010600000001"/>
    <n v="8956.6193915865097"/>
    <m/>
    <m/>
    <n v="82.526485648594303"/>
    <n v="2151.1346569834914"/>
    <n v="703.44026874916722"/>
    <n v="0"/>
    <n v="0"/>
    <n v="0"/>
    <n v="0"/>
    <n v="8351.8511984437391"/>
    <n v="304.9286685702798"/>
    <n v="1"/>
    <n v="1"/>
    <n v="0.28498992200923462"/>
    <n v="284.98992200923465"/>
    <n v="255.26988625580151"/>
    <n v="540.40115464655821"/>
    <n v="54.395996266004055"/>
    <n v="1750.1175059118859"/>
    <n v="11859.660394340026"/>
    <n v="95.757771508239301"/>
    <n v="81.748578452414009"/>
    <n v="29.539309145232778"/>
    <n v="165.62108063471365"/>
    <n v="52.299957058823423"/>
    <n v="202.96992919697809"/>
    <n v="1623.0424141551496"/>
    <n v="29.539309145232778"/>
    <n v="72.308882124607749"/>
    <n v="2788.1008586568696"/>
    <n v="1.3022908956170751"/>
    <s v="-"/>
    <s v="-"/>
    <s v="-"/>
    <s v="na"/>
    <s v="na"/>
    <n v="0"/>
    <n v="0"/>
    <n v="132.48353425204556"/>
    <n v="405.1373438088691"/>
    <n v="1.1064827643170088"/>
    <n v="123.53799083573816"/>
    <e v="#VALUE!"/>
    <n v="147.84205500000002"/>
    <m/>
    <m/>
    <m/>
    <m/>
    <s v="Asia-Pacific-40 All2015"/>
  </r>
  <r>
    <s v="Asia-Pacific-40 "/>
    <s v="Asia &amp; Oceania"/>
    <s v="Indonesia"/>
    <n v="0"/>
    <x v="2"/>
    <d v="2026-01-04T00:00:00"/>
    <x v="4"/>
    <n v="271.85700000000003"/>
    <n v="3336.44022"/>
    <n v="12272.776570034979"/>
    <m/>
    <m/>
    <n v="82.526485648594303"/>
    <n v="2653.5441602747396"/>
    <n v="851.57623463072446"/>
    <n v="0"/>
    <n v="0"/>
    <n v="0"/>
    <n v="0"/>
    <n v="9760.8086614460517"/>
    <n v="255.23497454743082"/>
    <n v="1"/>
    <n v="1"/>
    <n v="0.36965287363143151"/>
    <n v="369.65287363143153"/>
    <n v="335.77636148893316"/>
    <n v="643.58225455248794"/>
    <n v="59.687771069416932"/>
    <n v="1866.0346487966358"/>
    <n v="11009.63563145624"/>
    <n v="89.333272744959601"/>
    <n v="73.865662822099779"/>
    <n v="25.758592008436558"/>
    <n v="179.13307697360622"/>
    <n v="68.354099691761064"/>
    <n v="267.4222617971721"/>
    <n v="1699.1914164192419"/>
    <n v="25.758592008436558"/>
    <n v="61.67842210112633"/>
    <n v="3673.2249060832482"/>
    <n v="1.715722491850793"/>
    <s v="-"/>
    <s v="-"/>
    <s v="-"/>
    <s v="na"/>
    <s v="na"/>
    <n v="0"/>
    <n v="0"/>
    <n v="139.30534082129569"/>
    <n v="434.08077703310607"/>
    <n v="1.3597327772741974"/>
    <n v="110.79259607757382"/>
    <e v="#VALUE!"/>
    <n v="135.256158"/>
    <m/>
    <m/>
    <m/>
    <m/>
    <s v="Asia-Pacific-40 All2020"/>
  </r>
  <r>
    <s v="Asia-Pacific-40 "/>
    <s v="Asia &amp; Oceania"/>
    <s v="Indonesia"/>
    <n v="0"/>
    <x v="2"/>
    <d v="2011-01-02T00:00:00"/>
    <x v="5"/>
    <n v="284.505"/>
    <n v="3917.4801099999995"/>
    <n v="13769.459622853727"/>
    <m/>
    <m/>
    <n v="82.526485648594303"/>
    <n v="2935.3779820473337"/>
    <n v="936.35884897536334"/>
    <n v="0"/>
    <n v="0"/>
    <n v="0"/>
    <n v="0"/>
    <n v="10317.49172087427"/>
    <n v="239.02070276889381"/>
    <n v="1"/>
    <n v="1"/>
    <n v="0.41314361670820932"/>
    <n v="413.14361670820932"/>
    <n v="380.50866372105213"/>
    <n v="690.05860706569092"/>
    <n v="51.622442317164129"/>
    <n v="1706.2792608319198"/>
    <n v="9889.803485228038"/>
    <n v="83.568985779634019"/>
    <n v="67.544046139711014"/>
    <n v="23.061116941847885"/>
    <n v="202.65160436984698"/>
    <n v="77.387810929665932"/>
    <n v="303.1208527913862"/>
    <n v="1517.2030030255248"/>
    <n v="23.061116941847885"/>
    <n v="53.871485120769272"/>
    <n v="4163.6196264669343"/>
    <n v="1.944780410480756"/>
    <s v="-"/>
    <s v="-"/>
    <s v="-"/>
    <s v="na"/>
    <s v="na"/>
    <n v="0"/>
    <n v="0"/>
    <n v="140.74630907330533"/>
    <n v="441.22359409568583"/>
    <n v="1.4521488786074386"/>
    <n v="105.46157353896798"/>
    <e v="#VALUE!"/>
    <n v="138.53047700000002"/>
    <m/>
    <m/>
    <m/>
    <m/>
    <s v="Asia-Pacific-40 All2025"/>
  </r>
  <r>
    <s v="Asia-Pacific-40 "/>
    <s v="Asia &amp; Oceania"/>
    <s v="Indonesia"/>
    <n v="0"/>
    <x v="2"/>
    <d v="2046-01-07T00:00:00"/>
    <x v="6"/>
    <n v="295.48200000000003"/>
    <n v="4498.5199999999995"/>
    <n v="15224.34530698993"/>
    <m/>
    <m/>
    <n v="82.526485648594303"/>
    <n v="3223.5545733127015"/>
    <n v="1023.4377328996503"/>
    <n v="0"/>
    <n v="0"/>
    <n v="0"/>
    <n v="0"/>
    <n v="10909.478659656768"/>
    <n v="227.50543131955629"/>
    <n v="1"/>
    <n v="1"/>
    <n v="0.46161581468285184"/>
    <n v="461.61581468285186"/>
    <n v="427.93903879000169"/>
    <n v="751.16990141413942"/>
    <n v="49.991705897639974"/>
    <n v="1729.2463683985006"/>
    <n v="9890.4553982808357"/>
    <n v="85.985594975214354"/>
    <n v="68.731008159703819"/>
    <n v="23.072416877919174"/>
    <n v="227.48225025825602"/>
    <n v="86.957157713923436"/>
    <n v="340.98188107607825"/>
    <n v="1516.5924560797539"/>
    <n v="23.072416877919174"/>
    <n v="53.549631639490912"/>
    <n v="4683.7470429106734"/>
    <n v="2.1877261406871664"/>
    <s v="-"/>
    <s v="-"/>
    <s v="-"/>
    <s v="na"/>
    <s v="na"/>
    <n v="0"/>
    <n v="0"/>
    <n v="143.20086853949866"/>
    <n v="451.04435750573799"/>
    <n v="1.5622468193759749"/>
    <n v="102.61504109859507"/>
    <e v="#VALUE!"/>
    <n v="141.80479600000001"/>
    <m/>
    <m/>
    <m/>
    <m/>
    <s v="Asia-Pacific-40 All2030"/>
  </r>
  <r>
    <s v="Asia-Pacific-40 "/>
    <s v="Asia &amp; Oceania"/>
    <s v="Indonesia"/>
    <n v="0"/>
    <x v="2"/>
    <d v="2016-01-03T00:00:00"/>
    <x v="7"/>
    <n v="304.84699999999998"/>
    <n v="5876.94"/>
    <n v="19278.326504771248"/>
    <m/>
    <m/>
    <n v="82.526485648594303"/>
    <n v="4067.6600949048498"/>
    <n v="1273.5652315420325"/>
    <n v="0"/>
    <n v="0"/>
    <n v="0"/>
    <n v="0"/>
    <n v="13343.283991329585"/>
    <n v="216.70550176486958"/>
    <n v="1"/>
    <n v="1"/>
    <n v="0.60488487837388794"/>
    <n v="604.88487837388789"/>
    <n v="562.02361703835777"/>
    <n v="985.52832580559993"/>
    <n v="61.151185202651412"/>
    <n v="2139.341853988024"/>
    <n v="12752.679802930274"/>
    <n v="108.16551097708708"/>
    <n v="85.862222749613551"/>
    <n v="28.230021942069342"/>
    <n v="296.95950624494378"/>
    <n v="113.873661384716"/>
    <n v="448.14995565364177"/>
    <n v="1860.1611661482682"/>
    <n v="28.230021942069342"/>
    <n v="65.927059135164953"/>
    <n v="6156.1101528831641"/>
    <n v="2.8754505704566546"/>
    <s v="-"/>
    <s v="-"/>
    <s v="-"/>
    <s v="na"/>
    <s v="na"/>
    <n v="0"/>
    <n v="0"/>
    <n v="148.70585650250533"/>
    <n v="474.95398224831672"/>
    <n v="1.984224474486834"/>
    <n v="102.92514103834442"/>
    <e v="#VALUE!"/>
    <n v="141.80479600000001"/>
    <m/>
    <m/>
    <m/>
    <m/>
    <s v="Asia-Pacific-40 All2035"/>
  </r>
  <r>
    <s v="Asia-Pacific-40 "/>
    <s v="Asia &amp; Oceania"/>
    <s v="Indonesia"/>
    <n v="0"/>
    <x v="2"/>
    <d v="2026-01-04T00:00:00"/>
    <x v="8"/>
    <n v="312.43900000000002"/>
    <n v="7255.3599999999988"/>
    <n v="23221.684872887185"/>
    <m/>
    <m/>
    <n v="82.526485648594303"/>
    <n v="4930.8669390266641"/>
    <n v="1537.9021163256161"/>
    <n v="0"/>
    <n v="0"/>
    <n v="0"/>
    <n v="0"/>
    <n v="15781.854822946763"/>
    <n v="211.96771990991715"/>
    <n v="1"/>
    <n v="1"/>
    <n v="0.76681367007451728"/>
    <n v="766.81367007451729"/>
    <n v="713.30522144268127"/>
    <n v="1257.0017959935608"/>
    <n v="74.105381650996819"/>
    <n v="2630.0451782162036"/>
    <n v="16421.448187521848"/>
    <n v="132.88430981759103"/>
    <n v="105.01265008742369"/>
    <n v="34.00268534505787"/>
    <n v="374.59704646684429"/>
    <n v="144.09549617588118"/>
    <n v="569.20972526680009"/>
    <n v="2275.7359245584371"/>
    <n v="34.00268534505787"/>
    <n v="79.879010247198877"/>
    <n v="7820.5996674478674"/>
    <n v="3.6529151065537935"/>
    <s v="-"/>
    <s v="-"/>
    <s v="-"/>
    <s v="na"/>
    <s v="na"/>
    <n v="0"/>
    <n v="0"/>
    <n v="155.51295128354926"/>
    <n v="498.61019237466331"/>
    <n v="2.4542828202449671"/>
    <n v="105.68926560150253"/>
    <e v="#VALUE!"/>
    <n v="141.80479600000001"/>
    <m/>
    <m/>
    <m/>
    <m/>
    <s v="Asia-Pacific-40 All2040"/>
  </r>
  <r>
    <s v="Asia-Pacific-40 "/>
    <s v="Asia &amp; Oceania"/>
    <s v="Indonesia"/>
    <n v="0"/>
    <x v="2"/>
    <d v="2006-01-01T00:00:00"/>
    <x v="9"/>
    <n v="318.21600000000001"/>
    <n v="8633.7799999999988"/>
    <n v="27131.822409935383"/>
    <m/>
    <m/>
    <n v="82.526485648594303"/>
    <n v="5769.6601667503546"/>
    <n v="1806.8578244204732"/>
    <n v="0"/>
    <n v="0"/>
    <n v="0"/>
    <n v="0"/>
    <n v="18131.269850511457"/>
    <n v="209.2777235950503"/>
    <n v="1"/>
    <n v="1"/>
    <n v="0.92318877960719237"/>
    <n v="923.18877960719237"/>
    <n v="859.28635474744101"/>
    <n v="1517.2513276623099"/>
    <n v="87.151482108031942"/>
    <n v="3118.6891514903955"/>
    <n v="20132.047735162301"/>
    <n v="157.45307301384042"/>
    <n v="124.11176879026561"/>
    <n v="39.865234781061105"/>
    <n v="449.2175119284999"/>
    <n v="173.21739717001287"/>
    <n v="686.06895757742814"/>
    <n v="2691.9297098455691"/>
    <n v="39.865234781061105"/>
    <n v="93.911099436556654"/>
    <n v="9427.3427562638917"/>
    <n v="4.4034069295679634"/>
    <s v="-"/>
    <s v="-"/>
    <s v="-"/>
    <s v="na"/>
    <s v="na"/>
    <n v="0"/>
    <n v="0"/>
    <n v="160.00747928402862"/>
    <n v="510.93603886807949"/>
    <n v="2.9011387849988446"/>
    <n v="106.92753111698381"/>
    <e v="#VALUE!"/>
    <n v="141.80479600000001"/>
    <m/>
    <m/>
    <m/>
    <m/>
    <s v="Asia-Pacific-40 All2045"/>
  </r>
  <r>
    <s v="Asia-Pacific-40 "/>
    <s v="Asia &amp; Oceania"/>
    <s v="Indonesia"/>
    <n v="0"/>
    <x v="2"/>
    <d v="2036-01-06T00:00:00"/>
    <x v="10"/>
    <n v="322.23700000000002"/>
    <n v="10012.199999999999"/>
    <n v="31070.919850917173"/>
    <m/>
    <m/>
    <n v="82.526485648594303"/>
    <n v="6556.7048026357133"/>
    <n v="2074.0434722454502"/>
    <n v="0"/>
    <n v="0"/>
    <n v="0"/>
    <n v="0"/>
    <n v="20347.461038414935"/>
    <n v="207.15162224540566"/>
    <n v="1"/>
    <n v="1"/>
    <n v="1.0670809458434094"/>
    <n v="1067.0809458434094"/>
    <n v="994.42119487606885"/>
    <n v="1720.3820386834707"/>
    <n v="99.497315437092382"/>
    <n v="3570.7299945088917"/>
    <n v="23540.438358490788"/>
    <n v="181.0957731960381"/>
    <n v="142.50984263115504"/>
    <n v="45.635698854420028"/>
    <n v="518.13776321821354"/>
    <n v="200.14127071840801"/>
    <n v="794.27992415766084"/>
    <n v="3076.9638486579383"/>
    <n v="45.635698854420028"/>
    <n v="107.46893936148567"/>
    <n v="10915.034125212329"/>
    <n v="5.0982910185901131"/>
    <s v="-"/>
    <s v="-"/>
    <s v="-"/>
    <s v="na"/>
    <s v="na"/>
    <n v="0"/>
    <n v="0"/>
    <n v="162.74652862432606"/>
    <n v="514.49304709517048"/>
    <n v="3.3114786503207556"/>
    <n v="106.57806933974645"/>
    <e v="#VALUE!"/>
    <n v="141.80479600000001"/>
    <m/>
    <m/>
    <m/>
    <m/>
    <s v="Asia-Pacific-40 All2050"/>
  </r>
  <r>
    <s v="Asia-Pacific-40 "/>
    <s v="Asia &amp; Oceania"/>
    <s v="Indonesia"/>
    <n v="0"/>
    <x v="3"/>
    <d v="1995-12-31T00:00:00"/>
    <x v="0"/>
    <n v="211.54042799999999"/>
    <n v="776.36961000000008"/>
    <n v="3670.0767666027418"/>
    <m/>
    <m/>
    <n v="31.752755670426136"/>
    <n v="177.24940787914687"/>
    <n v="0"/>
    <n v="0"/>
    <n v="0"/>
    <n v="0"/>
    <n v="0"/>
    <n v="837.89850268784971"/>
    <n v="0"/>
    <n v="7.2654830444041071E-2"/>
    <n v="0"/>
    <n v="4.1253020164948501E-2"/>
    <n v="41.253020164948502"/>
    <n v="41.253020164948502"/>
    <n v="0"/>
    <n v="0"/>
    <n v="167.20227339829248"/>
    <n v="36.289508410470482"/>
    <n v="0"/>
    <n v="0"/>
    <n v="0"/>
    <n v="19.020705515630965"/>
    <n v="8.0133040325000593"/>
    <n v="33.239716132448443"/>
    <n v="146.54636451273362"/>
    <n v="0"/>
    <n v="0"/>
    <n v="457.4952134121562"/>
    <n v="0.21369092490508274"/>
    <n v="0"/>
    <n v="0"/>
    <n v="0"/>
    <s v="na"/>
    <s v="na"/>
    <n v="0"/>
    <n v="0"/>
    <n v="232.73996036746061"/>
    <n v="0"/>
    <n v="0.19501246430752472"/>
    <n v="53.135799796373405"/>
    <e v="#VALUE!"/>
    <n v="160.427952"/>
    <m/>
    <m/>
    <m/>
    <m/>
    <s v="Asia-Pacific-40 Aviation2000"/>
  </r>
  <r>
    <s v="Asia-Pacific-40 "/>
    <s v="Asia &amp; Oceania"/>
    <s v="Indonesia"/>
    <n v="0"/>
    <x v="3"/>
    <d v="2000-12-31T00:00:00"/>
    <x v="1"/>
    <n v="226.25470300000001"/>
    <n v="1098.69534"/>
    <n v="4856.0110593590625"/>
    <m/>
    <m/>
    <n v="57.139620659510229"/>
    <n v="298.91899999999998"/>
    <n v="0"/>
    <n v="0"/>
    <n v="0"/>
    <n v="0"/>
    <n v="0"/>
    <n v="1321.1614876354636"/>
    <n v="0"/>
    <n v="8.9001442869112185E-2"/>
    <n v="0"/>
    <n v="6.0652735542798805E-2"/>
    <n v="60.652735542798808"/>
    <n v="60.652735542798808"/>
    <n v="0"/>
    <n v="0"/>
    <n v="251.03510766963652"/>
    <n v="53.355074314501096"/>
    <n v="0"/>
    <n v="0"/>
    <n v="0"/>
    <n v="27.965414819670571"/>
    <n v="11.781654006516447"/>
    <n v="48.871081536282361"/>
    <n v="220.6655159640467"/>
    <n v="0"/>
    <n v="0"/>
    <n v="672.63769004628602"/>
    <n v="0.31418158244754646"/>
    <n v="0"/>
    <n v="0"/>
    <n v="0"/>
    <s v="na"/>
    <s v="na"/>
    <n v="0"/>
    <n v="0"/>
    <n v="202.90692643424742"/>
    <n v="0"/>
    <n v="0.26807281677940992"/>
    <n v="55.204325835038865"/>
    <e v="#VALUE!"/>
    <n v="160.427952"/>
    <m/>
    <m/>
    <m/>
    <m/>
    <s v="Asia-Pacific-40 Aviation2005"/>
  </r>
  <r>
    <s v="Asia-Pacific-40 "/>
    <s v="Asia &amp; Oceania"/>
    <s v="Indonesia"/>
    <n v="0"/>
    <x v="3"/>
    <d v="2006-01-01T00:00:00"/>
    <x v="2"/>
    <n v="241.61312599999999"/>
    <n v="1623.2067900000002"/>
    <n v="6718.2061540812165"/>
    <m/>
    <m/>
    <n v="82.526485648594303"/>
    <n v="97.925500123408767"/>
    <n v="0"/>
    <n v="0"/>
    <n v="0"/>
    <n v="0"/>
    <n v="0"/>
    <n v="405.29875898964519"/>
    <n v="0"/>
    <n v="4.8246155028324425E-2"/>
    <n v="0"/>
    <n v="1.9869762249577396E-2"/>
    <n v="19.869762249577395"/>
    <n v="19.869762249577395"/>
    <n v="0"/>
    <n v="0"/>
    <n v="83.943622356140054"/>
    <n v="17.479057324456328"/>
    <n v="0"/>
    <n v="0"/>
    <n v="0"/>
    <n v="9.1614358149693675"/>
    <n v="3.8596554948634463"/>
    <n v="16.010106754713949"/>
    <n v="73.99458112318527"/>
    <n v="0"/>
    <n v="0"/>
    <n v="220.35528755160087"/>
    <n v="0.10292550353353241"/>
    <n v="0"/>
    <n v="0"/>
    <n v="0"/>
    <s v="na"/>
    <s v="na"/>
    <n v="0"/>
    <n v="0"/>
    <n v="202.90692643424748"/>
    <n v="0"/>
    <n v="8.2237925474203735E-2"/>
    <n v="12.241054172510818"/>
    <e v="#VALUE!"/>
    <n v="160.427952"/>
    <m/>
    <m/>
    <m/>
    <m/>
    <s v="Asia-Pacific-40 Aviation2010"/>
  </r>
  <r>
    <s v="Asia-Pacific-40 "/>
    <s v="Asia &amp; Oceania"/>
    <s v="Indonesia"/>
    <n v="0"/>
    <x v="3"/>
    <d v="2011-01-02T00:00:00"/>
    <x v="3"/>
    <n v="257.56381499999998"/>
    <n v="2306.9010600000001"/>
    <n v="8956.6193915865097"/>
    <m/>
    <m/>
    <n v="82.526485648594303"/>
    <n v="127.51241621655008"/>
    <n v="0"/>
    <n v="0"/>
    <n v="0"/>
    <n v="0"/>
    <n v="0"/>
    <n v="495.07115825470316"/>
    <n v="0"/>
    <n v="5.5959704210567673E-2"/>
    <n v="0"/>
    <n v="2.5639288490923909E-2"/>
    <n v="25.63928849092391"/>
    <n v="25.63928849092391"/>
    <n v="0"/>
    <n v="0"/>
    <n v="108.31809276469929"/>
    <n v="22.55440138951154"/>
    <n v="0"/>
    <n v="0"/>
    <n v="0"/>
    <n v="11.821615825125338"/>
    <n v="4.9803726620074826"/>
    <n v="20.658915828916427"/>
    <n v="95.48017678081527"/>
    <n v="0"/>
    <n v="0"/>
    <n v="284.33922444925838"/>
    <n v="0.1328116886867115"/>
    <n v="0"/>
    <n v="0"/>
    <n v="0"/>
    <s v="na"/>
    <s v="na"/>
    <n v="0"/>
    <n v="0"/>
    <n v="201.07287785513813"/>
    <n v="0"/>
    <n v="9.9545382533349699E-2"/>
    <n v="11.114169105684971"/>
    <e v="#VALUE!"/>
    <n v="147.84205500000002"/>
    <m/>
    <m/>
    <m/>
    <m/>
    <s v="Asia-Pacific-40 Aviation2015"/>
  </r>
  <r>
    <s v="Asia-Pacific-40 "/>
    <s v="Asia &amp; Oceania"/>
    <s v="Indonesia"/>
    <n v="0"/>
    <x v="3"/>
    <d v="2016-01-03T00:00:00"/>
    <x v="4"/>
    <n v="271.85700000000003"/>
    <n v="3336.44022"/>
    <n v="12272.776570034979"/>
    <m/>
    <m/>
    <n v="82.526485648594303"/>
    <n v="178.98644551184211"/>
    <n v="0"/>
    <n v="0"/>
    <n v="0"/>
    <n v="0"/>
    <n v="0"/>
    <n v="658.3845386061131"/>
    <n v="0"/>
    <n v="6.3189589247929182E-2"/>
    <n v="0"/>
    <n v="3.5197261579996045E-2"/>
    <n v="35.197261579996045"/>
    <n v="35.197261579996045"/>
    <n v="0"/>
    <n v="0"/>
    <n v="148.69758364140998"/>
    <n v="30.962371119147136"/>
    <n v="0"/>
    <n v="0"/>
    <n v="0"/>
    <n v="16.228551141052495"/>
    <n v="6.8369868926975776"/>
    <n v="28.360274687298467"/>
    <n v="131.0738696609408"/>
    <n v="0"/>
    <n v="0"/>
    <n v="390.33696523741247"/>
    <n v="0.18232205426612982"/>
    <n v="0"/>
    <n v="0"/>
    <n v="0"/>
    <s v="na"/>
    <s v="na"/>
    <n v="0"/>
    <n v="0"/>
    <n v="196.64763708415742"/>
    <n v="0"/>
    <n v="0.12946976380963537"/>
    <n v="10.549345787468072"/>
    <e v="#VALUE!"/>
    <n v="135.256158"/>
    <m/>
    <m/>
    <m/>
    <m/>
    <s v="Asia-Pacific-40 Aviation2020"/>
  </r>
  <r>
    <s v="Asia-Pacific-40 "/>
    <s v="Asia &amp; Oceania"/>
    <s v="Indonesia"/>
    <n v="0"/>
    <x v="3"/>
    <d v="2021-01-03T00:00:00"/>
    <x v="5"/>
    <n v="284.505"/>
    <n v="3917.4801099999995"/>
    <n v="13769.459622853727"/>
    <m/>
    <m/>
    <n v="82.526485648594303"/>
    <n v="226.9224107268445"/>
    <n v="0"/>
    <n v="0"/>
    <n v="0"/>
    <n v="0"/>
    <n v="0"/>
    <n v="797.60429773411545"/>
    <n v="0"/>
    <n v="7.1758651153242661E-2"/>
    <n v="0"/>
    <n v="4.3223342885055235E-2"/>
    <n v="43.223342885055239"/>
    <n v="43.223342885055239"/>
    <n v="0"/>
    <n v="0"/>
    <n v="182.60530380479011"/>
    <n v="38.022764366925465"/>
    <n v="0"/>
    <n v="0"/>
    <n v="0"/>
    <n v="19.929170594795043"/>
    <n v="8.3960346770741268"/>
    <n v="34.827308207981112"/>
    <n v="160.96282941641621"/>
    <n v="0"/>
    <n v="0"/>
    <n v="479.34605511348593"/>
    <n v="0.22389720999009216"/>
    <n v="0"/>
    <n v="0"/>
    <n v="0"/>
    <s v="na"/>
    <s v="na"/>
    <n v="0"/>
    <n v="0"/>
    <n v="190.4763075035585"/>
    <n v="0"/>
    <n v="0.15192472148136321"/>
    <n v="11.033455607016533"/>
    <e v="#VALUE!"/>
    <n v="138.53047700000002"/>
    <m/>
    <m/>
    <m/>
    <m/>
    <s v="Asia-Pacific-40 Aviation2025"/>
  </r>
  <r>
    <s v="Asia-Pacific-40 "/>
    <s v="Asia &amp; Oceania"/>
    <s v="Indonesia"/>
    <n v="0"/>
    <x v="3"/>
    <d v="2026-01-04T00:00:00"/>
    <x v="6"/>
    <n v="295.48200000000003"/>
    <n v="4498.5199999999995"/>
    <n v="15224.34530698993"/>
    <m/>
    <m/>
    <n v="82.526485648594303"/>
    <n v="291.17659534457505"/>
    <n v="0"/>
    <n v="0"/>
    <n v="0"/>
    <n v="0"/>
    <n v="0"/>
    <n v="985.42921512841747"/>
    <n v="0"/>
    <n v="8.2844627760197229E-2"/>
    <n v="0"/>
    <n v="5.335203157347166E-2"/>
    <n v="53.352031573471663"/>
    <n v="53.352031573471663"/>
    <n v="0"/>
    <n v="0"/>
    <n v="225.39589221464482"/>
    <n v="46.932781909292807"/>
    <n v="0"/>
    <n v="0"/>
    <n v="0"/>
    <n v="24.599248180182705"/>
    <n v="10.363509096796449"/>
    <n v="42.988522476675215"/>
    <n v="198.68185531177929"/>
    <n v="0"/>
    <n v="0"/>
    <n v="591.6730211044412"/>
    <n v="0.27636388625401309"/>
    <n v="0"/>
    <n v="0"/>
    <n v="0"/>
    <s v="na"/>
    <s v="na"/>
    <n v="0"/>
    <n v="0"/>
    <n v="183.22912083759851"/>
    <n v="0"/>
    <n v="0.18055932873566463"/>
    <n v="11.859907608162612"/>
    <e v="#VALUE!"/>
    <n v="141.80479600000001"/>
    <m/>
    <m/>
    <m/>
    <m/>
    <s v="Asia-Pacific-40 Aviation2030"/>
  </r>
  <r>
    <s v="Asia-Pacific-40 "/>
    <s v="Asia &amp; Oceania"/>
    <s v="Indonesia"/>
    <n v="0"/>
    <x v="3"/>
    <d v="2031-01-05T00:00:00"/>
    <x v="7"/>
    <n v="304.84699999999998"/>
    <n v="5876.94"/>
    <n v="19278.326504771248"/>
    <m/>
    <m/>
    <n v="82.526485648594303"/>
    <n v="400.42503352483971"/>
    <n v="0"/>
    <n v="0"/>
    <n v="0"/>
    <n v="0"/>
    <n v="0"/>
    <n v="1313.527879640737"/>
    <n v="0"/>
    <n v="8.9618935632403501E-2"/>
    <n v="0"/>
    <n v="7.0234385700092369E-2"/>
    <n v="70.234385700092375"/>
    <n v="70.234385700092375"/>
    <n v="0"/>
    <n v="0"/>
    <n v="296.7186358633673"/>
    <n v="61.783872317143633"/>
    <n v="0"/>
    <n v="0"/>
    <n v="0"/>
    <n v="32.383267022175062"/>
    <n v="13.642867453106319"/>
    <n v="56.591518246986055"/>
    <n v="261.55139075371176"/>
    <n v="0"/>
    <n v="0"/>
    <n v="778.89800907321194"/>
    <n v="0.36381459540131567"/>
    <n v="0"/>
    <n v="0"/>
    <n v="0"/>
    <s v="na"/>
    <s v="na"/>
    <n v="0"/>
    <n v="0"/>
    <n v="175.39958748791739"/>
    <n v="0"/>
    <n v="0.23039224824286406"/>
    <n v="11.950842734499991"/>
    <e v="#VALUE!"/>
    <n v="141.80479600000001"/>
    <m/>
    <m/>
    <m/>
    <m/>
    <s v="Asia-Pacific-40 Aviation2035"/>
  </r>
  <r>
    <s v="Asia-Pacific-40 "/>
    <s v="Asia &amp; Oceania"/>
    <s v="Indonesia"/>
    <n v="0"/>
    <x v="3"/>
    <d v="2036-01-06T00:00:00"/>
    <x v="8"/>
    <n v="312.43900000000002"/>
    <n v="7255.3599999999988"/>
    <n v="23221.684872887185"/>
    <m/>
    <m/>
    <n v="82.526485648594303"/>
    <n v="558.88498532328333"/>
    <n v="0"/>
    <n v="0"/>
    <n v="0"/>
    <n v="0"/>
    <n v="0"/>
    <n v="1788.7811231097376"/>
    <n v="0"/>
    <n v="0.10180514402560405"/>
    <n v="0"/>
    <n v="9.3519465958319628E-2"/>
    <n v="93.519465958319628"/>
    <n v="93.519465958319628"/>
    <n v="0"/>
    <n v="0"/>
    <n v="395.09092432749389"/>
    <n v="82.267320862018749"/>
    <n v="0"/>
    <n v="0"/>
    <n v="0"/>
    <n v="43.119418041631597"/>
    <n v="18.165940595006376"/>
    <n v="75.353525363313253"/>
    <n v="348.26454506756983"/>
    <n v="0"/>
    <n v="0"/>
    <n v="1037.1291087469335"/>
    <n v="0.48443146943803084"/>
    <n v="0"/>
    <n v="0"/>
    <n v="0"/>
    <s v="na"/>
    <s v="na"/>
    <n v="0"/>
    <n v="0"/>
    <n v="167.3322211442555"/>
    <n v="0"/>
    <n v="0.29932071847086833"/>
    <n v="12.889707190038765"/>
    <e v="#VALUE!"/>
    <n v="141.80479600000001"/>
    <m/>
    <m/>
    <m/>
    <m/>
    <s v="Asia-Pacific-40 Aviation2040"/>
  </r>
  <r>
    <s v="Asia-Pacific-40 "/>
    <s v="Asia &amp; Oceania"/>
    <s v="Indonesia"/>
    <n v="0"/>
    <x v="3"/>
    <d v="2041-01-06T00:00:00"/>
    <x v="9"/>
    <n v="318.21600000000001"/>
    <n v="8633.7799999999988"/>
    <n v="27131.822409935383"/>
    <m/>
    <m/>
    <n v="82.526485648594303"/>
    <n v="720.46605552612527"/>
    <n v="0"/>
    <n v="0"/>
    <n v="0"/>
    <n v="0"/>
    <n v="0"/>
    <n v="2264.0786620601266"/>
    <n v="0"/>
    <n v="0.11100955988393925"/>
    <n v="0"/>
    <n v="0.11473968177338388"/>
    <n v="114.73968177338388"/>
    <n v="114.73968177338388"/>
    <n v="0"/>
    <n v="0"/>
    <n v="484.73979683644552"/>
    <n v="100.9343468691735"/>
    <n v="0"/>
    <n v="0"/>
    <n v="0"/>
    <n v="52.903513227453153"/>
    <n v="22.287918580653539"/>
    <n v="92.45176319273034"/>
    <n v="427.28818716538439"/>
    <n v="0"/>
    <n v="0"/>
    <n v="1272.4609007986962"/>
    <n v="0.59435233162158163"/>
    <n v="0"/>
    <n v="0"/>
    <n v="0"/>
    <s v="na"/>
    <s v="na"/>
    <n v="0"/>
    <n v="0"/>
    <n v="159.25758180181637"/>
    <n v="0"/>
    <n v="0.36057169272878759"/>
    <n v="13.289623058890069"/>
    <e v="#VALUE!"/>
    <n v="141.80479600000001"/>
    <m/>
    <m/>
    <m/>
    <m/>
    <s v="Asia-Pacific-40 Aviation2045"/>
  </r>
  <r>
    <s v="Asia-Pacific-40 "/>
    <s v="Asia &amp; Oceania"/>
    <s v="Indonesia"/>
    <n v="0"/>
    <x v="3"/>
    <d v="2046-01-07T00:00:00"/>
    <x v="10"/>
    <n v="322.23700000000002"/>
    <n v="10012.199999999999"/>
    <n v="31070.919850917173"/>
    <m/>
    <m/>
    <n v="82.526485648594303"/>
    <n v="863.56331185078625"/>
    <n v="0"/>
    <n v="0"/>
    <n v="0"/>
    <n v="0"/>
    <n v="0"/>
    <n v="2679.90116544899"/>
    <n v="0"/>
    <n v="0.11637899042554298"/>
    <n v="0"/>
    <n v="0.13067796063350157"/>
    <n v="130.67796063350156"/>
    <n v="130.67796063350156"/>
    <n v="0"/>
    <n v="0"/>
    <n v="552.07411341434135"/>
    <n v="114.95495196499402"/>
    <n v="0"/>
    <n v="0"/>
    <n v="0"/>
    <n v="60.252243269814713"/>
    <n v="25.38389249359895"/>
    <n v="105.29406813990261"/>
    <n v="486.6420059612791"/>
    <n v="0"/>
    <n v="0"/>
    <n v="1449.2161119172151"/>
    <n v="0.67691272447028594"/>
    <n v="0"/>
    <n v="0"/>
    <n v="0"/>
    <s v="na"/>
    <s v="na"/>
    <n v="0"/>
    <n v="0"/>
    <n v="151.32412278311472"/>
    <n v="0"/>
    <n v="0.40553369300701519"/>
    <n v="13.051872778560313"/>
    <e v="#VALUE!"/>
    <n v="141.80479600000001"/>
    <m/>
    <m/>
    <m/>
    <m/>
    <s v="Asia-Pacific-40 Aviation2050"/>
  </r>
  <r>
    <s v="Asia-Pacific-40 "/>
    <s v="Asia &amp; Oceania"/>
    <s v="Indonesia"/>
    <n v="0"/>
    <x v="4"/>
    <d v="2011-01-02T00:00:00"/>
    <x v="0"/>
    <n v="211.54042799999999"/>
    <n v="776.36961000000008"/>
    <n v="3670.0767666027418"/>
    <n v="0.10412884136900155"/>
    <n v="0.19923318206099586"/>
    <n v="31.752755670426136"/>
    <n v="1359.0860591670255"/>
    <n v="0"/>
    <n v="81.042698817353937"/>
    <n v="1.6498999999999999"/>
    <n v="0.13906167434190686"/>
    <n v="7.7994547689957403E-3"/>
    <n v="6424.7107374058332"/>
    <n v="0"/>
    <n v="0.600738193376397"/>
    <n v="0"/>
    <n v="7.0438795702030987E-2"/>
    <n v="70.438795702030987"/>
    <n v="59.801516927869422"/>
    <n v="160.83610634854037"/>
    <n v="22.202604414255212"/>
    <n v="1100.2766513957502"/>
    <n v="9072.3001901967673"/>
    <n v="107.44555763467969"/>
    <n v="97.244043579259625"/>
    <n v="39.205415969809934"/>
    <n v="121.28899612072152"/>
    <n v="12.016040818978922"/>
    <n v="47.785476108890499"/>
    <n v="1070.952905812768"/>
    <n v="39.205415969809934"/>
    <n v="94.857227078319212"/>
    <n v="649.47387780691429"/>
    <n v="0.30336202342999741"/>
    <n v="0"/>
    <n v="0"/>
    <n v="0"/>
    <n v="6.4111772151898734"/>
    <n v="9.1693037974683538"/>
    <n v="589.63332670577404"/>
    <n v="869.15658942675407"/>
    <n v="51.828061385018138"/>
    <n v="0"/>
    <n v="0.33298030247925464"/>
    <n v="90.728429854474825"/>
    <n v="25.406402077716614"/>
    <n v="160.427952"/>
    <m/>
    <m/>
    <m/>
    <m/>
    <s v="Asia-Pacific-40 Bus2000"/>
  </r>
  <r>
    <s v="Asia-Pacific-40 "/>
    <s v="Asia &amp; Oceania"/>
    <s v="Indonesia"/>
    <n v="0"/>
    <x v="4"/>
    <d v="1995-12-31T00:00:00"/>
    <x v="1"/>
    <n v="226.25470300000001"/>
    <n v="1098.69534"/>
    <n v="4856.0110593590625"/>
    <n v="0.11708910335797978"/>
    <n v="0.2241037029227311"/>
    <n v="57.139620659510229"/>
    <n v="1788.7916004624362"/>
    <n v="0"/>
    <n v="103.33862509892758"/>
    <n v="2.1539999999999999"/>
    <n v="0.17163744742926454"/>
    <n v="9.5202440941083988E-3"/>
    <n v="7906.0968755307431"/>
    <n v="0"/>
    <n v="0.58463604060913699"/>
    <n v="0"/>
    <n v="8.016610228688259E-2"/>
    <n v="80.166102286882591"/>
    <n v="67.267318520645688"/>
    <n v="176.99826814920399"/>
    <n v="28.435661283579883"/>
    <n v="1278.6184963836861"/>
    <n v="11173.936674777065"/>
    <n v="121.16936810253361"/>
    <n v="109.65990421791189"/>
    <n v="44.202111913625743"/>
    <n v="69.215586608709359"/>
    <n v="13.516282359535104"/>
    <n v="53.751036161110584"/>
    <n v="1245.6260324091531"/>
    <n v="44.202111913625743"/>
    <n v="106.9736225874357"/>
    <n v="730.55443972188289"/>
    <n v="0.34123385194205741"/>
    <n v="0"/>
    <n v="0"/>
    <n v="0"/>
    <n v="6.54670253164557"/>
    <n v="8.0886952016705145"/>
    <n v="520.1446807488868"/>
    <n v="775.76126264635718"/>
    <n v="44.815786403602374"/>
    <n v="0"/>
    <n v="0.35431794885997392"/>
    <n v="72.964815056813293"/>
    <n v="22.412240571032015"/>
    <n v="160.427952"/>
    <m/>
    <m/>
    <m/>
    <m/>
    <s v="Asia-Pacific-40 Bus2005"/>
  </r>
  <r>
    <s v="Asia-Pacific-40 "/>
    <s v="Asia &amp; Oceania"/>
    <s v="Indonesia"/>
    <n v="0"/>
    <x v="4"/>
    <d v="2021-01-03T00:00:00"/>
    <x v="2"/>
    <n v="241.61312599999999"/>
    <n v="1623.2067900000002"/>
    <n v="6718.2061540812165"/>
    <n v="6.5668618857608524E-2"/>
    <n v="0.12545002495142066"/>
    <n v="82.526485648594303"/>
    <n v="1069.9471673061016"/>
    <n v="0"/>
    <n v="60.723448768791236"/>
    <n v="2.5670000000000002"/>
    <n v="9.9052757343377831E-2"/>
    <n v="1.0624422780739157E-2"/>
    <n v="4428.3486788135078"/>
    <n v="0"/>
    <n v="0.55386586863106202"/>
    <n v="0"/>
    <n v="4.4663138245079295E-2"/>
    <n v="44.663138245079296"/>
    <n v="37.8070181915025"/>
    <n v="72.692408825839948"/>
    <n v="16.908757828626833"/>
    <n v="529.12714017466578"/>
    <n v="5232.8403038892802"/>
    <n v="41.360635700993349"/>
    <n v="37.007387408992791"/>
    <n v="14.650317956742203"/>
    <n v="38.826020847783127"/>
    <n v="7.5974583619773703"/>
    <n v="30.20955982952513"/>
    <n v="510.55532830199314"/>
    <n v="14.650317956742203"/>
    <n v="35.49353467728254"/>
    <n v="410.57929251098062"/>
    <n v="0.1917770201554084"/>
    <n v="0"/>
    <n v="0"/>
    <n v="0"/>
    <n v="6.5909556962025295"/>
    <n v="7.7362266050692119"/>
    <n v="497.49413845959469"/>
    <n v="735.51715442147076"/>
    <n v="41.743311828687332"/>
    <n v="0"/>
    <n v="0.18485393978586784"/>
    <n v="27.515371744520174"/>
    <n v="21.435616927316158"/>
    <n v="160.427952"/>
    <m/>
    <m/>
    <m/>
    <m/>
    <s v="Asia-Pacific-40 Bus2010"/>
  </r>
  <r>
    <s v="Asia-Pacific-40 "/>
    <s v="Asia &amp; Oceania"/>
    <s v="Indonesia"/>
    <n v="0"/>
    <x v="4"/>
    <d v="2036-01-06T00:00:00"/>
    <x v="3"/>
    <n v="257.56381499999998"/>
    <n v="2306.9010600000001"/>
    <n v="8956.6193915865097"/>
    <n v="6.6734497517869515E-2"/>
    <n v="0.12748622884202995"/>
    <n v="82.526485648594303"/>
    <n v="1104.4496219633529"/>
    <n v="0"/>
    <n v="62.681590349793012"/>
    <n v="1.2536318069958603"/>
    <n v="7.3582506913784998E-2"/>
    <n v="4.8672668052997291E-3"/>
    <n v="4288.0620554690613"/>
    <n v="0"/>
    <n v="0.51342653904898194"/>
    <n v="0"/>
    <n v="4.4965150568561332E-2"/>
    <n v="44.965150568561334"/>
    <n v="38.420670995461087"/>
    <n v="62.162328484779792"/>
    <n v="16.746380405975685"/>
    <n v="437.46385018520476"/>
    <n v="2910.4912269616511"/>
    <n v="24.168344113021437"/>
    <n v="21.174650638632052"/>
    <n v="8.0955149558698416"/>
    <n v="26.709381605455199"/>
    <n v="7.720774136326682"/>
    <n v="30.699896859134405"/>
    <n v="418.59059575249137"/>
    <n v="8.0955149558698416"/>
    <n v="19.636226279474901"/>
    <n v="417.24348198787874"/>
    <n v="0.19488978892612369"/>
    <n v="0"/>
    <n v="0"/>
    <n v="0"/>
    <n v="6.5909556962025295"/>
    <n v="7.6161960929021646"/>
    <n v="489.77533415815418"/>
    <n v="717.35816397820247"/>
    <n v="40.712722132701622"/>
    <n v="0"/>
    <n v="0.17457867895209325"/>
    <n v="19.491581736306166"/>
    <n v="21.103035139094434"/>
    <n v="147.84205500000002"/>
    <m/>
    <m/>
    <m/>
    <m/>
    <s v="Asia-Pacific-40 Bus2015"/>
  </r>
  <r>
    <s v="Asia-Pacific-40 "/>
    <s v="Asia &amp; Oceania"/>
    <s v="Indonesia"/>
    <n v="0"/>
    <x v="4"/>
    <d v="2021-01-03T00:00:00"/>
    <x v="4"/>
    <n v="271.85700000000003"/>
    <n v="3336.44022"/>
    <n v="12272.776570034979"/>
    <n v="7.4507177577552361E-2"/>
    <n v="0.14233476467114248"/>
    <n v="82.526485648594303"/>
    <n v="1240.60902506153"/>
    <n v="0"/>
    <n v="70.409138766261634"/>
    <n v="1.4081827753252327"/>
    <n v="0.12662162186893389"/>
    <n v="5.1798657946097856E-3"/>
    <n v="4563.4617650512218"/>
    <n v="0"/>
    <n v="0.46752906683606171"/>
    <n v="0"/>
    <n v="4.9262680791287802E-2"/>
    <n v="49.262680791287799"/>
    <n v="42.895591408749901"/>
    <n v="64.152870356508686"/>
    <n v="15.984119542366386"/>
    <n v="391.08359298024851"/>
    <n v="1474.3968987018668"/>
    <n v="16.829262563602541"/>
    <n v="14.312872186618506"/>
    <n v="5.1908233728528108"/>
    <n v="22.704530342173896"/>
    <n v="8.6200257331289265"/>
    <n v="34.275565675620975"/>
    <n v="370.01213874062307"/>
    <n v="5.1908233728528108"/>
    <n v="12.595264945060245"/>
    <n v="465.84053474893011"/>
    <n v="0.21758893166625676"/>
    <n v="0"/>
    <n v="0"/>
    <n v="0"/>
    <n v="6.5909556962025295"/>
    <n v="7.5700162059837854"/>
    <n v="486.8056373961075"/>
    <n v="699.66316382346224"/>
    <n v="39.708465597245301"/>
    <n v="0"/>
    <n v="0.18120806450188073"/>
    <n v="14.765042243522588"/>
    <n v="20.975079429384419"/>
    <n v="135.256158"/>
    <m/>
    <m/>
    <m/>
    <m/>
    <s v="Asia-Pacific-40 Bus2020"/>
  </r>
  <r>
    <s v="Asia-Pacific-40 "/>
    <s v="Asia &amp; Oceania"/>
    <s v="Indonesia"/>
    <n v="0"/>
    <x v="4"/>
    <d v="2046-01-07T00:00:00"/>
    <x v="5"/>
    <n v="284.505"/>
    <n v="3917.4801099999995"/>
    <n v="13769.459622853727"/>
    <n v="7.9720775885889578E-2"/>
    <n v="0.15229456149084455"/>
    <n v="82.526485648594303"/>
    <n v="1330.5427654045686"/>
    <n v="0"/>
    <n v="75.513210295378471"/>
    <n v="1.5102642059075695"/>
    <n v="8.1956126107686211E-2"/>
    <n v="5.3083924918984537E-3"/>
    <n v="4676.6937853625368"/>
    <n v="0"/>
    <n v="0.45327817185456876"/>
    <n v="0"/>
    <n v="5.1556413492609948E-2"/>
    <n v="51.556413492609948"/>
    <n v="45.897186722922768"/>
    <n v="66.663060951922802"/>
    <n v="13.39815518754734"/>
    <n v="322.79031470845706"/>
    <n v="824.34678958099323"/>
    <n v="13.735706830120659"/>
    <n v="11.388099854174788"/>
    <n v="4.0948863210075039"/>
    <n v="24.293267271221325"/>
    <n v="9.223207273007155"/>
    <n v="36.673979449915613"/>
    <n v="300.24439709845075"/>
    <n v="4.0948863210075039"/>
    <n v="9.5503039947177264"/>
    <n v="498.43746883728875"/>
    <n v="0.23281459696329676"/>
    <n v="0"/>
    <n v="0"/>
    <n v="0"/>
    <n v="6.5909556962025295"/>
    <n v="7.5522492072657723"/>
    <n v="485.66309532413192"/>
    <n v="682.74694309699191"/>
    <n v="38.748407667252664"/>
    <n v="0"/>
    <n v="0.18121443733013462"/>
    <n v="13.160606319609357"/>
    <n v="20.925850445034619"/>
    <n v="138.53047700000002"/>
    <m/>
    <m/>
    <m/>
    <m/>
    <s v="Asia-Pacific-40 Bus2025"/>
  </r>
  <r>
    <s v="Asia-Pacific-40 "/>
    <s v="Asia &amp; Oceania"/>
    <s v="Indonesia"/>
    <n v="0"/>
    <x v="4"/>
    <d v="2026-01-04T00:00:00"/>
    <x v="6"/>
    <n v="295.48200000000003"/>
    <n v="4498.5199999999995"/>
    <n v="15224.34530698993"/>
    <n v="8.5297324027241453E-2"/>
    <n v="0.16294771905041319"/>
    <n v="82.526485648594303"/>
    <n v="1424.9052537182126"/>
    <n v="0"/>
    <n v="80.868629609433171"/>
    <n v="1.6173725921886635"/>
    <n v="0.10594353131889851"/>
    <n v="5.4736755274049295E-3"/>
    <n v="4822.3081396437428"/>
    <n v="0"/>
    <n v="0.44202920140232088"/>
    <n v="0"/>
    <n v="5.4685978330409973E-2"/>
    <n v="54.685978330409974"/>
    <n v="49.107740996938013"/>
    <n v="70.677224935502537"/>
    <n v="12.789619832497962"/>
    <n v="306.7755780597148"/>
    <n v="608.43538676134006"/>
    <n v="13.194779062146722"/>
    <n v="10.804188753378293"/>
    <n v="3.8816790097000564"/>
    <n v="25.992605678097689"/>
    <n v="9.8683798785884917"/>
    <n v="39.239361118349521"/>
    <n v="282.65255088593381"/>
    <n v="3.8816790097000564"/>
    <n v="8.8378372291553813"/>
    <n v="533.30367001307059"/>
    <n v="0.24910021167303423"/>
    <n v="0"/>
    <n v="0"/>
    <n v="0"/>
    <n v="6.5909556962025295"/>
    <n v="7.545413628737748"/>
    <n v="485.2235200208255"/>
    <n v="676.23228679061174"/>
    <n v="38.378676889365025"/>
    <n v="0"/>
    <n v="0.18507380595234216"/>
    <n v="12.156437746283219"/>
    <n v="20.906910353141846"/>
    <n v="141.80479600000001"/>
    <m/>
    <m/>
    <m/>
    <m/>
    <s v="Asia-Pacific-40 Bus2030"/>
  </r>
  <r>
    <s v="Asia-Pacific-40 "/>
    <s v="Asia &amp; Oceania"/>
    <s v="Indonesia"/>
    <n v="0"/>
    <x v="4"/>
    <d v="2006-01-01T00:00:00"/>
    <x v="7"/>
    <n v="304.84699999999998"/>
    <n v="5876.94"/>
    <n v="19278.326504771248"/>
    <n v="9.7351226076688585E-2"/>
    <n v="0.1859748830056803"/>
    <n v="82.526485648594303"/>
    <n v="1626.8346069674787"/>
    <n v="0"/>
    <n v="92.328865321650326"/>
    <n v="1.8465773064330067"/>
    <n v="0.12188263303303376"/>
    <n v="6.0573904497436644E-3"/>
    <n v="5336.5609862241672"/>
    <n v="0"/>
    <n v="0.399943596320954"/>
    <n v="0"/>
    <n v="6.2226122696100152E-2"/>
    <n v="62.226122696100148"/>
    <n v="56.047464269739017"/>
    <n v="80.454717963884576"/>
    <n v="13.984196232429579"/>
    <n v="335.1744575773867"/>
    <n v="598.14630400128169"/>
    <n v="14.542804782428487"/>
    <n v="11.85606995333999"/>
    <n v="4.2629410181065142"/>
    <n v="29.665784232370001"/>
    <n v="11.262942607933851"/>
    <n v="44.784521661805165"/>
    <n v="307.64245393990626"/>
    <n v="4.2629410181065142"/>
    <n v="9.6118409463960912"/>
    <n v="608.66816077784188"/>
    <n v="0.28430212693769924"/>
    <n v="0"/>
    <n v="0"/>
    <n v="0"/>
    <n v="6.5909556962025295"/>
    <n v="7.5427837454043623"/>
    <n v="485.0543923158512"/>
    <n v="673.96173969343317"/>
    <n v="38.249814965575098"/>
    <n v="0"/>
    <n v="0.20412247027558136"/>
    <n v="10.58818410535077"/>
    <n v="20.899623445121204"/>
    <n v="141.80479600000001"/>
    <m/>
    <m/>
    <m/>
    <m/>
    <s v="Asia-Pacific-40 Bus2035"/>
  </r>
  <r>
    <s v="Asia-Pacific-40 "/>
    <s v="Asia &amp; Oceania"/>
    <s v="Indonesia"/>
    <n v="0"/>
    <x v="4"/>
    <d v="2046-01-07T00:00:00"/>
    <x v="8"/>
    <n v="312.43900000000002"/>
    <n v="7255.3599999999988"/>
    <n v="23221.684872887185"/>
    <n v="0.10260100693902857"/>
    <n v="0.19600380430810829"/>
    <n v="82.526485648594303"/>
    <n v="1714.7936280694396"/>
    <n v="0"/>
    <n v="97.32086424911688"/>
    <n v="1.9464172849823378"/>
    <n v="0.11674952619035585"/>
    <n v="6.2297513594088373E-3"/>
    <n v="5488.4109476391859"/>
    <n v="0"/>
    <n v="0.34776716737116697"/>
    <n v="0"/>
    <n v="6.5519417061207855E-2"/>
    <n v="65.519417061207861"/>
    <n v="59.069891383577854"/>
    <n v="84.716322910719526"/>
    <n v="14.53562954651683"/>
    <n v="348.23960415780977"/>
    <n v="601.18494601136194"/>
    <n v="15.157614319956068"/>
    <n v="12.339631698914317"/>
    <n v="4.4382970664309243"/>
    <n v="31.265547229393974"/>
    <n v="11.870310376790492"/>
    <n v="47.199581006787362"/>
    <n v="319.22290401869697"/>
    <n v="4.4382970664309243"/>
    <n v="9.9743799361244516"/>
    <n v="641.49132545957184"/>
    <n v="0.29963346202826291"/>
    <n v="0"/>
    <n v="0"/>
    <n v="0"/>
    <n v="6.5909556962025295"/>
    <n v="7.5417719383833663"/>
    <n v="484.98933266733366"/>
    <n v="673.2309414504856"/>
    <n v="38.208339469380562"/>
    <n v="0"/>
    <n v="0.20970306863486265"/>
    <n v="9.030484643244149"/>
    <n v="20.89681991973168"/>
    <n v="141.80479600000001"/>
    <m/>
    <m/>
    <m/>
    <m/>
    <s v="Asia-Pacific-40 Bus2040"/>
  </r>
  <r>
    <s v="Asia-Pacific-40 "/>
    <s v="Asia &amp; Oceania"/>
    <s v="Indonesia"/>
    <n v="0"/>
    <x v="4"/>
    <d v="2026-01-04T00:00:00"/>
    <x v="9"/>
    <n v="318.21600000000001"/>
    <n v="8633.7799999999988"/>
    <n v="27131.822409935383"/>
    <n v="0.1070776042379247"/>
    <n v="0.20455566914222836"/>
    <n v="82.526485648594303"/>
    <n v="1789.7043798290149"/>
    <n v="0"/>
    <n v="101.57232575647076"/>
    <n v="2.031446515129415"/>
    <n v="0.12426016625534284"/>
    <n v="6.3838603814057584E-3"/>
    <n v="5624.1809960184746"/>
    <n v="0"/>
    <n v="0.31019233856142864"/>
    <n v="0"/>
    <n v="6.8359427954365129E-2"/>
    <n v="68.359427954365131"/>
    <n v="61.647176858952129"/>
    <n v="88.389926186721667"/>
    <n v="15.109070270956249"/>
    <n v="361.93354575813424"/>
    <n v="618.05363572386568"/>
    <n v="15.766609593108118"/>
    <n v="12.829884285331206"/>
    <n v="4.6150817881591939"/>
    <n v="32.629698123319685"/>
    <n v="12.388225303092533"/>
    <n v="49.258951555859596"/>
    <n v="331.65081451375045"/>
    <n v="4.6150817881591939"/>
    <n v="10.361433940702531"/>
    <n v="669.48031000033791"/>
    <n v="0.31270680535149042"/>
    <n v="0"/>
    <n v="0"/>
    <n v="0"/>
    <n v="6.5909556962025295"/>
    <n v="7.5413826612490009"/>
    <n v="484.96429700706648"/>
    <n v="673.0123332832145"/>
    <n v="38.195932649444629"/>
    <n v="0"/>
    <n v="0.2148208385322081"/>
    <n v="7.9176708179227573"/>
    <n v="20.8957413066097"/>
    <n v="141.80479600000001"/>
    <m/>
    <m/>
    <m/>
    <m/>
    <s v="Asia-Pacific-40 Bus2045"/>
  </r>
  <r>
    <s v="Asia-Pacific-40 "/>
    <s v="Asia &amp; Oceania"/>
    <s v="Indonesia"/>
    <n v="0"/>
    <x v="4"/>
    <d v="2016-01-03T00:00:00"/>
    <x v="10"/>
    <n v="322.23700000000002"/>
    <n v="10012.199999999999"/>
    <n v="31070.919850917173"/>
    <n v="0.11204932459805604"/>
    <n v="0.21405339362068135"/>
    <n v="82.526485648594303"/>
    <n v="1872.8393395795358"/>
    <n v="0"/>
    <n v="106.29054140633006"/>
    <n v="2.1258108281266015"/>
    <n v="0.12706936260208776"/>
    <n v="6.597041395390974E-3"/>
    <n v="5811.9934693394471"/>
    <n v="0"/>
    <n v="0.28563728213395817"/>
    <n v="0"/>
    <n v="7.1528002899948664E-2"/>
    <n v="71.52800289994866"/>
    <n v="64.509516991433173"/>
    <n v="92.492304975185206"/>
    <n v="15.792544577637123"/>
    <n v="378.33371055068523"/>
    <n v="643.78530364840276"/>
    <n v="16.48716345727982"/>
    <n v="13.415020755868934"/>
    <n v="4.8258322741622584"/>
    <n v="34.144727671609189"/>
    <n v="12.963423004931869"/>
    <n v="51.546093986501305"/>
    <n v="346.64492178056656"/>
    <n v="4.8258322741622584"/>
    <n v="10.831957790735011"/>
    <n v="700.56495096644653"/>
    <n v="0.3272260953542166"/>
    <n v="0"/>
    <n v="0"/>
    <n v="0"/>
    <n v="6.5909556962025295"/>
    <n v="7.5412328928799397"/>
    <n v="484.95466581028734"/>
    <n v="672.94795899580265"/>
    <n v="38.192279171157914"/>
    <n v="0"/>
    <n v="0.22197327712195886"/>
    <n v="7.1440845068964522"/>
    <n v="20.895326326859117"/>
    <n v="141.80479600000001"/>
    <m/>
    <m/>
    <m/>
    <m/>
    <s v="Asia-Pacific-40 Bus2050"/>
  </r>
  <r>
    <s v="Asia-Pacific-40 "/>
    <s v="Asia &amp; Oceania"/>
    <s v="Indonesia"/>
    <n v="0"/>
    <x v="5"/>
    <d v="2016-01-03T00:00:00"/>
    <x v="0"/>
    <n v="211.54042799999999"/>
    <n v="776.36961000000008"/>
    <n v="3670.0767666027418"/>
    <m/>
    <m/>
    <n v="31.752755670426136"/>
    <n v="0"/>
    <n v="545.97201459999997"/>
    <n v="0"/>
    <n v="0"/>
    <n v="0"/>
    <n v="0"/>
    <n v="0"/>
    <n v="703.23723078238459"/>
    <n v="0"/>
    <n v="0.62629999999999997"/>
    <n v="1.8400265161906695E-2"/>
    <n v="18.400265161906695"/>
    <n v="17.786372590774413"/>
    <n v="24.077365843859997"/>
    <n v="4.0128943073099999E-2"/>
    <n v="258.00294354665033"/>
    <n v="39.116302815823495"/>
    <n v="10.511428915039948"/>
    <n v="9.1913750215439389"/>
    <n v="5.1672895325524193"/>
    <n v="49.681207356304682"/>
    <n v="3.633830302666416"/>
    <n v="14.152542288107997"/>
    <n v="5.1672895325524193"/>
    <n v="8.4891185177646893"/>
    <n v="8.4891185177646893"/>
    <n v="191.09020510999997"/>
    <n v="8.9256109076425241E-2"/>
    <n v="0"/>
    <n v="0"/>
    <n v="0"/>
    <s v="na"/>
    <s v="na"/>
    <n v="0"/>
    <n v="0"/>
    <n v="0"/>
    <n v="33.701846742799511"/>
    <n v="8.6982263087350353E-2"/>
    <n v="23.700393375658656"/>
    <e v="#VALUE!"/>
    <n v="160.427952"/>
    <m/>
    <m/>
    <m/>
    <m/>
    <s v="Asia-Pacific-40 Freight rail2000"/>
  </r>
  <r>
    <s v="Asia-Pacific-40 "/>
    <s v="Asia &amp; Oceania"/>
    <s v="Indonesia"/>
    <n v="0"/>
    <x v="5"/>
    <d v="2011-01-02T00:00:00"/>
    <x v="1"/>
    <n v="226.25470300000001"/>
    <n v="1098.69534"/>
    <n v="4856.0110593590625"/>
    <m/>
    <m/>
    <n v="57.139620659510229"/>
    <n v="0"/>
    <n v="683.04618821882195"/>
    <n v="0"/>
    <n v="0"/>
    <n v="0"/>
    <n v="0"/>
    <n v="0"/>
    <n v="621.68843659500908"/>
    <n v="0"/>
    <n v="0.63086308630863086"/>
    <n v="2.2362221889610817E-2"/>
    <n v="22.362221889610819"/>
    <n v="21.616135345347022"/>
    <n v="29.26161330985439"/>
    <n v="4.8812790326977426E-2"/>
    <n v="286.22863158062182"/>
    <n v="47.538846971634243"/>
    <n v="12.774754670476849"/>
    <n v="11.1704631214931"/>
    <n v="6.2799091227329651"/>
    <n v="27.840560939510961"/>
    <n v="4.4162694018067157"/>
    <n v="17.199865943540306"/>
    <n v="6.2799091227329651"/>
    <n v="10.316993558775588"/>
    <n v="10.316993558775588"/>
    <n v="232.23570399439947"/>
    <n v="0.10847471389353687"/>
    <n v="0"/>
    <n v="0"/>
    <n v="0"/>
    <s v="na"/>
    <s v="na"/>
    <n v="0"/>
    <n v="0"/>
    <n v="0"/>
    <n v="32.738960081052113"/>
    <n v="9.8836495299772037E-2"/>
    <n v="20.353432908535698"/>
    <e v="#VALUE!"/>
    <n v="160.427952"/>
    <m/>
    <m/>
    <m/>
    <m/>
    <s v="Asia-Pacific-40 Freight rail2005"/>
  </r>
  <r>
    <s v="Asia-Pacific-40 "/>
    <s v="Asia &amp; Oceania"/>
    <s v="Indonesia"/>
    <n v="0"/>
    <x v="5"/>
    <d v="2000-12-31T00:00:00"/>
    <x v="2"/>
    <n v="241.61312599999999"/>
    <n v="1623.2067900000002"/>
    <n v="6718.2061540812165"/>
    <m/>
    <m/>
    <n v="82.526485648594303"/>
    <n v="0"/>
    <n v="416.44798922645583"/>
    <n v="0"/>
    <n v="0"/>
    <n v="0"/>
    <n v="0"/>
    <n v="0"/>
    <n v="256.55880186803296"/>
    <n v="0"/>
    <n v="0.65376537653765376"/>
    <n v="1.3236865002191176E-2"/>
    <n v="13.236865002191177"/>
    <n v="12.7924948655641"/>
    <n v="17.289193752415088"/>
    <n v="4.0739237639932153E-2"/>
    <n v="157.40305376980183"/>
    <n v="28.139748311849935"/>
    <n v="7.5614177631862782"/>
    <n v="6.6110574161844724"/>
    <n v="3.7162000026814535"/>
    <n v="16.430389991930262"/>
    <n v="2.6138638203547622"/>
    <n v="10.178631045209338"/>
    <n v="3.7162000026814535"/>
    <n v="6.1051857186909588"/>
    <n v="6.1051857186909588"/>
    <n v="137.42783644473042"/>
    <n v="6.4191013625146176E-2"/>
    <n v="0"/>
    <n v="0"/>
    <n v="0"/>
    <s v="na"/>
    <s v="na"/>
    <n v="0"/>
    <n v="0"/>
    <n v="0"/>
    <n v="31.785157677861289"/>
    <n v="5.4785372058764624E-2"/>
    <n v="8.1547619710185995"/>
    <e v="#VALUE!"/>
    <n v="160.427952"/>
    <m/>
    <m/>
    <m/>
    <m/>
    <s v="Asia-Pacific-40 Freight rail2010"/>
  </r>
  <r>
    <s v="Asia-Pacific-40 "/>
    <s v="Asia &amp; Oceania"/>
    <s v="Indonesia"/>
    <n v="0"/>
    <x v="5"/>
    <d v="1995-12-31T00:00:00"/>
    <x v="3"/>
    <n v="257.56381499999998"/>
    <n v="2306.9010600000001"/>
    <n v="8956.6193915865097"/>
    <m/>
    <m/>
    <n v="82.526485648594303"/>
    <n v="0"/>
    <n v="435.04929762771906"/>
    <n v="0"/>
    <n v="0"/>
    <n v="0"/>
    <n v="0"/>
    <n v="0"/>
    <n v="188.58602354958344"/>
    <n v="0"/>
    <n v="0.61845947261635792"/>
    <n v="1.3828110522739859E-2"/>
    <n v="13.828110522739859"/>
    <n v="13.363891890815529"/>
    <n v="18.061442948755875"/>
    <n v="4.2558920152459913E-2"/>
    <n v="157.71621107256524"/>
    <n v="29.396654696858349"/>
    <n v="7.8991604523155434"/>
    <n v="6.9063507566213627"/>
    <n v="3.8821899560944924"/>
    <n v="10.485999243251607"/>
    <n v="2.730616183913142"/>
    <n v="10.633275706902387"/>
    <n v="3.8821899560944924"/>
    <n v="6.3778834992980942"/>
    <n v="6.3778834992980942"/>
    <n v="143.5662682171473"/>
    <n v="6.7058206820745314E-2"/>
    <n v="0"/>
    <n v="0"/>
    <n v="0"/>
    <s v="na"/>
    <s v="na"/>
    <n v="0"/>
    <n v="0"/>
    <n v="0"/>
    <n v="31.785157677861296"/>
    <n v="5.3688094823179489E-2"/>
    <n v="5.9942364943643733"/>
    <e v="#VALUE!"/>
    <n v="147.84205500000002"/>
    <m/>
    <m/>
    <m/>
    <m/>
    <s v="Asia-Pacific-40 Freight rail2015"/>
  </r>
  <r>
    <s v="Asia-Pacific-40 "/>
    <s v="Asia &amp; Oceania"/>
    <s v="Indonesia"/>
    <n v="0"/>
    <x v="5"/>
    <d v="2041-01-06T00:00:00"/>
    <x v="4"/>
    <n v="271.85700000000003"/>
    <n v="3336.44022"/>
    <n v="12272.776570034979"/>
    <m/>
    <m/>
    <n v="82.526485648594303"/>
    <n v="0"/>
    <n v="488.67049196929418"/>
    <n v="0"/>
    <n v="0"/>
    <n v="0"/>
    <n v="0"/>
    <n v="0"/>
    <n v="146.46463288627248"/>
    <n v="0"/>
    <n v="0.57384233154557218"/>
    <n v="1.5532468639762063E-2"/>
    <n v="15.532468639762063"/>
    <n v="15.01103360129455"/>
    <n v="20.287572602856031"/>
    <n v="4.7804440926557196E-2"/>
    <n v="173.3167489808655"/>
    <n v="33.019884852814783"/>
    <n v="8.8727568241716526"/>
    <n v="7.7575802106883698"/>
    <n v="4.360682079267133"/>
    <n v="8.0277320595679686"/>
    <n v="3.0671732174913231"/>
    <n v="11.943860383803226"/>
    <n v="4.360682079267133"/>
    <n v="7.1639777016531481"/>
    <n v="7.1639777016531481"/>
    <n v="161.26126234986708"/>
    <n v="7.5323341737040875E-2"/>
    <n v="0"/>
    <n v="0"/>
    <n v="0"/>
    <s v="na"/>
    <s v="na"/>
    <n v="0"/>
    <n v="0"/>
    <n v="0"/>
    <n v="31.785157677861289"/>
    <n v="5.7134701846051641E-2"/>
    <n v="4.6554014505202383"/>
    <e v="#VALUE!"/>
    <n v="135.256158"/>
    <m/>
    <m/>
    <m/>
    <m/>
    <s v="Asia-Pacific-40 Freight rail2020"/>
  </r>
  <r>
    <s v="Asia-Pacific-40 "/>
    <s v="Asia &amp; Oceania"/>
    <s v="Indonesia"/>
    <n v="0"/>
    <x v="5"/>
    <d v="2031-01-05T00:00:00"/>
    <x v="5"/>
    <n v="284.505"/>
    <n v="3917.4801099999995"/>
    <n v="13769.459622853727"/>
    <m/>
    <m/>
    <n v="82.526485648594303"/>
    <n v="0"/>
    <n v="527.6222318760332"/>
    <n v="0"/>
    <n v="0"/>
    <n v="0"/>
    <n v="0"/>
    <n v="0"/>
    <n v="134.68408697958475"/>
    <n v="0"/>
    <n v="0.56348293440426012"/>
    <n v="1.677055583452481E-2"/>
    <n v="16.77055583452481"/>
    <n v="16.207557406553668"/>
    <n v="21.904687334259101"/>
    <n v="5.1614914814297752E-2"/>
    <n v="185.18056875306206"/>
    <n v="35.651887373274178"/>
    <n v="9.5800009114463034"/>
    <n v="8.3759339923023948"/>
    <n v="4.708270396873723"/>
    <n v="8.6676195427780875"/>
    <n v="3.311656433441561"/>
    <n v="12.895900973112107"/>
    <n v="4.708270396873723"/>
    <n v="7.7350156520068305"/>
    <n v="7.7350156520068305"/>
    <n v="174.11533651909096"/>
    <n v="8.1327336789870863E-2"/>
    <n v="0"/>
    <n v="0"/>
    <n v="0"/>
    <s v="na"/>
    <s v="na"/>
    <n v="0"/>
    <n v="0"/>
    <n v="0"/>
    <n v="31.785157677861296"/>
    <n v="5.8946436212104568E-2"/>
    <n v="4.2809549413448869"/>
    <e v="#VALUE!"/>
    <n v="138.53047700000002"/>
    <m/>
    <m/>
    <m/>
    <m/>
    <s v="Asia-Pacific-40 Freight rail2025"/>
  </r>
  <r>
    <s v="Asia-Pacific-40 "/>
    <s v="Asia &amp; Oceania"/>
    <s v="Indonesia"/>
    <n v="0"/>
    <x v="5"/>
    <d v="2021-01-03T00:00:00"/>
    <x v="6"/>
    <n v="295.48200000000003"/>
    <n v="4498.5199999999995"/>
    <n v="15224.34530698993"/>
    <m/>
    <m/>
    <n v="82.526485648594303"/>
    <n v="0"/>
    <n v="570.03436943814825"/>
    <n v="0"/>
    <n v="0"/>
    <n v="0"/>
    <n v="0"/>
    <n v="0"/>
    <n v="126.71597979738856"/>
    <n v="0"/>
    <n v="0.55698002048752004"/>
    <n v="1.8118632314391783E-2"/>
    <n v="18.118632314391782"/>
    <n v="17.51037808533458"/>
    <n v="23.665463428117853"/>
    <n v="5.5763903873339495E-2"/>
    <n v="199.16197174300117"/>
    <n v="38.517711935381719"/>
    <n v="10.350075203154526"/>
    <n v="9.0492211345625222"/>
    <n v="5.0867377920815127"/>
    <n v="9.3643533992671983"/>
    <n v="3.577859068069337"/>
    <n v="13.932519017265243"/>
    <n v="5.0867377920815127"/>
    <n v="8.3567835155624834"/>
    <n v="8.3567835155624834"/>
    <n v="188.11134191458893"/>
    <n v="8.7864715215393477E-2"/>
    <n v="0"/>
    <n v="0"/>
    <n v="0"/>
    <s v="na"/>
    <s v="na"/>
    <n v="0"/>
    <n v="0"/>
    <n v="0"/>
    <n v="31.785157677861296"/>
    <n v="6.1318903738270959E-2"/>
    <n v="4.0276873981646819"/>
    <e v="#VALUE!"/>
    <n v="141.80479600000001"/>
    <m/>
    <m/>
    <m/>
    <m/>
    <s v="Asia-Pacific-40 Freight rail2030"/>
  </r>
  <r>
    <s v="Asia-Pacific-40 "/>
    <s v="Asia &amp; Oceania"/>
    <s v="Indonesia"/>
    <n v="0"/>
    <x v="5"/>
    <d v="2011-01-02T00:00:00"/>
    <x v="7"/>
    <n v="304.84699999999998"/>
    <n v="5876.94"/>
    <n v="19278.326504771248"/>
    <m/>
    <m/>
    <n v="82.526485648594303"/>
    <n v="0"/>
    <n v="687.61552646861549"/>
    <n v="0"/>
    <n v="0"/>
    <n v="0"/>
    <n v="0"/>
    <n v="0"/>
    <n v="117.00230502074473"/>
    <n v="0"/>
    <n v="0.53991386498204785"/>
    <n v="2.1855967930550547E-2"/>
    <n v="21.855967930550548"/>
    <n v="21.122248922778841"/>
    <n v="28.546945529421624"/>
    <n v="6.7266340725394003E-2"/>
    <n v="239.82160910590696"/>
    <n v="46.462771704308224"/>
    <n v="12.484988259254569"/>
    <n v="10.915806639354388"/>
    <n v="6.135980692457971"/>
    <n v="11.29594132897974"/>
    <n v="4.3158651102842853"/>
    <n v="16.806383812494555"/>
    <n v="6.135980692457971"/>
    <n v="10.080539709038094"/>
    <n v="10.080539709038094"/>
    <n v="226.91312373464311"/>
    <n v="0.10598859586378559"/>
    <n v="0"/>
    <n v="0"/>
    <n v="0"/>
    <s v="na"/>
    <s v="na"/>
    <n v="0"/>
    <n v="0"/>
    <n v="0"/>
    <n v="31.785157677861289"/>
    <n v="7.1694876218399886E-2"/>
    <n v="3.7189367137575933"/>
    <e v="#VALUE!"/>
    <n v="141.80479600000001"/>
    <m/>
    <m/>
    <m/>
    <m/>
    <s v="Asia-Pacific-40 Freight rail2035"/>
  </r>
  <r>
    <s v="Asia-Pacific-40 "/>
    <s v="Asia &amp; Oceania"/>
    <s v="Indonesia"/>
    <n v="0"/>
    <x v="5"/>
    <d v="2046-01-07T00:00:00"/>
    <x v="8"/>
    <n v="312.43900000000002"/>
    <n v="7255.3599999999988"/>
    <n v="23221.684872887185"/>
    <m/>
    <m/>
    <n v="82.526485648594303"/>
    <n v="0"/>
    <n v="825.55523724471482"/>
    <n v="0"/>
    <n v="0"/>
    <n v="0"/>
    <n v="0"/>
    <n v="0"/>
    <n v="113.78556505048887"/>
    <n v="0"/>
    <n v="0.53680609999883899"/>
    <n v="2.6240403387607449E-2"/>
    <n v="26.240403387607447"/>
    <n v="25.359496040091965"/>
    <n v="34.273630367520916"/>
    <n v="8.0760363514960701E-2"/>
    <n v="287.7565612078879"/>
    <n v="55.783476435429108"/>
    <n v="14.989550188461056"/>
    <n v="13.105581524824624"/>
    <n v="7.3668944363523403"/>
    <n v="13.561973464503909"/>
    <n v="5.1816529846778465"/>
    <n v="20.177843055414119"/>
    <n v="7.3668944363523403"/>
    <n v="12.102755145435989"/>
    <n v="12.102755145435989"/>
    <n v="272.43322829075589"/>
    <n v="0.12725053032605629"/>
    <n v="0"/>
    <n v="0"/>
    <n v="0"/>
    <s v="na"/>
    <s v="na"/>
    <n v="0"/>
    <n v="0"/>
    <n v="0"/>
    <n v="31.785157677861289"/>
    <n v="8.3985684846025768E-2"/>
    <n v="3.6166921265943319"/>
    <e v="#VALUE!"/>
    <n v="141.80479600000001"/>
    <m/>
    <m/>
    <m/>
    <m/>
    <s v="Asia-Pacific-40 Freight rail2040"/>
  </r>
  <r>
    <s v="Asia-Pacific-40 "/>
    <s v="Asia &amp; Oceania"/>
    <s v="Indonesia"/>
    <n v="0"/>
    <x v="5"/>
    <d v="2011-01-02T00:00:00"/>
    <x v="9"/>
    <n v="318.21600000000001"/>
    <n v="8633.7799999999988"/>
    <n v="27131.822409935383"/>
    <m/>
    <m/>
    <n v="82.526485648594303"/>
    <n v="0"/>
    <n v="979.54823327361748"/>
    <n v="0"/>
    <n v="0"/>
    <n v="0"/>
    <n v="0"/>
    <n v="0"/>
    <n v="113.45531543236191"/>
    <n v="0"/>
    <n v="0.54212800810035799"/>
    <n v="3.1135095047672388E-2"/>
    <n v="31.135095047672387"/>
    <n v="30.089869728993008"/>
    <n v="40.666781045962104"/>
    <n v="9.5824807148749414E-2"/>
    <n v="341.43255160590132"/>
    <n v="66.188915438964926"/>
    <n v="17.785590524115165"/>
    <n v="15.550200216172765"/>
    <n v="8.7410606877454882"/>
    <n v="16.091724148217839"/>
    <n v="6.148200383923669"/>
    <n v="23.941669345069339"/>
    <n v="8.7410606877454882"/>
    <n v="14.360313987010448"/>
    <n v="14.360313987010448"/>
    <n v="323.25091698029377"/>
    <n v="0.15098690740553147"/>
    <n v="0"/>
    <n v="0"/>
    <n v="0"/>
    <s v="na"/>
    <s v="na"/>
    <n v="0"/>
    <n v="0"/>
    <n v="0"/>
    <n v="31.785157677861289"/>
    <n v="9.784264476856093E-2"/>
    <n v="3.6061950904091131"/>
    <e v="#VALUE!"/>
    <n v="141.80479600000001"/>
    <m/>
    <m/>
    <m/>
    <m/>
    <s v="Asia-Pacific-40 Freight rail2045"/>
  </r>
  <r>
    <s v="Asia-Pacific-40 "/>
    <s v="Asia &amp; Oceania"/>
    <s v="Indonesia"/>
    <n v="0"/>
    <x v="5"/>
    <d v="2036-01-06T00:00:00"/>
    <x v="10"/>
    <n v="322.23700000000002"/>
    <n v="10012.199999999999"/>
    <n v="31070.919850917173"/>
    <m/>
    <m/>
    <n v="82.526485648594303"/>
    <n v="0"/>
    <n v="1146.4046233986674"/>
    <n v="0"/>
    <n v="0"/>
    <n v="0"/>
    <n v="0"/>
    <n v="0"/>
    <n v="114.50077139876026"/>
    <n v="0"/>
    <n v="0.55273895592820899"/>
    <n v="3.6438651717355837E-2"/>
    <n v="36.438651717355839"/>
    <n v="35.215382564163789"/>
    <n v="47.593966510488016"/>
    <n v="0.11214761889211275"/>
    <n v="399.59222266339788"/>
    <n v="77.463545029719285"/>
    <n v="20.81519062984799"/>
    <n v="18.199023608075709"/>
    <n v="10.230014250906882"/>
    <n v="18.83279080635117"/>
    <n v="7.1954857415813898"/>
    <n v="28.0198968225824"/>
    <n v="10.230014250906882"/>
    <n v="16.806451983632734"/>
    <n v="16.806451983632734"/>
    <n v="378.31352572156027"/>
    <n v="0.1767060394197229"/>
    <n v="0"/>
    <n v="0"/>
    <n v="0"/>
    <s v="na"/>
    <s v="na"/>
    <n v="0"/>
    <n v="0"/>
    <n v="0"/>
    <n v="31.785157677861296"/>
    <n v="0.11308028475114849"/>
    <n v="3.6394250731463456"/>
    <e v="#VALUE!"/>
    <n v="141.80479600000001"/>
    <m/>
    <m/>
    <m/>
    <m/>
    <s v="Asia-Pacific-40 Freight rail2050"/>
  </r>
  <r>
    <s v="Asia-Pacific-40 "/>
    <s v="Asia &amp; Oceania"/>
    <s v="Indonesia"/>
    <n v="0"/>
    <x v="6"/>
    <d v="2026-01-04T00:00:00"/>
    <x v="0"/>
    <n v="211.54042799999999"/>
    <n v="776.36961000000008"/>
    <n v="3670.0767666027418"/>
    <n v="0"/>
    <n v="0.20106465155557551"/>
    <n v="31.752755670426136"/>
    <n v="0"/>
    <n v="199.628918"/>
    <n v="21.237118936170212"/>
    <n v="0.63490999999999997"/>
    <n v="7.2510000000000005E-2"/>
    <n v="3.0013648265852992E-3"/>
    <n v="0"/>
    <n v="257.13128827904529"/>
    <n v="0"/>
    <n v="0.22900000000000001"/>
    <n v="4.4019663227105772E-2"/>
    <n v="44.019663227105774"/>
    <n v="40.066846341459694"/>
    <n v="56.113476744675694"/>
    <n v="8.5569797551314988"/>
    <n v="373.76624985214539"/>
    <n v="184.5262568043936"/>
    <n v="45.059802066358358"/>
    <n v="40.376477569859908"/>
    <n v="15.565600536662373"/>
    <n v="111.91541611533488"/>
    <n v="8.1858242665732917"/>
    <n v="31.881022074886403"/>
    <n v="354.33082869664537"/>
    <n v="15.565600536662373"/>
    <n v="38.794524685109906"/>
    <n v="430.46337"/>
    <n v="0.20106465155557551"/>
    <n v="0"/>
    <n v="0"/>
    <n v="0"/>
    <n v="18.426714801444042"/>
    <n v="23.074936708860758"/>
    <n v="1501.1933667041774"/>
    <n v="2072.7700098779992"/>
    <n v="0"/>
    <n v="220.5074478593616"/>
    <n v="0.20809101902311447"/>
    <n v="56.699364143202061"/>
    <n v="63.936273995528794"/>
    <n v="160.427952"/>
    <m/>
    <m/>
    <m/>
    <m/>
    <s v="Asia-Pacific-40 HHDT2000"/>
  </r>
  <r>
    <s v="Asia-Pacific-40 "/>
    <s v="Asia &amp; Oceania"/>
    <s v="Indonesia"/>
    <n v="0"/>
    <x v="6"/>
    <d v="2046-01-07T00:00:00"/>
    <x v="1"/>
    <n v="226.25470300000001"/>
    <n v="1098.69534"/>
    <n v="4856.0110593590625"/>
    <n v="8.1664136657005361E-4"/>
    <n v="0.23173204430255778"/>
    <n v="57.139620659510229"/>
    <n v="0"/>
    <n v="244.17710121012104"/>
    <n v="27.130789023346782"/>
    <n v="0.88532"/>
    <n v="8.8540000000000008E-2"/>
    <n v="3.9129352374169214E-3"/>
    <n v="0"/>
    <n v="222.24277497174151"/>
    <n v="0"/>
    <n v="0.22552255225522552"/>
    <n v="5.1380369342343864E-2"/>
    <n v="51.380369342343862"/>
    <n v="46.336112815516493"/>
    <n v="64.996908865352268"/>
    <n v="11.47427451407234"/>
    <n v="452.25880334512436"/>
    <n v="272.53155151541426"/>
    <n v="50.946790048879613"/>
    <n v="45.623536398108506"/>
    <n v="17.578747199542985"/>
    <n v="59.557222815449862"/>
    <n v="9.4650868369821453"/>
    <n v="36.871025978534348"/>
    <n v="429.77970462258344"/>
    <n v="17.578747199542985"/>
    <n v="43.793836328064273"/>
    <n v="497.8728000517907"/>
    <n v="0.2325508464550933"/>
    <n v="0"/>
    <n v="0"/>
    <n v="0"/>
    <n v="15.873770860942285"/>
    <n v="20.954743703055101"/>
    <n v="1359.0104565999104"/>
    <n v="1893.802988852615"/>
    <n v="0"/>
    <n v="210.42255431695725"/>
    <n v="0.22709083462607121"/>
    <n v="46.764892388042583"/>
    <n v="58.061621221701671"/>
    <n v="160.427952"/>
    <m/>
    <m/>
    <m/>
    <m/>
    <s v="Asia-Pacific-40 HHDT2005"/>
  </r>
  <r>
    <s v="Asia-Pacific-40 "/>
    <s v="Asia &amp; Oceania"/>
    <s v="Indonesia"/>
    <n v="0"/>
    <x v="6"/>
    <d v="2021-01-03T00:00:00"/>
    <x v="2"/>
    <n v="241.61312599999999"/>
    <n v="1623.2067900000002"/>
    <n v="6718.2061540812165"/>
    <n v="1.0465915423691268E-3"/>
    <n v="0.12411795754104199"/>
    <n v="82.526485648594303"/>
    <n v="0"/>
    <n v="131.36236098897842"/>
    <n v="16.019800120607126"/>
    <n v="1.1544000000000001"/>
    <n v="5.7259999999999998E-2"/>
    <n v="4.777886115342923E-3"/>
    <n v="0"/>
    <n v="80.927680809527914"/>
    <n v="0"/>
    <n v="0.20622062206220623"/>
    <n v="2.8163934192210301E-2"/>
    <n v="28.163934192210302"/>
    <n v="25.036223985986851"/>
    <n v="34.56958401809235"/>
    <n v="7.5955389455407527"/>
    <n v="219.17156962244604"/>
    <n v="191.55085686761313"/>
    <n v="17.52348178825391"/>
    <n v="15.445271308907682"/>
    <n v="5.8029317087614904"/>
    <n v="32.000868766866859"/>
    <n v="5.1135698390831763"/>
    <n v="19.922654146903675"/>
    <n v="207.00514015231846"/>
    <n v="5.8029317087614904"/>
    <n v="14.45492828549944"/>
    <n v="269.03106125249082"/>
    <n v="0.12566141594895464"/>
    <n v="0"/>
    <n v="0"/>
    <n v="0"/>
    <n v="15.763691107252205"/>
    <n v="19.111577833526702"/>
    <n v="1243.6268865350012"/>
    <n v="1758.070261811914"/>
    <n v="0"/>
    <n v="214.39881241608711"/>
    <n v="0.11656624231669559"/>
    <n v="17.350798657150946"/>
    <n v="52.954558110749673"/>
    <n v="160.427952"/>
    <m/>
    <m/>
    <m/>
    <m/>
    <s v="Asia-Pacific-40 HHDT2010"/>
  </r>
  <r>
    <s v="Asia-Pacific-40 "/>
    <s v="Asia &amp; Oceania"/>
    <s v="Indonesia"/>
    <n v="0"/>
    <x v="6"/>
    <d v="2016-01-03T00:00:00"/>
    <x v="3"/>
    <n v="257.56381499999998"/>
    <n v="2306.9010600000001"/>
    <n v="8956.6193915865097"/>
    <n v="1.4841849935890361E-3"/>
    <n v="0.14508525021236429"/>
    <n v="82.526485648594303"/>
    <n v="0"/>
    <n v="159.85620521445011"/>
    <n v="19.494659172493918"/>
    <n v="0.63952561009395126"/>
    <n v="4.5984432810352499E-2"/>
    <n v="2.4829792573694844E-3"/>
    <n v="0"/>
    <n v="69.294781638554582"/>
    <n v="0"/>
    <n v="0.22724915293618433"/>
    <n v="3.2866221557854326E-2"/>
    <n v="32.866221557854324"/>
    <n v="29.31601469399029"/>
    <n v="40.139427450014132"/>
    <n v="8.5460442201801374"/>
    <n v="219.2792054132141"/>
    <n v="202.68147747580107"/>
    <n v="11.68438248479881"/>
    <n v="9.9566942857924481"/>
    <n v="3.4870454013212466"/>
    <n v="22.926463884349271"/>
    <n v="5.9872114406384433"/>
    <n v="23.328803253351847"/>
    <n v="205.03216911260409"/>
    <n v="3.4870454013212466"/>
    <n v="8.7969820754884367"/>
    <n v="315.03826358239371"/>
    <n v="0.14715086836277741"/>
    <n v="0"/>
    <n v="0"/>
    <n v="0"/>
    <n v="15.763691107252205"/>
    <n v="18.204531342338345"/>
    <n v="1196.6766408651929"/>
    <n v="1685.9090106190251"/>
    <n v="0"/>
    <n v="205.59865983158846"/>
    <n v="0.12760418833621612"/>
    <n v="14.246914238209385"/>
    <n v="50.441304283924119"/>
    <n v="147.84205500000002"/>
    <m/>
    <m/>
    <m/>
    <m/>
    <s v="Asia-Pacific-40 HHDT2015"/>
  </r>
  <r>
    <s v="Asia-Pacific-40 "/>
    <s v="Asia &amp; Oceania"/>
    <s v="Indonesia"/>
    <n v="0"/>
    <x v="6"/>
    <d v="2000-12-31T00:00:00"/>
    <x v="4"/>
    <n v="271.85700000000003"/>
    <n v="3336.44022"/>
    <n v="12272.776570034979"/>
    <n v="2.1066643617181713E-3"/>
    <n v="0.19308630179757566"/>
    <n v="82.526485648594303"/>
    <n v="0"/>
    <n v="216.15009860423726"/>
    <n v="26.359768122467962"/>
    <n v="0.86473667691723133"/>
    <n v="8.6473097130280813E-2"/>
    <n v="3.1808512450193713E-3"/>
    <n v="0"/>
    <n v="64.784646015398181"/>
    <n v="0"/>
    <n v="0.25382354487378112"/>
    <n v="4.315575374152926E-2"/>
    <n v="43.15575374152926"/>
    <n v="39.040536862626702"/>
    <n v="53.219507080813706"/>
    <n v="9.3447288653765597"/>
    <n v="231.79683246371931"/>
    <n v="157.85136027825905"/>
    <n v="10.743198556946362"/>
    <n v="8.82723405755649"/>
    <n v="2.9120903513988998"/>
    <n v="20.871848500595775"/>
    <n v="7.9730051470089904"/>
    <n v="31.067531715617712"/>
    <n v="212.82343867011812"/>
    <n v="2.9120903513988998"/>
    <n v="7.2827909083156825"/>
    <n v="419.54988171723045"/>
    <n v="0.19596708258279411"/>
    <n v="0"/>
    <n v="0"/>
    <n v="0"/>
    <n v="15.763691107252205"/>
    <n v="17.85555920486636"/>
    <n v="1178.596548015043"/>
    <n v="1637.1826011908315"/>
    <n v="0"/>
    <n v="199.65641477936973"/>
    <n v="0.15874431683395776"/>
    <n v="12.934670156184984"/>
    <n v="49.474368665433495"/>
    <n v="135.256158"/>
    <m/>
    <m/>
    <m/>
    <m/>
    <s v="Asia-Pacific-40 HHDT2020"/>
  </r>
  <r>
    <s v="Asia-Pacific-40 "/>
    <s v="Asia &amp; Oceania"/>
    <s v="Indonesia"/>
    <n v="0"/>
    <x v="6"/>
    <d v="2006-01-01T00:00:00"/>
    <x v="5"/>
    <n v="284.505"/>
    <n v="3917.4801099999995"/>
    <n v="13769.459622853727"/>
    <n v="2.414344058970098E-3"/>
    <n v="0.21613255567519571"/>
    <n v="82.526485648594303"/>
    <n v="0"/>
    <n v="243.44740163455197"/>
    <n v="29.68870751640878"/>
    <n v="0.97394309997076334"/>
    <n v="6.6348003710489198E-2"/>
    <n v="3.4232899245031311E-3"/>
    <n v="0"/>
    <n v="62.143876879709801"/>
    <n v="0"/>
    <n v="0.25999369995910332"/>
    <n v="4.7265724182471783E-2"/>
    <n v="47.265724182471786"/>
    <n v="43.711174288816444"/>
    <n v="59.447654003842523"/>
    <n v="6.9408004817425537"/>
    <n v="175.43011775659974"/>
    <n v="106.88681389012915"/>
    <n v="9.9164518724920185"/>
    <n v="7.939989888058923"/>
    <n v="2.5979755445745387"/>
    <n v="23.368696784219363"/>
    <n v="8.9267553629454142"/>
    <n v="34.78441892587103"/>
    <n v="154.18665019586194"/>
    <n v="2.5979755445745387"/>
    <n v="6.2107598347024382"/>
    <n v="469.74689378085492"/>
    <n v="0.21941354851485165"/>
    <n v="0"/>
    <n v="0"/>
    <n v="0"/>
    <n v="15.763691107252205"/>
    <n v="17.721297561262823"/>
    <n v="1171.6380346515887"/>
    <n v="1592.0438488724471"/>
    <n v="0"/>
    <n v="194.15168888688385"/>
    <n v="0.16613319337963053"/>
    <n v="12.06533865017423"/>
    <n v="49.102355110604137"/>
    <n v="138.53047700000002"/>
    <m/>
    <m/>
    <m/>
    <m/>
    <s v="Asia-Pacific-40 HHDT2025"/>
  </r>
  <r>
    <s v="Asia-Pacific-40 "/>
    <s v="Asia &amp; Oceania"/>
    <s v="Indonesia"/>
    <n v="0"/>
    <x v="6"/>
    <d v="2036-01-06T00:00:00"/>
    <x v="6"/>
    <n v="295.48200000000003"/>
    <n v="4498.5199999999995"/>
    <n v="15224.34530698993"/>
    <n v="2.6956849440217478E-3"/>
    <n v="0.23918053311076734"/>
    <n v="82.526485648594303"/>
    <n v="0"/>
    <n v="270.05133895367334"/>
    <n v="32.933090116301628"/>
    <n v="1.08037562301288"/>
    <n v="9.3055802204054072E-2"/>
    <n v="3.6563161986614412E-3"/>
    <n v="0"/>
    <n v="60.031152235329252"/>
    <n v="0"/>
    <n v="0.26386689709842104"/>
    <n v="5.1852000103463095E-2"/>
    <n v="51.852000103463098"/>
    <n v="48.377067155107568"/>
    <n v="65.740571582596061"/>
    <n v="6.1457001972839853"/>
    <n v="158.07789157002873"/>
    <n v="89.676367483596408"/>
    <n v="10.226062237621525"/>
    <n v="8.0984482217957474"/>
    <n v="2.6509413409431817"/>
    <n v="25.863087100546558"/>
    <n v="9.879585847937733"/>
    <n v="38.497481307169835"/>
    <n v="134.56674065355017"/>
    <n v="2.6509413409431817"/>
    <n v="6.1846267051587711"/>
    <n v="519.89108492564378"/>
    <n v="0.24283534238331284"/>
    <n v="0"/>
    <n v="0"/>
    <n v="0"/>
    <n v="15.763691107252205"/>
    <n v="17.669642466177848"/>
    <n v="1168.9604944819275"/>
    <n v="1574.465072070378"/>
    <n v="0"/>
    <n v="192.00793561833879"/>
    <n v="0.17548277087424308"/>
    <n v="11.526457613495795"/>
    <n v="48.959228637310289"/>
    <n v="141.80479600000001"/>
    <m/>
    <m/>
    <m/>
    <m/>
    <s v="Asia-Pacific-40 HHDT2030"/>
  </r>
  <r>
    <s v="Asia-Pacific-40 "/>
    <s v="Asia &amp; Oceania"/>
    <s v="Indonesia"/>
    <n v="0"/>
    <x v="6"/>
    <d v="2000-12-31T00:00:00"/>
    <x v="7"/>
    <n v="304.84699999999998"/>
    <n v="5876.94"/>
    <n v="19278.326504771248"/>
    <n v="3.4923828108236205E-3"/>
    <n v="0.30881786073874085"/>
    <n v="82.526485648594303"/>
    <n v="0"/>
    <n v="348.9971958005159"/>
    <n v="42.56063363420926"/>
    <n v="1.3962088257129961"/>
    <n v="0.11800424688524157"/>
    <n v="4.5800313787342376E-3"/>
    <n v="0"/>
    <n v="59.384168598031621"/>
    <n v="0"/>
    <n v="0.27403166100722626"/>
    <n v="6.6744097757676049E-2"/>
    <n v="66.744097757676045"/>
    <n v="62.464322671165917"/>
    <n v="84.862661552096355"/>
    <n v="7.2423105627775897"/>
    <n v="188.00962598571851"/>
    <n v="103.56020087376568"/>
    <n v="12.920177587354019"/>
    <n v="10.195667244539562"/>
    <n v="3.3420754028340789"/>
    <n v="33.394304584425441"/>
    <n v="12.756469273690257"/>
    <n v="49.70785339747566"/>
    <n v="157.65206094315042"/>
    <n v="3.3420754028340789"/>
    <n v="7.7245432035568298"/>
    <n v="671.2826219911143"/>
    <n v="0.31354864523305781"/>
    <n v="0"/>
    <n v="0"/>
    <n v="0"/>
    <n v="15.763691107252205"/>
    <n v="17.649768965626066"/>
    <n v="1167.9302950396309"/>
    <n v="1568.2120320696699"/>
    <n v="0"/>
    <n v="191.2453697645939"/>
    <n v="0.21894293779396237"/>
    <n v="11.356947281693543"/>
    <n v="48.904162935828168"/>
    <n v="141.80479600000001"/>
    <m/>
    <m/>
    <m/>
    <m/>
    <s v="Asia-Pacific-40 HHDT2035"/>
  </r>
  <r>
    <s v="Asia-Pacific-40 "/>
    <s v="Asia &amp; Oceania"/>
    <s v="Indonesia"/>
    <n v="0"/>
    <x v="6"/>
    <d v="2031-01-05T00:00:00"/>
    <x v="8"/>
    <n v="312.43900000000002"/>
    <n v="7255.3599999999988"/>
    <n v="23221.684872887185"/>
    <n v="4.2497734670946374E-3"/>
    <n v="0.37530123145459815"/>
    <n v="82.526485648594303"/>
    <n v="0"/>
    <n v="424.28055016314812"/>
    <n v="51.741530507700993"/>
    <n v="1.6973897092707735"/>
    <n v="0.12754134503374623"/>
    <n v="5.4327075341771463E-3"/>
    <n v="0"/>
    <n v="58.478221640710892"/>
    <n v="0"/>
    <n v="0.27588267527509941"/>
    <n v="8.1035169495505252E-2"/>
    <n v="81.035169495505258"/>
    <n v="75.91292685564396"/>
    <n v="103.12506499681069"/>
    <n v="8.5373020635605084"/>
    <n v="222.31138871450995"/>
    <n v="121.41006741967948"/>
    <n v="15.593920561546144"/>
    <n v="12.291446359674637"/>
    <n v="4.0310918430428986"/>
    <n v="40.584100855279914"/>
    <n v="15.502934049212762"/>
    <n v="60.409992806431198"/>
    <n v="185.41780482593603"/>
    <n v="4.0310918430428986"/>
    <n v="9.2882862754440474"/>
    <n v="815.81053868877018"/>
    <n v="0.38105602736145455"/>
    <n v="0"/>
    <n v="0"/>
    <n v="0"/>
    <n v="15.763691107252205"/>
    <n v="17.642122943030778"/>
    <n v="1167.5339367365648"/>
    <n v="1566.1533143756606"/>
    <n v="0"/>
    <n v="190.99430663117812"/>
    <n v="0.25936317007641574"/>
    <n v="11.169007395291931"/>
    <n v="48.882977257106859"/>
    <n v="141.80479600000001"/>
    <m/>
    <m/>
    <m/>
    <m/>
    <s v="Asia-Pacific-40 HHDT2040"/>
  </r>
  <r>
    <s v="Asia-Pacific-40 "/>
    <s v="Asia &amp; Oceania"/>
    <s v="Indonesia"/>
    <n v="0"/>
    <x v="6"/>
    <d v="2011-01-02T00:00:00"/>
    <x v="9"/>
    <n v="318.21600000000001"/>
    <n v="8633.7799999999988"/>
    <n v="27131.822409935383"/>
    <n v="4.9374290876191681E-3"/>
    <n v="0.43581021782885898"/>
    <n v="82.526485648594303"/>
    <n v="0"/>
    <n v="492.75343065997004"/>
    <n v="60.091881787801228"/>
    <n v="1.9713244033658508"/>
    <n v="0.14375375177574617"/>
    <n v="6.1949254700136092E-3"/>
    <n v="0"/>
    <n v="57.07273415120261"/>
    <n v="0"/>
    <n v="0.27271289638852159"/>
    <n v="9.4074159676886954E-2"/>
    <n v="94.07415967688695"/>
    <n v="88.152677929950841"/>
    <n v="119.74952875551975"/>
    <n v="9.8246427115708244"/>
    <n v="256.07375200052638"/>
    <n v="139.53663027350186"/>
    <n v="18.069317766387041"/>
    <n v="14.237476541279175"/>
    <n v="4.6697718044792413"/>
    <n v="47.127633896941582"/>
    <n v="18.002530783205287"/>
    <n v="70.150147146745553"/>
    <n v="213.23165701458836"/>
    <n v="4.6697718044792413"/>
    <n v="10.750103968504863"/>
    <n v="947.34717466519987"/>
    <n v="0.44249532678289755"/>
    <n v="0"/>
    <n v="0"/>
    <n v="0"/>
    <n v="15.763691107252205"/>
    <n v="17.63918125385149"/>
    <n v="1167.3814342253827"/>
    <n v="1565.5053041787783"/>
    <n v="0"/>
    <n v="190.915280997412"/>
    <n v="0.29562988560250569"/>
    <n v="10.896057077767439"/>
    <n v="48.874826394213947"/>
    <n v="141.80479600000001"/>
    <m/>
    <m/>
    <m/>
    <m/>
    <s v="Asia-Pacific-40 HHDT2045"/>
  </r>
  <r>
    <s v="Asia-Pacific-40 "/>
    <s v="Asia &amp; Oceania"/>
    <s v="Indonesia"/>
    <n v="0"/>
    <x v="6"/>
    <d v="2000-12-31T00:00:00"/>
    <x v="10"/>
    <n v="322.23700000000002"/>
    <n v="10012.199999999999"/>
    <n v="31070.919850917173"/>
    <n v="5.5369768386347449E-3"/>
    <n v="0.48863608263994224"/>
    <n v="82.526485648594303"/>
    <n v="0"/>
    <n v="552.51048709476208"/>
    <n v="67.37932769448318"/>
    <n v="2.2103903058912566"/>
    <n v="0.15605460911608554"/>
    <n v="6.8595173921407425E-3"/>
    <n v="0"/>
    <n v="55.183724565506296"/>
    <n v="0"/>
    <n v="0.2663929153310321"/>
    <n v="0.10546895878171106"/>
    <n v="105.46895878171105"/>
    <n v="98.838134834266967"/>
    <n v="134.26448473128491"/>
    <n v="10.987288017321999"/>
    <n v="286.48227056382262"/>
    <n v="155.92048943406908"/>
    <n v="20.252309011847789"/>
    <n v="15.95657104993883"/>
    <n v="5.2340967734046382"/>
    <n v="52.840222906205092"/>
    <n v="20.184711702075518"/>
    <n v="78.653423132191449"/>
    <n v="238.44705299405558"/>
    <n v="5.2340967734046382"/>
    <n v="12.046475107466103"/>
    <n v="1062.180259853772"/>
    <n v="0.49613258344539118"/>
    <n v="0"/>
    <n v="0"/>
    <n v="0"/>
    <n v="15.763691107252205"/>
    <n v="17.638049484343924"/>
    <n v="1167.3227653565821"/>
    <n v="1565.3014417112763"/>
    <n v="0"/>
    <n v="190.89041972088737"/>
    <n v="0.32730244752064797"/>
    <n v="10.53404434407134"/>
    <n v="48.871690475522229"/>
    <n v="141.80479600000001"/>
    <m/>
    <m/>
    <m/>
    <m/>
    <s v="Asia-Pacific-40 HHDT2050"/>
  </r>
  <r>
    <s v="Asia-Pacific-40 "/>
    <s v="Asia &amp; Oceania"/>
    <s v="Indonesia"/>
    <n v="0"/>
    <x v="7"/>
    <d v="2041-01-06T00:00:00"/>
    <x v="0"/>
    <n v="211.54042799999999"/>
    <n v="776.36961000000008"/>
    <n v="3670.0767666027418"/>
    <n v="0.27087051855057714"/>
    <n v="1.5298533922922807E-2"/>
    <n v="31.752755670426136"/>
    <n v="332.90310767025528"/>
    <n v="0"/>
    <n v="175.95261138137514"/>
    <n v="21.1"/>
    <n v="2.4500000000000002"/>
    <n v="9.9744527320328583E-2"/>
    <n v="1573.7091525136525"/>
    <n v="0"/>
    <n v="0.14714860043063671"/>
    <n v="0"/>
    <n v="6.1700832800554155E-2"/>
    <n v="61.700832800554153"/>
    <n v="55.253729402375264"/>
    <n v="224.90752460962409"/>
    <n v="2.7664942380479642"/>
    <n v="534.87874993762466"/>
    <n v="16249.923036188156"/>
    <n v="25.591374379922321"/>
    <n v="22.006454369067999"/>
    <n v="7.7594015581939395"/>
    <n v="35.559367253182756"/>
    <n v="10.785372738512848"/>
    <n v="44.468356663862416"/>
    <n v="507.20295253029332"/>
    <n v="7.7594015581939395"/>
    <n v="19.753781858748216"/>
    <n v="613.02032019770149"/>
    <n v="0.28633497218831461"/>
    <n v="0"/>
    <n v="0"/>
    <n v="0"/>
    <n v="3.1495888393474116"/>
    <n v="3.5249656342532534"/>
    <n v="252.72916562447483"/>
    <n v="350.66733205123251"/>
    <n v="185.3417146879554"/>
    <n v="0"/>
    <n v="0.29167395274700947"/>
    <n v="79.473529110128553"/>
    <n v="9.7670113448196734"/>
    <n v="160.427952"/>
    <m/>
    <m/>
    <m/>
    <m/>
    <s v="Asia-Pacific-40 LDV2000"/>
  </r>
  <r>
    <s v="Asia-Pacific-40 "/>
    <s v="Asia &amp; Oceania"/>
    <s v="Indonesia"/>
    <n v="0"/>
    <x v="7"/>
    <d v="2006-01-01T00:00:00"/>
    <x v="1"/>
    <n v="226.25470300000001"/>
    <n v="1098.69534"/>
    <n v="4856.0110593590625"/>
    <n v="0.35253964609196625"/>
    <n v="2.7465974934198622E-2"/>
    <n v="57.139620659510229"/>
    <n v="462.95402031776644"/>
    <n v="0"/>
    <n v="249.68338965996651"/>
    <n v="29.3"/>
    <n v="2.6749999999999998"/>
    <n v="0.12950007054659987"/>
    <n v="2046.1630816035079"/>
    <n v="0"/>
    <n v="0.15130862944162435"/>
    <n v="0"/>
    <n v="8.4274237477073133E-2"/>
    <n v="84.274237477073129"/>
    <n v="74.534495121824577"/>
    <n v="267.19463608362037"/>
    <n v="10.268041789120943"/>
    <n v="566.91007389587787"/>
    <n v="12583.901198672756"/>
    <n v="29.832904753552612"/>
    <n v="25.34080567611602"/>
    <n v="9.6725466995527505"/>
    <n v="42.621653742458449"/>
    <n v="14.547175651626596"/>
    <n v="59.987319470197981"/>
    <n v="529.57523510712258"/>
    <n v="9.6725466995527505"/>
    <n v="22.299721257075543"/>
    <n v="828.24580979361781"/>
    <n v="0.38686440416177392"/>
    <n v="0"/>
    <n v="0"/>
    <n v="0"/>
    <n v="3.1495888393474116"/>
    <n v="3.3689421343453074"/>
    <n v="240.25354490698092"/>
    <n v="337.5244047745536"/>
    <n v="182.03586917601069"/>
    <n v="0"/>
    <n v="0.37247507503555904"/>
    <n v="76.703918191801122"/>
    <n v="9.3346998128003804"/>
    <n v="160.427952"/>
    <m/>
    <m/>
    <m/>
    <m/>
    <s v="Asia-Pacific-40 LDV2005"/>
  </r>
  <r>
    <s v="Asia-Pacific-40 "/>
    <s v="Asia &amp; Oceania"/>
    <s v="Indonesia"/>
    <n v="0"/>
    <x v="7"/>
    <d v="2036-01-06T00:00:00"/>
    <x v="2"/>
    <n v="241.61312599999999"/>
    <n v="1623.2067900000002"/>
    <n v="6718.2061540812165"/>
    <n v="0.24314808032014917"/>
    <n v="2.2932330900818546E-2"/>
    <n v="82.526485648594303"/>
    <n v="301.25265697657511"/>
    <n v="0"/>
    <n v="180.39081256082343"/>
    <n v="40.1"/>
    <n v="1.4854485335884395"/>
    <n v="0.16596780424917809"/>
    <n v="1246.8389526841152"/>
    <n v="0"/>
    <n v="0.15594561080417432"/>
    <n v="0"/>
    <n v="5.9522287754320197E-2"/>
    <n v="59.522287754320196"/>
    <n v="52.515115572006792"/>
    <n v="164.02980491380464"/>
    <n v="9.7531109378130356"/>
    <n v="332.10003355981053"/>
    <n v="5045.9032294411354"/>
    <n v="18.462854195625209"/>
    <n v="15.477645625196264"/>
    <n v="6.3121569675088613"/>
    <n v="30.588084306803388"/>
    <n v="10.253993879272237"/>
    <n v="42.261121692734555"/>
    <n v="305.76912800602889"/>
    <n v="6.3121569675088613"/>
    <n v="13.326675691195831"/>
    <n v="583.52007512252737"/>
    <n v="0.27255573588106746"/>
    <n v="0"/>
    <n v="0"/>
    <n v="0"/>
    <n v="3.1495888393474116"/>
    <n v="3.2931697493137611"/>
    <n v="234.27535522899828"/>
    <n v="329.96296712312176"/>
    <n v="197.58261504378549"/>
    <n v="0"/>
    <n v="0.24635370080978217"/>
    <n v="36.669565529799314"/>
    <n v="9.1247489023473385"/>
    <n v="160.427952"/>
    <m/>
    <m/>
    <m/>
    <m/>
    <s v="Asia-Pacific-40 LDV2010"/>
  </r>
  <r>
    <s v="Asia-Pacific-40 "/>
    <s v="Asia &amp; Oceania"/>
    <s v="Indonesia"/>
    <n v="0"/>
    <x v="7"/>
    <d v="1995-12-31T00:00:00"/>
    <x v="3"/>
    <n v="257.56381499999998"/>
    <n v="2306.9010600000001"/>
    <n v="8956.6193915865097"/>
    <n v="0.31050329452204262"/>
    <n v="3.368829005105646E-2"/>
    <n v="82.526485648594303"/>
    <n v="395.03989059459508"/>
    <n v="0"/>
    <n v="236.5508326913743"/>
    <n v="29.635249543611717"/>
    <n v="1.9713363709729885"/>
    <n v="0.11505983301113831"/>
    <n v="1533.755394151912"/>
    <n v="0"/>
    <n v="0.1836425671038904"/>
    <n v="0"/>
    <n v="7.5945635084660054E-2"/>
    <n v="75.945635084660054"/>
    <n v="68.001640244737615"/>
    <n v="161.91058353494532"/>
    <n v="13.074598159559748"/>
    <n v="363.93349128698537"/>
    <n v="4122.9485825974161"/>
    <n v="18.023806920008557"/>
    <n v="14.629495314709537"/>
    <n v="5.9328913662130383"/>
    <n v="36.841262693436576"/>
    <n v="13.284160449795323"/>
    <n v="54.717479794942292"/>
    <n v="329.85369791207211"/>
    <n v="5.9328913662130383"/>
    <n v="11.845669298902971"/>
    <n v="755.31054326242463"/>
    <n v="0.35279715251337612"/>
    <n v="0"/>
    <n v="0"/>
    <n v="0"/>
    <n v="3.1495888393474116"/>
    <n v="3.2577693764542621"/>
    <n v="231.31383293979644"/>
    <n v="321.05418619999375"/>
    <n v="192.24801568861901"/>
    <n v="0"/>
    <n v="0.2948614310774208"/>
    <n v="32.92106297990086"/>
    <n v="9.0266611820105069"/>
    <n v="147.84205500000002"/>
    <m/>
    <m/>
    <m/>
    <m/>
    <s v="Asia-Pacific-40 LDV2015"/>
  </r>
  <r>
    <s v="Asia-Pacific-40 "/>
    <s v="Asia &amp; Oceania"/>
    <s v="Indonesia"/>
    <n v="0"/>
    <x v="7"/>
    <d v="2006-01-01T00:00:00"/>
    <x v="4"/>
    <n v="271.85700000000003"/>
    <n v="3336.44022"/>
    <n v="12272.776570034979"/>
    <n v="0.44295078368826618"/>
    <n v="5.1801464172288758E-2"/>
    <n v="82.526485648594303"/>
    <n v="571.86286417922508"/>
    <n v="0"/>
    <n v="342.43285280193118"/>
    <n v="46.560197256723733"/>
    <n v="4.7997191835554913"/>
    <n v="0.17126723702801006"/>
    <n v="2103.5429074080312"/>
    <n v="0"/>
    <n v="0.215509081303556"/>
    <n v="0"/>
    <n v="0.10756138780431994"/>
    <n v="107.56138780431993"/>
    <n v="97.799443165990567"/>
    <n v="193.1657058124128"/>
    <n v="16.553026822211542"/>
    <n v="430.22897547203399"/>
    <n v="4366.2706889649753"/>
    <n v="19.264447496352002"/>
    <n v="14.916311594540254"/>
    <n v="5.4608592305181372"/>
    <n v="50.566690039167923"/>
    <n v="19.110934791630768"/>
    <n v="78.688508374359799"/>
    <n v="381.2280721759725"/>
    <n v="5.4608592305181372"/>
    <n v="10.913770313416579"/>
    <n v="1086.0550629736285"/>
    <n v="0.50728423839399206"/>
    <n v="0"/>
    <n v="0"/>
    <n v="0"/>
    <n v="3.1495888393474116"/>
    <n v="3.2365822887484152"/>
    <n v="229.79252057884332"/>
    <n v="314.10942882438684"/>
    <n v="188.08947833795619"/>
    <n v="0"/>
    <n v="0.39565428811588416"/>
    <n v="32.238368054536863"/>
    <n v="8.9679557796157034"/>
    <n v="135.256158"/>
    <m/>
    <m/>
    <m/>
    <m/>
    <s v="Asia-Pacific-40 LDV2020"/>
  </r>
  <r>
    <s v="Asia-Pacific-40 "/>
    <s v="Asia &amp; Oceania"/>
    <s v="Indonesia"/>
    <n v="0"/>
    <x v="7"/>
    <d v="2036-01-06T00:00:00"/>
    <x v="5"/>
    <n v="284.505"/>
    <n v="3917.4801099999995"/>
    <n v="13769.459622853727"/>
    <n v="0.50816317442462533"/>
    <n v="6.2577891157063123E-2"/>
    <n v="82.526485648594303"/>
    <n v="662.06762358270259"/>
    <n v="0"/>
    <n v="396.44767879203749"/>
    <n v="57.290767104840896"/>
    <n v="5.1691959447573641"/>
    <n v="0.20136998332135075"/>
    <n v="2327.0860743491421"/>
    <n v="0"/>
    <n v="0.22554765608786481"/>
    <n v="0"/>
    <n v="0.12232753097632737"/>
    <n v="122.32753097632737"/>
    <n v="112.85003433895893"/>
    <n v="195.39171819990014"/>
    <n v="15.411757323392377"/>
    <n v="397.83829257963123"/>
    <n v="3700.5675877239491"/>
    <n v="18.180528782671516"/>
    <n v="13.48784840271867"/>
    <n v="4.1579364415691904"/>
    <n v="58.355814950525286"/>
    <n v="22.057629669523308"/>
    <n v="90.792404669435626"/>
    <n v="341.30504683555534"/>
    <n v="4.1579364415691904"/>
    <n v="8.8701413463142202"/>
    <n v="1253.0255731666275"/>
    <n v="0.5852743062876018"/>
    <n v="0"/>
    <n v="0"/>
    <n v="0"/>
    <n v="3.1495888393474116"/>
    <n v="3.2206105283784336"/>
    <n v="229.01484742217934"/>
    <n v="308.55907984896061"/>
    <n v="184.7659160772219"/>
    <n v="0"/>
    <n v="0.42996619031766531"/>
    <n v="31.226075829732135"/>
    <n v="8.9237010603031273"/>
    <n v="138.53047700000002"/>
    <m/>
    <m/>
    <m/>
    <m/>
    <s v="Asia-Pacific-40 LDV2025"/>
  </r>
  <r>
    <s v="Asia-Pacific-40 "/>
    <s v="Asia &amp; Oceania"/>
    <s v="Indonesia"/>
    <n v="0"/>
    <x v="7"/>
    <d v="2011-01-02T00:00:00"/>
    <x v="6"/>
    <n v="295.48200000000003"/>
    <n v="4498.5199999999995"/>
    <n v="15224.34530698993"/>
    <n v="0.57423259303316543"/>
    <n v="7.3614659468528146E-2"/>
    <n v="82.526485648594303"/>
    <n v="752.85236380224092"/>
    <n v="0"/>
    <n v="450.80979868397662"/>
    <n v="68.232365571776555"/>
    <n v="7.7459192046173619"/>
    <n v="0.23091885655226563"/>
    <n v="2547.8789361187514"/>
    <n v="0"/>
    <n v="0.23354726798639819"/>
    <n v="0"/>
    <n v="0.13785229515812594"/>
    <n v="137.85229515812594"/>
    <n v="128.11189697365367"/>
    <n v="208.10285970305324"/>
    <n v="15.22760634864405"/>
    <n v="394.89098317708334"/>
    <n v="3479.5796668468333"/>
    <n v="18.660624352668929"/>
    <n v="13.49225252433904"/>
    <n v="3.6131088498494037"/>
    <n v="66.257758371081849"/>
    <n v="25.046598889784292"/>
    <n v="103.06529808386938"/>
    <n v="330.7184935101522"/>
    <n v="3.6131088498494037"/>
    <n v="8.2506489597882169"/>
    <n v="1422.3533115224116"/>
    <n v="0.66436540923371157"/>
    <n v="0"/>
    <n v="0"/>
    <n v="0"/>
    <n v="3.1495888393474116"/>
    <n v="3.2073445433034209"/>
    <n v="228.62257738128594"/>
    <n v="305.78815181158501"/>
    <n v="183.10667773148805"/>
    <n v="0"/>
    <n v="0.46653364725474283"/>
    <n v="30.643921813868999"/>
    <n v="8.8869435312455973"/>
    <n v="141.80479600000001"/>
    <m/>
    <m/>
    <m/>
    <m/>
    <s v="Asia-Pacific-40 LDV2030"/>
  </r>
  <r>
    <s v="Asia-Pacific-40 "/>
    <s v="Asia &amp; Oceania"/>
    <s v="Indonesia"/>
    <n v="0"/>
    <x v="7"/>
    <d v="2031-01-05T00:00:00"/>
    <x v="7"/>
    <n v="304.84699999999998"/>
    <n v="5876.94"/>
    <n v="19278.326504771248"/>
    <n v="0.80675425244496191"/>
    <n v="0.10789095836352011"/>
    <n v="82.526485648594303"/>
    <n v="1063.7944698871097"/>
    <n v="0"/>
    <n v="637.00267657910763"/>
    <n v="100.31596190620593"/>
    <n v="10.933947111022258"/>
    <n v="0.32906986752766448"/>
    <n v="3489.601242220228"/>
    <n v="0"/>
    <n v="0.26152491729080768"/>
    <n v="0"/>
    <n v="0.19401552551964599"/>
    <n v="194.01552551964599"/>
    <n v="180.88009719148329"/>
    <n v="286.33408975399527"/>
    <n v="20.057302296351768"/>
    <n v="522.71604743411831"/>
    <n v="4478.0294628482197"/>
    <n v="25.331426328334317"/>
    <n v="18.116490261795594"/>
    <n v="4.5049235286815623"/>
    <n v="93.568461296022775"/>
    <n v="35.37310127312162"/>
    <n v="145.50699591836167"/>
    <n v="432.11907076248303"/>
    <n v="4.5049235286815623"/>
    <n v="10.716664382260149"/>
    <n v="2008.0338646656733"/>
    <n v="0.93793028036462023"/>
    <n v="0"/>
    <n v="0"/>
    <n v="0"/>
    <n v="3.1495888393474116"/>
    <n v="3.1924737922845692"/>
    <n v="228.42446549797432"/>
    <n v="304.5756833575121"/>
    <n v="182.38064871707314"/>
    <n v="0"/>
    <n v="0.63643573832002942"/>
    <n v="33.013017917427433"/>
    <n v="8.8457395000642034"/>
    <n v="141.80479600000001"/>
    <m/>
    <m/>
    <m/>
    <m/>
    <s v="Asia-Pacific-40 LDV2035"/>
  </r>
  <r>
    <s v="Asia-Pacific-40 "/>
    <s v="Asia &amp; Oceania"/>
    <s v="Indonesia"/>
    <n v="0"/>
    <x v="7"/>
    <d v="2021-01-03T00:00:00"/>
    <x v="8"/>
    <n v="312.43900000000002"/>
    <n v="7255.3599999999988"/>
    <n v="23221.684872887185"/>
    <n v="1.0930789211495944"/>
    <n v="0.15331141864429526"/>
    <n v="82.526485648594303"/>
    <n v="1450.1527045130783"/>
    <n v="0"/>
    <n v="868.35491288208289"/>
    <n v="141.07494355102827"/>
    <n v="13.654677870561285"/>
    <n v="0.45152795762061798"/>
    <n v="4641.3946546784437"/>
    <n v="0"/>
    <n v="0.2940969047522774"/>
    <n v="0"/>
    <n v="0.26406824919032568"/>
    <n v="264.06824919032567"/>
    <n v="246.48758085028959"/>
    <n v="386.470170227072"/>
    <n v="26.573537195836501"/>
    <n v="694.69885589474814"/>
    <n v="5890.6599058473257"/>
    <n v="34.065730997091258"/>
    <n v="24.27178747009593"/>
    <n v="5.8617582314234014"/>
    <n v="127.54178808876479"/>
    <n v="48.220066874467022"/>
    <n v="198.26751397582257"/>
    <n v="571.25165935583698"/>
    <n v="5.8617582314234014"/>
    <n v="14.189003053937334"/>
    <n v="2736.1172167733585"/>
    <n v="1.2780099147710207"/>
    <n v="0"/>
    <n v="0"/>
    <n v="0"/>
    <n v="3.1495888393474116"/>
    <n v="3.1748644105994233"/>
    <n v="228.32543587249336"/>
    <n v="304.10175064695522"/>
    <n v="182.09685667482347"/>
    <n v="0"/>
    <n v="0.84518337720427239"/>
    <n v="36.396298624785771"/>
    <n v="8.7969472426240785"/>
    <n v="141.80479600000001"/>
    <m/>
    <m/>
    <m/>
    <m/>
    <s v="Asia-Pacific-40 LDV2040"/>
  </r>
  <r>
    <s v="Asia-Pacific-40 "/>
    <s v="Asia &amp; Oceania"/>
    <s v="Indonesia"/>
    <n v="0"/>
    <x v="7"/>
    <d v="2016-01-03T00:00:00"/>
    <x v="9"/>
    <n v="318.21600000000001"/>
    <n v="8633.7799999999988"/>
    <n v="27131.822409935383"/>
    <n v="1.3822099907093428"/>
    <n v="0.20106830886147284"/>
    <n v="82.526485648594303"/>
    <n v="1842.3676902204284"/>
    <n v="0"/>
    <n v="1103.2141857607355"/>
    <n v="183.61605654143284"/>
    <n v="15.556146338531335"/>
    <n v="0.57701704672748333"/>
    <n v="5789.6764783053904"/>
    <n v="0"/>
    <n v="0.31931996633661441"/>
    <n v="0"/>
    <n v="0.33530384103403504"/>
    <n v="335.30384103403503"/>
    <n v="313.10907940541921"/>
    <n v="489.37308226385323"/>
    <n v="33.424277087313747"/>
    <n v="875.10313408993272"/>
    <n v="7402.209497894065"/>
    <n v="43.100039644258267"/>
    <n v="30.674468061033217"/>
    <n v="7.3371466733971875"/>
    <n v="162.05025627017409"/>
    <n v="61.270146465593626"/>
    <n v="251.83893293982558"/>
    <n v="718.3002438335792"/>
    <n v="7.3371466733971875"/>
    <n v="17.867492180046487"/>
    <n v="3475.3932512135666"/>
    <n v="1.623317526585025"/>
    <n v="0"/>
    <n v="0"/>
    <n v="0"/>
    <n v="3.1495888393474116"/>
    <n v="3.1608921158775973"/>
    <n v="228.27746070557171"/>
    <n v="303.93358367017549"/>
    <n v="181.99615788633261"/>
    <n v="0"/>
    <n v="1.0536988744564542"/>
    <n v="38.836273455431467"/>
    <n v="8.758232663470416"/>
    <n v="141.80479600000001"/>
    <m/>
    <m/>
    <m/>
    <m/>
    <s v="Asia-Pacific-40 LDV2045"/>
  </r>
  <r>
    <s v="Asia-Pacific-40 "/>
    <s v="Asia &amp; Oceania"/>
    <s v="Indonesia"/>
    <n v="0"/>
    <x v="7"/>
    <d v="2006-01-01T00:00:00"/>
    <x v="10"/>
    <n v="322.23700000000002"/>
    <n v="10012.199999999999"/>
    <n v="31070.919850917173"/>
    <n v="1.6864347059342617"/>
    <n v="0.24985832960853308"/>
    <n v="82.526485648594303"/>
    <n v="2253.2935791899476"/>
    <n v="0"/>
    <n v="1349.27759232931"/>
    <n v="228.87358227024257"/>
    <n v="20.036053107458343"/>
    <n v="0.71026475007600787"/>
    <n v="6992.6593755215808"/>
    <n v="0"/>
    <n v="0.34366250228074197"/>
    <n v="0"/>
    <n v="0.41001018815243057"/>
    <n v="410.01018815243054"/>
    <n v="382.92008258587686"/>
    <n v="597.9346769524268"/>
    <n v="40.744089405177945"/>
    <n v="1067.2729903802183"/>
    <n v="9019.1622201522932"/>
    <n v="52.6604041197116"/>
    <n v="37.469400058081277"/>
    <n v="8.9395378590451724"/>
    <n v="198.20367582596191"/>
    <n v="74.941629039424186"/>
    <n v="307.97845354645267"/>
    <n v="875.51551071389019"/>
    <n v="8.9395378590451724"/>
    <n v="21.807610037892648"/>
    <n v="4250.1119191984299"/>
    <n v="1.985179998255904"/>
    <n v="0"/>
    <n v="0"/>
    <n v="0"/>
    <n v="3.1495888393474116"/>
    <n v="3.1537508458021835"/>
    <n v="228.25433053755646"/>
    <n v="303.87385848794401"/>
    <n v="181.96039430415809"/>
    <n v="0"/>
    <n v="1.2723870572045746"/>
    <n v="40.951058523843969"/>
    <n v="8.7384455582671148"/>
    <n v="141.80479600000001"/>
    <m/>
    <m/>
    <m/>
    <m/>
    <s v="Asia-Pacific-40 LDV2050"/>
  </r>
  <r>
    <s v="Asia-Pacific-40 "/>
    <s v="Asia &amp; Oceania"/>
    <s v="Indonesia"/>
    <n v="0"/>
    <x v="8"/>
    <d v="2036-01-06T00:00:00"/>
    <x v="0"/>
    <n v="211.54042799999999"/>
    <n v="776.36961000000008"/>
    <n v="3670.0767666027418"/>
    <n v="3.2519123323529006E-2"/>
    <n v="0.15620008775852634"/>
    <n v="31.752755670426136"/>
    <n v="0"/>
    <n v="31.9057572"/>
    <n v="106.352524"/>
    <n v="7.0052599999999998"/>
    <n v="0.62294000000000005"/>
    <n v="3.3115466704076064E-2"/>
    <n v="0"/>
    <n v="41.096092362502439"/>
    <n v="0"/>
    <n v="3.6600000000000001E-2"/>
    <n v="4.0204821501531741E-2"/>
    <n v="40.20482150153174"/>
    <n v="37.400966723715136"/>
    <n v="66.990837521213493"/>
    <n v="3.7888719455915023"/>
    <n v="217.71888349598649"/>
    <n v="1282.7712509160986"/>
    <n v="52.35764163634127"/>
    <n v="47.156362767863854"/>
    <n v="15.048674120206597"/>
    <n v="90.188871768543891"/>
    <n v="7.5787313027636287"/>
    <n v="29.822235420951507"/>
    <n v="199.47680404971626"/>
    <n v="15.048674120206597"/>
    <n v="45.671542347818601"/>
    <n v="404.03276735925192"/>
    <n v="0.18871921108205533"/>
    <n v="0"/>
    <n v="0"/>
    <n v="0"/>
    <n v="3.6154089339670064"/>
    <n v="4.2343037974683542"/>
    <n v="280.40928695732231"/>
    <n v="378.03354344022654"/>
    <n v="0"/>
    <n v="1260.1118114674218"/>
    <n v="0.19005738941556713"/>
    <n v="51.785671391145428"/>
    <n v="11.732452885614475"/>
    <n v="160.427952"/>
    <m/>
    <m/>
    <m/>
    <m/>
    <s v="Asia-Pacific-40 LHDT2000"/>
  </r>
  <r>
    <s v="Asia-Pacific-40 "/>
    <s v="Asia &amp; Oceania"/>
    <s v="Indonesia"/>
    <n v="0"/>
    <x v="8"/>
    <d v="2021-01-03T00:00:00"/>
    <x v="1"/>
    <n v="226.25470300000001"/>
    <n v="1098.69534"/>
    <n v="4856.0110593590625"/>
    <n v="8.4826139960787347E-2"/>
    <n v="0.12796098731714509"/>
    <n v="57.139620659510229"/>
    <n v="0"/>
    <n v="38.007167416741673"/>
    <n v="126.69055805580558"/>
    <n v="9.2424800000000005"/>
    <n v="1.0078"/>
    <n v="4.0849891195410867E-2"/>
    <n v="0"/>
    <n v="34.592999563228943"/>
    <n v="0"/>
    <n v="3.5103510351035101E-2"/>
    <n v="4.5425785987279581E-2"/>
    <n v="45.425785987279582"/>
    <n v="41.864877346600295"/>
    <n v="91.848629057557986"/>
    <n v="4.2439359538266288"/>
    <n v="274.68907924209037"/>
    <n v="2891.1272637864154"/>
    <n v="47.257440054901416"/>
    <n v="42.33226926814212"/>
    <n v="13.184498558081591"/>
    <n v="41.316652409672372"/>
    <n v="8.3917557654133574"/>
    <n v="33.473121581186938"/>
    <n v="254.11195369851572"/>
    <n v="13.184498558081591"/>
    <n v="40.656772252495053"/>
    <n v="455.62331726844019"/>
    <n v="0.21281658303974704"/>
    <n v="0"/>
    <n v="0"/>
    <n v="0"/>
    <n v="3.3119109800758579"/>
    <n v="3.9046889701122889"/>
    <n v="264.21165156161402"/>
    <n v="358.55699654642058"/>
    <n v="0"/>
    <n v="1195.1899884880688"/>
    <n v="0.20077278122824072"/>
    <n v="41.345206749743369"/>
    <n v="10.819152702791706"/>
    <n v="160.427952"/>
    <m/>
    <m/>
    <m/>
    <m/>
    <s v="Asia-Pacific-40 LHDT2005"/>
  </r>
  <r>
    <s v="Asia-Pacific-40 "/>
    <s v="Asia &amp; Oceania"/>
    <s v="Indonesia"/>
    <n v="0"/>
    <x v="8"/>
    <d v="2036-01-06T00:00:00"/>
    <x v="2"/>
    <n v="241.61312599999999"/>
    <n v="1623.2067900000002"/>
    <n v="6718.2061540812165"/>
    <n v="5.8719961590875482E-2"/>
    <n v="6.289370862952956E-2"/>
    <n v="82.526485648594303"/>
    <n v="0"/>
    <n v="22.934262830277511"/>
    <n v="76.447542767591713"/>
    <n v="12.258660000000001"/>
    <n v="0.56742499999999996"/>
    <n v="5.073673025529251E-2"/>
    <n v="0"/>
    <n v="14.12898404046074"/>
    <n v="0"/>
    <n v="3.6003600360036005E-2"/>
    <n v="2.6102654725616167E-2"/>
    <n v="26.102654725616166"/>
    <n v="23.934472785877947"/>
    <n v="44.367803006056242"/>
    <n v="3.5536471966000418"/>
    <n v="129.9114877056013"/>
    <n v="1071.1598364460926"/>
    <n v="18.16207359133206"/>
    <n v="16.046583274081208"/>
    <n v="4.725962770947465"/>
    <n v="22.053192043988954"/>
    <n v="4.7787831222646311"/>
    <n v="19.155689663613316"/>
    <n v="118.09524594483376"/>
    <n v="4.725962770947465"/>
    <n v="15.082841622700823"/>
    <n v="261.2053236399401"/>
    <n v="0.12200610096539895"/>
    <n v="0"/>
    <n v="0"/>
    <n v="0"/>
    <n v="3.2928019923228078"/>
    <n v="3.6709821187302927"/>
    <n v="250.57299384819416"/>
    <n v="341.44530720851139"/>
    <n v="0"/>
    <n v="1138.1510240283715"/>
    <n v="0.10803491994725554"/>
    <n v="16.080917654130907"/>
    <n v="10.171595334677507"/>
    <n v="160.427952"/>
    <m/>
    <m/>
    <m/>
    <m/>
    <s v="Asia-Pacific-40 LHDT2010"/>
  </r>
  <r>
    <s v="Asia-Pacific-40 "/>
    <s v="Asia &amp; Oceania"/>
    <s v="Indonesia"/>
    <n v="0"/>
    <x v="8"/>
    <d v="1995-12-31T00:00:00"/>
    <x v="3"/>
    <n v="257.56381499999998"/>
    <n v="2306.9010600000001"/>
    <n v="8956.6193915865097"/>
    <n v="7.4298558105735144E-2"/>
    <n v="7.0419589393566268E-2"/>
    <n v="82.526485648594303"/>
    <n v="0"/>
    <n v="27.908939804656661"/>
    <n v="93.029799348855548"/>
    <n v="6.1199789059177387"/>
    <n v="0.44978679170494218"/>
    <n v="2.3761019791998884E-2"/>
    <n v="0"/>
    <n v="12.09802201255075"/>
    <n v="0"/>
    <n v="3.967492485791773E-2"/>
    <n v="3.0771350652742571E-2"/>
    <n v="30.771350652742573"/>
    <n v="28.450083621463701"/>
    <n v="46.361532669689154"/>
    <n v="3.9000963575055074"/>
    <n v="116.22712258937231"/>
    <n v="747.58422623723266"/>
    <n v="12.642387799882723"/>
    <n v="10.842236034388247"/>
    <n v="2.9425268775892186"/>
    <n v="18.509060384786181"/>
    <n v="5.6721272192523173"/>
    <n v="22.777956402211384"/>
    <n v="102.1663864169648"/>
    <n v="2.9425268775892186"/>
    <n v="9.6952857309430129"/>
    <n v="310.81495704164979"/>
    <n v="0.14517820885860855"/>
    <n v="0"/>
    <n v="0"/>
    <n v="0"/>
    <n v="3.2928019923228078"/>
    <n v="3.5669509566285473"/>
    <n v="244.84580813504249"/>
    <n v="330.7687522505779"/>
    <n v="0"/>
    <n v="1102.5625075019263"/>
    <n v="0.11947078300864031"/>
    <n v="13.338825485971459"/>
    <n v="9.8833447115823478"/>
    <n v="147.84205500000002"/>
    <m/>
    <m/>
    <m/>
    <m/>
    <s v="Asia-Pacific-40 LHDT2015"/>
  </r>
  <r>
    <s v="Asia-Pacific-40 "/>
    <s v="Asia &amp; Oceania"/>
    <s v="Indonesia"/>
    <n v="0"/>
    <x v="8"/>
    <d v="2046-01-07T00:00:00"/>
    <x v="4"/>
    <n v="271.85700000000003"/>
    <n v="3336.44022"/>
    <n v="12272.776570034979"/>
    <n v="0.10183907070641385"/>
    <n v="9.2112327139632078E-2"/>
    <n v="82.526485648594303"/>
    <n v="0"/>
    <n v="37.737165614706797"/>
    <n v="125.79055204902266"/>
    <n v="8.2751497960017542"/>
    <n v="0.92550228875142027"/>
    <n v="3.0439347877750999E-2"/>
    <n v="0"/>
    <n v="11.3106074517669"/>
    <n v="0"/>
    <n v="4.4314488920737735E-2"/>
    <n v="4.0843325350807341E-2"/>
    <n v="40.843325350807341"/>
    <n v="38.11263422386476"/>
    <n v="58.142345017024056"/>
    <n v="4.2856795352918917"/>
    <n v="118.82037499088398"/>
    <n v="643.72901976534092"/>
    <n v="11.852614799756402"/>
    <n v="9.8469085404067194"/>
    <n v="2.5399185920814054"/>
    <n v="20.072574404055835"/>
    <n v="7.5943464239094105"/>
    <n v="30.518287799955349"/>
    <n v="99.976360461197629"/>
    <n v="2.5399185920814054"/>
    <n v="8.3097060282013331"/>
    <n v="416.54690994358583"/>
    <n v="0.19456442787305869"/>
    <n v="0"/>
    <n v="0"/>
    <n v="0"/>
    <n v="3.2928019923228078"/>
    <n v="3.526926572702231"/>
    <n v="242.61192357325746"/>
    <n v="324.69310838933291"/>
    <n v="0"/>
    <n v="1082.3103612977766"/>
    <n v="0.15023826993900224"/>
    <n v="12.241587637619157"/>
    <n v="9.7724447334154494"/>
    <n v="135.256158"/>
    <m/>
    <m/>
    <m/>
    <m/>
    <s v="Asia-Pacific-40 LHDT2020"/>
  </r>
  <r>
    <s v="Asia-Pacific-40 "/>
    <s v="Asia &amp; Oceania"/>
    <s v="Indonesia"/>
    <n v="0"/>
    <x v="8"/>
    <d v="2041-01-06T00:00:00"/>
    <x v="5"/>
    <n v="284.505"/>
    <n v="3917.4801099999995"/>
    <n v="13769.459622853727"/>
    <n v="0.11527940673531235"/>
    <n v="0.10241196848357047"/>
    <n v="82.526485648594303"/>
    <n v="0"/>
    <n v="42.502941119514404"/>
    <n v="141.67647039838135"/>
    <n v="9.3202072494165744"/>
    <n v="0.63492122402775075"/>
    <n v="3.2759379446465176E-2"/>
    <n v="0"/>
    <n v="10.849561433896957"/>
    <n v="0"/>
    <n v="4.5391722592277979E-2"/>
    <n v="4.527447859033798E-2"/>
    <n v="45.274478590337978"/>
    <n v="42.770700828981475"/>
    <n v="61.870592306969215"/>
    <n v="3.2114528647056129"/>
    <n v="92.008877628524473"/>
    <n v="437.78863516798378"/>
    <n v="10.521719347716189"/>
    <n v="8.4928998673792861"/>
    <n v="2.1999033881568715"/>
    <n v="22.522975709986589"/>
    <n v="8.5207013874660831"/>
    <n v="34.249999441515392"/>
    <n v="70.858409016213884"/>
    <n v="2.1999033881568715"/>
    <n v="6.7675159303852377"/>
    <n v="467.52968420003225"/>
    <n v="0.21837791458438785"/>
    <n v="0"/>
    <n v="0"/>
    <n v="0"/>
    <n v="3.2928019923228078"/>
    <n v="3.5115278087519215"/>
    <n v="241.74797230060508"/>
    <n v="319.56244013582682"/>
    <n v="0"/>
    <n v="1065.2081337860895"/>
    <n v="0.15913421061260075"/>
    <n v="11.557041087398904"/>
    <n v="9.7297776785263501"/>
    <n v="138.53047700000002"/>
    <m/>
    <m/>
    <m/>
    <m/>
    <s v="Asia-Pacific-40 LHDT2025"/>
  </r>
  <r>
    <s v="Asia-Pacific-40 "/>
    <s v="Asia &amp; Oceania"/>
    <s v="Indonesia"/>
    <n v="0"/>
    <x v="8"/>
    <d v="2031-01-05T00:00:00"/>
    <x v="6"/>
    <n v="295.48200000000003"/>
    <n v="4498.5199999999995"/>
    <n v="15224.34530698993"/>
    <n v="0.1281215415426295"/>
    <n v="0.11303669434327066"/>
    <n v="82.526485648594303"/>
    <n v="0"/>
    <n v="47.147663444870219"/>
    <n v="157.15887814956741"/>
    <n v="10.338719699333426"/>
    <n v="0.89050311289082018"/>
    <n v="3.4989338434603209E-2"/>
    <n v="0"/>
    <n v="10.480705530901325"/>
    <n v="0"/>
    <n v="4.6067935477900855E-2"/>
    <n v="4.990883438371458E-2"/>
    <n v="49.908834383714577"/>
    <n v="47.378354307039771"/>
    <n v="67.177635331244545"/>
    <n v="2.8558362194418985"/>
    <n v="84.444193866898587"/>
    <n v="370.9345336115644"/>
    <n v="10.602313360747884"/>
    <n v="8.4390239873717299"/>
    <n v="2.2000733850089618"/>
    <n v="24.948150532062282"/>
    <n v="9.4378574890117903"/>
    <n v="37.940496818027981"/>
    <n v="61.013767118455064"/>
    <n v="2.2000733850089618"/>
    <n v="6.527635047148677"/>
    <n v="517.92741365638449"/>
    <n v="0.24191813337776305"/>
    <n v="0"/>
    <n v="0"/>
    <n v="0"/>
    <n v="3.2928019923228078"/>
    <n v="3.5056033719977195"/>
    <n v="241.41491250605756"/>
    <n v="317.56929657016616"/>
    <n v="0"/>
    <n v="1058.5643219005538"/>
    <n v="0.16890651337040691"/>
    <n v="11.094500943357946"/>
    <n v="9.7133621877120078"/>
    <n v="141.80479600000001"/>
    <m/>
    <m/>
    <m/>
    <m/>
    <s v="Asia-Pacific-40 LHDT2030"/>
  </r>
  <r>
    <s v="Asia-Pacific-40 "/>
    <s v="Asia &amp; Oceania"/>
    <s v="Indonesia"/>
    <n v="0"/>
    <x v="8"/>
    <d v="2006-01-01T00:00:00"/>
    <x v="7"/>
    <n v="304.84699999999998"/>
    <n v="5876.94"/>
    <n v="19278.326504771248"/>
    <n v="0.16569712277605034"/>
    <n v="0.14579999895185256"/>
    <n v="82.526485648594303"/>
    <n v="0"/>
    <n v="60.930645241603159"/>
    <n v="203.10215080534388"/>
    <n v="13.361104585576204"/>
    <n v="1.1292487593112854"/>
    <n v="4.3828886574498696E-2"/>
    <n v="0"/>
    <n v="10.36775009470969"/>
    <n v="0"/>
    <n v="4.7842579031329512E-2"/>
    <n v="6.435519950596387E-2"/>
    <n v="64.355199505963867"/>
    <n v="61.195772421433297"/>
    <n v="86.191709967222579"/>
    <n v="3.3712561588926198"/>
    <n v="101.36214477327337"/>
    <n v="430.88993969981584"/>
    <n v="13.267001252437879"/>
    <n v="10.506933477737446"/>
    <n v="2.7489207666240221"/>
    <n v="32.223426707588494"/>
    <n v="12.189929634027116"/>
    <n v="49.005842787406181"/>
    <n v="71.097757862587571"/>
    <n v="2.7489207666240221"/>
    <n v="8.0380422986096089"/>
    <n v="668.99117636064057"/>
    <n v="0.31247833646962053"/>
    <n v="0"/>
    <n v="0"/>
    <n v="0"/>
    <n v="3.2928019923228078"/>
    <n v="3.50332403639859"/>
    <n v="241.2866756609294"/>
    <n v="316.86124076373193"/>
    <n v="0"/>
    <n v="1056.2041358791068"/>
    <n v="0.21110655347096699"/>
    <n v="10.950460529793373"/>
    <n v="9.7070465809897701"/>
    <n v="141.80479600000001"/>
    <m/>
    <m/>
    <m/>
    <m/>
    <s v="Asia-Pacific-40 LHDT2035"/>
  </r>
  <r>
    <s v="Asia-Pacific-40 "/>
    <s v="Asia &amp; Oceania"/>
    <s v="Indonesia"/>
    <n v="0"/>
    <x v="8"/>
    <d v="2026-01-04T00:00:00"/>
    <x v="8"/>
    <n v="312.43900000000002"/>
    <n v="7255.3599999999988"/>
    <n v="23221.684872887185"/>
    <n v="0.20149669411096557"/>
    <n v="0.17711943842763908"/>
    <n v="82.526485648594303"/>
    <n v="0"/>
    <n v="74.074198864565133"/>
    <n v="246.91399621521711"/>
    <n v="16.243273219868239"/>
    <n v="1.220514595379901"/>
    <n v="5.1988622482686986E-2"/>
    <n v="0"/>
    <n v="10.209582827670184"/>
    <n v="0"/>
    <n v="4.8165743500987283E-2"/>
    <n v="7.8179681574420012E-2"/>
    <n v="78.179681574420016"/>
    <n v="74.381076930530824"/>
    <n v="104.53167066988713"/>
    <n v="3.9775599904094396"/>
    <n v="120.24304231137751"/>
    <n v="504.70182192429445"/>
    <n v="15.96646804302182"/>
    <n v="12.624407656430876"/>
    <n v="3.3068539837277431"/>
    <n v="39.166039176847363"/>
    <n v="14.816205152465912"/>
    <n v="59.564871778064912"/>
    <n v="83.457525823205032"/>
    <n v="3.3068539837277431"/>
    <n v="9.6235362436860967"/>
    <n v="813.13994110460931"/>
    <n v="0.37980862093822165"/>
    <n v="0"/>
    <n v="0"/>
    <n v="0"/>
    <n v="3.2928019923228078"/>
    <n v="3.5024470972077419"/>
    <n v="241.23732429548673"/>
    <n v="316.62717696357896"/>
    <n v="0"/>
    <n v="1055.4239232119298"/>
    <n v="0.25022382472873106"/>
    <n v="10.775437962336815"/>
    <n v="9.7046167487830388"/>
    <n v="141.80479600000001"/>
    <m/>
    <m/>
    <m/>
    <m/>
    <s v="Asia-Pacific-40 LHDT2040"/>
  </r>
  <r>
    <s v="Asia-Pacific-40 "/>
    <s v="Asia &amp; Oceania"/>
    <s v="Indonesia"/>
    <n v="0"/>
    <x v="8"/>
    <d v="2046-01-07T00:00:00"/>
    <x v="9"/>
    <n v="318.21600000000001"/>
    <n v="8633.7799999999988"/>
    <n v="27131.822409935383"/>
    <n v="0.23404063544147422"/>
    <n v="0.20564523802097096"/>
    <n v="82.526485648594303"/>
    <n v="0"/>
    <n v="86.028726982342022"/>
    <n v="286.76242327447341"/>
    <n v="18.86470780043901"/>
    <n v="1.3756601997296971"/>
    <n v="5.9282713001354459E-2"/>
    <n v="0"/>
    <n v="9.9642018886677715"/>
    <n v="0"/>
    <n v="4.7612338845716681E-2"/>
    <n v="9.0775278602548498E-2"/>
    <n v="90.775278602548497"/>
    <n v="86.378231268384738"/>
    <n v="121.31379221233522"/>
    <n v="4.5778608350851417"/>
    <n v="138.62513955608966"/>
    <n v="579.66981011082828"/>
    <n v="18.483964319553415"/>
    <n v="14.607462566197329"/>
    <n v="3.8273856143597733"/>
    <n v="45.483125594295196"/>
    <n v="17.205876661814386"/>
    <n v="69.172354606570352"/>
    <n v="95.906224180957238"/>
    <n v="3.8273856143597733"/>
    <n v="11.122557731948179"/>
    <n v="944.2970329255154"/>
    <n v="0.44107063950675424"/>
    <n v="0"/>
    <n v="0"/>
    <n v="0"/>
    <n v="3.2928019923228078"/>
    <n v="3.5021097083893782"/>
    <n v="241.21833612893673"/>
    <n v="316.55220919814639"/>
    <n v="0"/>
    <n v="1055.1740306604877"/>
    <n v="0.2852630873449119"/>
    <n v="10.513967069180419"/>
    <n v="9.7036819083452901"/>
    <n v="141.80479600000001"/>
    <m/>
    <m/>
    <m/>
    <m/>
    <s v="Asia-Pacific-40 LHDT2045"/>
  </r>
  <r>
    <s v="Asia-Pacific-40 "/>
    <s v="Asia &amp; Oceania"/>
    <s v="Indonesia"/>
    <n v="0"/>
    <x v="8"/>
    <d v="2026-01-04T00:00:00"/>
    <x v="10"/>
    <n v="322.23700000000002"/>
    <n v="10012.199999999999"/>
    <n v="31070.919850917173"/>
    <n v="0.26243402493316209"/>
    <n v="0.23055883381883019"/>
    <n v="82.526485648594303"/>
    <n v="0"/>
    <n v="96.461578736233918"/>
    <n v="321.53859578744641"/>
    <n v="21.15246337658354"/>
    <n v="1.4933739961115509"/>
    <n v="6.5642565492428057E-2"/>
    <n v="0"/>
    <n v="9.6344039008643385"/>
    <n v="0"/>
    <n v="4.6508947390480872E-2"/>
    <n v="0.10177616749502126"/>
    <n v="101.77616749502126"/>
    <n v="96.85049068715071"/>
    <n v="136.00416717273495"/>
    <n v="5.1193712367522286"/>
    <n v="155.13253030884144"/>
    <n v="648.45463948406768"/>
    <n v="20.709116943855395"/>
    <n v="16.363896490991394"/>
    <n v="4.2881370651660964"/>
    <n v="50.997320870651158"/>
    <n v="19.291835304619283"/>
    <n v="77.558655382531427"/>
    <n v="107.23442674664312"/>
    <n v="4.2881370651660964"/>
    <n v="12.456485514010378"/>
    <n v="1058.7824046471628"/>
    <n v="0.49454548307689022"/>
    <n v="0"/>
    <n v="0"/>
    <n v="0"/>
    <n v="3.2928019923228078"/>
    <n v="3.501979903249016"/>
    <n v="241.21102846950819"/>
    <n v="316.52861842533065"/>
    <n v="0"/>
    <n v="1055.095394751102"/>
    <n v="0.31584258634179579"/>
    <n v="10.165215186974018"/>
    <n v="9.7033222429158705"/>
    <n v="141.80479600000001"/>
    <m/>
    <m/>
    <m/>
    <m/>
    <s v="Asia-Pacific-40 LHDT2050"/>
  </r>
  <r>
    <s v="Asia-Pacific-40 "/>
    <s v="Asia &amp; Oceania"/>
    <s v="Indonesia"/>
    <n v="0"/>
    <x v="9"/>
    <d v="2016-01-03T00:00:00"/>
    <x v="0"/>
    <n v="211.54042799999999"/>
    <n v="776.36961000000008"/>
    <n v="3670.0767666027418"/>
    <n v="2.5787498099620401E-2"/>
    <n v="0.12387073674087186"/>
    <n v="31.752755670426136"/>
    <n v="0"/>
    <n v="94.235310200000001"/>
    <n v="49.59753168421053"/>
    <n v="1.26295"/>
    <n v="0.13250000000000001"/>
    <n v="5.9702535914317057E-3"/>
    <n v="0"/>
    <n v="121.37944219635283"/>
    <n v="0"/>
    <n v="0.1081"/>
    <n v="3.4705049865201572E-2"/>
    <n v="34.705049865201573"/>
    <n v="29.659742310813705"/>
    <n v="56.181756328016561"/>
    <n v="12.217327671769986"/>
    <n v="556.30734613799677"/>
    <n v="1754.2313637352918"/>
    <n v="39.323059246832344"/>
    <n v="35.37380086418591"/>
    <n v="9.2105595245370679"/>
    <n v="71.522023211826195"/>
    <n v="6.0100932554420829"/>
    <n v="23.649649055371622"/>
    <n v="541.84100010944235"/>
    <n v="9.2105595245370679"/>
    <n v="34.196307582791938"/>
    <n v="320.40633507318898"/>
    <n v="0.14965823484049226"/>
    <n v="0"/>
    <n v="0"/>
    <n v="0"/>
    <n v="5.7897661508933878"/>
    <n v="7.2001265822784815"/>
    <n v="476.83116986445782"/>
    <n v="699.73340782702689"/>
    <n v="0"/>
    <n v="368.28074096159315"/>
    <n v="0.16405871063663335"/>
    <n v="44.701710909577685"/>
    <n v="19.950185423055721"/>
    <n v="160.427952"/>
    <m/>
    <m/>
    <m/>
    <m/>
    <s v="Asia-Pacific-40 MHDT2000"/>
  </r>
  <r>
    <s v="Asia-Pacific-40 "/>
    <s v="Asia &amp; Oceania"/>
    <s v="Indonesia"/>
    <n v="0"/>
    <x v="9"/>
    <d v="2046-01-07T00:00:00"/>
    <x v="1"/>
    <n v="226.25470300000001"/>
    <n v="1098.69534"/>
    <n v="4856.0110593590625"/>
    <n v="1.8073068183909052E-2"/>
    <n v="0.1592954296876215"/>
    <n v="57.139620659510229"/>
    <n v="0"/>
    <n v="117.48654315431544"/>
    <n v="65.270301752397472"/>
    <n v="1.7452000000000001"/>
    <n v="0.15825"/>
    <n v="7.7134308231374092E-3"/>
    <n v="0"/>
    <n v="106.93277642764504"/>
    <n v="0"/>
    <n v="0.10851085108510851"/>
    <n v="4.1639160559213309E-2"/>
    <n v="41.639160559213309"/>
    <n v="35.232599042385175"/>
    <n v="59.563919911811283"/>
    <n v="16.501555432996128"/>
    <n v="684.26815520091964"/>
    <n v="1452.850063870892"/>
    <n v="48.608376589746698"/>
    <n v="43.76692694219247"/>
    <n v="11.497262124989211"/>
    <n v="42.689871439966176"/>
    <n v="7.1633379870822047"/>
    <n v="28.06926105530297"/>
    <n v="667.12128298039931"/>
    <n v="11.497262124989211"/>
    <n v="42.371120287291902"/>
    <n v="379.74753456365886"/>
    <n v="0.17737584899763001"/>
    <n v="0"/>
    <n v="0"/>
    <n v="0"/>
    <n v="5.0508809164648358"/>
    <n v="6.5622949248056628"/>
    <n v="430.04644228218154"/>
    <n v="637.94956421637573"/>
    <n v="0"/>
    <n v="354.41642456465314"/>
    <n v="0.18403666313717823"/>
    <n v="37.898732290257378"/>
    <n v="18.18287485012814"/>
    <n v="160.427952"/>
    <m/>
    <m/>
    <m/>
    <m/>
    <s v="Asia-Pacific-40 MHDT2005"/>
  </r>
  <r>
    <s v="Asia-Pacific-40 "/>
    <s v="Asia &amp; Oceania"/>
    <s v="Indonesia"/>
    <n v="0"/>
    <x v="9"/>
    <d v="2036-01-06T00:00:00"/>
    <x v="2"/>
    <n v="241.61312599999999"/>
    <n v="1623.2067900000002"/>
    <n v="6718.2061540812165"/>
    <n v="7.0902680006281246E-3"/>
    <n v="8.8823222732199197E-2"/>
    <n v="82.526485648594303"/>
    <n v="0"/>
    <n v="66.254537065246154"/>
    <n v="38.973257097203621"/>
    <n v="2.2188099999999999"/>
    <n v="6.6260000000000003"/>
    <n v="9.1833173004019653E-3"/>
    <n v="0"/>
    <n v="40.817065005775476"/>
    <n v="0"/>
    <n v="0.10401040104010402"/>
    <n v="2.2386119129681959E-2"/>
    <n v="22.386119129681958"/>
    <n v="19.143472332051118"/>
    <n v="28.518841368058258"/>
    <n v="8.488844843722763"/>
    <n v="265.41708210451054"/>
    <n v="576.04113593743421"/>
    <n v="17.736460441055566"/>
    <n v="15.7986022037553"/>
    <n v="4.2956090514590342"/>
    <n v="23.537113518015076"/>
    <n v="3.8978497660496565"/>
    <n v="15.245622566001462"/>
    <n v="256.09450537815871"/>
    <n v="4.2956090514590342"/>
    <n v="15.039540313109125"/>
    <n v="206.13720315177358"/>
    <n v="9.6284394475544419E-2"/>
    <n v="0"/>
    <n v="0"/>
    <n v="0"/>
    <n v="4.8718200715167015"/>
    <n v="5.9468636093824792"/>
    <n v="391.18163842393744"/>
    <n v="574.39692745844911"/>
    <n v="0"/>
    <n v="337.88054556379365"/>
    <n v="9.2652744080145538E-2"/>
    <n v="13.791292192464249"/>
    <n v="16.477631377316552"/>
    <n v="160.427952"/>
    <m/>
    <m/>
    <m/>
    <m/>
    <s v="Asia-Pacific-40 MHDT2010"/>
  </r>
  <r>
    <s v="Asia-Pacific-40 "/>
    <s v="Asia &amp; Oceania"/>
    <s v="Indonesia"/>
    <n v="0"/>
    <x v="9"/>
    <d v="2000-12-31T00:00:00"/>
    <x v="3"/>
    <n v="257.56381499999998"/>
    <n v="2306.9010600000001"/>
    <n v="8956.6193915865097"/>
    <n v="6.9174780129173793E-3"/>
    <n v="0.1041150118917558"/>
    <n v="82.526485648594303"/>
    <n v="0"/>
    <n v="80.625826102341463"/>
    <n v="47.426956530789099"/>
    <n v="1.5813202364226826"/>
    <n v="3.355911363300395"/>
    <n v="6.1395279318357775E-3"/>
    <n v="0"/>
    <n v="34.949841369591056"/>
    <n v="0"/>
    <n v="0.11461644958954009"/>
    <n v="2.5601830447329006E-2"/>
    <n v="25.601830447329007"/>
    <n v="22.169337678459236"/>
    <n v="31.518921420646251"/>
    <n v="8.8742272931329342"/>
    <n v="235.52880726079775"/>
    <n v="425.6599687759998"/>
    <n v="11.852525099292299"/>
    <n v="10.303925249300104"/>
    <n v="2.7689592128840794"/>
    <n v="17.039430387134814"/>
    <n v="4.5165168643404172"/>
    <n v="17.652820814118819"/>
    <n v="224.73658515165224"/>
    <n v="2.7689592128840794"/>
    <n v="9.4252446199876161"/>
    <n v="238.63527030130581"/>
    <n v="0.11146388012527669"/>
    <n v="0"/>
    <n v="0"/>
    <n v="0"/>
    <n v="4.8718200715167015"/>
    <n v="5.5751558635001253"/>
    <n v="372.21070263403442"/>
    <n v="539.81601013568229"/>
    <n v="0"/>
    <n v="317.53882949157781"/>
    <n v="9.9399950444626739E-2"/>
    <n v="11.097931719416266"/>
    <n v="15.447699699199807"/>
    <n v="147.84205500000002"/>
    <m/>
    <m/>
    <m/>
    <m/>
    <s v="Asia-Pacific-40 MHDT2015"/>
  </r>
  <r>
    <s v="Asia-Pacific-40 "/>
    <s v="Asia &amp; Oceania"/>
    <s v="Indonesia"/>
    <n v="0"/>
    <x v="9"/>
    <d v="2021-01-03T00:00:00"/>
    <x v="4"/>
    <n v="271.85700000000003"/>
    <n v="3336.44022"/>
    <n v="12272.776570034979"/>
    <n v="8.5197907505988931E-3"/>
    <n v="0.13867482439256562"/>
    <n v="82.526485648594303"/>
    <n v="0"/>
    <n v="109.0184784424863"/>
    <n v="64.128516730874296"/>
    <n v="2.1381874076711891"/>
    <n v="0.19517619030700276"/>
    <n v="7.8651180866087279E-3"/>
    <n v="0"/>
    <n v="32.675088193993268"/>
    <n v="0"/>
    <n v="0.12801963465990901"/>
    <n v="3.33087595964872E-2"/>
    <n v="33.308759596487199"/>
    <n v="29.393840575475124"/>
    <n v="40.903687379697715"/>
    <n v="9.705794753421582"/>
    <n v="240.8249557265591"/>
    <n v="257.23515635931545"/>
    <n v="10.615018033877533"/>
    <n v="8.969790774556456"/>
    <n v="2.4321555978634173"/>
    <n v="15.693103170476455"/>
    <n v="5.9896385233519673"/>
    <n v="23.404202052123157"/>
    <n v="226.51776259485703"/>
    <n v="2.4321555978634173"/>
    <n v="7.8049498681234644"/>
    <n v="316.35847256379952"/>
    <n v="0.14776752329169018"/>
    <n v="0"/>
    <n v="0"/>
    <n v="0"/>
    <n v="4.8718200715167015"/>
    <n v="5.4321470454785548"/>
    <n v="364.95779483474848"/>
    <n v="519.40636232509178"/>
    <n v="0"/>
    <n v="305.5331543088775"/>
    <n v="0.12252308969968474"/>
    <n v="9.9833227632315271"/>
    <n v="15.051449382756132"/>
    <n v="135.256158"/>
    <m/>
    <m/>
    <m/>
    <m/>
    <s v="Asia-Pacific-40 MHDT2020"/>
  </r>
  <r>
    <s v="Asia-Pacific-40 "/>
    <s v="Asia &amp; Oceania"/>
    <s v="Indonesia"/>
    <n v="0"/>
    <x v="9"/>
    <d v="2026-01-04T00:00:00"/>
    <x v="5"/>
    <n v="284.505"/>
    <n v="3917.4801099999995"/>
    <n v="13769.459622853727"/>
    <n v="9.2438625392022352E-3"/>
    <n v="0.15526975414842414"/>
    <n v="82.526485648594303"/>
    <n v="0"/>
    <n v="122.78627434526382"/>
    <n v="72.227220203096365"/>
    <n v="2.4082161977559471"/>
    <n v="0.16405510468647308"/>
    <n v="8.4645830398620316E-3"/>
    <n v="0"/>
    <n v="31.343177475702319"/>
    <n v="0"/>
    <n v="0.13113164304435859"/>
    <n v="3.648383270797434E-2"/>
    <n v="36.483832707974337"/>
    <n v="32.854129158293617"/>
    <n v="45.317746797106288"/>
    <n v="8.3783888582317569"/>
    <n v="204.64350059439965"/>
    <n v="177.9220779451928"/>
    <n v="9.1237478895838251"/>
    <n v="7.5040305650048111"/>
    <n v="2.104928613101726"/>
    <n v="17.541422671362159"/>
    <n v="6.6952980058522193"/>
    <n v="26.158831152441397"/>
    <n v="188.65289077346966"/>
    <n v="2.104928613101726"/>
    <n v="6.2021410287298737"/>
    <n v="353.58232216219835"/>
    <n v="0.16515436935262029"/>
    <n v="0"/>
    <n v="0"/>
    <n v="0"/>
    <n v="4.8718200715167015"/>
    <n v="5.3771266100464672"/>
    <n v="362.17413710350678"/>
    <n v="505.12580444581869"/>
    <n v="0"/>
    <n v="297.13282614459916"/>
    <n v="0.12823617408472376"/>
    <n v="9.3130869037071751"/>
    <n v="14.89899818951891"/>
    <n v="138.53047700000002"/>
    <m/>
    <m/>
    <m/>
    <m/>
    <s v="Asia-Pacific-40 MHDT2025"/>
  </r>
  <r>
    <s v="Asia-Pacific-40 "/>
    <s v="Asia &amp; Oceania"/>
    <s v="Indonesia"/>
    <n v="0"/>
    <x v="9"/>
    <d v="2041-01-06T00:00:00"/>
    <x v="6"/>
    <n v="295.48200000000003"/>
    <n v="4498.5199999999995"/>
    <n v="15224.34530698993"/>
    <n v="1.0105396935618755E-2"/>
    <n v="0.17184479058906343"/>
    <n v="82.526485648594303"/>
    <n v="0"/>
    <n v="136.20436106295844"/>
    <n v="80.120212389975549"/>
    <n v="2.671386115963442"/>
    <n v="0.23009402722777544"/>
    <n v="9.0407744497581644E-3"/>
    <n v="0"/>
    <n v="30.277593755937165"/>
    <n v="0"/>
    <n v="0.13308514693615806"/>
    <n v="4.0033995771080251E-2"/>
    <n v="40.033995771080249"/>
    <n v="36.337054863041367"/>
    <n v="49.976398526600654"/>
    <n v="8.2131910901807696"/>
    <n v="199.76151800275659"/>
    <n v="156.68445161765351"/>
    <n v="9.0643098172416785"/>
    <n v="7.3549768599299643"/>
    <n v="2.1030345871285063"/>
    <n v="19.401403775573112"/>
    <n v="7.4053120379772075"/>
    <n v="28.931742825064159"/>
    <n v="182.07607524460542"/>
    <n v="2.1030345871285063"/>
    <n v="5.9151049124594133"/>
    <n v="391.05841998733808"/>
    <n v="0.18265903775419506"/>
    <n v="0"/>
    <n v="0"/>
    <n v="0"/>
    <n v="4.8718200715167015"/>
    <n v="5.3559583467392367"/>
    <n v="361.10417037142088"/>
    <n v="499.67410940225125"/>
    <n v="0"/>
    <n v="293.92594670720661"/>
    <n v="0.13548708811731425"/>
    <n v="8.8993704087300376"/>
    <n v="14.840344945963061"/>
    <n v="141.80479600000001"/>
    <m/>
    <m/>
    <m/>
    <m/>
    <s v="Asia-Pacific-40 MHDT2030"/>
  </r>
  <r>
    <s v="Asia-Pacific-40 "/>
    <s v="Asia &amp; Oceania"/>
    <s v="Indonesia"/>
    <n v="0"/>
    <x v="9"/>
    <d v="1995-12-31T00:00:00"/>
    <x v="7"/>
    <n v="304.84699999999998"/>
    <n v="5876.94"/>
    <n v="19278.326504771248"/>
    <n v="1.2985965338833829E-2"/>
    <n v="0.22188577343411281"/>
    <n v="82.526485648594303"/>
    <n v="0"/>
    <n v="176.02186403129801"/>
    <n v="103.54227295958707"/>
    <n v="3.4523297199115452"/>
    <n v="0.29178269116703143"/>
    <n v="1.1324794798412139E-2"/>
    <n v="0"/>
    <n v="29.951278051383547"/>
    <n v="0"/>
    <n v="0.13821189497939637"/>
    <n v="5.1538184036856685E-2"/>
    <n v="51.538184036856684"/>
    <n v="46.906332977298263"/>
    <n v="64.455681945907671"/>
    <n v="10.13576849298901"/>
    <n v="246.38216172747332"/>
    <n v="186.65600842084049"/>
    <n v="11.291797334816204"/>
    <n v="9.1179796536894457"/>
    <n v="2.6270403480575006"/>
    <n v="25.044836848395157"/>
    <n v="9.5593944143047906"/>
    <n v="37.346938562993472"/>
    <n v="223.55277265959177"/>
    <n v="2.6270403480575006"/>
    <n v="7.2593118715590759"/>
    <n v="504.80083636719991"/>
    <n v="0.23578685514898545"/>
    <n v="0"/>
    <n v="0"/>
    <n v="0"/>
    <n v="4.8718200715167015"/>
    <n v="5.3478141841580928"/>
    <n v="360.69266682575261"/>
    <n v="497.75017066674042"/>
    <n v="0"/>
    <n v="292.79421803925908"/>
    <n v="0.1690624609619143"/>
    <n v="8.7695610363312682"/>
    <n v="14.817779015801605"/>
    <n v="141.80479600000001"/>
    <m/>
    <m/>
    <m/>
    <m/>
    <s v="Asia-Pacific-40 MHDT2035"/>
  </r>
  <r>
    <s v="Asia-Pacific-40 "/>
    <s v="Asia &amp; Oceania"/>
    <s v="Indonesia"/>
    <n v="0"/>
    <x v="9"/>
    <d v="2021-01-03T00:00:00"/>
    <x v="8"/>
    <n v="312.43900000000002"/>
    <n v="7255.3599999999988"/>
    <n v="23221.684872887185"/>
    <n v="1.5752836126921875E-2"/>
    <n v="0.26965801219174829"/>
    <n v="82.526485648594303"/>
    <n v="0"/>
    <n v="213.99213005318819"/>
    <n v="125.87772356069894"/>
    <n v="4.1970433302446963"/>
    <n v="0.31536455569434002"/>
    <n v="1.3433160809773095E-2"/>
    <n v="0"/>
    <n v="29.494350391047199"/>
    <n v="0"/>
    <n v="0.13914548122507439"/>
    <n v="6.2574703071852991E-2"/>
    <n v="62.574703071852987"/>
    <n v="56.999696451233021"/>
    <n v="78.302331507448358"/>
    <n v="12.139088365549522"/>
    <n v="294.95852047572265"/>
    <n v="221.51382172293549"/>
    <n v="13.566439105372252"/>
    <n v="10.937262384733774"/>
    <n v="3.1596228008059235"/>
    <n v="30.434105065614013"/>
    <n v="11.616450982551022"/>
    <n v="45.383245468681999"/>
    <n v="267.21675854225117"/>
    <n v="3.1596228008059235"/>
    <n v="8.6786518577140015"/>
    <n v="613.42270159241798"/>
    <n v="0.28652292006160546"/>
    <n v="0"/>
    <n v="0"/>
    <n v="0"/>
    <n v="4.8718200715167015"/>
    <n v="5.3446808433079038"/>
    <n v="360.53436767783575"/>
    <n v="497.10704405675972"/>
    <n v="0"/>
    <n v="292.41590826868219"/>
    <n v="0.20027814412366249"/>
    <n v="8.6246172583928296"/>
    <n v="14.809097122470902"/>
    <n v="141.80479600000001"/>
    <m/>
    <m/>
    <m/>
    <m/>
    <s v="Asia-Pacific-40 MHDT2040"/>
  </r>
  <r>
    <s v="Asia-Pacific-40 "/>
    <s v="Asia &amp; Oceania"/>
    <s v="Indonesia"/>
    <n v="0"/>
    <x v="9"/>
    <d v="2046-01-07T00:00:00"/>
    <x v="9"/>
    <n v="318.21600000000001"/>
    <n v="8633.7799999999988"/>
    <n v="27131.822409935383"/>
    <n v="1.8279770456227511E-2"/>
    <n v="0.31313612074972363"/>
    <n v="82.526485648594303"/>
    <n v="0"/>
    <n v="248.52743350454361"/>
    <n v="146.1926079438492"/>
    <n v="4.874386767933089"/>
    <n v="0.35545209317149229"/>
    <n v="1.5317855695292157E-2"/>
    <n v="0"/>
    <n v="28.785472122818007"/>
    <n v="0"/>
    <n v="0.13754675666540372"/>
    <n v="7.2643315556562921E-2"/>
    <n v="72.643315556562925"/>
    <n v="66.187490251921915"/>
    <n v="90.916321146427279"/>
    <n v="14.036635154296407"/>
    <n v="341.02637541889055"/>
    <n v="255.48534439345534"/>
    <n v="15.698061409818642"/>
    <n v="12.649498743699304"/>
    <n v="3.6570284676795546"/>
    <n v="35.339824816089042"/>
    <n v="13.488933479234909"/>
    <n v="52.698556772687006"/>
    <n v="308.81295005914552"/>
    <n v="3.6570284676795546"/>
    <n v="10.026825728428031"/>
    <n v="712.29963486961958"/>
    <n v="0.33270723566612348"/>
    <n v="0"/>
    <n v="0"/>
    <n v="0"/>
    <n v="4.8718200715167015"/>
    <n v="5.3434753387780463"/>
    <n v="360.47347067594472"/>
    <n v="496.90142735851828"/>
    <n v="0"/>
    <n v="292.29495726971663"/>
    <n v="0.22828303905700192"/>
    <n v="8.4138483441277092"/>
    <n v="14.805756898014545"/>
    <n v="141.80479600000001"/>
    <m/>
    <m/>
    <m/>
    <m/>
    <s v="Asia-Pacific-40 MHDT2045"/>
  </r>
  <r>
    <s v="Asia-Pacific-40 "/>
    <s v="Asia &amp; Oceania"/>
    <s v="Indonesia"/>
    <n v="0"/>
    <x v="9"/>
    <d v="2026-01-04T00:00:00"/>
    <x v="10"/>
    <n v="322.23700000000002"/>
    <n v="10012.199999999999"/>
    <n v="31070.919850917173"/>
    <n v="2.0489969043493983E-2"/>
    <n v="0.35109303794782293"/>
    <n v="82.526485648594303"/>
    <n v="0"/>
    <n v="278.6667830157869"/>
    <n v="163.92163706810996"/>
    <n v="5.4655120388140155"/>
    <n v="0.38586775492234787"/>
    <n v="1.6961156039852703E-2"/>
    <n v="0"/>
    <n v="27.832722380274756"/>
    <n v="0"/>
    <n v="0.13435918135027808"/>
    <n v="8.144221633341274E-2"/>
    <n v="81.442216333412745"/>
    <n v="74.20935023781243"/>
    <n v="101.93384248406748"/>
    <n v="15.719865884223593"/>
    <n v="381.95628437669438"/>
    <n v="285.74986889665166"/>
    <n v="17.588173406583032"/>
    <n v="14.171126038938029"/>
    <n v="4.0976439576420933"/>
    <n v="39.622994675808918"/>
    <n v="15.12378963237871"/>
    <n v="59.08556060543372"/>
    <n v="345.83863905208602"/>
    <n v="4.0976439576420933"/>
    <n v="11.230589070404932"/>
    <n v="798.62931470334865"/>
    <n v="0.37303086876566721"/>
    <n v="0"/>
    <n v="0"/>
    <n v="0"/>
    <n v="4.8718200715167015"/>
    <n v="5.3430115395168141"/>
    <n v="360.45003980092929"/>
    <n v="496.83627976197704"/>
    <n v="0"/>
    <n v="292.25663515410417"/>
    <n v="0.25274011467774571"/>
    <n v="8.1342977900374294"/>
    <n v="14.804471798210407"/>
    <n v="141.80479600000001"/>
    <m/>
    <m/>
    <m/>
    <m/>
    <s v="Asia-Pacific-40 MHDT2050"/>
  </r>
  <r>
    <s v="Asia-Pacific-40 "/>
    <s v="Asia &amp; Oceania"/>
    <s v="Indonesia"/>
    <n v="0"/>
    <x v="10"/>
    <d v="2046-01-07T00:00:00"/>
    <x v="0"/>
    <n v="211.54042799999999"/>
    <n v="776.36961000000008"/>
    <n v="3670.0767666027418"/>
    <m/>
    <m/>
    <n v="31.752755670426136"/>
    <n v="168.99829200000002"/>
    <n v="0"/>
    <n v="0"/>
    <n v="0"/>
    <n v="0"/>
    <n v="0"/>
    <n v="798.89359021245821"/>
    <n v="0"/>
    <n v="7.4700000000000003E-2"/>
    <n v="0"/>
    <n v="5.987485653980538E-3"/>
    <n v="5.9874856539805377"/>
    <n v="5.8799873884636931"/>
    <n v="4.2161693888160006"/>
    <n v="7.0269489813600009E-3"/>
    <n v="47.816646870378605"/>
    <n v="6.8496263090087517"/>
    <n v="2.4039726130798735"/>
    <n v="2.1277530331960453"/>
    <n v="0.90484017610475331"/>
    <n v="17.96612515184124"/>
    <n v="3.4017463733959548"/>
    <n v="2.4782410150677383"/>
    <n v="43.667906988878805"/>
    <n v="0.90484017610475331"/>
    <n v="1.486523146457809"/>
    <n v="50.699487600000005"/>
    <n v="2.3681166665447565E-2"/>
    <n v="0.33999999999999997"/>
    <n v="0"/>
    <n v="0"/>
    <s v="na"/>
    <s v="na"/>
    <n v="0"/>
    <n v="0"/>
    <n v="35.429267261355143"/>
    <n v="0"/>
    <n v="2.8304214521020721E-2"/>
    <n v="7.7121587152033646"/>
    <e v="#VALUE!"/>
    <n v="160.427952"/>
    <m/>
    <m/>
    <m/>
    <m/>
    <s v="Asia-Pacific-40 Passenger rail2000"/>
  </r>
  <r>
    <s v="Asia-Pacific-40 "/>
    <s v="Asia &amp; Oceania"/>
    <s v="Indonesia"/>
    <n v="0"/>
    <x v="10"/>
    <d v="2031-01-05T00:00:00"/>
    <x v="1"/>
    <n v="226.25470300000001"/>
    <n v="1098.69534"/>
    <n v="4856.0110593590625"/>
    <m/>
    <m/>
    <n v="57.139620659510229"/>
    <n v="198.878355"/>
    <n v="0"/>
    <n v="0"/>
    <n v="0"/>
    <n v="0"/>
    <n v="0"/>
    <n v="879.00208200313079"/>
    <n v="0"/>
    <n v="6.5000000000000002E-2"/>
    <n v="0"/>
    <n v="6.9763605248594762E-3"/>
    <n v="6.9763605248594764"/>
    <n v="6.8511064140319977"/>
    <n v="4.9124828542778536"/>
    <n v="8.1947633239340921E-3"/>
    <n v="51.126105123255954"/>
    <n v="7.9808918321548941"/>
    <n v="2.8010055549402137"/>
    <n v="2.4791658505052814"/>
    <n v="1.0542804173227001"/>
    <n v="15.470821358072719"/>
    <n v="3.9635675196859239"/>
    <n v="2.8875388943460738"/>
    <n v="46.29216701947756"/>
    <n v="1.0542804173227001"/>
    <n v="1.7320321141730077"/>
    <n v="59.072837785650002"/>
    <n v="2.7592265390132386E-2"/>
    <n v="0.33999999999999997"/>
    <n v="0"/>
    <n v="0"/>
    <s v="na"/>
    <s v="na"/>
    <n v="0"/>
    <n v="0"/>
    <n v="35.078530918356982"/>
    <n v="0"/>
    <n v="3.0834101710846985E-2"/>
    <n v="6.349676994952465"/>
    <e v="#VALUE!"/>
    <n v="160.427952"/>
    <m/>
    <m/>
    <m/>
    <m/>
    <s v="Asia-Pacific-40 Passenger rail2005"/>
  </r>
  <r>
    <s v="Asia-Pacific-40 "/>
    <s v="Asia &amp; Oceania"/>
    <s v="Indonesia"/>
    <n v="0"/>
    <x v="10"/>
    <d v="2026-01-04T00:00:00"/>
    <x v="2"/>
    <n v="241.61312599999999"/>
    <n v="1623.2067900000002"/>
    <n v="6718.2061540812165"/>
    <m/>
    <m/>
    <n v="82.526485648594303"/>
    <n v="120.92944603881601"/>
    <n v="0"/>
    <n v="0"/>
    <n v="0"/>
    <n v="0"/>
    <n v="0"/>
    <n v="500.50859421774965"/>
    <n v="0"/>
    <n v="6.2600000000000003E-2"/>
    <n v="0"/>
    <n v="4.2426816380469901E-3"/>
    <n v="4.2426816380469905"/>
    <n v="4.1660255822122236"/>
    <n v="2.9824718008345177"/>
    <n v="7.0277208520276588E-3"/>
    <n v="29.021745723789579"/>
    <n v="4.854246358998072"/>
    <n v="1.7034871796265509"/>
    <n v="1.5076168946334148"/>
    <n v="0.64106295949806058"/>
    <n v="9.3994624969837748"/>
    <n v="2.4101611678178241"/>
    <n v="1.7558644143943996"/>
    <n v="26.080710278872974"/>
    <n v="0.64106295949806058"/>
    <n v="1.0531748620325281"/>
    <n v="35.91967335690952"/>
    <n v="1.6777679846480553E-2"/>
    <n v="0.33999999999999997"/>
    <n v="0"/>
    <n v="0"/>
    <s v="na"/>
    <s v="na"/>
    <n v="0"/>
    <n v="0"/>
    <n v="35.083941728180676"/>
    <n v="0"/>
    <n v="1.7559814353989157E-2"/>
    <n v="2.6137653342658766"/>
    <e v="#VALUE!"/>
    <n v="160.427952"/>
    <m/>
    <m/>
    <m/>
    <m/>
    <s v="Asia-Pacific-40 Passenger rail2010"/>
  </r>
  <r>
    <s v="Asia-Pacific-40 "/>
    <s v="Asia &amp; Oceania"/>
    <s v="Indonesia"/>
    <n v="0"/>
    <x v="10"/>
    <d v="2016-01-03T00:00:00"/>
    <x v="3"/>
    <n v="257.56381499999998"/>
    <n v="2306.9010600000001"/>
    <n v="8956.6193915865097"/>
    <m/>
    <m/>
    <n v="82.526485648594303"/>
    <n v="129.85371090914961"/>
    <n v="0"/>
    <n v="0"/>
    <n v="0"/>
    <n v="0"/>
    <n v="0"/>
    <n v="504.1613120583325"/>
    <n v="0"/>
    <n v="6.0365217252945851E-2"/>
    <n v="0"/>
    <n v="4.3907291746262409E-3"/>
    <n v="4.3907291746262409"/>
    <n v="4.3084161099438107"/>
    <n v="3.2025701242023823"/>
    <n v="7.5463475750685493E-3"/>
    <n v="29.62775264125429"/>
    <n v="5.2124765640686066"/>
    <n v="1.6803295577234292"/>
    <n v="1.4819142055114649"/>
    <n v="0.68837166582657794"/>
    <n v="7.9850519918298843"/>
    <n v="2.4229736678338201"/>
    <n v="1.8854424421099909"/>
    <n v="26.814280544953242"/>
    <n v="0.68837166582657794"/>
    <n v="1.1308963081436636"/>
    <n v="38.570447751344709"/>
    <n v="1.8015827078310183E-2"/>
    <n v="0.33999999999999997"/>
    <n v="0"/>
    <n v="0"/>
    <s v="na"/>
    <s v="na"/>
    <n v="0"/>
    <n v="0"/>
    <n v="33.812889472971278"/>
    <n v="0"/>
    <n v="1.7047150721176581E-2"/>
    <n v="1.9033019017409618"/>
    <e v="#VALUE!"/>
    <n v="147.84205500000002"/>
    <m/>
    <m/>
    <m/>
    <m/>
    <s v="Asia-Pacific-40 Passenger rail2015"/>
  </r>
  <r>
    <s v="Asia-Pacific-40 "/>
    <s v="Asia &amp; Oceania"/>
    <s v="Indonesia"/>
    <n v="0"/>
    <x v="10"/>
    <d v="2006-01-01T00:00:00"/>
    <x v="4"/>
    <n v="271.85700000000003"/>
    <n v="3336.44022"/>
    <n v="12272.776570034979"/>
    <m/>
    <m/>
    <n v="82.526485648594303"/>
    <n v="152.01646486162323"/>
    <n v="0"/>
    <n v="0"/>
    <n v="0"/>
    <n v="0"/>
    <n v="0"/>
    <n v="559.17804162343884"/>
    <n v="0"/>
    <n v="5.7288085548907512E-2"/>
    <n v="0"/>
    <n v="4.9468950539465623E-3"/>
    <n v="4.9468950539465624"/>
    <n v="4.8505332247978856"/>
    <n v="3.7491680857184684"/>
    <n v="8.8343188111243524E-3"/>
    <n v="33.571687950796331"/>
    <n v="6.1021148713890012"/>
    <n v="1.7928406737440783"/>
    <n v="1.5745031256679503"/>
    <n v="0.80585935062784364"/>
    <n v="7.5731739350425631"/>
    <n v="2.6432933027123693"/>
    <n v="2.2072399220855163"/>
    <n v="30.681446071577454"/>
    <n v="0.80585935062784364"/>
    <n v="1.3239117903171715"/>
    <n v="45.153450557847954"/>
    <n v="2.1090674458422803E-2"/>
    <n v="0.33999999999999997"/>
    <n v="0"/>
    <n v="0"/>
    <s v="na"/>
    <s v="na"/>
    <n v="0"/>
    <n v="0"/>
    <n v="32.541837217761881"/>
    <n v="0"/>
    <n v="1.8196680806256825E-2"/>
    <n v="1.4826865544579013"/>
    <e v="#VALUE!"/>
    <n v="135.256158"/>
    <m/>
    <m/>
    <m/>
    <m/>
    <s v="Asia-Pacific-40 Passenger rail2020"/>
  </r>
  <r>
    <s v="Asia-Pacific-40 "/>
    <s v="Asia &amp; Oceania"/>
    <s v="Indonesia"/>
    <n v="0"/>
    <x v="10"/>
    <d v="1995-12-31T00:00:00"/>
    <x v="5"/>
    <n v="284.505"/>
    <n v="3917.4801099999995"/>
    <n v="13769.459622853727"/>
    <m/>
    <m/>
    <n v="82.526485648594303"/>
    <n v="164.6864215863171"/>
    <n v="0"/>
    <n v="0"/>
    <n v="0"/>
    <n v="0"/>
    <n v="0"/>
    <n v="578.85246862556755"/>
    <n v="0"/>
    <n v="5.6103991579119737E-2"/>
    <n v="0"/>
    <n v="5.4136562625294714E-3"/>
    <n v="5.4136562625294715"/>
    <n v="5.3092630651580341"/>
    <n v="4.0616460626461386"/>
    <n v="9.5706235076648341E-3"/>
    <n v="36.015575868954009"/>
    <n v="6.6107014341668293"/>
    <n v="1.9408030496010138"/>
    <n v="1.7043850418011486"/>
    <n v="0.87302446401170486"/>
    <n v="8.3902304578110769"/>
    <n v="2.9180586342326591"/>
    <n v="2.391204430925375"/>
    <n v="32.876823174172664"/>
    <n v="0.87302446401170486"/>
    <n v="1.4342544765906577"/>
    <n v="48.916807803783769"/>
    <n v="2.2848496763566293E-2"/>
    <n v="0.33999999999999997"/>
    <n v="0"/>
    <n v="0"/>
    <s v="na"/>
    <s v="na"/>
    <n v="0"/>
    <n v="0"/>
    <n v="32.87251134843568"/>
    <n v="0"/>
    <n v="1.902833434396398E-2"/>
    <n v="1.3819231012073914"/>
    <e v="#VALUE!"/>
    <n v="138.53047700000002"/>
    <m/>
    <m/>
    <m/>
    <m/>
    <s v="Asia-Pacific-40 Passenger rail2025"/>
  </r>
  <r>
    <s v="Asia-Pacific-40 "/>
    <s v="Asia &amp; Oceania"/>
    <s v="Indonesia"/>
    <n v="0"/>
    <x v="10"/>
    <d v="2041-01-06T00:00:00"/>
    <x v="6"/>
    <n v="295.48200000000003"/>
    <n v="4498.5199999999995"/>
    <n v="15224.34530698993"/>
    <m/>
    <m/>
    <n v="82.526485648594303"/>
    <n v="177.39767464662663"/>
    <n v="0"/>
    <n v="0"/>
    <n v="0"/>
    <n v="0"/>
    <n v="0"/>
    <n v="600.36711084474393"/>
    <n v="0"/>
    <n v="5.5031695791743038E-2"/>
    <n v="0"/>
    <n v="5.8901678948546617E-3"/>
    <n v="5.8901678948546614"/>
    <n v="5.7777171518957893"/>
    <n v="4.3751425272993876"/>
    <n v="1.0309328108682059E-2"/>
    <n v="38.63649360528067"/>
    <n v="7.1209456791169394"/>
    <n v="2.0890265232246117"/>
    <n v="1.8344868179744718"/>
    <n v="0.94040849472292809"/>
    <n v="9.238035825463685"/>
    <n v="3.2019485999721637"/>
    <n v="2.5757685519236255"/>
    <n v="35.24726851476175"/>
    <n v="0.94040849472292809"/>
    <n v="1.544956812759096"/>
    <n v="52.69243130028751"/>
    <n v="2.461204849789753E-2"/>
    <n v="0.33999999999999997"/>
    <n v="0"/>
    <n v="0"/>
    <s v="na"/>
    <s v="na"/>
    <n v="0"/>
    <n v="0"/>
    <n v="33.203185479109486"/>
    <n v="0"/>
    <n v="1.9934100536935111E-2"/>
    <n v="1.3093568317701516"/>
    <e v="#VALUE!"/>
    <n v="141.80479600000001"/>
    <m/>
    <m/>
    <m/>
    <m/>
    <s v="Asia-Pacific-40 Passenger rail2030"/>
  </r>
  <r>
    <s v="Asia-Pacific-40 "/>
    <s v="Asia &amp; Oceania"/>
    <s v="Indonesia"/>
    <n v="0"/>
    <x v="10"/>
    <d v="2031-01-05T00:00:00"/>
    <x v="7"/>
    <n v="304.84699999999998"/>
    <n v="5876.94"/>
    <n v="19278.326504771248"/>
    <m/>
    <m/>
    <n v="82.526485648594303"/>
    <n v="211.09768426660619"/>
    <n v="0"/>
    <n v="0"/>
    <n v="0"/>
    <n v="0"/>
    <n v="0"/>
    <n v="692.47092563353488"/>
    <n v="0"/>
    <n v="5.1896589031868008E-2"/>
    <n v="0"/>
    <n v="7.0091155649146166E-3"/>
    <n v="7.0091155649146168"/>
    <n v="6.8753026979761795"/>
    <n v="5.2062827637905018"/>
    <n v="1.2267777998908498E-2"/>
    <n v="45.717546341801764"/>
    <n v="8.4737026324852476"/>
    <n v="2.4835226277986324"/>
    <n v="2.1808166275450271"/>
    <n v="1.1190566950558958"/>
    <n v="10.129505127901409"/>
    <n v="3.8102186848911943"/>
    <n v="3.0650840130849852"/>
    <n v="41.866264379338141"/>
    <n v="1.1190566950558958"/>
    <n v="1.838450284734686"/>
    <n v="62.702345157710042"/>
    <n v="2.9287567908164627E-2"/>
    <n v="0.33999999999999997"/>
    <n v="0"/>
    <n v="0"/>
    <s v="na"/>
    <s v="na"/>
    <n v="0"/>
    <n v="0"/>
    <n v="33.203185479109486"/>
    <n v="0"/>
    <n v="2.2992240582700888E-2"/>
    <n v="1.1926471199152309"/>
    <e v="#VALUE!"/>
    <n v="141.80479600000001"/>
    <m/>
    <m/>
    <m/>
    <m/>
    <s v="Asia-Pacific-40 Passenger rail2035"/>
  </r>
  <r>
    <s v="Asia-Pacific-40 "/>
    <s v="Asia &amp; Oceania"/>
    <s v="Indonesia"/>
    <n v="0"/>
    <x v="10"/>
    <d v="2026-01-04T00:00:00"/>
    <x v="8"/>
    <n v="312.43900000000002"/>
    <n v="7255.3599999999988"/>
    <n v="23221.684872887185"/>
    <m/>
    <m/>
    <n v="82.526485648594303"/>
    <n v="242.30858591997227"/>
    <n v="0"/>
    <n v="0"/>
    <n v="0"/>
    <n v="0"/>
    <n v="0"/>
    <n v="775.53886012940859"/>
    <n v="0"/>
    <n v="4.914117312762107E-2"/>
    <n v="0"/>
    <n v="8.0454169214815765E-3"/>
    <n v="8.0454169214815767"/>
    <n v="7.8918197530503003"/>
    <n v="5.9760343595259622"/>
    <n v="1.4081575312505231E-2"/>
    <n v="52.237785606423486"/>
    <n v="9.7265439434697445"/>
    <n v="2.8480111555906835"/>
    <n v="2.5007660428880483"/>
    <n v="1.2845098054264463"/>
    <n v="10.6360248589211"/>
    <n v="4.3735614854771363"/>
    <n v="3.518258267573164"/>
    <n v="48.025757234136115"/>
    <n v="1.2845098054264463"/>
    <n v="2.1102661089148764"/>
    <n v="71.972919275809375"/>
    <n v="3.3617749950775544E-2"/>
    <n v="0.33999999999999997"/>
    <n v="0"/>
    <n v="0"/>
    <s v="na"/>
    <s v="na"/>
    <n v="0"/>
    <n v="0"/>
    <n v="33.203185479109486"/>
    <n v="0"/>
    <n v="2.57503606191339E-2"/>
    <n v="1.1088928628602273"/>
    <e v="#VALUE!"/>
    <n v="141.80479600000001"/>
    <m/>
    <m/>
    <m/>
    <m/>
    <s v="Asia-Pacific-40 Passenger rail2040"/>
  </r>
  <r>
    <s v="Asia-Pacific-40 "/>
    <s v="Asia &amp; Oceania"/>
    <s v="Indonesia"/>
    <n v="0"/>
    <x v="10"/>
    <d v="2011-01-02T00:00:00"/>
    <x v="9"/>
    <n v="318.21600000000001"/>
    <n v="8633.7799999999988"/>
    <n v="27131.822409935383"/>
    <m/>
    <m/>
    <n v="82.526485648594303"/>
    <n v="269.12481032509532"/>
    <n v="0"/>
    <n v="0"/>
    <n v="0"/>
    <n v="0"/>
    <n v="0"/>
    <n v="845.72997688706835"/>
    <n v="0"/>
    <n v="4.6644828732898228E-2"/>
    <n v="0"/>
    <n v="8.9358009942542994E-3"/>
    <n v="8.9358009942542989"/>
    <n v="8.7652052695357732"/>
    <n v="6.6374004346459801"/>
    <n v="1.5639979370389072E-2"/>
    <n v="57.787166133515392"/>
    <n v="10.802977880319672"/>
    <n v="3.1601992069382985"/>
    <n v="2.7747646179890588"/>
    <n v="1.4266661514845798"/>
    <n v="10.7122895662832"/>
    <n v="4.8575823293893423"/>
    <n v="3.9076229401464309"/>
    <n v="53.340754547693543"/>
    <n v="1.4266661514845798"/>
    <n v="2.3438086774389526"/>
    <n v="79.938142410863065"/>
    <n v="3.7338217070224014E-2"/>
    <n v="0.33999999999999997"/>
    <n v="0"/>
    <n v="0"/>
    <s v="na"/>
    <s v="na"/>
    <n v="0"/>
    <n v="0"/>
    <n v="33.203185479109486"/>
    <n v="0"/>
    <n v="2.8080929287824304E-2"/>
    <n v="1.0349813169034074"/>
    <e v="#VALUE!"/>
    <n v="141.80479600000001"/>
    <m/>
    <m/>
    <m/>
    <m/>
    <s v="Asia-Pacific-40 Passenger rail2045"/>
  </r>
  <r>
    <s v="Asia-Pacific-40 "/>
    <s v="Asia &amp; Oceania"/>
    <s v="Indonesia"/>
    <n v="0"/>
    <x v="10"/>
    <d v="2000-12-31T00:00:00"/>
    <x v="10"/>
    <n v="322.23700000000002"/>
    <n v="10012.199999999999"/>
    <n v="31070.919850917173"/>
    <m/>
    <m/>
    <n v="82.526485648594303"/>
    <n v="290.6239168748528"/>
    <n v="0"/>
    <n v="0"/>
    <n v="0"/>
    <n v="0"/>
    <n v="0"/>
    <n v="901.89493098201876"/>
    <n v="0"/>
    <n v="4.4324691384310243E-2"/>
    <n v="0"/>
    <n v="9.649639816661032E-3"/>
    <n v="9.6496398166610327"/>
    <n v="9.4654160074183551"/>
    <n v="7.1676309213316376"/>
    <n v="1.6889383252973619E-2"/>
    <n v="62.153234083502745"/>
    <n v="11.665976621398613"/>
    <n v="3.4094122967149034"/>
    <n v="2.9934463845119104"/>
    <n v="1.5406357537841537"/>
    <n v="10.379283020941395"/>
    <n v="5.2456315766795019"/>
    <n v="4.2197844307388532"/>
    <n v="57.601894812242357"/>
    <n v="1.5406357537841537"/>
    <n v="2.5310444526453955"/>
    <n v="86.324022029337513"/>
    <n v="4.0320990402051102E-2"/>
    <n v="0.33999999999999997"/>
    <n v="0"/>
    <n v="0"/>
    <s v="na"/>
    <s v="na"/>
    <n v="0"/>
    <n v="0"/>
    <n v="33.203185479109479"/>
    <n v="0"/>
    <n v="2.994578467606461E-2"/>
    <n v="0.96378816011076818"/>
    <e v="#VALUE!"/>
    <n v="141.80479600000001"/>
    <m/>
    <m/>
    <m/>
    <m/>
    <s v="Asia-Pacific-40 Passenger rail2050"/>
  </r>
  <r>
    <s v="Asia-Pacific-40 "/>
    <s v="Asia &amp; Oceania"/>
    <s v="Indonesia"/>
    <n v="0"/>
    <x v="11"/>
    <d v="2031-01-05T00:00:00"/>
    <x v="0"/>
    <n v="211.54042799999999"/>
    <n v="776.36961000000008"/>
    <n v="3670.0767666027418"/>
    <n v="5.8306621423149407E-2"/>
    <n v="0.4811354760549737"/>
    <n v="31.752755670426136"/>
    <m/>
    <n v="325.7699854"/>
    <n v="177.18717462038074"/>
    <n v="8.9031199999999995"/>
    <n v="0.82795000000000007"/>
    <n v="4.2087085122093068E-2"/>
    <n v="0"/>
    <n v="419.60682283790055"/>
    <n v="0"/>
    <n v="0.37370000000000003"/>
    <n v="0.11892953459383909"/>
    <n v="118.92953459383909"/>
    <n v="107.12755537598854"/>
    <n v="179.28607059390575"/>
    <n v="24.563179372492989"/>
    <n v="1147.7924794861287"/>
    <n v="3221.5288714557837"/>
    <n v="136.74050294953196"/>
    <n v="122.90664120190968"/>
    <n v="39.82483418140604"/>
    <n v="273.62631109570498"/>
    <n v="21.774648824779007"/>
    <n v="85.352906551209529"/>
    <n v="1095.648632855804"/>
    <n v="39.82483418140604"/>
    <n v="118.66237461572044"/>
    <n v="1154.9024724324408"/>
    <n v="0.53944209747812311"/>
    <m/>
    <n v="0"/>
    <m/>
    <e v="#REF!"/>
    <e v="#REF!"/>
    <n v="481.71041010206341"/>
    <n v="671.20848249114397"/>
    <n v="0"/>
    <n v="365.07210585349128"/>
    <m/>
    <m/>
    <e v="#REF!"/>
    <m/>
    <m/>
    <m/>
    <m/>
    <m/>
    <s v="Asia-Pacific-40 Truck2000"/>
  </r>
  <r>
    <s v="Asia-Pacific-40 "/>
    <s v="Asia &amp; Oceania"/>
    <s v="Indonesia"/>
    <n v="0"/>
    <x v="11"/>
    <d v="2011-01-02T00:00:00"/>
    <x v="1"/>
    <n v="226.25470300000001"/>
    <n v="1098.69534"/>
    <n v="4856.0110593590625"/>
    <n v="0.10371584951126646"/>
    <n v="0.51898846130732434"/>
    <n v="57.139620659510229"/>
    <m/>
    <n v="399.67081178117814"/>
    <n v="219.09164883154983"/>
    <n v="11.873000000000001"/>
    <n v="1.2545900000000001"/>
    <n v="5.2476257255965199E-2"/>
    <n v="0"/>
    <n v="363.76855096261551"/>
    <n v="0"/>
    <n v="0.36913691369136914"/>
    <n v="0.13844531588883674"/>
    <n v="138.44531588883675"/>
    <n v="123.43358920450197"/>
    <n v="216.40945783472154"/>
    <n v="32.219765900895098"/>
    <n v="1411.2160377881344"/>
    <n v="4616.5088791727212"/>
    <n v="146.81260669352773"/>
    <n v="131.7227326084431"/>
    <n v="42.260507882613787"/>
    <n v="143.56374666508839"/>
    <n v="25.020180589477718"/>
    <n v="98.413408615024252"/>
    <n v="1351.0129413014986"/>
    <n v="42.260507882613787"/>
    <n v="126.82172886785123"/>
    <n v="1333.2436518838897"/>
    <n v="0.62274327849247035"/>
    <m/>
    <n v="0"/>
    <m/>
    <e v="#REF!"/>
    <e v="#REF!"/>
    <n v="449.18831520908446"/>
    <n v="631.9059472471331"/>
    <n v="0"/>
    <n v="346.3983653743428"/>
    <m/>
    <m/>
    <e v="#REF!"/>
    <m/>
    <m/>
    <m/>
    <m/>
    <m/>
    <s v="Asia-Pacific-40 Truck2005"/>
  </r>
  <r>
    <s v="Asia-Pacific-40 "/>
    <s v="Asia &amp; Oceania"/>
    <s v="Indonesia"/>
    <n v="0"/>
    <x v="11"/>
    <d v="2036-01-06T00:00:00"/>
    <x v="2"/>
    <n v="241.61312599999999"/>
    <n v="1623.2067900000002"/>
    <n v="6718.2061540812165"/>
    <n v="6.6856821133872729E-2"/>
    <n v="0.27583488890277075"/>
    <n v="82.526485648594303"/>
    <m/>
    <n v="220.55116088450208"/>
    <n v="131.44059998540246"/>
    <n v="15.631870000000001"/>
    <n v="7.2506850000000007"/>
    <n v="6.4697933671037391E-2"/>
    <n v="0"/>
    <n v="135.87372985576411"/>
    <n v="0"/>
    <n v="0.34623462346234624"/>
    <n v="7.6652708047508428E-2"/>
    <n v="76.652708047508426"/>
    <n v="68.114169103915913"/>
    <n v="107.45622839220684"/>
    <n v="19.638030985863558"/>
    <n v="614.50013943255794"/>
    <n v="1838.75182925114"/>
    <n v="53.422015820641541"/>
    <n v="47.290456786744187"/>
    <n v="14.824503531167991"/>
    <n v="77.591174328870892"/>
    <n v="13.790202727397464"/>
    <n v="54.323966376518449"/>
    <n v="581.1948914753109"/>
    <n v="14.824503531167991"/>
    <n v="44.577310221309389"/>
    <n v="736.37358804420455"/>
    <n v="0.343951911389898"/>
    <m/>
    <n v="0"/>
    <m/>
    <e v="#REF!"/>
    <e v="#REF!"/>
    <n v="413.29670119089207"/>
    <n v="583.17375343707602"/>
    <n v="0"/>
    <n v="347.55068955474599"/>
    <m/>
    <m/>
    <e v="#REF!"/>
    <m/>
    <m/>
    <m/>
    <m/>
    <m/>
    <s v="Asia-Pacific-40 Truck2010"/>
  </r>
  <r>
    <s v="Asia-Pacific-40 "/>
    <s v="Asia &amp; Oceania"/>
    <s v="Indonesia"/>
    <n v="0"/>
    <x v="11"/>
    <d v="2041-01-06T00:00:00"/>
    <x v="3"/>
    <n v="257.56381499999998"/>
    <n v="2306.9010600000001"/>
    <n v="8956.6193915865097"/>
    <n v="8.2700221112241554E-2"/>
    <n v="0.31961985149768635"/>
    <n v="82.526485648594303"/>
    <m/>
    <n v="268.39097112144827"/>
    <n v="159.95141505213857"/>
    <n v="8.3408247524343722"/>
    <n v="3.8516825878156897"/>
    <n v="3.2383526981204148E-2"/>
    <n v="0"/>
    <n v="116.34264502069641"/>
    <n v="0"/>
    <n v="0.38154052738364219"/>
    <n v="8.923940265792589E-2"/>
    <n v="89.239402657925893"/>
    <n v="79.935435993913217"/>
    <n v="118.01988154034953"/>
    <n v="21.320367870818579"/>
    <n v="571.03513526338418"/>
    <n v="1375.9256724890336"/>
    <n v="36.17929538397383"/>
    <n v="31.102855569480798"/>
    <n v="9.1985314917945438"/>
    <n v="58.47495465627027"/>
    <n v="16.175855524231167"/>
    <n v="63.759580469682049"/>
    <n v="531.93514068122113"/>
    <n v="9.1985314917945438"/>
    <n v="27.917512426419066"/>
    <n v="864.48849092534931"/>
    <n v="0.40379295734666265"/>
    <m/>
    <n v="0"/>
    <m/>
    <e v="#REF!"/>
    <e v="#REF!"/>
    <n v="398.61842078045169"/>
    <n v="557.91568101374389"/>
    <n v="0"/>
    <n v="332.49778219083464"/>
    <m/>
    <m/>
    <e v="#REF!"/>
    <m/>
    <m/>
    <m/>
    <m/>
    <m/>
    <s v="Asia-Pacific-40 Truck2015"/>
  </r>
  <r>
    <s v="Asia-Pacific-40 "/>
    <s v="Asia &amp; Oceania"/>
    <s v="Indonesia"/>
    <n v="0"/>
    <x v="11"/>
    <d v="2006-01-01T00:00:00"/>
    <x v="4"/>
    <n v="271.85700000000003"/>
    <n v="3336.44022"/>
    <n v="12272.776570034979"/>
    <n v="0.11246552581873091"/>
    <n v="0.42387345332977333"/>
    <n v="82.526485648594303"/>
    <m/>
    <n v="362.90574266143034"/>
    <n v="216.27883690236493"/>
    <n v="11.278073880590174"/>
    <n v="1.2071515761887037"/>
    <n v="4.1485317209379098E-2"/>
    <n v="0"/>
    <n v="108.77034166115835"/>
    <n v="0"/>
    <n v="0.42615766845442787"/>
    <n v="0.1173078386888238"/>
    <n v="117.30783868882381"/>
    <n v="106.54701166196659"/>
    <n v="152.26553947753547"/>
    <n v="23.336203154090033"/>
    <n v="591.44216318116241"/>
    <n v="1058.8155364029155"/>
    <n v="33.210831390580296"/>
    <n v="27.643933372519662"/>
    <n v="7.884164541343722"/>
    <n v="56.637526075128065"/>
    <n v="21.556990094270375"/>
    <n v="84.990021567696218"/>
    <n v="539.31756172617281"/>
    <n v="7.884164541343722"/>
    <n v="23.397446804640481"/>
    <n v="1152.455264224616"/>
    <n v="0.53829903374754307"/>
    <m/>
    <n v="0"/>
    <m/>
    <e v="#REF!"/>
    <e v="#REF!"/>
    <n v="392.96503895137641"/>
    <n v="542.39166609620827"/>
    <n v="0"/>
    <n v="323.24602479014806"/>
    <m/>
    <m/>
    <e v="#REF!"/>
    <m/>
    <m/>
    <m/>
    <m/>
    <m/>
    <s v="Asia-Pacific-40 Truck2020"/>
  </r>
  <r>
    <s v="Asia-Pacific-40 "/>
    <s v="Asia &amp; Oceania"/>
    <s v="Indonesia"/>
    <n v="0"/>
    <x v="11"/>
    <d v="2011-01-02T00:00:00"/>
    <x v="5"/>
    <n v="284.505"/>
    <n v="3917.4801099999995"/>
    <n v="13769.459622853727"/>
    <n v="0.12693761333348469"/>
    <n v="0.47381427830719036"/>
    <n v="82.526485648594303"/>
    <m/>
    <n v="408.7366170993302"/>
    <n v="243.59239811788649"/>
    <n v="12.702366547143283"/>
    <n v="0.86532433242471307"/>
    <n v="4.4647252410830333E-2"/>
    <n v="0"/>
    <n v="104.33661578930906"/>
    <n v="0"/>
    <n v="0.43651706559573994"/>
    <n v="0.12902403548078412"/>
    <n v="129.02403548078411"/>
    <n v="119.33600427609153"/>
    <n v="166.63599310791804"/>
    <n v="18.530642204679925"/>
    <n v="472.08249597952386"/>
    <n v="722.59752700330569"/>
    <n v="29.561919109792033"/>
    <n v="23.936920320443022"/>
    <n v="6.9028075458331362"/>
    <n v="63.433095165568119"/>
    <n v="24.142754756263713"/>
    <n v="95.193249519827816"/>
    <n v="413.69794998554551"/>
    <n v="6.9028075458331362"/>
    <n v="19.18041679381755"/>
    <n v="1290.8589001430855"/>
    <n v="0.60294583245185973"/>
    <m/>
    <n v="0"/>
    <m/>
    <e v="#REF!"/>
    <e v="#REF!"/>
    <n v="390.78908149571674"/>
    <n v="529.67184722383229"/>
    <n v="0"/>
    <n v="315.66546789085203"/>
    <m/>
    <m/>
    <e v="#REF!"/>
    <m/>
    <m/>
    <m/>
    <m/>
    <m/>
    <s v="Asia-Pacific-40 Truck2025"/>
  </r>
  <r>
    <s v="Asia-Pacific-40 "/>
    <s v="Asia &amp; Oceania"/>
    <s v="Indonesia"/>
    <n v="0"/>
    <x v="11"/>
    <d v="2041-01-06T00:00:00"/>
    <x v="6"/>
    <n v="295.48200000000003"/>
    <n v="4498.5199999999995"/>
    <n v="15224.34530698993"/>
    <n v="0.14092262342227002"/>
    <n v="0.52406201804310149"/>
    <n v="82.526485648594303"/>
    <m/>
    <n v="453.40336346150201"/>
    <n v="270.21218065584458"/>
    <n v="14.090481438309748"/>
    <n v="1.2136529423226499"/>
    <n v="4.7686429083022813E-2"/>
    <n v="0"/>
    <n v="100.78945152216774"/>
    <n v="0"/>
    <n v="0.44301997951247996"/>
    <n v="0.14179483025825793"/>
    <n v="141.79483025825792"/>
    <n v="132.0924763251887"/>
    <n v="182.89460544044127"/>
    <n v="17.214727506906655"/>
    <n v="442.28360343968387"/>
    <n v="617.29535271281441"/>
    <n v="29.892685415611091"/>
    <n v="23.892449069097442"/>
    <n v="6.9540493130806498"/>
    <n v="70.212641408181952"/>
    <n v="26.72275537492672"/>
    <n v="105.36972095026198"/>
    <n v="377.65658301661063"/>
    <n v="6.9540493130806498"/>
    <n v="18.627366664766861"/>
    <n v="1428.8769185693664"/>
    <n v="0.66741251351527098"/>
    <m/>
    <n v="0"/>
    <m/>
    <e v="#REF!"/>
    <e v="#REF!"/>
    <n v="389.95178046568526"/>
    <n v="524.75365808492086"/>
    <n v="0"/>
    <n v="312.73440314982918"/>
    <m/>
    <m/>
    <e v="#REF!"/>
    <m/>
    <m/>
    <m/>
    <m/>
    <m/>
    <s v="Asia-Pacific-40 Truck2030"/>
  </r>
  <r>
    <s v="Asia-Pacific-40 "/>
    <s v="Asia &amp; Oceania"/>
    <s v="Indonesia"/>
    <n v="0"/>
    <x v="11"/>
    <d v="2006-01-01T00:00:00"/>
    <x v="7"/>
    <n v="304.84699999999998"/>
    <n v="5876.94"/>
    <n v="19278.326504771248"/>
    <n v="0.18217547092570779"/>
    <n v="0.67650363312470618"/>
    <n v="82.526485648594303"/>
    <m/>
    <n v="585.94970507341714"/>
    <n v="349.20505739914017"/>
    <n v="18.209643131200746"/>
    <n v="1.5390356973635584"/>
    <n v="5.9733712751645081E-2"/>
    <n v="0"/>
    <n v="99.703196744124867"/>
    <n v="0"/>
    <n v="0.4600861350179522"/>
    <n v="0.18263748130049656"/>
    <n v="182.63748130049657"/>
    <n v="170.56642806989748"/>
    <n v="235.51005346522663"/>
    <n v="20.749335214659219"/>
    <n v="535.75393248646515"/>
    <n v="721.10614899442203"/>
    <n v="37.4789761746081"/>
    <n v="29.820580375966458"/>
    <n v="8.7180365175156016"/>
    <n v="90.662568140409093"/>
    <n v="34.505793322022157"/>
    <n v="136.06063474787533"/>
    <n v="452.30259146532978"/>
    <n v="8.7180365175156016"/>
    <n v="23.021897373725515"/>
    <n v="1845.0746347189547"/>
    <n v="0.86181383685166379"/>
    <m/>
    <n v="0"/>
    <m/>
    <e v="#REF!"/>
    <e v="#REF!"/>
    <n v="389.62962266711531"/>
    <n v="523.0092675655111"/>
    <n v="0"/>
    <n v="311.69480881915086"/>
    <m/>
    <m/>
    <e v="#REF!"/>
    <m/>
    <m/>
    <m/>
    <m/>
    <m/>
    <s v="Asia-Pacific-40 Truck2035"/>
  </r>
  <r>
    <s v="Asia-Pacific-40 "/>
    <s v="Asia &amp; Oceania"/>
    <s v="Indonesia"/>
    <n v="0"/>
    <x v="11"/>
    <d v="2036-01-06T00:00:00"/>
    <x v="8"/>
    <n v="312.43900000000002"/>
    <n v="7255.3599999999988"/>
    <n v="23221.684872887185"/>
    <n v="0.22149930370498208"/>
    <n v="0.82207868207398549"/>
    <n v="82.526485648594303"/>
    <m/>
    <n v="712.34687908090143"/>
    <n v="424.53325028361701"/>
    <n v="22.137706259383709"/>
    <n v="1.6634204961079873"/>
    <n v="7.0854490826637223E-2"/>
    <n v="0"/>
    <n v="98.182154859428266"/>
    <n v="0"/>
    <n v="0.46319390000116106"/>
    <n v="0.22178955414177823"/>
    <n v="221.78955414177824"/>
    <n v="207.29370023740779"/>
    <n v="285.95906717414618"/>
    <n v="24.653950419519468"/>
    <n v="637.51295150161013"/>
    <n v="847.62571106690939"/>
    <n v="45.126827709940216"/>
    <n v="35.853116400839284"/>
    <n v="10.497568627576566"/>
    <n v="110.18424509774128"/>
    <n v="41.935590184229682"/>
    <n v="165.35811005317811"/>
    <n v="536.09208919139223"/>
    <n v="10.497568627576566"/>
    <n v="27.590474376844146"/>
    <n v="2242.3731813857976"/>
    <n v="1.0473875683612817"/>
    <m/>
    <n v="0"/>
    <m/>
    <e v="#REF!"/>
    <e v="#REF!"/>
    <n v="389.50567462668164"/>
    <n v="522.43152684414656"/>
    <n v="0"/>
    <n v="311.35049602230316"/>
    <m/>
    <m/>
    <e v="#REF!"/>
    <m/>
    <m/>
    <m/>
    <m/>
    <m/>
    <s v="Asia-Pacific-40 Truck2040"/>
  </r>
  <r>
    <s v="Asia-Pacific-40 "/>
    <s v="Asia &amp; Oceania"/>
    <s v="Indonesia"/>
    <n v="0"/>
    <x v="11"/>
    <d v="2011-01-02T00:00:00"/>
    <x v="9"/>
    <n v="318.21600000000001"/>
    <n v="8633.7799999999988"/>
    <n v="27131.822409935383"/>
    <n v="0.2572578349853209"/>
    <n v="0.95459157659955363"/>
    <n v="82.526485648594303"/>
    <m/>
    <n v="827.30959114685561"/>
    <n v="493.04691300612382"/>
    <n v="25.710418971737951"/>
    <n v="1.8748660446769356"/>
    <n v="8.0795494166660223E-2"/>
    <n v="0"/>
    <n v="95.82240816268839"/>
    <n v="0"/>
    <n v="0.45787199189964195"/>
    <n v="0.25749275383599834"/>
    <n v="257.49275383599837"/>
    <n v="240.71839945025749"/>
    <n v="331.97964211428223"/>
    <n v="28.439138700952373"/>
    <n v="735.72526697550666"/>
    <n v="974.69178477778541"/>
    <n v="52.251343495759102"/>
    <n v="41.494437851175803"/>
    <n v="12.154185886518569"/>
    <n v="127.95058430732581"/>
    <n v="48.697340924254576"/>
    <n v="192.02105852600292"/>
    <n v="617.95083125469114"/>
    <n v="12.154185886518569"/>
    <n v="31.899487428881073"/>
    <n v="2603.9438424603345"/>
    <n v="1.2162732019557752"/>
    <m/>
    <n v="0"/>
    <m/>
    <e v="#REF!"/>
    <e v="#REF!"/>
    <n v="389.45798758832905"/>
    <n v="522.24797893177401"/>
    <n v="0"/>
    <n v="311.24110803435718"/>
    <m/>
    <m/>
    <e v="#REF!"/>
    <m/>
    <m/>
    <m/>
    <m/>
    <m/>
    <s v="Asia-Pacific-40 Truck2045"/>
  </r>
  <r>
    <s v="Asia-Pacific-40 "/>
    <s v="Asia &amp; Oceania"/>
    <s v="Indonesia"/>
    <n v="0"/>
    <x v="11"/>
    <d v="2036-01-06T00:00:00"/>
    <x v="10"/>
    <n v="322.23700000000002"/>
    <n v="10012.199999999999"/>
    <n v="31070.919850917173"/>
    <n v="0.28846097081529082"/>
    <n v="1.0702879544065953"/>
    <n v="82.526485648594303"/>
    <m/>
    <n v="927.63884884678293"/>
    <n v="552.83956055003955"/>
    <n v="28.828365721288812"/>
    <n v="2.0352963601499843"/>
    <n v="8.9463238924421498E-2"/>
    <n v="0"/>
    <n v="92.650850846645397"/>
    <n v="0"/>
    <n v="0.44726104407179113"/>
    <n v="0.28868734261014506"/>
    <n v="288.68734261014504"/>
    <n v="269.89797575923012"/>
    <n v="372.2024943880873"/>
    <n v="31.826525138297818"/>
    <n v="823.57108524935848"/>
    <n v="1090.1249978147885"/>
    <n v="58.549599362286216"/>
    <n v="46.491593579868251"/>
    <n v="13.619877796212826"/>
    <n v="143.46053845266516"/>
    <n v="54.600336639073532"/>
    <n v="215.29763912015659"/>
    <n v="691.52011879278473"/>
    <n v="13.619877796212826"/>
    <n v="35.733549691881414"/>
    <n v="2919.5919792042832"/>
    <n v="1.3637089352879486"/>
    <m/>
    <n v="0"/>
    <m/>
    <e v="#REF!"/>
    <e v="#REF!"/>
    <n v="389.43963942440985"/>
    <n v="522.19009493987699"/>
    <n v="0"/>
    <n v="311.20661124642828"/>
    <m/>
    <m/>
    <e v="#REF!"/>
    <m/>
    <m/>
    <m/>
    <m/>
    <m/>
    <s v="Asia-Pacific-40 Truck20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6:L44" firstHeaderRow="1" firstDataRow="2" firstDataCol="1"/>
  <pivotFields count="59">
    <pivotField showAll="0" defaultSubtotal="0"/>
    <pivotField showAll="0" defaultSubtotal="0"/>
    <pivotField showAll="0" defaultSubtotal="0"/>
    <pivotField showAll="0" defaultSubtotal="0"/>
    <pivotField axis="axisRow" showAll="0" defaultSubtotal="0">
      <items count="12">
        <item x="0"/>
        <item x="1"/>
        <item h="1" x="2"/>
        <item h="1" x="3"/>
        <item x="4"/>
        <item h="1" x="5"/>
        <item x="6"/>
        <item x="7"/>
        <item x="8"/>
        <item x="9"/>
        <item h="1" x="10"/>
        <item h="1" x="11"/>
      </items>
    </pivotField>
    <pivotField numFmtId="14" showAll="0" defaultSubtotal="0"/>
    <pivotField axis="axisCol" showAll="0" defaultSubtotal="0">
      <items count="11">
        <item x="0"/>
        <item x="1"/>
        <item x="2"/>
        <item x="3"/>
        <item x="4"/>
        <item x="5"/>
        <item x="6"/>
        <item x="7"/>
        <item x="8"/>
        <item x="9"/>
        <item x="10"/>
      </items>
    </pivotField>
    <pivotField numFmtId="171" showAll="0" defaultSubtotal="0"/>
    <pivotField numFmtId="171" showAll="0" defaultSubtotal="0"/>
    <pivotField numFmtId="171" showAll="0" defaultSubtotal="0"/>
    <pivotField showAll="0" defaultSubtotal="0"/>
    <pivotField showAll="0" defaultSubtotal="0"/>
    <pivotField numFmtId="1" showAll="0" defaultSubtotal="0"/>
    <pivotField showAll="0" defaultSubtotal="0"/>
    <pivotField numFmtId="1" showAll="0" defaultSubtotal="0"/>
    <pivotField numFmtId="1" showAll="0" defaultSubtotal="0"/>
    <pivotField showAll="0" defaultSubtotal="0"/>
    <pivotField showAll="0" defaultSubtotal="0"/>
    <pivotField numFmtId="43" showAll="0" defaultSubtotal="0"/>
    <pivotField numFmtId="171" showAll="0" defaultSubtotal="0"/>
    <pivotField numFmtId="171" showAll="0" defaultSubtotal="0"/>
    <pivotField numFmtId="164" showAll="0" defaultSubtotal="0"/>
    <pivotField numFmtId="164" showAll="0" defaultSubtotal="0"/>
    <pivotField numFmtId="2"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43" showAll="0" defaultSubtotal="0"/>
    <pivotField showAll="0" defaultSubtotal="0"/>
    <pivotField showAll="0" defaultSubtotal="0"/>
    <pivotField showAll="0" defaultSubtotal="0"/>
    <pivotField showAll="0" defaultSubtotal="0"/>
    <pivotField numFmtId="43" showAll="0" defaultSubtotal="0"/>
    <pivotField showAll="0" defaultSubtotal="0"/>
    <pivotField showAll="0" defaultSubtotal="0"/>
    <pivotField showAll="0" defaultSubtotal="0"/>
    <pivotField showAll="0" defaultSubtotal="0"/>
    <pivotField dataField="1" showAll="0" defaultSubtotal="0"/>
    <pivotField showAll="0" defaultSubtotal="0"/>
    <pivotField numFmtId="43" showAll="0" defaultSubtotal="0"/>
    <pivotField numFmtId="170" showAll="0" defaultSubtotal="0"/>
    <pivotField numFmtId="170" showAll="0" defaultSubtotal="0"/>
    <pivotField numFmtId="17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4"/>
  </rowFields>
  <rowItems count="7">
    <i>
      <x/>
    </i>
    <i>
      <x v="1"/>
    </i>
    <i>
      <x v="4"/>
    </i>
    <i>
      <x v="6"/>
    </i>
    <i>
      <x v="7"/>
    </i>
    <i>
      <x v="8"/>
    </i>
    <i>
      <x v="9"/>
    </i>
  </rowItems>
  <colFields count="1">
    <field x="6"/>
  </colFields>
  <colItems count="11">
    <i>
      <x/>
    </i>
    <i>
      <x v="1"/>
    </i>
    <i>
      <x v="2"/>
    </i>
    <i>
      <x v="3"/>
    </i>
    <i>
      <x v="4"/>
    </i>
    <i>
      <x v="5"/>
    </i>
    <i>
      <x v="6"/>
    </i>
    <i>
      <x v="7"/>
    </i>
    <i>
      <x v="8"/>
    </i>
    <i>
      <x v="9"/>
    </i>
    <i>
      <x v="10"/>
    </i>
  </colItems>
  <dataFields count="1">
    <dataField name="Average of New Vehicle Efficiency (MJ/km)" fld="44" subtotal="average" baseField="4" baseItem="0" numFmtId="2"/>
  </dataFields>
  <formats count="7">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2:I9" firstHeaderRow="1" firstDataRow="2" firstDataCol="1"/>
  <pivotFields count="59">
    <pivotField showAll="0" defaultSubtotal="0"/>
    <pivotField showAll="0" defaultSubtotal="0"/>
    <pivotField showAll="0" defaultSubtotal="0"/>
    <pivotField showAll="0" defaultSubtotal="0"/>
    <pivotField axis="axisRow" showAll="0" defaultSubtotal="0">
      <items count="12">
        <item x="0"/>
        <item x="1"/>
        <item h="1" x="2"/>
        <item x="3"/>
        <item x="4"/>
        <item h="1" x="5"/>
        <item h="1" x="6"/>
        <item x="7"/>
        <item h="1" x="8"/>
        <item h="1" x="9"/>
        <item x="10"/>
        <item h="1" x="11"/>
      </items>
    </pivotField>
    <pivotField numFmtId="14" showAll="0" defaultSubtotal="0"/>
    <pivotField axis="axisCol" showAll="0" defaultSubtotal="0">
      <items count="11">
        <item h="1" x="0"/>
        <item h="1" x="1"/>
        <item h="1" x="2"/>
        <item x="3"/>
        <item x="4"/>
        <item x="5"/>
        <item x="6"/>
        <item x="7"/>
        <item x="8"/>
        <item x="9"/>
        <item x="10"/>
      </items>
    </pivotField>
    <pivotField numFmtId="171" showAll="0" defaultSubtotal="0"/>
    <pivotField numFmtId="171" showAll="0" defaultSubtotal="0"/>
    <pivotField numFmtId="171" showAll="0" defaultSubtotal="0"/>
    <pivotField showAll="0" defaultSubtotal="0"/>
    <pivotField showAll="0" defaultSubtotal="0"/>
    <pivotField numFmtId="1" showAll="0" defaultSubtotal="0"/>
    <pivotField dataField="1" showAll="0" defaultSubtotal="0"/>
    <pivotField numFmtId="1" showAll="0" defaultSubtotal="0"/>
    <pivotField numFmtId="1" showAll="0" defaultSubtotal="0"/>
    <pivotField showAll="0" defaultSubtotal="0"/>
    <pivotField showAll="0" defaultSubtotal="0"/>
    <pivotField numFmtId="43" showAll="0" defaultSubtotal="0"/>
    <pivotField numFmtId="171" showAll="0" defaultSubtotal="0"/>
    <pivotField numFmtId="171" showAll="0" defaultSubtotal="0"/>
    <pivotField numFmtId="164" showAll="0" defaultSubtotal="0"/>
    <pivotField numFmtId="164" showAll="0" defaultSubtotal="0"/>
    <pivotField numFmtId="2"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43" showAll="0" defaultSubtotal="0"/>
    <pivotField showAll="0" defaultSubtotal="0"/>
    <pivotField showAll="0" defaultSubtotal="0"/>
    <pivotField showAll="0" defaultSubtotal="0"/>
    <pivotField showAll="0" defaultSubtotal="0"/>
    <pivotField numFmtId="43" showAll="0" defaultSubtotal="0"/>
    <pivotField showAll="0" defaultSubtotal="0"/>
    <pivotField showAll="0" defaultSubtotal="0"/>
    <pivotField showAll="0" defaultSubtotal="0"/>
    <pivotField showAll="0" defaultSubtotal="0"/>
    <pivotField showAll="0" defaultSubtotal="0"/>
    <pivotField showAll="0" defaultSubtotal="0"/>
    <pivotField numFmtId="43" showAll="0" defaultSubtotal="0"/>
    <pivotField numFmtId="170" showAll="0" defaultSubtotal="0"/>
    <pivotField numFmtId="170" showAll="0" defaultSubtotal="0"/>
    <pivotField numFmtId="17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4"/>
  </rowFields>
  <rowItems count="6">
    <i>
      <x/>
    </i>
    <i>
      <x v="1"/>
    </i>
    <i>
      <x v="3"/>
    </i>
    <i>
      <x v="4"/>
    </i>
    <i>
      <x v="7"/>
    </i>
    <i>
      <x v="10"/>
    </i>
  </rowItems>
  <colFields count="1">
    <field x="6"/>
  </colFields>
  <colItems count="8">
    <i>
      <x v="3"/>
    </i>
    <i>
      <x v="4"/>
    </i>
    <i>
      <x v="5"/>
    </i>
    <i>
      <x v="6"/>
    </i>
    <i>
      <x v="7"/>
    </i>
    <i>
      <x v="8"/>
    </i>
    <i>
      <x v="9"/>
    </i>
    <i>
      <x v="10"/>
    </i>
  </colItems>
  <dataFields count="1">
    <dataField name="Sum of Passenger-km (billion)" fld="13"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1:I14" firstHeaderRow="1" firstDataRow="2" firstDataCol="1"/>
  <pivotFields count="59">
    <pivotField showAll="0" defaultSubtotal="0"/>
    <pivotField showAll="0" defaultSubtotal="0"/>
    <pivotField showAll="0" defaultSubtotal="0"/>
    <pivotField showAll="0" defaultSubtotal="0"/>
    <pivotField axis="axisRow" showAll="0" defaultSubtotal="0">
      <items count="12">
        <item h="1" x="0"/>
        <item h="1" x="1"/>
        <item h="1" x="2"/>
        <item h="1" x="3"/>
        <item h="1" x="4"/>
        <item x="5"/>
        <item h="1" x="6"/>
        <item h="1" x="7"/>
        <item h="1" x="8"/>
        <item h="1" x="9"/>
        <item h="1" x="10"/>
        <item x="11"/>
      </items>
    </pivotField>
    <pivotField numFmtId="14" showAll="0" defaultSubtotal="0"/>
    <pivotField axis="axisCol" showAll="0" defaultSubtotal="0">
      <items count="11">
        <item h="1" x="0"/>
        <item h="1" x="1"/>
        <item h="1" x="2"/>
        <item x="3"/>
        <item x="4"/>
        <item x="5"/>
        <item x="6"/>
        <item x="7"/>
        <item x="8"/>
        <item x="9"/>
        <item x="10"/>
      </items>
    </pivotField>
    <pivotField numFmtId="171" showAll="0" defaultSubtotal="0"/>
    <pivotField numFmtId="171" showAll="0" defaultSubtotal="0"/>
    <pivotField numFmtId="171" showAll="0" defaultSubtotal="0"/>
    <pivotField showAll="0" defaultSubtotal="0"/>
    <pivotField showAll="0" defaultSubtotal="0"/>
    <pivotField numFmtId="1" showAll="0" defaultSubtotal="0"/>
    <pivotField showAll="0" defaultSubtotal="0"/>
    <pivotField dataField="1" numFmtId="1" showAll="0" defaultSubtotal="0"/>
    <pivotField numFmtId="1" showAll="0" defaultSubtotal="0"/>
    <pivotField showAll="0" defaultSubtotal="0"/>
    <pivotField showAll="0" defaultSubtotal="0"/>
    <pivotField numFmtId="43" showAll="0" defaultSubtotal="0"/>
    <pivotField numFmtId="171" showAll="0" defaultSubtotal="0"/>
    <pivotField numFmtId="171" showAll="0" defaultSubtotal="0"/>
    <pivotField numFmtId="164" showAll="0" defaultSubtotal="0"/>
    <pivotField numFmtId="164" showAll="0" defaultSubtotal="0"/>
    <pivotField numFmtId="2"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43" showAll="0" defaultSubtotal="0"/>
    <pivotField showAll="0" defaultSubtotal="0"/>
    <pivotField showAll="0" defaultSubtotal="0"/>
    <pivotField showAll="0" defaultSubtotal="0"/>
    <pivotField showAll="0" defaultSubtotal="0"/>
    <pivotField numFmtId="43" showAll="0" defaultSubtotal="0"/>
    <pivotField showAll="0" defaultSubtotal="0"/>
    <pivotField showAll="0" defaultSubtotal="0"/>
    <pivotField showAll="0" defaultSubtotal="0"/>
    <pivotField showAll="0" defaultSubtotal="0"/>
    <pivotField showAll="0" defaultSubtotal="0"/>
    <pivotField showAll="0" defaultSubtotal="0"/>
    <pivotField numFmtId="43" showAll="0" defaultSubtotal="0"/>
    <pivotField numFmtId="170" showAll="0" defaultSubtotal="0"/>
    <pivotField numFmtId="170" showAll="0" defaultSubtotal="0"/>
    <pivotField numFmtId="17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4"/>
  </rowFields>
  <rowItems count="2">
    <i>
      <x v="5"/>
    </i>
    <i>
      <x v="11"/>
    </i>
  </rowItems>
  <colFields count="1">
    <field x="6"/>
  </colFields>
  <colItems count="8">
    <i>
      <x v="3"/>
    </i>
    <i>
      <x v="4"/>
    </i>
    <i>
      <x v="5"/>
    </i>
    <i>
      <x v="6"/>
    </i>
    <i>
      <x v="7"/>
    </i>
    <i>
      <x v="8"/>
    </i>
    <i>
      <x v="9"/>
    </i>
    <i>
      <x v="10"/>
    </i>
  </colItems>
  <dataFields count="1">
    <dataField name="Sum of Tonne-km (billion)"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47:L55" firstHeaderRow="1" firstDataRow="2" firstDataCol="1"/>
  <pivotFields count="59">
    <pivotField showAll="0" defaultSubtotal="0"/>
    <pivotField showAll="0" defaultSubtotal="0"/>
    <pivotField showAll="0" defaultSubtotal="0"/>
    <pivotField showAll="0" defaultSubtotal="0"/>
    <pivotField axis="axisRow" showAll="0" defaultSubtotal="0">
      <items count="12">
        <item x="0"/>
        <item x="1"/>
        <item h="1" x="2"/>
        <item h="1" x="3"/>
        <item x="4"/>
        <item h="1" x="5"/>
        <item x="6"/>
        <item x="7"/>
        <item x="8"/>
        <item x="9"/>
        <item h="1" x="10"/>
        <item h="1" x="11"/>
      </items>
    </pivotField>
    <pivotField numFmtId="14" showAll="0" defaultSubtotal="0"/>
    <pivotField axis="axisCol" showAll="0" defaultSubtotal="0">
      <items count="11">
        <item x="0"/>
        <item x="1"/>
        <item x="2"/>
        <item x="3"/>
        <item x="4"/>
        <item x="5"/>
        <item x="6"/>
        <item x="7"/>
        <item x="8"/>
        <item x="9"/>
        <item x="10"/>
      </items>
    </pivotField>
    <pivotField numFmtId="171" showAll="0" defaultSubtotal="0"/>
    <pivotField numFmtId="171" showAll="0" defaultSubtotal="0"/>
    <pivotField numFmtId="171" showAll="0" defaultSubtotal="0"/>
    <pivotField showAll="0" defaultSubtotal="0"/>
    <pivotField showAll="0" defaultSubtotal="0"/>
    <pivotField numFmtId="1" showAll="0" defaultSubtotal="0"/>
    <pivotField showAll="0" defaultSubtotal="0"/>
    <pivotField numFmtId="1" showAll="0" defaultSubtotal="0"/>
    <pivotField numFmtId="1" showAll="0" defaultSubtotal="0"/>
    <pivotField dataField="1" showAll="0" defaultSubtotal="0"/>
    <pivotField showAll="0" defaultSubtotal="0"/>
    <pivotField numFmtId="43" showAll="0" defaultSubtotal="0"/>
    <pivotField numFmtId="171" showAll="0" defaultSubtotal="0"/>
    <pivotField numFmtId="171" showAll="0" defaultSubtotal="0"/>
    <pivotField numFmtId="164" showAll="0" defaultSubtotal="0"/>
    <pivotField numFmtId="164" showAll="0" defaultSubtotal="0"/>
    <pivotField numFmtId="2"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43" showAll="0" defaultSubtotal="0"/>
    <pivotField showAll="0" defaultSubtotal="0"/>
    <pivotField showAll="0" defaultSubtotal="0"/>
    <pivotField showAll="0" defaultSubtotal="0"/>
    <pivotField showAll="0" defaultSubtotal="0"/>
    <pivotField numFmtId="43" showAll="0" defaultSubtotal="0"/>
    <pivotField showAll="0" defaultSubtotal="0"/>
    <pivotField showAll="0" defaultSubtotal="0"/>
    <pivotField showAll="0" defaultSubtotal="0"/>
    <pivotField showAll="0" defaultSubtotal="0"/>
    <pivotField showAll="0" defaultSubtotal="0"/>
    <pivotField showAll="0" defaultSubtotal="0"/>
    <pivotField numFmtId="43" showAll="0" defaultSubtotal="0"/>
    <pivotField numFmtId="170" showAll="0" defaultSubtotal="0"/>
    <pivotField numFmtId="170" showAll="0" defaultSubtotal="0"/>
    <pivotField numFmtId="17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4"/>
  </rowFields>
  <rowItems count="7">
    <i>
      <x/>
    </i>
    <i>
      <x v="1"/>
    </i>
    <i>
      <x v="4"/>
    </i>
    <i>
      <x v="6"/>
    </i>
    <i>
      <x v="7"/>
    </i>
    <i>
      <x v="8"/>
    </i>
    <i>
      <x v="9"/>
    </i>
  </rowItems>
  <colFields count="1">
    <field x="6"/>
  </colFields>
  <colItems count="11">
    <i>
      <x/>
    </i>
    <i>
      <x v="1"/>
    </i>
    <i>
      <x v="2"/>
    </i>
    <i>
      <x v="3"/>
    </i>
    <i>
      <x v="4"/>
    </i>
    <i>
      <x v="5"/>
    </i>
    <i>
      <x v="6"/>
    </i>
    <i>
      <x v="7"/>
    </i>
    <i>
      <x v="8"/>
    </i>
    <i>
      <x v="9"/>
    </i>
    <i>
      <x v="10"/>
    </i>
  </colItems>
  <dataFields count="1">
    <dataField name="Sum of Vehicle stock (million)" fld="16" baseField="0" baseItem="0"/>
  </dataFields>
  <formats count="7">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IX.b.2.Outputs" displayName="IX.b.2.Outputs" ref="C182:N186" totalsRowShown="0" headerRowDxfId="42" dataDxfId="41">
  <autoFilter ref="C182:N186"/>
  <tableColumns count="12">
    <tableColumn id="1" name="Vector" dataDxfId="40"/>
    <tableColumn id="2" name="Name" dataDxfId="39"/>
    <tableColumn id="3" name="Notes" dataDxfId="38"/>
    <tableColumn id="4" name="2011" dataDxfId="37"/>
    <tableColumn id="5" name="2015" dataDxfId="36"/>
    <tableColumn id="6" name="2020" dataDxfId="35"/>
    <tableColumn id="7" name="2025" dataDxfId="34"/>
    <tableColumn id="8" name="2030" dataDxfId="33"/>
    <tableColumn id="9" name="2035" dataDxfId="32"/>
    <tableColumn id="10" name="2040" dataDxfId="31"/>
    <tableColumn id="11" name="2045" dataDxfId="30"/>
    <tableColumn id="12" name="2050" dataDxfId="29"/>
  </tableColumns>
  <tableStyleInfo showFirstColumn="0" showLastColumn="0" showRowStripes="1" showColumnStripes="0"/>
</table>
</file>

<file path=xl/tables/table2.xml><?xml version="1.0" encoding="utf-8"?>
<table xmlns="http://schemas.openxmlformats.org/spreadsheetml/2006/main" id="4" name="IX.b.2.Info" displayName="IX.b.2.Info" ref="C197:N198" totalsRowShown="0" headerRowDxfId="28" dataDxfId="26" headerRowBorderDxfId="27">
  <autoFilter ref="C197:N198"/>
  <tableColumns count="12">
    <tableColumn id="1" name="Vector" dataDxfId="25"/>
    <tableColumn id="2" name="Name" dataDxfId="24"/>
    <tableColumn id="3" name="Notes" dataDxfId="23"/>
    <tableColumn id="4" name="2011" dataDxfId="22"/>
    <tableColumn id="5" name="2015" dataDxfId="21"/>
    <tableColumn id="6" name="2020" dataDxfId="20"/>
    <tableColumn id="7" name="2025" dataDxfId="19"/>
    <tableColumn id="8" name="2030" dataDxfId="18"/>
    <tableColumn id="9" name="2035" dataDxfId="17"/>
    <tableColumn id="10" name="2040" dataDxfId="16"/>
    <tableColumn id="11" name="2045" dataDxfId="15"/>
    <tableColumn id="12" name="2050" dataDxfId="14"/>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topLeftCell="A4" workbookViewId="0">
      <selection activeCell="D18" sqref="D18"/>
    </sheetView>
  </sheetViews>
  <sheetFormatPr defaultRowHeight="15"/>
  <cols>
    <col min="1" max="1" width="21" customWidth="1"/>
    <col min="2" max="2" width="85.42578125" customWidth="1"/>
    <col min="4" max="4" width="74.42578125" customWidth="1"/>
  </cols>
  <sheetData>
    <row r="1" spans="1:2">
      <c r="A1" s="1" t="s">
        <v>27</v>
      </c>
    </row>
    <row r="2" spans="1:2">
      <c r="A2" s="1" t="s">
        <v>28</v>
      </c>
    </row>
    <row r="3" spans="1:2">
      <c r="A3" s="1" t="s">
        <v>29</v>
      </c>
    </row>
    <row r="4" spans="1:2">
      <c r="A4" s="1"/>
    </row>
    <row r="5" spans="1:2">
      <c r="A5" s="1" t="s">
        <v>0</v>
      </c>
      <c r="B5" s="5" t="s">
        <v>409</v>
      </c>
    </row>
    <row r="6" spans="1:2">
      <c r="A6" s="1"/>
      <c r="B6" s="183" t="s">
        <v>394</v>
      </c>
    </row>
    <row r="7" spans="1:2">
      <c r="A7" s="1"/>
      <c r="B7" s="2">
        <v>2012</v>
      </c>
    </row>
    <row r="8" spans="1:2">
      <c r="A8" s="1"/>
      <c r="B8" s="183" t="s">
        <v>395</v>
      </c>
    </row>
    <row r="9" spans="1:2">
      <c r="A9" s="1"/>
      <c r="B9" s="4" t="s">
        <v>396</v>
      </c>
    </row>
    <row r="10" spans="1:2" ht="45">
      <c r="A10" s="1"/>
      <c r="B10" s="218" t="s">
        <v>411</v>
      </c>
    </row>
    <row r="11" spans="1:2">
      <c r="A11" s="1"/>
    </row>
    <row r="12" spans="1:2">
      <c r="A12" s="1"/>
      <c r="B12" s="5" t="s">
        <v>397</v>
      </c>
    </row>
    <row r="13" spans="1:2">
      <c r="A13" s="1"/>
      <c r="B13" t="s">
        <v>121</v>
      </c>
    </row>
    <row r="14" spans="1:2">
      <c r="A14" s="1"/>
      <c r="B14" s="2">
        <v>2014</v>
      </c>
    </row>
    <row r="15" spans="1:2">
      <c r="A15" s="1"/>
      <c r="B15" t="s">
        <v>122</v>
      </c>
    </row>
    <row r="16" spans="1:2">
      <c r="A16" s="1"/>
      <c r="B16" s="4" t="s">
        <v>123</v>
      </c>
    </row>
    <row r="17" spans="1:2">
      <c r="A17" s="1"/>
      <c r="B17" t="s">
        <v>393</v>
      </c>
    </row>
    <row r="19" spans="1:2">
      <c r="A19" s="1"/>
      <c r="B19" s="5" t="s">
        <v>142</v>
      </c>
    </row>
    <row r="20" spans="1:2">
      <c r="A20" s="1"/>
      <c r="B20" s="8" t="s">
        <v>132</v>
      </c>
    </row>
    <row r="21" spans="1:2">
      <c r="A21" s="1"/>
      <c r="B21" s="150">
        <v>2010</v>
      </c>
    </row>
    <row r="22" spans="1:2">
      <c r="A22" s="1"/>
      <c r="B22" s="8" t="s">
        <v>133</v>
      </c>
    </row>
    <row r="23" spans="1:2">
      <c r="A23" s="1"/>
      <c r="B23" s="8" t="s">
        <v>134</v>
      </c>
    </row>
    <row r="24" spans="1:2">
      <c r="A24" s="1"/>
      <c r="B24" s="8" t="s">
        <v>135</v>
      </c>
    </row>
    <row r="25" spans="1:2">
      <c r="A25" s="1"/>
    </row>
    <row r="26" spans="1:2">
      <c r="A26" s="1"/>
      <c r="B26" s="5" t="s">
        <v>162</v>
      </c>
    </row>
    <row r="27" spans="1:2">
      <c r="A27" s="1"/>
      <c r="B27" s="8" t="s">
        <v>124</v>
      </c>
    </row>
    <row r="28" spans="1:2">
      <c r="A28" s="1"/>
      <c r="B28" s="2">
        <v>2016</v>
      </c>
    </row>
    <row r="29" spans="1:2">
      <c r="A29" s="1"/>
      <c r="B29" s="8" t="s">
        <v>125</v>
      </c>
    </row>
    <row r="30" spans="1:2">
      <c r="A30" s="1"/>
      <c r="B30" s="145" t="s">
        <v>126</v>
      </c>
    </row>
    <row r="31" spans="1:2">
      <c r="A31" s="1"/>
      <c r="B31" s="8" t="s">
        <v>163</v>
      </c>
    </row>
    <row r="32" spans="1:2">
      <c r="A32" s="1"/>
    </row>
    <row r="33" spans="1:2">
      <c r="A33" s="1"/>
      <c r="B33" s="5" t="s">
        <v>156</v>
      </c>
    </row>
    <row r="34" spans="1:2">
      <c r="A34" s="1"/>
      <c r="B34" t="s">
        <v>157</v>
      </c>
    </row>
    <row r="35" spans="1:2">
      <c r="A35" s="1"/>
      <c r="B35" s="2">
        <v>2016</v>
      </c>
    </row>
    <row r="36" spans="1:2">
      <c r="A36" s="1"/>
      <c r="B36" t="s">
        <v>158</v>
      </c>
    </row>
    <row r="37" spans="1:2">
      <c r="A37" s="1"/>
      <c r="B37" t="s">
        <v>159</v>
      </c>
    </row>
    <row r="38" spans="1:2">
      <c r="A38" s="1"/>
      <c r="B38" t="s">
        <v>160</v>
      </c>
    </row>
    <row r="39" spans="1:2">
      <c r="A39" s="1"/>
    </row>
    <row r="40" spans="1:2">
      <c r="A40" s="1"/>
      <c r="B40" s="5" t="s">
        <v>410</v>
      </c>
    </row>
    <row r="41" spans="1:2">
      <c r="A41" s="1"/>
      <c r="B41" t="s">
        <v>166</v>
      </c>
    </row>
    <row r="42" spans="1:2">
      <c r="A42" s="1"/>
    </row>
    <row r="43" spans="1:2">
      <c r="A43" s="1" t="s">
        <v>41</v>
      </c>
    </row>
    <row r="44" spans="1:2">
      <c r="A44" s="1"/>
    </row>
    <row r="45" spans="1:2">
      <c r="A45" s="1" t="s">
        <v>28</v>
      </c>
    </row>
    <row r="46" spans="1:2">
      <c r="A46" t="s">
        <v>167</v>
      </c>
    </row>
    <row r="47" spans="1:2">
      <c r="A47" t="s">
        <v>168</v>
      </c>
    </row>
    <row r="48" spans="1:2">
      <c r="A48" s="1"/>
    </row>
    <row r="49" spans="1:2">
      <c r="A49" s="1" t="s">
        <v>29</v>
      </c>
    </row>
    <row r="50" spans="1:2">
      <c r="A50" s="149"/>
      <c r="B50" t="s">
        <v>172</v>
      </c>
    </row>
    <row r="51" spans="1:2">
      <c r="A51" s="149"/>
      <c r="B51" t="s">
        <v>173</v>
      </c>
    </row>
    <row r="52" spans="1:2">
      <c r="A52" t="s">
        <v>164</v>
      </c>
      <c r="B52" t="s">
        <v>174</v>
      </c>
    </row>
    <row r="53" spans="1:2">
      <c r="A53" t="s">
        <v>165</v>
      </c>
      <c r="B53" t="s">
        <v>175</v>
      </c>
    </row>
    <row r="54" spans="1:2">
      <c r="B54" t="s">
        <v>176</v>
      </c>
    </row>
    <row r="55" spans="1:2">
      <c r="A55" s="1" t="s">
        <v>169</v>
      </c>
      <c r="B55" t="s">
        <v>177</v>
      </c>
    </row>
    <row r="56" spans="1:2">
      <c r="A56" t="s">
        <v>170</v>
      </c>
      <c r="B56" t="s">
        <v>178</v>
      </c>
    </row>
    <row r="57" spans="1:2">
      <c r="B57" t="s">
        <v>179</v>
      </c>
    </row>
    <row r="59" spans="1:2">
      <c r="A59">
        <v>0.96</v>
      </c>
    </row>
    <row r="60" spans="1:2">
      <c r="A60" s="163">
        <v>0.97</v>
      </c>
      <c r="B60" t="s">
        <v>184</v>
      </c>
    </row>
    <row r="61" spans="1:2">
      <c r="A61" s="163">
        <v>0.97099999999999997</v>
      </c>
    </row>
    <row r="62" spans="1:2">
      <c r="A62">
        <v>0.98699999999999999</v>
      </c>
    </row>
    <row r="63" spans="1:2">
      <c r="A63">
        <v>1.022</v>
      </c>
    </row>
    <row r="64" spans="1:2">
      <c r="A64" s="163">
        <v>1.1090565346143086</v>
      </c>
    </row>
    <row r="65" spans="1:1">
      <c r="A65" s="163">
        <v>1.0680482854395899</v>
      </c>
    </row>
    <row r="66" spans="1:1">
      <c r="A66">
        <v>13380</v>
      </c>
    </row>
    <row r="69" spans="1:1">
      <c r="A69" s="166">
        <v>0.82</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7"/>
  <sheetViews>
    <sheetView workbookViewId="0">
      <pane xSplit="1" ySplit="1" topLeftCell="B2" activePane="bottomRight" state="frozen"/>
      <selection activeCell="Z22" sqref="Z22"/>
      <selection pane="topRight" activeCell="Z22" sqref="Z22"/>
      <selection pane="bottomLeft" activeCell="Z22" sqref="Z22"/>
      <selection pane="bottomRight" activeCell="B3" sqref="B3"/>
    </sheetView>
  </sheetViews>
  <sheetFormatPr defaultRowHeight="15"/>
  <cols>
    <col min="1" max="1" width="40.140625" customWidth="1"/>
    <col min="2" max="27" width="9.5703125" bestFit="1" customWidth="1"/>
  </cols>
  <sheetData>
    <row r="1" spans="1:37">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c r="A2" s="1" t="s">
        <v>17</v>
      </c>
      <c r="B2" s="148">
        <f>Calculations!B69</f>
        <v>3.4760752877549089E-4</v>
      </c>
      <c r="C2" s="148">
        <f>TREND(Calculations!$B69:$C69,Calculations!$B$17:$C$17,'VFP-BCDT-passengers'!C$1)</f>
        <v>3.4760752877549089E-4</v>
      </c>
      <c r="D2" s="148">
        <f>TREND(Calculations!$B69:$C69,Calculations!$B$17:$C$17,'VFP-BCDT-passengers'!D$1)</f>
        <v>3.4760752877549089E-4</v>
      </c>
      <c r="E2" s="148">
        <f>TREND(Calculations!$B69:$C69,Calculations!$B$17:$C$17,'VFP-BCDT-passengers'!E$1)</f>
        <v>3.4760752877549089E-4</v>
      </c>
      <c r="F2" s="148">
        <f>TREND(Calculations!$B69:$C69,Calculations!$B$17:$C$17,'VFP-BCDT-passengers'!F$1)</f>
        <v>3.4760752877549089E-4</v>
      </c>
      <c r="G2" s="148">
        <f>Calculations!C69</f>
        <v>3.4760752877549089E-4</v>
      </c>
      <c r="H2" s="148">
        <f>TREND(Calculations!$C69:$D69,Calculations!$C$17:$D$17,'VFP-BCDT-passengers'!H$1)</f>
        <v>3.4760752877549089E-4</v>
      </c>
      <c r="I2" s="148">
        <f>TREND(Calculations!$C69:$D69,Calculations!$C$17:$D$17,'VFP-BCDT-passengers'!I$1)</f>
        <v>3.4760752877549089E-4</v>
      </c>
      <c r="J2" s="148">
        <f>TREND(Calculations!$C69:$D69,Calculations!$C$17:$D$17,'VFP-BCDT-passengers'!J$1)</f>
        <v>3.4760752877549089E-4</v>
      </c>
      <c r="K2" s="148">
        <f>TREND(Calculations!$C69:$D69,Calculations!$C$17:$D$17,'VFP-BCDT-passengers'!K$1)</f>
        <v>3.4760752877549089E-4</v>
      </c>
      <c r="L2" s="148">
        <f>Calculations!D69</f>
        <v>3.4760752877549089E-4</v>
      </c>
      <c r="M2" s="148">
        <f>TREND(Calculations!$D69:$E69,Calculations!$D$17:$E$17,'VFP-BCDT-passengers'!M$1)</f>
        <v>3.4760752877549089E-4</v>
      </c>
      <c r="N2" s="148">
        <f>TREND(Calculations!$D69:$E69,Calculations!$D$17:$E$17,'VFP-BCDT-passengers'!N$1)</f>
        <v>3.4760752877549089E-4</v>
      </c>
      <c r="O2" s="148">
        <f>TREND(Calculations!$D69:$E69,Calculations!$D$17:$E$17,'VFP-BCDT-passengers'!O$1)</f>
        <v>3.4760752877549089E-4</v>
      </c>
      <c r="P2" s="148">
        <f>TREND(Calculations!$D69:$E69,Calculations!$D$17:$E$17,'VFP-BCDT-passengers'!P$1)</f>
        <v>3.4760752877549089E-4</v>
      </c>
      <c r="Q2" s="148">
        <f>Calculations!E69</f>
        <v>3.4760752877549089E-4</v>
      </c>
      <c r="R2" s="148">
        <f>TREND(Calculations!$E69:$F69,Calculations!$E$17:$F$17,'VFP-BCDT-passengers'!R$1)</f>
        <v>3.4760752877549089E-4</v>
      </c>
      <c r="S2" s="148">
        <f>TREND(Calculations!$E69:$F69,Calculations!$E$17:$F$17,'VFP-BCDT-passengers'!S$1)</f>
        <v>3.4760752877549089E-4</v>
      </c>
      <c r="T2" s="148">
        <f>TREND(Calculations!$E69:$F69,Calculations!$E$17:$F$17,'VFP-BCDT-passengers'!T$1)</f>
        <v>3.4760752877549089E-4</v>
      </c>
      <c r="U2" s="148">
        <f>TREND(Calculations!$E69:$F69,Calculations!$E$17:$F$17,'VFP-BCDT-passengers'!U$1)</f>
        <v>3.4760752877549089E-4</v>
      </c>
      <c r="V2" s="148">
        <f>Calculations!F69</f>
        <v>3.4760752877549089E-4</v>
      </c>
      <c r="W2" s="148">
        <f>TREND(Calculations!$F69:$G69,Calculations!$F$17:$G$17,'VFP-BCDT-passengers'!W$1)</f>
        <v>3.4760752877549089E-4</v>
      </c>
      <c r="X2" s="148">
        <f>TREND(Calculations!$F69:$G69,Calculations!$F$17:$G$17,'VFP-BCDT-passengers'!X$1)</f>
        <v>3.4760752877549089E-4</v>
      </c>
      <c r="Y2" s="148">
        <f>TREND(Calculations!$F69:$G69,Calculations!$F$17:$G$17,'VFP-BCDT-passengers'!Y$1)</f>
        <v>3.4760752877549089E-4</v>
      </c>
      <c r="Z2" s="148">
        <f>TREND(Calculations!$F69:$G69,Calculations!$F$17:$G$17,'VFP-BCDT-passengers'!Z$1)</f>
        <v>3.4760752877549089E-4</v>
      </c>
      <c r="AA2" s="148">
        <f>Calculations!G69</f>
        <v>3.4760752877549089E-4</v>
      </c>
      <c r="AB2" s="148">
        <f>TREND(Calculations!$G69:$H69,Calculations!$G$17:$H$17,'VFP-BCDT-passengers'!AB$1)</f>
        <v>3.4760752877549089E-4</v>
      </c>
      <c r="AC2" s="148">
        <f>TREND(Calculations!$G69:$H69,Calculations!$G$17:$H$17,'VFP-BCDT-passengers'!AC$1)</f>
        <v>3.4760752877549089E-4</v>
      </c>
      <c r="AD2" s="148">
        <f>TREND(Calculations!$G69:$H69,Calculations!$G$17:$H$17,'VFP-BCDT-passengers'!AD$1)</f>
        <v>3.4760752877549089E-4</v>
      </c>
      <c r="AE2" s="148">
        <f>TREND(Calculations!$G69:$H69,Calculations!$G$17:$H$17,'VFP-BCDT-passengers'!AE$1)</f>
        <v>3.4760752877549089E-4</v>
      </c>
      <c r="AF2" s="148">
        <f>Calculations!H69</f>
        <v>3.4760752877549089E-4</v>
      </c>
      <c r="AG2" s="148">
        <f>TREND(Calculations!$H69:$I69,Calculations!$H$17:$I$17,'VFP-BCDT-passengers'!AG$1)</f>
        <v>3.4760752877549089E-4</v>
      </c>
      <c r="AH2" s="148">
        <f>TREND(Calculations!$H69:$I69,Calculations!$H$17:$I$17,'VFP-BCDT-passengers'!AH$1)</f>
        <v>3.4760752877549089E-4</v>
      </c>
      <c r="AI2" s="148">
        <f>TREND(Calculations!$H69:$I69,Calculations!$H$17:$I$17,'VFP-BCDT-passengers'!AI$1)</f>
        <v>3.4760752877549089E-4</v>
      </c>
      <c r="AJ2" s="148">
        <f>TREND(Calculations!$H69:$I69,Calculations!$H$17:$I$17,'VFP-BCDT-passengers'!AJ$1)</f>
        <v>3.4760752877549089E-4</v>
      </c>
      <c r="AK2" s="148">
        <f>Calculations!I69</f>
        <v>3.4760752877549089E-4</v>
      </c>
    </row>
    <row r="3" spans="1:37">
      <c r="A3" s="1" t="s">
        <v>16</v>
      </c>
      <c r="B3" s="148">
        <f>Calculations!B70</f>
        <v>1.7526051261241157E-3</v>
      </c>
      <c r="C3" s="148">
        <f>TREND(Calculations!$B70:$C70,Calculations!$B$17:$C$17,'VFP-BCDT-passengers'!C$1)</f>
        <v>1.7526051261241157E-3</v>
      </c>
      <c r="D3" s="148">
        <f>TREND(Calculations!$B70:$C70,Calculations!$B$17:$C$17,'VFP-BCDT-passengers'!D$1)</f>
        <v>1.7526051261241157E-3</v>
      </c>
      <c r="E3" s="148">
        <f>TREND(Calculations!$B70:$C70,Calculations!$B$17:$C$17,'VFP-BCDT-passengers'!E$1)</f>
        <v>1.7526051261241157E-3</v>
      </c>
      <c r="F3" s="148">
        <f>TREND(Calculations!$B70:$C70,Calculations!$B$17:$C$17,'VFP-BCDT-passengers'!F$1)</f>
        <v>1.7526051261241157E-3</v>
      </c>
      <c r="G3" s="148">
        <f>Calculations!C70</f>
        <v>1.7526051261241157E-3</v>
      </c>
      <c r="H3" s="148">
        <f>TREND(Calculations!$C70:$D70,Calculations!$C$17:$D$17,'VFP-BCDT-passengers'!H$1)</f>
        <v>1.7526051261241157E-3</v>
      </c>
      <c r="I3" s="148">
        <f>TREND(Calculations!$C70:$D70,Calculations!$C$17:$D$17,'VFP-BCDT-passengers'!I$1)</f>
        <v>1.7526051261241157E-3</v>
      </c>
      <c r="J3" s="148">
        <f>TREND(Calculations!$C70:$D70,Calculations!$C$17:$D$17,'VFP-BCDT-passengers'!J$1)</f>
        <v>1.7526051261241157E-3</v>
      </c>
      <c r="K3" s="148">
        <f>TREND(Calculations!$C70:$D70,Calculations!$C$17:$D$17,'VFP-BCDT-passengers'!K$1)</f>
        <v>1.7526051261241157E-3</v>
      </c>
      <c r="L3" s="148">
        <f>Calculations!D70</f>
        <v>1.7526051261241157E-3</v>
      </c>
      <c r="M3" s="148">
        <f>TREND(Calculations!$D70:$E70,Calculations!$D$17:$E$17,'VFP-BCDT-passengers'!M$1)</f>
        <v>1.7526051261241157E-3</v>
      </c>
      <c r="N3" s="148">
        <f>TREND(Calculations!$D70:$E70,Calculations!$D$17:$E$17,'VFP-BCDT-passengers'!N$1)</f>
        <v>1.7526051261241157E-3</v>
      </c>
      <c r="O3" s="148">
        <f>TREND(Calculations!$D70:$E70,Calculations!$D$17:$E$17,'VFP-BCDT-passengers'!O$1)</f>
        <v>1.7526051261241157E-3</v>
      </c>
      <c r="P3" s="148">
        <f>TREND(Calculations!$D70:$E70,Calculations!$D$17:$E$17,'VFP-BCDT-passengers'!P$1)</f>
        <v>1.7526051261241157E-3</v>
      </c>
      <c r="Q3" s="148">
        <f>Calculations!E70</f>
        <v>1.7526051261241157E-3</v>
      </c>
      <c r="R3" s="148">
        <f>TREND(Calculations!$E70:$F70,Calculations!$E$17:$F$17,'VFP-BCDT-passengers'!R$1)</f>
        <v>1.7526051261241157E-3</v>
      </c>
      <c r="S3" s="148">
        <f>TREND(Calculations!$E70:$F70,Calculations!$E$17:$F$17,'VFP-BCDT-passengers'!S$1)</f>
        <v>1.7526051261241157E-3</v>
      </c>
      <c r="T3" s="148">
        <f>TREND(Calculations!$E70:$F70,Calculations!$E$17:$F$17,'VFP-BCDT-passengers'!T$1)</f>
        <v>1.7526051261241157E-3</v>
      </c>
      <c r="U3" s="148">
        <f>TREND(Calculations!$E70:$F70,Calculations!$E$17:$F$17,'VFP-BCDT-passengers'!U$1)</f>
        <v>1.7526051261241157E-3</v>
      </c>
      <c r="V3" s="148">
        <f>Calculations!F70</f>
        <v>1.7526051261241157E-3</v>
      </c>
      <c r="W3" s="148">
        <f>TREND(Calculations!$F70:$G70,Calculations!$F$17:$G$17,'VFP-BCDT-passengers'!W$1)</f>
        <v>1.7526051261241157E-3</v>
      </c>
      <c r="X3" s="148">
        <f>TREND(Calculations!$F70:$G70,Calculations!$F$17:$G$17,'VFP-BCDT-passengers'!X$1)</f>
        <v>1.7526051261241157E-3</v>
      </c>
      <c r="Y3" s="148">
        <f>TREND(Calculations!$F70:$G70,Calculations!$F$17:$G$17,'VFP-BCDT-passengers'!Y$1)</f>
        <v>1.7526051261241157E-3</v>
      </c>
      <c r="Z3" s="148">
        <f>TREND(Calculations!$F70:$G70,Calculations!$F$17:$G$17,'VFP-BCDT-passengers'!Z$1)</f>
        <v>1.7526051261241157E-3</v>
      </c>
      <c r="AA3" s="148">
        <f>Calculations!G70</f>
        <v>1.7526051261241157E-3</v>
      </c>
      <c r="AB3" s="148">
        <f>TREND(Calculations!$G70:$H70,Calculations!$G$17:$H$17,'VFP-BCDT-passengers'!AB$1)</f>
        <v>1.7526051261241157E-3</v>
      </c>
      <c r="AC3" s="148">
        <f>TREND(Calculations!$G70:$H70,Calculations!$G$17:$H$17,'VFP-BCDT-passengers'!AC$1)</f>
        <v>1.7526051261241157E-3</v>
      </c>
      <c r="AD3" s="148">
        <f>TREND(Calculations!$G70:$H70,Calculations!$G$17:$H$17,'VFP-BCDT-passengers'!AD$1)</f>
        <v>1.7526051261241157E-3</v>
      </c>
      <c r="AE3" s="148">
        <f>TREND(Calculations!$G70:$H70,Calculations!$G$17:$H$17,'VFP-BCDT-passengers'!AE$1)</f>
        <v>1.7526051261241157E-3</v>
      </c>
      <c r="AF3" s="148">
        <f>Calculations!H70</f>
        <v>1.7526051261241157E-3</v>
      </c>
      <c r="AG3" s="148">
        <f>TREND(Calculations!$H70:$I70,Calculations!$H$17:$I$17,'VFP-BCDT-passengers'!AG$1)</f>
        <v>1.7526051261241157E-3</v>
      </c>
      <c r="AH3" s="148">
        <f>TREND(Calculations!$H70:$I70,Calculations!$H$17:$I$17,'VFP-BCDT-passengers'!AH$1)</f>
        <v>1.7526051261241157E-3</v>
      </c>
      <c r="AI3" s="148">
        <f>TREND(Calculations!$H70:$I70,Calculations!$H$17:$I$17,'VFP-BCDT-passengers'!AI$1)</f>
        <v>1.7526051261241157E-3</v>
      </c>
      <c r="AJ3" s="148">
        <f>TREND(Calculations!$H70:$I70,Calculations!$H$17:$I$17,'VFP-BCDT-passengers'!AJ$1)</f>
        <v>1.7526051261241157E-3</v>
      </c>
      <c r="AK3" s="148">
        <f>Calculations!I70</f>
        <v>1.7526051261241157E-3</v>
      </c>
    </row>
    <row r="4" spans="1:37">
      <c r="A4" s="1" t="s">
        <v>14</v>
      </c>
      <c r="B4" s="148">
        <v>4.2759999999999999E-4</v>
      </c>
      <c r="C4" s="148">
        <v>4.2860000000000001E-4</v>
      </c>
      <c r="D4" s="148">
        <v>4.3019999999999999E-4</v>
      </c>
      <c r="E4" s="148">
        <v>4.327E-4</v>
      </c>
      <c r="F4" s="148">
        <v>4.3550000000000001E-4</v>
      </c>
      <c r="G4" s="148">
        <v>4.3899999999999999E-4</v>
      </c>
      <c r="H4" s="148">
        <v>4.4069999999999998E-4</v>
      </c>
      <c r="I4" s="148">
        <v>4.4240000000000002E-4</v>
      </c>
      <c r="J4" s="148">
        <v>4.4430000000000001E-4</v>
      </c>
      <c r="K4" s="148">
        <v>4.4630000000000001E-4</v>
      </c>
      <c r="L4" s="148">
        <v>4.5409999999999998E-4</v>
      </c>
      <c r="M4" s="148">
        <v>4.5669999999999999E-4</v>
      </c>
      <c r="N4" s="148">
        <v>4.593E-4</v>
      </c>
      <c r="O4" s="148">
        <v>4.6200000000000001E-4</v>
      </c>
      <c r="P4" s="148">
        <v>4.6470000000000002E-4</v>
      </c>
      <c r="Q4" s="148">
        <v>4.684E-4</v>
      </c>
      <c r="R4" s="148">
        <v>4.7229999999999999E-4</v>
      </c>
      <c r="S4" s="148">
        <v>4.7610000000000003E-4</v>
      </c>
      <c r="T4" s="148">
        <v>4.8060000000000003E-4</v>
      </c>
      <c r="U4" s="148">
        <v>4.8460000000000002E-4</v>
      </c>
      <c r="V4" s="148">
        <v>4.841E-4</v>
      </c>
      <c r="W4" s="148">
        <v>4.885E-4</v>
      </c>
      <c r="X4" s="148">
        <v>4.9299999999999995E-4</v>
      </c>
      <c r="Y4" s="148">
        <v>4.975E-4</v>
      </c>
      <c r="Z4" s="148">
        <v>5.019E-4</v>
      </c>
      <c r="AA4" s="148">
        <v>5.0639999999999995E-4</v>
      </c>
      <c r="AB4" s="148">
        <v>5.086E-4</v>
      </c>
      <c r="AC4" s="148">
        <v>5.1219999999999998E-4</v>
      </c>
      <c r="AD4" s="148">
        <v>5.1590000000000002E-4</v>
      </c>
      <c r="AE4" s="148">
        <v>5.195E-4</v>
      </c>
      <c r="AF4" s="148">
        <v>5.2320000000000003E-4</v>
      </c>
      <c r="AG4" s="148">
        <v>5.2680000000000001E-4</v>
      </c>
      <c r="AH4" s="148">
        <v>5.3050000000000005E-4</v>
      </c>
      <c r="AI4" s="148">
        <v>5.3410000000000003E-4</v>
      </c>
      <c r="AJ4" s="148">
        <v>5.3779999999999995E-4</v>
      </c>
      <c r="AK4" s="148">
        <v>5.4140000000000004E-4</v>
      </c>
    </row>
    <row r="5" spans="1:37">
      <c r="A5" s="1" t="s">
        <v>15</v>
      </c>
      <c r="B5" s="148">
        <v>7.7289999999999998E-4</v>
      </c>
      <c r="C5" s="148">
        <v>7.6619999999999998E-4</v>
      </c>
      <c r="D5" s="148">
        <v>7.5940000000000003E-4</v>
      </c>
      <c r="E5" s="148">
        <v>7.5250000000000002E-4</v>
      </c>
      <c r="F5" s="148">
        <v>7.4509999999999995E-4</v>
      </c>
      <c r="G5" s="148">
        <v>7.3979999999999998E-4</v>
      </c>
      <c r="H5" s="148">
        <v>7.3430000000000001E-4</v>
      </c>
      <c r="I5" s="148">
        <v>7.2869999999999999E-4</v>
      </c>
      <c r="J5" s="148">
        <v>7.2320000000000001E-4</v>
      </c>
      <c r="K5" s="148">
        <v>7.1770000000000004E-4</v>
      </c>
      <c r="L5" s="148">
        <v>7.2170000000000003E-4</v>
      </c>
      <c r="M5" s="148">
        <v>7.1730000000000003E-4</v>
      </c>
      <c r="N5" s="148">
        <v>7.1279999999999998E-4</v>
      </c>
      <c r="O5" s="148">
        <v>7.0879999999999999E-4</v>
      </c>
      <c r="P5" s="148">
        <v>7.0410000000000004E-4</v>
      </c>
      <c r="Q5" s="148">
        <v>7.0049999999999995E-4</v>
      </c>
      <c r="R5" s="148">
        <v>6.9709999999999998E-4</v>
      </c>
      <c r="S5" s="148">
        <v>6.935E-4</v>
      </c>
      <c r="T5" s="148">
        <v>6.9030000000000003E-4</v>
      </c>
      <c r="U5" s="148">
        <v>6.8619999999999998E-4</v>
      </c>
      <c r="V5" s="148">
        <v>6.7599999999999995E-4</v>
      </c>
      <c r="W5" s="148">
        <v>6.7239999999999997E-4</v>
      </c>
      <c r="X5" s="148">
        <v>6.6850000000000004E-4</v>
      </c>
      <c r="Y5" s="148">
        <v>6.6439999999999999E-4</v>
      </c>
      <c r="Z5" s="148">
        <v>6.6029999999999995E-4</v>
      </c>
      <c r="AA5" s="148">
        <v>6.5609999999999996E-4</v>
      </c>
      <c r="AB5" s="148">
        <v>6.5019999999999998E-4</v>
      </c>
      <c r="AC5" s="148">
        <v>6.4539999999999997E-4</v>
      </c>
      <c r="AD5" s="148">
        <v>6.4070000000000002E-4</v>
      </c>
      <c r="AE5" s="148">
        <v>6.3590000000000001E-4</v>
      </c>
      <c r="AF5" s="148">
        <v>6.311E-4</v>
      </c>
      <c r="AG5" s="148">
        <v>6.2629999999999999E-4</v>
      </c>
      <c r="AH5" s="148">
        <v>6.2160000000000004E-4</v>
      </c>
      <c r="AI5" s="148">
        <v>6.1680000000000003E-4</v>
      </c>
      <c r="AJ5" s="148">
        <v>6.1200000000000002E-4</v>
      </c>
      <c r="AK5" s="148">
        <v>6.0720000000000001E-4</v>
      </c>
    </row>
    <row r="6" spans="1:37">
      <c r="A6" s="10" t="s">
        <v>31</v>
      </c>
      <c r="B6" s="148">
        <f>'VFP-BNVFE-freight'!B6*(B5/'VFP-BNVFE-freight'!B5)</f>
        <v>1.0012962921348316E-3</v>
      </c>
      <c r="C6" s="148">
        <f>'VFP-BNVFE-freight'!C6*(C5/'VFP-BNVFE-freight'!C5)</f>
        <v>9.9770751186819325E-4</v>
      </c>
      <c r="D6" s="148">
        <f>'VFP-BNVFE-freight'!D6*(D5/'VFP-BNVFE-freight'!D5)</f>
        <v>9.91585337406276E-4</v>
      </c>
      <c r="E6" s="148">
        <f>'VFP-BNVFE-freight'!E6*(E5/'VFP-BNVFE-freight'!E5)</f>
        <v>9.8234396575531632E-4</v>
      </c>
      <c r="F6" s="148">
        <f>'VFP-BNVFE-freight'!F6*(F5/'VFP-BNVFE-freight'!F5)</f>
        <v>9.7223466190214398E-4</v>
      </c>
      <c r="G6" s="148">
        <f>'VFP-BNVFE-freight'!G6*(G5/'VFP-BNVFE-freight'!G5)</f>
        <v>9.6244649386084582E-4</v>
      </c>
      <c r="H6" s="148">
        <f>'VFP-BNVFE-freight'!H6*(H5/'VFP-BNVFE-freight'!H5)</f>
        <v>9.55525033866161E-4</v>
      </c>
      <c r="I6" s="148">
        <f>'VFP-BNVFE-freight'!I6*(I5/'VFP-BNVFE-freight'!I5)</f>
        <v>9.4827062146892664E-4</v>
      </c>
      <c r="J6" s="148">
        <f>'VFP-BNVFE-freight'!J6*(J5/'VFP-BNVFE-freight'!J5)</f>
        <v>9.4095217739780933E-4</v>
      </c>
      <c r="K6" s="148">
        <f>'VFP-BNVFE-freight'!K6*(K5/'VFP-BNVFE-freight'!K5)</f>
        <v>9.3401923587158389E-4</v>
      </c>
      <c r="L6" s="148">
        <f>'VFP-BNVFE-freight'!L6*(L5/'VFP-BNVFE-freight'!L5)</f>
        <v>9.391857774310973E-4</v>
      </c>
      <c r="M6" s="148">
        <f>'VFP-BNVFE-freight'!M6*(M5/'VFP-BNVFE-freight'!M5)</f>
        <v>9.338399071925754E-4</v>
      </c>
      <c r="N6" s="148">
        <f>'VFP-BNVFE-freight'!N6*(N5/'VFP-BNVFE-freight'!N5)</f>
        <v>9.2822562004602404E-4</v>
      </c>
      <c r="O6" s="148">
        <f>'VFP-BNVFE-freight'!O6*(O5/'VFP-BNVFE-freight'!O5)</f>
        <v>9.2327217435377593E-4</v>
      </c>
      <c r="P6" s="148">
        <f>'VFP-BNVFE-freight'!P6*(P5/'VFP-BNVFE-freight'!P5)</f>
        <v>9.1761385466432007E-4</v>
      </c>
      <c r="Q6" s="148">
        <f>'VFP-BNVFE-freight'!Q6*(Q5/'VFP-BNVFE-freight'!Q5)</f>
        <v>9.1317982565379801E-4</v>
      </c>
      <c r="R6" s="148">
        <f>'VFP-BNVFE-freight'!R6*(R5/'VFP-BNVFE-freight'!R5)</f>
        <v>9.0872271270037001E-4</v>
      </c>
      <c r="S6" s="148">
        <f>'VFP-BNVFE-freight'!S6*(S5/'VFP-BNVFE-freight'!S5)</f>
        <v>9.0427791351087208E-4</v>
      </c>
      <c r="T6" s="148">
        <f>'VFP-BNVFE-freight'!T6*(T5/'VFP-BNVFE-freight'!T5)</f>
        <v>9.0036226415094356E-4</v>
      </c>
      <c r="U6" s="148">
        <f>'VFP-BNVFE-freight'!U6*(U5/'VFP-BNVFE-freight'!U5)</f>
        <v>8.954012952746463E-4</v>
      </c>
      <c r="V6" s="148">
        <f>'VFP-BNVFE-freight'!V6*(V5/'VFP-BNVFE-freight'!V5)</f>
        <v>8.8230326295585422E-4</v>
      </c>
      <c r="W6" s="148">
        <f>'VFP-BNVFE-freight'!W6*(W5/'VFP-BNVFE-freight'!W5)</f>
        <v>8.7793990967435223E-4</v>
      </c>
      <c r="X6" s="148">
        <f>'VFP-BNVFE-freight'!X6*(X5/'VFP-BNVFE-freight'!X5)</f>
        <v>8.731139255419416E-4</v>
      </c>
      <c r="Y6" s="148">
        <f>'VFP-BNVFE-freight'!Y6*(Y5/'VFP-BNVFE-freight'!Y5)</f>
        <v>8.6822177570093455E-4</v>
      </c>
      <c r="Z6" s="148">
        <f>'VFP-BNVFE-freight'!Z6*(Z5/'VFP-BNVFE-freight'!Z5)</f>
        <v>8.6316325301204807E-4</v>
      </c>
      <c r="AA6" s="148">
        <f>'VFP-BNVFE-freight'!AA6*(AA5/'VFP-BNVFE-freight'!AA5)</f>
        <v>8.5801172144334636E-4</v>
      </c>
      <c r="AB6" s="148">
        <f>'VFP-BNVFE-freight'!AB6*(AB5/'VFP-BNVFE-freight'!AB5)</f>
        <v>8.5034154478976236E-4</v>
      </c>
      <c r="AC6" s="148">
        <f>'VFP-BNVFE-freight'!AC6*(AC5/'VFP-BNVFE-freight'!AC5)</f>
        <v>8.4457041071023362E-4</v>
      </c>
      <c r="AD6" s="148">
        <f>'VFP-BNVFE-freight'!AD6*(AD5/'VFP-BNVFE-freight'!AD5)</f>
        <v>8.385823383644964E-4</v>
      </c>
      <c r="AE6" s="148">
        <f>'VFP-BNVFE-freight'!AE6*(AE5/'VFP-BNVFE-freight'!AE5)</f>
        <v>8.324586669648848E-4</v>
      </c>
      <c r="AF6" s="148">
        <f>'VFP-BNVFE-freight'!AF6*(AF5/'VFP-BNVFE-freight'!AF5)</f>
        <v>8.2651390493114181E-4</v>
      </c>
      <c r="AG6" s="148">
        <f>'VFP-BNVFE-freight'!AG6*(AG5/'VFP-BNVFE-freight'!AG5)</f>
        <v>8.2051654168504629E-4</v>
      </c>
      <c r="AH6" s="148">
        <f>'VFP-BNVFE-freight'!AH6*(AH5/'VFP-BNVFE-freight'!AH5)</f>
        <v>8.1468407447973725E-4</v>
      </c>
      <c r="AI6" s="148">
        <f>'VFP-BNVFE-freight'!AI6*(AI5/'VFP-BNVFE-freight'!AI5)</f>
        <v>8.0853530563410915E-4</v>
      </c>
      <c r="AJ6" s="148">
        <f>'VFP-BNVFE-freight'!AJ6*(AJ5/'VFP-BNVFE-freight'!AJ5)</f>
        <v>8.0238237200259239E-4</v>
      </c>
      <c r="AK6" s="148">
        <f>'VFP-BNVFE-freight'!AK6*(AK5/'VFP-BNVFE-freight'!AK5)</f>
        <v>7.9652652360515021E-4</v>
      </c>
    </row>
    <row r="7" spans="1:37">
      <c r="A7" s="1" t="s">
        <v>26</v>
      </c>
      <c r="B7" s="148">
        <f>Calculations!B74</f>
        <v>1.2904871423778141E-3</v>
      </c>
      <c r="C7" s="148">
        <f>TREND(Calculations!$B74:$C74,Calculations!$B$17:$C$17,'VFP-BCDT-passengers'!C$1)</f>
        <v>1.2906244858057903E-3</v>
      </c>
      <c r="D7" s="148">
        <f>TREND(Calculations!$B74:$C74,Calculations!$B$17:$C$17,'VFP-BCDT-passengers'!D$1)</f>
        <v>1.2907618292337664E-3</v>
      </c>
      <c r="E7" s="148">
        <f>TREND(Calculations!$B74:$C74,Calculations!$B$17:$C$17,'VFP-BCDT-passengers'!E$1)</f>
        <v>1.2908991726617426E-3</v>
      </c>
      <c r="F7" s="148">
        <f>TREND(Calculations!$B74:$C74,Calculations!$B$17:$C$17,'VFP-BCDT-passengers'!F$1)</f>
        <v>1.2910365160897187E-3</v>
      </c>
      <c r="G7" s="148">
        <f>Calculations!C74</f>
        <v>1.2911738595176949E-3</v>
      </c>
      <c r="H7" s="148">
        <f>TREND(Calculations!$C74:$D74,Calculations!$C$17:$D$17,'VFP-BCDT-passengers'!H$1)</f>
        <v>1.291209841949527E-3</v>
      </c>
      <c r="I7" s="148">
        <f>TREND(Calculations!$C74:$D74,Calculations!$C$17:$D$17,'VFP-BCDT-passengers'!I$1)</f>
        <v>1.2912458243813591E-3</v>
      </c>
      <c r="J7" s="148">
        <f>TREND(Calculations!$C74:$D74,Calculations!$C$17:$D$17,'VFP-BCDT-passengers'!J$1)</f>
        <v>1.2912818068131914E-3</v>
      </c>
      <c r="K7" s="148">
        <f>TREND(Calculations!$C74:$D74,Calculations!$C$17:$D$17,'VFP-BCDT-passengers'!K$1)</f>
        <v>1.2913177892450234E-3</v>
      </c>
      <c r="L7" s="148">
        <f>Calculations!D74</f>
        <v>1.2913537716768555E-3</v>
      </c>
      <c r="M7" s="148">
        <f>TREND(Calculations!$D74:$E74,Calculations!$D$17:$E$17,'VFP-BCDT-passengers'!M$1)</f>
        <v>1.291379210985562E-3</v>
      </c>
      <c r="N7" s="148">
        <f>TREND(Calculations!$D74:$E74,Calculations!$D$17:$E$17,'VFP-BCDT-passengers'!N$1)</f>
        <v>1.2914046502942684E-3</v>
      </c>
      <c r="O7" s="148">
        <f>TREND(Calculations!$D74:$E74,Calculations!$D$17:$E$17,'VFP-BCDT-passengers'!O$1)</f>
        <v>1.2914300896029749E-3</v>
      </c>
      <c r="P7" s="148">
        <f>TREND(Calculations!$D74:$E74,Calculations!$D$17:$E$17,'VFP-BCDT-passengers'!P$1)</f>
        <v>1.2914555289116815E-3</v>
      </c>
      <c r="Q7" s="148">
        <f>Calculations!E74</f>
        <v>1.291480968220388E-3</v>
      </c>
      <c r="R7" s="148">
        <f>TREND(Calculations!$E74:$F74,Calculations!$E$17:$F$17,'VFP-BCDT-passengers'!R$1)</f>
        <v>1.2915043939914501E-3</v>
      </c>
      <c r="S7" s="148">
        <f>TREND(Calculations!$E74:$F74,Calculations!$E$17:$F$17,'VFP-BCDT-passengers'!S$1)</f>
        <v>1.2915278197625124E-3</v>
      </c>
      <c r="T7" s="148">
        <f>TREND(Calculations!$E74:$F74,Calculations!$E$17:$F$17,'VFP-BCDT-passengers'!T$1)</f>
        <v>1.2915512455335745E-3</v>
      </c>
      <c r="U7" s="148">
        <f>TREND(Calculations!$E74:$F74,Calculations!$E$17:$F$17,'VFP-BCDT-passengers'!U$1)</f>
        <v>1.2915746713046369E-3</v>
      </c>
      <c r="V7" s="148">
        <f>Calculations!F74</f>
        <v>1.291598097075699E-3</v>
      </c>
      <c r="W7" s="148">
        <f>TREND(Calculations!$F74:$G74,Calculations!$F$17:$G$17,'VFP-BCDT-passengers'!W$1)</f>
        <v>1.2915640444013138E-3</v>
      </c>
      <c r="X7" s="148">
        <f>TREND(Calculations!$F74:$G74,Calculations!$F$17:$G$17,'VFP-BCDT-passengers'!X$1)</f>
        <v>1.2915299917269289E-3</v>
      </c>
      <c r="Y7" s="148">
        <f>TREND(Calculations!$F74:$G74,Calculations!$F$17:$G$17,'VFP-BCDT-passengers'!Y$1)</f>
        <v>1.2914959390525438E-3</v>
      </c>
      <c r="Z7" s="148">
        <f>TREND(Calculations!$F74:$G74,Calculations!$F$17:$G$17,'VFP-BCDT-passengers'!Z$1)</f>
        <v>1.2914618863781586E-3</v>
      </c>
      <c r="AA7" s="148">
        <f>Calculations!G74</f>
        <v>1.2914278337037735E-3</v>
      </c>
      <c r="AB7" s="148">
        <f>TREND(Calculations!$G74:$H74,Calculations!$G$17:$H$17,'VFP-BCDT-passengers'!AB$1)</f>
        <v>1.2914603203337286E-3</v>
      </c>
      <c r="AC7" s="148">
        <f>TREND(Calculations!$G74:$H74,Calculations!$G$17:$H$17,'VFP-BCDT-passengers'!AC$1)</f>
        <v>1.2914928069636838E-3</v>
      </c>
      <c r="AD7" s="148">
        <f>TREND(Calculations!$G74:$H74,Calculations!$G$17:$H$17,'VFP-BCDT-passengers'!AD$1)</f>
        <v>1.2915252935936389E-3</v>
      </c>
      <c r="AE7" s="148">
        <f>TREND(Calculations!$G74:$H74,Calculations!$G$17:$H$17,'VFP-BCDT-passengers'!AE$1)</f>
        <v>1.2915577802235941E-3</v>
      </c>
      <c r="AF7" s="148">
        <f>Calculations!H74</f>
        <v>1.2915902668535493E-3</v>
      </c>
      <c r="AG7" s="148">
        <f>TREND(Calculations!$H74:$I74,Calculations!$H$17:$I$17,'VFP-BCDT-passengers'!AG$1)</f>
        <v>1.2918978572737112E-3</v>
      </c>
      <c r="AH7" s="148">
        <f>TREND(Calculations!$H74:$I74,Calculations!$H$17:$I$17,'VFP-BCDT-passengers'!AH$1)</f>
        <v>1.2922054476938731E-3</v>
      </c>
      <c r="AI7" s="148">
        <f>TREND(Calculations!$H74:$I74,Calculations!$H$17:$I$17,'VFP-BCDT-passengers'!AI$1)</f>
        <v>1.2925130381140353E-3</v>
      </c>
      <c r="AJ7" s="148">
        <f>TREND(Calculations!$H74:$I74,Calculations!$H$17:$I$17,'VFP-BCDT-passengers'!AJ$1)</f>
        <v>1.292820628534197E-3</v>
      </c>
      <c r="AK7" s="148">
        <f>Calculations!I74</f>
        <v>1.2931282189543591E-3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0"/>
  <sheetViews>
    <sheetView workbookViewId="0">
      <pane xSplit="1" ySplit="1" topLeftCell="B2" activePane="bottomRight" state="frozen"/>
      <selection pane="topRight"/>
      <selection pane="bottomLeft"/>
      <selection pane="bottomRight" activeCell="B3" sqref="B3"/>
    </sheetView>
  </sheetViews>
  <sheetFormatPr defaultRowHeight="15"/>
  <cols>
    <col min="1" max="1" width="40.140625" customWidth="1"/>
    <col min="2" max="37" width="9.5703125" bestFit="1" customWidth="1"/>
  </cols>
  <sheetData>
    <row r="1" spans="1:37">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c r="A2" s="1" t="s">
        <v>6</v>
      </c>
      <c r="B2" s="9">
        <f>Calculations!B27</f>
        <v>0</v>
      </c>
      <c r="C2">
        <f>TREND(Calculations!$B27:$C27,Calculations!$B$26:$C$26,'VFP-BCDT-freight'!C$1)</f>
        <v>0</v>
      </c>
      <c r="D2" s="183">
        <f>TREND(Calculations!$B27:$C27,Calculations!$B$26:$C$26,'VFP-BCDT-freight'!D$1)</f>
        <v>0</v>
      </c>
      <c r="E2" s="183">
        <f>TREND(Calculations!$B27:$C27,Calculations!$B$26:$C$26,'VFP-BCDT-freight'!E$1)</f>
        <v>0</v>
      </c>
      <c r="F2" s="183">
        <f>TREND(Calculations!$B27:$C27,Calculations!$B$26:$C$26,'VFP-BCDT-freight'!F$1)</f>
        <v>0</v>
      </c>
      <c r="G2" s="9">
        <f>Calculations!C27</f>
        <v>0</v>
      </c>
      <c r="H2" s="183">
        <f>TREND(Calculations!$C27:$D27,Calculations!$C$26:$D$26,'VFP-BCDT-freight'!H$1)</f>
        <v>0</v>
      </c>
      <c r="I2" s="183">
        <f>TREND(Calculations!$C27:$D27,Calculations!$C$26:$D$26,'VFP-BCDT-freight'!I$1)</f>
        <v>0</v>
      </c>
      <c r="J2" s="183">
        <f>TREND(Calculations!$C27:$D27,Calculations!$C$26:$D$26,'VFP-BCDT-freight'!J$1)</f>
        <v>0</v>
      </c>
      <c r="K2" s="183">
        <f>TREND(Calculations!$C27:$D27,Calculations!$C$26:$D$26,'VFP-BCDT-freight'!K$1)</f>
        <v>0</v>
      </c>
      <c r="L2" s="9">
        <f>Calculations!D27</f>
        <v>0</v>
      </c>
      <c r="M2" s="183">
        <f>TREND(Calculations!$D27:$E27,Calculations!$D$26:$E$26,'VFP-BCDT-freight'!M$1)</f>
        <v>0</v>
      </c>
      <c r="N2" s="183">
        <f>TREND(Calculations!$D27:$E27,Calculations!$D$26:$E$26,'VFP-BCDT-freight'!N$1)</f>
        <v>0</v>
      </c>
      <c r="O2" s="183">
        <f>TREND(Calculations!$D27:$E27,Calculations!$D$26:$E$26,'VFP-BCDT-freight'!O$1)</f>
        <v>0</v>
      </c>
      <c r="P2" s="183">
        <f>TREND(Calculations!$D27:$E27,Calculations!$D$26:$E$26,'VFP-BCDT-freight'!P$1)</f>
        <v>0</v>
      </c>
      <c r="Q2" s="9">
        <f>Calculations!E27</f>
        <v>0</v>
      </c>
      <c r="R2" s="183">
        <f>TREND(Calculations!$E27:$F27,Calculations!$E$26:$F$26,'VFP-BCDT-freight'!R$1)</f>
        <v>0</v>
      </c>
      <c r="S2" s="183">
        <f>TREND(Calculations!$E27:$F27,Calculations!$E$26:$F$26,'VFP-BCDT-freight'!S$1)</f>
        <v>0</v>
      </c>
      <c r="T2" s="183">
        <f>TREND(Calculations!$E27:$F27,Calculations!$E$26:$F$26,'VFP-BCDT-freight'!T$1)</f>
        <v>0</v>
      </c>
      <c r="U2" s="183">
        <f>TREND(Calculations!$E27:$F27,Calculations!$E$26:$F$26,'VFP-BCDT-freight'!U$1)</f>
        <v>0</v>
      </c>
      <c r="V2" s="9">
        <f>Calculations!F27</f>
        <v>0</v>
      </c>
      <c r="W2" s="183">
        <f>TREND(Calculations!$F27:$G27,Calculations!$F$26:$G$26,'VFP-BCDT-freight'!W$1)</f>
        <v>0</v>
      </c>
      <c r="X2" s="183">
        <f>TREND(Calculations!$F27:$G27,Calculations!$F$26:$G$26,'VFP-BCDT-freight'!X$1)</f>
        <v>0</v>
      </c>
      <c r="Y2" s="183">
        <f>TREND(Calculations!$F27:$G27,Calculations!$F$26:$G$26,'VFP-BCDT-freight'!Y$1)</f>
        <v>0</v>
      </c>
      <c r="Z2" s="183">
        <f>TREND(Calculations!$F27:$G27,Calculations!$F$26:$G$26,'VFP-BCDT-freight'!Z$1)</f>
        <v>0</v>
      </c>
      <c r="AA2" s="9">
        <f>Calculations!G27</f>
        <v>0</v>
      </c>
      <c r="AB2" s="183">
        <f>TREND(Calculations!$G27:$H27,Calculations!$G$26:$H$26,'VFP-BCDT-freight'!AB$1)</f>
        <v>0</v>
      </c>
      <c r="AC2" s="183">
        <f>TREND(Calculations!$G27:$H27,Calculations!$G$26:$H$26,'VFP-BCDT-freight'!AC$1)</f>
        <v>0</v>
      </c>
      <c r="AD2" s="183">
        <f>TREND(Calculations!$G27:$H27,Calculations!$G$26:$H$26,'VFP-BCDT-freight'!AD$1)</f>
        <v>0</v>
      </c>
      <c r="AE2" s="183">
        <f>TREND(Calculations!$G27:$H27,Calculations!$G$26:$H$26,'VFP-BCDT-freight'!AE$1)</f>
        <v>0</v>
      </c>
      <c r="AF2" s="9">
        <f>Calculations!H27</f>
        <v>0</v>
      </c>
      <c r="AG2" s="183">
        <f>TREND(Calculations!$H27:$I27,Calculations!$H$26:$I$26,'VFP-BCDT-freight'!AG$1)</f>
        <v>0</v>
      </c>
      <c r="AH2" s="183">
        <f>TREND(Calculations!$H27:$I27,Calculations!$H$26:$I$26,'VFP-BCDT-freight'!AH$1)</f>
        <v>0</v>
      </c>
      <c r="AI2" s="183">
        <f>TREND(Calculations!$H27:$I27,Calculations!$H$26:$I$26,'VFP-BCDT-freight'!AI$1)</f>
        <v>0</v>
      </c>
      <c r="AJ2" s="183">
        <f>TREND(Calculations!$H27:$I27,Calculations!$H$26:$I$26,'VFP-BCDT-freight'!AJ$1)</f>
        <v>0</v>
      </c>
      <c r="AK2" s="9">
        <f>Calculations!I27</f>
        <v>0</v>
      </c>
    </row>
    <row r="3" spans="1:37">
      <c r="A3" s="1" t="s">
        <v>7</v>
      </c>
      <c r="B3" s="9">
        <f>Calculations!B28</f>
        <v>166770417711.47018</v>
      </c>
      <c r="C3" s="183">
        <f>TREND(Calculations!$B28:$C28,Calculations!$B$26:$C$26,'VFP-BCDT-freight'!C$1)</f>
        <v>178516168966.63672</v>
      </c>
      <c r="D3" s="183">
        <f>TREND(Calculations!$B28:$C28,Calculations!$B$26:$C$26,'VFP-BCDT-freight'!D$1)</f>
        <v>190261920221.80469</v>
      </c>
      <c r="E3" s="183">
        <f>TREND(Calculations!$B28:$C28,Calculations!$B$26:$C$26,'VFP-BCDT-freight'!E$1)</f>
        <v>202007671476.97266</v>
      </c>
      <c r="F3" s="183">
        <f>TREND(Calculations!$B28:$C28,Calculations!$B$26:$C$26,'VFP-BCDT-freight'!F$1)</f>
        <v>213753422732.14063</v>
      </c>
      <c r="G3" s="9">
        <f>Calculations!C28</f>
        <v>225499173987.30811</v>
      </c>
      <c r="H3" s="183">
        <f>TREND(Calculations!$C28:$D28,Calculations!$C$26:$D$26,'VFP-BCDT-freight'!H$1)</f>
        <v>231194771005.46094</v>
      </c>
      <c r="I3" s="183">
        <f>TREND(Calculations!$C28:$D28,Calculations!$C$26:$D$26,'VFP-BCDT-freight'!I$1)</f>
        <v>236890368023.61328</v>
      </c>
      <c r="J3" s="183">
        <f>TREND(Calculations!$C28:$D28,Calculations!$C$26:$D$26,'VFP-BCDT-freight'!J$1)</f>
        <v>242585965041.76367</v>
      </c>
      <c r="K3" s="183">
        <f>TREND(Calculations!$C28:$D28,Calculations!$C$26:$D$26,'VFP-BCDT-freight'!K$1)</f>
        <v>248281562059.91602</v>
      </c>
      <c r="L3" s="9">
        <f>Calculations!D28</f>
        <v>253977159078.06549</v>
      </c>
      <c r="M3" s="183">
        <f>TREND(Calculations!$D28:$E28,Calculations!$D$26:$E$26,'VFP-BCDT-freight'!M$1)</f>
        <v>259528084966.15039</v>
      </c>
      <c r="N3" s="183">
        <f>TREND(Calculations!$D28:$E28,Calculations!$D$26:$E$26,'VFP-BCDT-freight'!N$1)</f>
        <v>265079010854.23438</v>
      </c>
      <c r="O3" s="183">
        <f>TREND(Calculations!$D28:$E28,Calculations!$D$26:$E$26,'VFP-BCDT-freight'!O$1)</f>
        <v>270629936742.32031</v>
      </c>
      <c r="P3" s="183">
        <f>TREND(Calculations!$D28:$E28,Calculations!$D$26:$E$26,'VFP-BCDT-freight'!P$1)</f>
        <v>276180862630.40625</v>
      </c>
      <c r="Q3" s="9">
        <f>Calculations!E28</f>
        <v>281731788518.49078</v>
      </c>
      <c r="R3" s="183">
        <f>TREND(Calculations!$E28:$F28,Calculations!$E$26:$F$26,'VFP-BCDT-freight'!R$1)</f>
        <v>298203884181.30859</v>
      </c>
      <c r="S3" s="183">
        <f>TREND(Calculations!$E28:$F28,Calculations!$E$26:$F$26,'VFP-BCDT-freight'!S$1)</f>
        <v>314675979844.125</v>
      </c>
      <c r="T3" s="183">
        <f>TREND(Calculations!$E28:$F28,Calculations!$E$26:$F$26,'VFP-BCDT-freight'!T$1)</f>
        <v>331148075506.94531</v>
      </c>
      <c r="U3" s="183">
        <f>TREND(Calculations!$E28:$F28,Calculations!$E$26:$F$26,'VFP-BCDT-freight'!U$1)</f>
        <v>347620171169.76172</v>
      </c>
      <c r="V3" s="9">
        <f>Calculations!F28</f>
        <v>364092266832.58344</v>
      </c>
      <c r="W3" s="183">
        <f>TREND(Calculations!$F28:$G28,Calculations!$F$26:$G$26,'VFP-BCDT-freight'!W$1)</f>
        <v>379800179374.27344</v>
      </c>
      <c r="X3" s="183">
        <f>TREND(Calculations!$F28:$G28,Calculations!$F$26:$G$26,'VFP-BCDT-freight'!X$1)</f>
        <v>395508091915.96484</v>
      </c>
      <c r="Y3" s="183">
        <f>TREND(Calculations!$F28:$G28,Calculations!$F$26:$G$26,'VFP-BCDT-freight'!Y$1)</f>
        <v>411216004457.65625</v>
      </c>
      <c r="Z3" s="183">
        <f>TREND(Calculations!$F28:$G28,Calculations!$F$26:$G$26,'VFP-BCDT-freight'!Z$1)</f>
        <v>426923916999.34766</v>
      </c>
      <c r="AA3" s="9">
        <f>Calculations!G28</f>
        <v>442631829541.04376</v>
      </c>
      <c r="AB3" s="183">
        <f>TREND(Calculations!$G28:$H28,Calculations!$G$26:$H$26,'VFP-BCDT-freight'!AB$1)</f>
        <v>456918733032.89063</v>
      </c>
      <c r="AC3" s="183">
        <f>TREND(Calculations!$G28:$H28,Calculations!$G$26:$H$26,'VFP-BCDT-freight'!AC$1)</f>
        <v>471205636524.74609</v>
      </c>
      <c r="AD3" s="183">
        <f>TREND(Calculations!$G28:$H28,Calculations!$G$26:$H$26,'VFP-BCDT-freight'!AD$1)</f>
        <v>485492540016.59766</v>
      </c>
      <c r="AE3" s="183">
        <f>TREND(Calculations!$G28:$H28,Calculations!$G$26:$H$26,'VFP-BCDT-freight'!AE$1)</f>
        <v>499779443508.44922</v>
      </c>
      <c r="AF3" s="9">
        <f>Calculations!H28</f>
        <v>514066347000.30298</v>
      </c>
      <c r="AG3" s="183">
        <f>TREND(Calculations!$H28:$I28,Calculations!$H$26:$I$26,'VFP-BCDT-freight'!AG$1)</f>
        <v>526534689094.96094</v>
      </c>
      <c r="AH3" s="183">
        <f>TREND(Calculations!$H28:$I28,Calculations!$H$26:$I$26,'VFP-BCDT-freight'!AH$1)</f>
        <v>539003031189.62109</v>
      </c>
      <c r="AI3" s="183">
        <f>TREND(Calculations!$H28:$I28,Calculations!$H$26:$I$26,'VFP-BCDT-freight'!AI$1)</f>
        <v>551471373284.27734</v>
      </c>
      <c r="AJ3" s="183">
        <f>TREND(Calculations!$H28:$I28,Calculations!$H$26:$I$26,'VFP-BCDT-freight'!AJ$1)</f>
        <v>563939715378.93359</v>
      </c>
      <c r="AK3" s="9">
        <f>Calculations!I28</f>
        <v>576408057473.59363</v>
      </c>
    </row>
    <row r="4" spans="1:37">
      <c r="A4" s="1" t="s">
        <v>8</v>
      </c>
      <c r="B4" s="9">
        <f>Calculations!B29</f>
        <v>0</v>
      </c>
      <c r="C4" s="183">
        <f>TREND(Calculations!$B29:$C29,Calculations!$B$26:$C$26,'VFP-BCDT-freight'!C$1)</f>
        <v>0</v>
      </c>
      <c r="D4" s="183">
        <f>TREND(Calculations!$B29:$C29,Calculations!$B$26:$C$26,'VFP-BCDT-freight'!D$1)</f>
        <v>0</v>
      </c>
      <c r="E4" s="183">
        <f>TREND(Calculations!$B29:$C29,Calculations!$B$26:$C$26,'VFP-BCDT-freight'!E$1)</f>
        <v>0</v>
      </c>
      <c r="F4" s="183">
        <f>TREND(Calculations!$B29:$C29,Calculations!$B$26:$C$26,'VFP-BCDT-freight'!F$1)</f>
        <v>0</v>
      </c>
      <c r="G4" s="9">
        <f>Calculations!C29</f>
        <v>0</v>
      </c>
      <c r="H4" s="183">
        <f>TREND(Calculations!$C29:$D29,Calculations!$C$26:$D$26,'VFP-BCDT-freight'!H$1)</f>
        <v>0</v>
      </c>
      <c r="I4" s="183">
        <f>TREND(Calculations!$C29:$D29,Calculations!$C$26:$D$26,'VFP-BCDT-freight'!I$1)</f>
        <v>0</v>
      </c>
      <c r="J4" s="183">
        <f>TREND(Calculations!$C29:$D29,Calculations!$C$26:$D$26,'VFP-BCDT-freight'!J$1)</f>
        <v>0</v>
      </c>
      <c r="K4" s="183">
        <f>TREND(Calculations!$C29:$D29,Calculations!$C$26:$D$26,'VFP-BCDT-freight'!K$1)</f>
        <v>0</v>
      </c>
      <c r="L4" s="9">
        <f>Calculations!D29</f>
        <v>0</v>
      </c>
      <c r="M4" s="183">
        <f>TREND(Calculations!$D29:$E29,Calculations!$D$26:$E$26,'VFP-BCDT-freight'!M$1)</f>
        <v>0</v>
      </c>
      <c r="N4" s="183">
        <f>TREND(Calculations!$D29:$E29,Calculations!$D$26:$E$26,'VFP-BCDT-freight'!N$1)</f>
        <v>0</v>
      </c>
      <c r="O4" s="183">
        <f>TREND(Calculations!$D29:$E29,Calculations!$D$26:$E$26,'VFP-BCDT-freight'!O$1)</f>
        <v>0</v>
      </c>
      <c r="P4" s="183">
        <f>TREND(Calculations!$D29:$E29,Calculations!$D$26:$E$26,'VFP-BCDT-freight'!P$1)</f>
        <v>0</v>
      </c>
      <c r="Q4" s="9">
        <f>Calculations!E29</f>
        <v>0</v>
      </c>
      <c r="R4" s="183">
        <f>TREND(Calculations!$E29:$F29,Calculations!$E$26:$F$26,'VFP-BCDT-freight'!R$1)</f>
        <v>0</v>
      </c>
      <c r="S4" s="183">
        <f>TREND(Calculations!$E29:$F29,Calculations!$E$26:$F$26,'VFP-BCDT-freight'!S$1)</f>
        <v>0</v>
      </c>
      <c r="T4" s="183">
        <f>TREND(Calculations!$E29:$F29,Calculations!$E$26:$F$26,'VFP-BCDT-freight'!T$1)</f>
        <v>0</v>
      </c>
      <c r="U4" s="183">
        <f>TREND(Calculations!$E29:$F29,Calculations!$E$26:$F$26,'VFP-BCDT-freight'!U$1)</f>
        <v>0</v>
      </c>
      <c r="V4" s="9">
        <f>Calculations!F29</f>
        <v>0</v>
      </c>
      <c r="W4" s="183">
        <f>TREND(Calculations!$F29:$G29,Calculations!$F$26:$G$26,'VFP-BCDT-freight'!W$1)</f>
        <v>0</v>
      </c>
      <c r="X4" s="183">
        <f>TREND(Calculations!$F29:$G29,Calculations!$F$26:$G$26,'VFP-BCDT-freight'!X$1)</f>
        <v>0</v>
      </c>
      <c r="Y4" s="183">
        <f>TREND(Calculations!$F29:$G29,Calculations!$F$26:$G$26,'VFP-BCDT-freight'!Y$1)</f>
        <v>0</v>
      </c>
      <c r="Z4" s="183">
        <f>TREND(Calculations!$F29:$G29,Calculations!$F$26:$G$26,'VFP-BCDT-freight'!Z$1)</f>
        <v>0</v>
      </c>
      <c r="AA4" s="9">
        <f>Calculations!G29</f>
        <v>0</v>
      </c>
      <c r="AB4" s="183">
        <f>TREND(Calculations!$G29:$H29,Calculations!$G$26:$H$26,'VFP-BCDT-freight'!AB$1)</f>
        <v>0</v>
      </c>
      <c r="AC4" s="183">
        <f>TREND(Calculations!$G29:$H29,Calculations!$G$26:$H$26,'VFP-BCDT-freight'!AC$1)</f>
        <v>0</v>
      </c>
      <c r="AD4" s="183">
        <f>TREND(Calculations!$G29:$H29,Calculations!$G$26:$H$26,'VFP-BCDT-freight'!AD$1)</f>
        <v>0</v>
      </c>
      <c r="AE4" s="183">
        <f>TREND(Calculations!$G29:$H29,Calculations!$G$26:$H$26,'VFP-BCDT-freight'!AE$1)</f>
        <v>0</v>
      </c>
      <c r="AF4" s="9">
        <f>Calculations!H29</f>
        <v>0</v>
      </c>
      <c r="AG4" s="183">
        <f>TREND(Calculations!$H29:$I29,Calculations!$H$26:$I$26,'VFP-BCDT-freight'!AG$1)</f>
        <v>0</v>
      </c>
      <c r="AH4" s="183">
        <f>TREND(Calculations!$H29:$I29,Calculations!$H$26:$I$26,'VFP-BCDT-freight'!AH$1)</f>
        <v>0</v>
      </c>
      <c r="AI4" s="183">
        <f>TREND(Calculations!$H29:$I29,Calculations!$H$26:$I$26,'VFP-BCDT-freight'!AI$1)</f>
        <v>0</v>
      </c>
      <c r="AJ4" s="183">
        <f>TREND(Calculations!$H29:$I29,Calculations!$H$26:$I$26,'VFP-BCDT-freight'!AJ$1)</f>
        <v>0</v>
      </c>
      <c r="AK4" s="9">
        <f>Calculations!I29</f>
        <v>0</v>
      </c>
    </row>
    <row r="5" spans="1:37">
      <c r="A5" s="1" t="s">
        <v>9</v>
      </c>
      <c r="B5" s="9">
        <f>Calculations!B30</f>
        <v>270327100748.95053</v>
      </c>
      <c r="C5" s="183">
        <f>TREND(Calculations!$B30:$C30,Calculations!$B$26:$C$26,'VFP-BCDT-freight'!C$1)</f>
        <v>276990833840.39453</v>
      </c>
      <c r="D5" s="183">
        <f>TREND(Calculations!$B30:$C30,Calculations!$B$26:$C$26,'VFP-BCDT-freight'!D$1)</f>
        <v>283654566931.83789</v>
      </c>
      <c r="E5" s="183">
        <f>TREND(Calculations!$B30:$C30,Calculations!$B$26:$C$26,'VFP-BCDT-freight'!E$1)</f>
        <v>290318300023.28125</v>
      </c>
      <c r="F5" s="183">
        <f>TREND(Calculations!$B30:$C30,Calculations!$B$26:$C$26,'VFP-BCDT-freight'!F$1)</f>
        <v>296982033114.72266</v>
      </c>
      <c r="G5" s="9">
        <f>Calculations!C30</f>
        <v>303645766206.16486</v>
      </c>
      <c r="H5" s="183">
        <f>TREND(Calculations!$C30:$D30,Calculations!$C$26:$D$26,'VFP-BCDT-freight'!H$1)</f>
        <v>308486464019.2793</v>
      </c>
      <c r="I5" s="183">
        <f>TREND(Calculations!$C30:$D30,Calculations!$C$26:$D$26,'VFP-BCDT-freight'!I$1)</f>
        <v>313327161832.39258</v>
      </c>
      <c r="J5" s="183">
        <f>TREND(Calculations!$C30:$D30,Calculations!$C$26:$D$26,'VFP-BCDT-freight'!J$1)</f>
        <v>318167859645.50586</v>
      </c>
      <c r="K5" s="183">
        <f>TREND(Calculations!$C30:$D30,Calculations!$C$26:$D$26,'VFP-BCDT-freight'!K$1)</f>
        <v>323008557458.62109</v>
      </c>
      <c r="L5" s="9">
        <f>Calculations!D30</f>
        <v>327849255271.73383</v>
      </c>
      <c r="M5" s="183">
        <f>TREND(Calculations!$D30:$E30,Calculations!$D$26:$E$26,'VFP-BCDT-freight'!M$1)</f>
        <v>333119991368.19531</v>
      </c>
      <c r="N5" s="183">
        <f>TREND(Calculations!$D30:$E30,Calculations!$D$26:$E$26,'VFP-BCDT-freight'!N$1)</f>
        <v>338390727464.65625</v>
      </c>
      <c r="O5" s="183">
        <f>TREND(Calculations!$D30:$E30,Calculations!$D$26:$E$26,'VFP-BCDT-freight'!O$1)</f>
        <v>343661463561.11719</v>
      </c>
      <c r="P5" s="183">
        <f>TREND(Calculations!$D30:$E30,Calculations!$D$26:$E$26,'VFP-BCDT-freight'!P$1)</f>
        <v>348932199657.57813</v>
      </c>
      <c r="Q5" s="9">
        <f>Calculations!E30</f>
        <v>354202935754.039</v>
      </c>
      <c r="R5" s="183">
        <f>TREND(Calculations!$E30:$F30,Calculations!$E$26:$F$26,'VFP-BCDT-freight'!R$1)</f>
        <v>368815244499.77344</v>
      </c>
      <c r="S5" s="183">
        <f>TREND(Calculations!$E30:$F30,Calculations!$E$26:$F$26,'VFP-BCDT-freight'!S$1)</f>
        <v>383427553245.50391</v>
      </c>
      <c r="T5" s="183">
        <f>TREND(Calculations!$E30:$F30,Calculations!$E$26:$F$26,'VFP-BCDT-freight'!T$1)</f>
        <v>398039861991.23828</v>
      </c>
      <c r="U5" s="183">
        <f>TREND(Calculations!$E30:$F30,Calculations!$E$26:$F$26,'VFP-BCDT-freight'!U$1)</f>
        <v>412652170736.97266</v>
      </c>
      <c r="V5" s="9">
        <f>Calculations!F30</f>
        <v>427264479482.70569</v>
      </c>
      <c r="W5" s="183">
        <f>TREND(Calculations!$F30:$G30,Calculations!$F$26:$G$26,'VFP-BCDT-freight'!W$1)</f>
        <v>444406831991.06641</v>
      </c>
      <c r="X5" s="183">
        <f>TREND(Calculations!$F30:$G30,Calculations!$F$26:$G$26,'VFP-BCDT-freight'!X$1)</f>
        <v>461549184499.42969</v>
      </c>
      <c r="Y5" s="183">
        <f>TREND(Calculations!$F30:$G30,Calculations!$F$26:$G$26,'VFP-BCDT-freight'!Y$1)</f>
        <v>478691537007.79297</v>
      </c>
      <c r="Z5" s="183">
        <f>TREND(Calculations!$F30:$G30,Calculations!$F$26:$G$26,'VFP-BCDT-freight'!Z$1)</f>
        <v>495833889516.15625</v>
      </c>
      <c r="AA5" s="9">
        <f>Calculations!G30</f>
        <v>512976242024.52356</v>
      </c>
      <c r="AB5" s="183">
        <f>TREND(Calculations!$G30:$H30,Calculations!$G$26:$H$26,'VFP-BCDT-freight'!AB$1)</f>
        <v>532113604332.25781</v>
      </c>
      <c r="AC5" s="183">
        <f>TREND(Calculations!$G30:$H30,Calculations!$G$26:$H$26,'VFP-BCDT-freight'!AC$1)</f>
        <v>551250966639.99219</v>
      </c>
      <c r="AD5" s="183">
        <f>TREND(Calculations!$G30:$H30,Calculations!$G$26:$H$26,'VFP-BCDT-freight'!AD$1)</f>
        <v>570388328947.72656</v>
      </c>
      <c r="AE5" s="183">
        <f>TREND(Calculations!$G30:$H30,Calculations!$G$26:$H$26,'VFP-BCDT-freight'!AE$1)</f>
        <v>589525691255.46094</v>
      </c>
      <c r="AF5" s="9">
        <f>Calculations!H30</f>
        <v>608663053563.20178</v>
      </c>
      <c r="AG5" s="183">
        <f>TREND(Calculations!$H30:$I30,Calculations!$H$26:$I$26,'VFP-BCDT-freight'!AG$1)</f>
        <v>629399004376.09375</v>
      </c>
      <c r="AH5" s="183">
        <f>TREND(Calculations!$H30:$I30,Calculations!$H$26:$I$26,'VFP-BCDT-freight'!AH$1)</f>
        <v>650134955188.97656</v>
      </c>
      <c r="AI5" s="183">
        <f>TREND(Calculations!$H30:$I30,Calculations!$H$26:$I$26,'VFP-BCDT-freight'!AI$1)</f>
        <v>670870906001.85938</v>
      </c>
      <c r="AJ5" s="183">
        <f>TREND(Calculations!$H30:$I30,Calculations!$H$26:$I$26,'VFP-BCDT-freight'!AJ$1)</f>
        <v>691606856814.74219</v>
      </c>
      <c r="AK5" s="9">
        <f>Calculations!I30</f>
        <v>712342807627.6217</v>
      </c>
    </row>
    <row r="6" spans="1:37">
      <c r="A6" s="1" t="s">
        <v>10</v>
      </c>
      <c r="B6" s="9">
        <f>Calculations!B31</f>
        <v>362598945932.15991</v>
      </c>
      <c r="C6" s="183">
        <f>TREND(Calculations!$B31:$C31,Calculations!$B$26:$C$26,'VFP-BCDT-freight'!C$1)</f>
        <v>392184296734.63281</v>
      </c>
      <c r="D6" s="183">
        <f>TREND(Calculations!$B31:$C31,Calculations!$B$26:$C$26,'VFP-BCDT-freight'!D$1)</f>
        <v>421769647537.10156</v>
      </c>
      <c r="E6" s="183">
        <f>TREND(Calculations!$B31:$C31,Calculations!$B$26:$C$26,'VFP-BCDT-freight'!E$1)</f>
        <v>451354998339.57031</v>
      </c>
      <c r="F6" s="183">
        <f>TREND(Calculations!$B31:$C31,Calculations!$B$26:$C$26,'VFP-BCDT-freight'!F$1)</f>
        <v>480940349142.03906</v>
      </c>
      <c r="G6" s="9">
        <f>Calculations!C31</f>
        <v>510525699944.50574</v>
      </c>
      <c r="H6" s="183">
        <f>TREND(Calculations!$C31:$D31,Calculations!$C$26:$D$26,'VFP-BCDT-freight'!H$1)</f>
        <v>541894026733.98438</v>
      </c>
      <c r="I6" s="183">
        <f>TREND(Calculations!$C31:$D31,Calculations!$C$26:$D$26,'VFP-BCDT-freight'!I$1)</f>
        <v>573262353523.46875</v>
      </c>
      <c r="J6" s="183">
        <f>TREND(Calculations!$C31:$D31,Calculations!$C$26:$D$26,'VFP-BCDT-freight'!J$1)</f>
        <v>604630680312.94531</v>
      </c>
      <c r="K6" s="183">
        <f>TREND(Calculations!$C31:$D31,Calculations!$C$26:$D$26,'VFP-BCDT-freight'!K$1)</f>
        <v>635999007102.42969</v>
      </c>
      <c r="L6" s="9">
        <f>Calculations!D31</f>
        <v>667367333891.9115</v>
      </c>
      <c r="M6" s="183">
        <f>TREND(Calculations!$D31:$E31,Calculations!$D$26:$E$26,'VFP-BCDT-freight'!M$1)</f>
        <v>704252969666.32813</v>
      </c>
      <c r="N6" s="183">
        <f>TREND(Calculations!$D31:$E31,Calculations!$D$26:$E$26,'VFP-BCDT-freight'!N$1)</f>
        <v>741138605440.76563</v>
      </c>
      <c r="O6" s="183">
        <f>TREND(Calculations!$D31:$E31,Calculations!$D$26:$E$26,'VFP-BCDT-freight'!O$1)</f>
        <v>778024241215.1875</v>
      </c>
      <c r="P6" s="183">
        <f>TREND(Calculations!$D31:$E31,Calculations!$D$26:$E$26,'VFP-BCDT-freight'!P$1)</f>
        <v>814909876989.625</v>
      </c>
      <c r="Q6" s="9">
        <f>Calculations!E31</f>
        <v>851795512764.07019</v>
      </c>
      <c r="R6" s="183">
        <f>TREND(Calculations!$E31:$F31,Calculations!$E$26:$F$26,'VFP-BCDT-freight'!R$1)</f>
        <v>893219615469.28125</v>
      </c>
      <c r="S6" s="183">
        <f>TREND(Calculations!$E31:$F31,Calculations!$E$26:$F$26,'VFP-BCDT-freight'!S$1)</f>
        <v>934643718174.48438</v>
      </c>
      <c r="T6" s="183">
        <f>TREND(Calculations!$E31:$F31,Calculations!$E$26:$F$26,'VFP-BCDT-freight'!T$1)</f>
        <v>976067820879.6875</v>
      </c>
      <c r="U6" s="183">
        <f>TREND(Calculations!$E31:$F31,Calculations!$E$26:$F$26,'VFP-BCDT-freight'!U$1)</f>
        <v>1017491923584.8906</v>
      </c>
      <c r="V6" s="9">
        <f>Calculations!F31</f>
        <v>1058916026290.0869</v>
      </c>
      <c r="W6" s="183">
        <f>TREND(Calculations!$F31:$G31,Calculations!$F$26:$G$26,'VFP-BCDT-freight'!W$1)</f>
        <v>1105008671102.4375</v>
      </c>
      <c r="X6" s="183">
        <f>TREND(Calculations!$F31:$G31,Calculations!$F$26:$G$26,'VFP-BCDT-freight'!X$1)</f>
        <v>1151101315914.7813</v>
      </c>
      <c r="Y6" s="183">
        <f>TREND(Calculations!$F31:$G31,Calculations!$F$26:$G$26,'VFP-BCDT-freight'!Y$1)</f>
        <v>1197193960727.125</v>
      </c>
      <c r="Z6" s="183">
        <f>TREND(Calculations!$F31:$G31,Calculations!$F$26:$G$26,'VFP-BCDT-freight'!Z$1)</f>
        <v>1243286605539.4844</v>
      </c>
      <c r="AA6" s="9">
        <f>Calculations!G31</f>
        <v>1289379250351.835</v>
      </c>
      <c r="AB6" s="183">
        <f>TREND(Calculations!$G31:$H31,Calculations!$G$26:$H$26,'VFP-BCDT-freight'!AB$1)</f>
        <v>1342577105897.8438</v>
      </c>
      <c r="AC6" s="183">
        <f>TREND(Calculations!$G31:$H31,Calculations!$G$26:$H$26,'VFP-BCDT-freight'!AC$1)</f>
        <v>1395774961443.8594</v>
      </c>
      <c r="AD6" s="183">
        <f>TREND(Calculations!$G31:$H31,Calculations!$G$26:$H$26,'VFP-BCDT-freight'!AD$1)</f>
        <v>1448972816989.875</v>
      </c>
      <c r="AE6" s="183">
        <f>TREND(Calculations!$G31:$H31,Calculations!$G$26:$H$26,'VFP-BCDT-freight'!AE$1)</f>
        <v>1502170672535.875</v>
      </c>
      <c r="AF6" s="9">
        <f>Calculations!H31</f>
        <v>1555368528081.8896</v>
      </c>
      <c r="AG6" s="183">
        <f>TREND(Calculations!$H31:$I31,Calculations!$H$26:$I$26,'VFP-BCDT-freight'!AG$1)</f>
        <v>1617917190901.6094</v>
      </c>
      <c r="AH6" s="183">
        <f>TREND(Calculations!$H31:$I31,Calculations!$H$26:$I$26,'VFP-BCDT-freight'!AH$1)</f>
        <v>1680465853721.3281</v>
      </c>
      <c r="AI6" s="183">
        <f>TREND(Calculations!$H31:$I31,Calculations!$H$26:$I$26,'VFP-BCDT-freight'!AI$1)</f>
        <v>1743014516541.0625</v>
      </c>
      <c r="AJ6" s="183">
        <f>TREND(Calculations!$H31:$I31,Calculations!$H$26:$I$26,'VFP-BCDT-freight'!AJ$1)</f>
        <v>1805563179360.7969</v>
      </c>
      <c r="AK6" s="9">
        <f>Calculations!I31</f>
        <v>1868111842180.5286</v>
      </c>
    </row>
    <row r="7" spans="1:37">
      <c r="A7" s="1" t="s">
        <v>22</v>
      </c>
      <c r="B7" s="9">
        <f>Calculations!B32</f>
        <v>0</v>
      </c>
      <c r="C7" s="183">
        <f>TREND(Calculations!$B32:$C32,Calculations!$B$26:$C$26,'VFP-BCDT-freight'!C$1)</f>
        <v>0</v>
      </c>
      <c r="D7" s="183">
        <f>TREND(Calculations!$B32:$C32,Calculations!$B$26:$C$26,'VFP-BCDT-freight'!D$1)</f>
        <v>0</v>
      </c>
      <c r="E7" s="183">
        <f>TREND(Calculations!$B32:$C32,Calculations!$B$26:$C$26,'VFP-BCDT-freight'!E$1)</f>
        <v>0</v>
      </c>
      <c r="F7" s="183">
        <f>TREND(Calculations!$B32:$C32,Calculations!$B$26:$C$26,'VFP-BCDT-freight'!F$1)</f>
        <v>0</v>
      </c>
      <c r="G7" s="9">
        <f>Calculations!C32</f>
        <v>0</v>
      </c>
      <c r="H7" s="183">
        <f>TREND(Calculations!$C32:$D32,Calculations!$C$26:$D$26,'VFP-BCDT-freight'!H$1)</f>
        <v>0</v>
      </c>
      <c r="I7" s="183">
        <f>TREND(Calculations!$C32:$D32,Calculations!$C$26:$D$26,'VFP-BCDT-freight'!I$1)</f>
        <v>0</v>
      </c>
      <c r="J7" s="183">
        <f>TREND(Calculations!$C32:$D32,Calculations!$C$26:$D$26,'VFP-BCDT-freight'!J$1)</f>
        <v>0</v>
      </c>
      <c r="K7" s="183">
        <f>TREND(Calculations!$C32:$D32,Calculations!$C$26:$D$26,'VFP-BCDT-freight'!K$1)</f>
        <v>0</v>
      </c>
      <c r="L7" s="9">
        <f>Calculations!D32</f>
        <v>0</v>
      </c>
      <c r="M7" s="183">
        <f>TREND(Calculations!$D32:$E32,Calculations!$D$26:$E$26,'VFP-BCDT-freight'!M$1)</f>
        <v>0</v>
      </c>
      <c r="N7" s="183">
        <f>TREND(Calculations!$D32:$E32,Calculations!$D$26:$E$26,'VFP-BCDT-freight'!N$1)</f>
        <v>0</v>
      </c>
      <c r="O7" s="183">
        <f>TREND(Calculations!$D32:$E32,Calculations!$D$26:$E$26,'VFP-BCDT-freight'!O$1)</f>
        <v>0</v>
      </c>
      <c r="P7" s="183">
        <f>TREND(Calculations!$D32:$E32,Calculations!$D$26:$E$26,'VFP-BCDT-freight'!P$1)</f>
        <v>0</v>
      </c>
      <c r="Q7" s="9">
        <f>Calculations!E32</f>
        <v>0</v>
      </c>
      <c r="R7" s="183">
        <f>TREND(Calculations!$E32:$F32,Calculations!$E$26:$F$26,'VFP-BCDT-freight'!R$1)</f>
        <v>0</v>
      </c>
      <c r="S7" s="183">
        <f>TREND(Calculations!$E32:$F32,Calculations!$E$26:$F$26,'VFP-BCDT-freight'!S$1)</f>
        <v>0</v>
      </c>
      <c r="T7" s="183">
        <f>TREND(Calculations!$E32:$F32,Calculations!$E$26:$F$26,'VFP-BCDT-freight'!T$1)</f>
        <v>0</v>
      </c>
      <c r="U7" s="183">
        <f>TREND(Calculations!$E32:$F32,Calculations!$E$26:$F$26,'VFP-BCDT-freight'!U$1)</f>
        <v>0</v>
      </c>
      <c r="V7" s="9">
        <f>Calculations!F32</f>
        <v>0</v>
      </c>
      <c r="W7" s="183">
        <f>TREND(Calculations!$F32:$G32,Calculations!$F$26:$G$26,'VFP-BCDT-freight'!W$1)</f>
        <v>0</v>
      </c>
      <c r="X7" s="183">
        <f>TREND(Calculations!$F32:$G32,Calculations!$F$26:$G$26,'VFP-BCDT-freight'!X$1)</f>
        <v>0</v>
      </c>
      <c r="Y7" s="183">
        <f>TREND(Calculations!$F32:$G32,Calculations!$F$26:$G$26,'VFP-BCDT-freight'!Y$1)</f>
        <v>0</v>
      </c>
      <c r="Z7" s="183">
        <f>TREND(Calculations!$F32:$G32,Calculations!$F$26:$G$26,'VFP-BCDT-freight'!Z$1)</f>
        <v>0</v>
      </c>
      <c r="AA7" s="9">
        <f>Calculations!G32</f>
        <v>0</v>
      </c>
      <c r="AB7" s="183">
        <f>TREND(Calculations!$G32:$H32,Calculations!$G$26:$H$26,'VFP-BCDT-freight'!AB$1)</f>
        <v>0</v>
      </c>
      <c r="AC7" s="183">
        <f>TREND(Calculations!$G32:$H32,Calculations!$G$26:$H$26,'VFP-BCDT-freight'!AC$1)</f>
        <v>0</v>
      </c>
      <c r="AD7" s="183">
        <f>TREND(Calculations!$G32:$H32,Calculations!$G$26:$H$26,'VFP-BCDT-freight'!AD$1)</f>
        <v>0</v>
      </c>
      <c r="AE7" s="183">
        <f>TREND(Calculations!$G32:$H32,Calculations!$G$26:$H$26,'VFP-BCDT-freight'!AE$1)</f>
        <v>0</v>
      </c>
      <c r="AF7" s="9">
        <f>Calculations!H32</f>
        <v>0</v>
      </c>
      <c r="AG7" s="183">
        <f>TREND(Calculations!$H32:$I32,Calculations!$H$26:$I$26,'VFP-BCDT-freight'!AG$1)</f>
        <v>0</v>
      </c>
      <c r="AH7" s="183">
        <f>TREND(Calculations!$H32:$I32,Calculations!$H$26:$I$26,'VFP-BCDT-freight'!AH$1)</f>
        <v>0</v>
      </c>
      <c r="AI7" s="183">
        <f>TREND(Calculations!$H32:$I32,Calculations!$H$26:$I$26,'VFP-BCDT-freight'!AI$1)</f>
        <v>0</v>
      </c>
      <c r="AJ7" s="183">
        <f>TREND(Calculations!$H32:$I32,Calculations!$H$26:$I$26,'VFP-BCDT-freight'!AJ$1)</f>
        <v>0</v>
      </c>
      <c r="AK7" s="9">
        <f>Calculations!I32</f>
        <v>0</v>
      </c>
    </row>
    <row r="10" spans="1:37">
      <c r="B10" s="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7"/>
  <sheetViews>
    <sheetView workbookViewId="0">
      <pane xSplit="1" ySplit="1" topLeftCell="B2" activePane="bottomRight" state="frozen"/>
      <selection pane="topRight"/>
      <selection pane="bottomLeft"/>
      <selection pane="bottomRight"/>
    </sheetView>
  </sheetViews>
  <sheetFormatPr defaultRowHeight="15"/>
  <cols>
    <col min="1" max="1" width="40.140625" customWidth="1"/>
    <col min="2" max="37" width="9.5703125" bestFit="1" customWidth="1"/>
  </cols>
  <sheetData>
    <row r="1" spans="1:37">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c r="A2" s="1" t="s">
        <v>6</v>
      </c>
      <c r="B2" s="9">
        <v>0</v>
      </c>
      <c r="C2" s="9">
        <v>0</v>
      </c>
      <c r="D2" s="9">
        <v>0</v>
      </c>
      <c r="E2" s="9">
        <v>0</v>
      </c>
      <c r="F2" s="9">
        <v>0</v>
      </c>
      <c r="G2" s="9">
        <v>0</v>
      </c>
      <c r="H2" s="9">
        <v>0</v>
      </c>
      <c r="I2" s="9">
        <v>0</v>
      </c>
      <c r="J2" s="9">
        <v>0</v>
      </c>
      <c r="K2" s="9">
        <v>0</v>
      </c>
      <c r="L2" s="9">
        <v>0</v>
      </c>
      <c r="M2" s="9">
        <v>0</v>
      </c>
      <c r="N2" s="9">
        <v>0</v>
      </c>
      <c r="O2" s="9">
        <v>0</v>
      </c>
      <c r="P2" s="9">
        <v>0</v>
      </c>
      <c r="Q2" s="9">
        <v>0</v>
      </c>
      <c r="R2" s="9">
        <v>0</v>
      </c>
      <c r="S2" s="9">
        <v>0</v>
      </c>
      <c r="T2" s="9">
        <v>0</v>
      </c>
      <c r="U2" s="9">
        <v>0</v>
      </c>
      <c r="V2" s="9">
        <v>0</v>
      </c>
      <c r="W2" s="9">
        <v>0</v>
      </c>
      <c r="X2" s="9">
        <v>0</v>
      </c>
      <c r="Y2" s="9">
        <v>0</v>
      </c>
      <c r="Z2" s="9">
        <v>0</v>
      </c>
      <c r="AA2" s="9">
        <v>0</v>
      </c>
      <c r="AB2" s="9">
        <v>0</v>
      </c>
      <c r="AC2" s="9">
        <v>0</v>
      </c>
      <c r="AD2" s="9">
        <v>0</v>
      </c>
      <c r="AE2" s="9">
        <v>0</v>
      </c>
      <c r="AF2" s="9">
        <v>0</v>
      </c>
      <c r="AG2" s="9">
        <v>0</v>
      </c>
      <c r="AH2" s="9">
        <v>0</v>
      </c>
      <c r="AI2" s="9">
        <v>0</v>
      </c>
      <c r="AJ2" s="9">
        <v>0</v>
      </c>
      <c r="AK2" s="9">
        <v>0</v>
      </c>
    </row>
    <row r="3" spans="1:37">
      <c r="A3" s="1" t="s">
        <v>7</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c r="AJ3" s="9">
        <v>0</v>
      </c>
      <c r="AK3" s="9">
        <v>0</v>
      </c>
    </row>
    <row r="4" spans="1:37">
      <c r="A4" s="1" t="s">
        <v>8</v>
      </c>
      <c r="B4" s="9">
        <v>0</v>
      </c>
      <c r="C4" s="9">
        <v>0</v>
      </c>
      <c r="D4" s="9">
        <v>0</v>
      </c>
      <c r="E4" s="9">
        <v>0</v>
      </c>
      <c r="F4" s="9">
        <v>0</v>
      </c>
      <c r="G4" s="9">
        <v>0</v>
      </c>
      <c r="H4" s="9">
        <v>0</v>
      </c>
      <c r="I4" s="9">
        <v>0</v>
      </c>
      <c r="J4" s="9">
        <v>0</v>
      </c>
      <c r="K4" s="9">
        <v>0</v>
      </c>
      <c r="L4" s="9">
        <v>0</v>
      </c>
      <c r="M4" s="9">
        <v>0</v>
      </c>
      <c r="N4" s="9">
        <v>0</v>
      </c>
      <c r="O4" s="9">
        <v>0</v>
      </c>
      <c r="P4" s="9">
        <v>0</v>
      </c>
      <c r="Q4" s="9">
        <v>0</v>
      </c>
      <c r="R4" s="9">
        <v>0</v>
      </c>
      <c r="S4" s="9">
        <v>0</v>
      </c>
      <c r="T4" s="9">
        <v>0</v>
      </c>
      <c r="U4" s="9">
        <v>0</v>
      </c>
      <c r="V4" s="9">
        <v>0</v>
      </c>
      <c r="W4" s="9">
        <v>0</v>
      </c>
      <c r="X4" s="9">
        <v>0</v>
      </c>
      <c r="Y4" s="9">
        <v>0</v>
      </c>
      <c r="Z4" s="9">
        <v>0</v>
      </c>
      <c r="AA4" s="9">
        <v>0</v>
      </c>
      <c r="AB4" s="9">
        <v>0</v>
      </c>
      <c r="AC4" s="9">
        <v>0</v>
      </c>
      <c r="AD4" s="9">
        <v>0</v>
      </c>
      <c r="AE4" s="9">
        <v>0</v>
      </c>
      <c r="AF4" s="9">
        <v>0</v>
      </c>
      <c r="AG4" s="9">
        <v>0</v>
      </c>
      <c r="AH4" s="9">
        <v>0</v>
      </c>
      <c r="AI4" s="9">
        <v>0</v>
      </c>
      <c r="AJ4" s="9">
        <v>0</v>
      </c>
      <c r="AK4" s="9">
        <v>0</v>
      </c>
    </row>
    <row r="5" spans="1:37">
      <c r="A5" s="1" t="s">
        <v>20</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c r="AJ5" s="9">
        <v>0</v>
      </c>
      <c r="AK5" s="9">
        <v>0</v>
      </c>
    </row>
    <row r="6" spans="1:37">
      <c r="A6" s="10" t="s">
        <v>21</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c r="AJ6" s="9">
        <v>0</v>
      </c>
      <c r="AK6" s="9">
        <v>0</v>
      </c>
    </row>
    <row r="7" spans="1:37">
      <c r="A7" s="1" t="s">
        <v>22</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c r="AJ7" s="9">
        <v>0</v>
      </c>
      <c r="AK7" s="9">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7"/>
  <sheetViews>
    <sheetView workbookViewId="0">
      <pane xSplit="1" ySplit="1" topLeftCell="B2" activePane="bottomRight" state="frozen"/>
      <selection pane="topRight"/>
      <selection pane="bottomLeft"/>
      <selection pane="bottomRight" activeCell="B3" sqref="B3"/>
    </sheetView>
  </sheetViews>
  <sheetFormatPr defaultRowHeight="15"/>
  <cols>
    <col min="1" max="1" width="40.140625" customWidth="1"/>
    <col min="2" max="27" width="9.5703125" bestFit="1" customWidth="1"/>
    <col min="28" max="37" width="9.5703125" customWidth="1"/>
  </cols>
  <sheetData>
    <row r="1" spans="1:37">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s="9" customFormat="1">
      <c r="A2" s="147" t="s">
        <v>18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c r="A3" s="1" t="s">
        <v>19</v>
      </c>
      <c r="B3" s="148">
        <f>Calculations!B76</f>
        <v>4.5849817215404368E-4</v>
      </c>
      <c r="C3" s="183">
        <f>TREND(Calculations!$B76:$C76,Calculations!$B$26:$C$26,'VFP-BCDT-freight'!C$1)</f>
        <v>4.5849817215404368E-4</v>
      </c>
      <c r="D3" s="183">
        <f>TREND(Calculations!$B76:$C76,Calculations!$B$26:$C$26,'VFP-BCDT-freight'!D$1)</f>
        <v>4.5849817215404368E-4</v>
      </c>
      <c r="E3" s="183">
        <f>TREND(Calculations!$B76:$C76,Calculations!$B$26:$C$26,'VFP-BCDT-freight'!E$1)</f>
        <v>4.5849817215404373E-4</v>
      </c>
      <c r="F3" s="183">
        <f>TREND(Calculations!$B76:$C76,Calculations!$B$26:$C$26,'VFP-BCDT-freight'!F$1)</f>
        <v>4.5849817215404373E-4</v>
      </c>
      <c r="G3" s="148">
        <f>Calculations!C76</f>
        <v>4.5849817215404373E-4</v>
      </c>
      <c r="H3" s="183">
        <f>TREND(Calculations!$C76:$D76,Calculations!$C$26:$D$26,'VFP-BCDT-freight'!H$1)</f>
        <v>4.5849817215404373E-4</v>
      </c>
      <c r="I3" s="183">
        <f>TREND(Calculations!$C76:$D76,Calculations!$C$26:$D$26,'VFP-BCDT-freight'!I$1)</f>
        <v>4.5849817215404373E-4</v>
      </c>
      <c r="J3" s="183">
        <f>TREND(Calculations!$C76:$D76,Calculations!$C$26:$D$26,'VFP-BCDT-freight'!J$1)</f>
        <v>4.5849817215404368E-4</v>
      </c>
      <c r="K3" s="183">
        <f>TREND(Calculations!$C76:$D76,Calculations!$C$26:$D$26,'VFP-BCDT-freight'!K$1)</f>
        <v>4.5849817215404368E-4</v>
      </c>
      <c r="L3" s="148">
        <f>Calculations!D76</f>
        <v>4.5849817215404368E-4</v>
      </c>
      <c r="M3" s="183">
        <f>TREND(Calculations!$D76:$E76,Calculations!$D$26:$E$26,'VFP-BCDT-freight'!M$1)</f>
        <v>4.5849817215404368E-4</v>
      </c>
      <c r="N3" s="183">
        <f>TREND(Calculations!$D76:$E76,Calculations!$D$26:$E$26,'VFP-BCDT-freight'!N$1)</f>
        <v>4.5849817215404368E-4</v>
      </c>
      <c r="O3" s="183">
        <f>TREND(Calculations!$D76:$E76,Calculations!$D$26:$E$26,'VFP-BCDT-freight'!O$1)</f>
        <v>4.5849817215404373E-4</v>
      </c>
      <c r="P3" s="183">
        <f>TREND(Calculations!$D76:$E76,Calculations!$D$26:$E$26,'VFP-BCDT-freight'!P$1)</f>
        <v>4.5849817215404373E-4</v>
      </c>
      <c r="Q3" s="148">
        <f>Calculations!E76</f>
        <v>4.5849817215404373E-4</v>
      </c>
      <c r="R3" s="183">
        <f>TREND(Calculations!$E76:$F76,Calculations!$E$26:$F$26,'VFP-BCDT-freight'!R$1)</f>
        <v>4.5849817215404373E-4</v>
      </c>
      <c r="S3" s="183">
        <f>TREND(Calculations!$E76:$F76,Calculations!$E$26:$F$26,'VFP-BCDT-freight'!S$1)</f>
        <v>4.5849817215404373E-4</v>
      </c>
      <c r="T3" s="183">
        <f>TREND(Calculations!$E76:$F76,Calculations!$E$26:$F$26,'VFP-BCDT-freight'!T$1)</f>
        <v>4.5849817215404368E-4</v>
      </c>
      <c r="U3" s="183">
        <f>TREND(Calculations!$E76:$F76,Calculations!$E$26:$F$26,'VFP-BCDT-freight'!U$1)</f>
        <v>4.5849817215404368E-4</v>
      </c>
      <c r="V3" s="148">
        <f>Calculations!F76</f>
        <v>4.5849817215404368E-4</v>
      </c>
      <c r="W3" s="183">
        <f>TREND(Calculations!$F76:$G76,Calculations!$F$26:$G$26,'VFP-BCDT-freight'!W$1)</f>
        <v>4.5849817215404368E-4</v>
      </c>
      <c r="X3" s="183">
        <f>TREND(Calculations!$F76:$G76,Calculations!$F$26:$G$26,'VFP-BCDT-freight'!X$1)</f>
        <v>4.5849817215404368E-4</v>
      </c>
      <c r="Y3" s="183">
        <f>TREND(Calculations!$F76:$G76,Calculations!$F$26:$G$26,'VFP-BCDT-freight'!Y$1)</f>
        <v>4.5849817215404373E-4</v>
      </c>
      <c r="Z3" s="183">
        <f>TREND(Calculations!$F76:$G76,Calculations!$F$26:$G$26,'VFP-BCDT-freight'!Z$1)</f>
        <v>4.5849817215404373E-4</v>
      </c>
      <c r="AA3" s="148">
        <f>Calculations!G76</f>
        <v>4.5849817215404373E-4</v>
      </c>
      <c r="AB3" s="183">
        <f>TREND(Calculations!$G76:$H76,Calculations!$G$26:$H$26,'VFP-BCDT-freight'!AB$1)</f>
        <v>4.5849817215404373E-4</v>
      </c>
      <c r="AC3" s="183">
        <f>TREND(Calculations!$G76:$H76,Calculations!$G$26:$H$26,'VFP-BCDT-freight'!AC$1)</f>
        <v>4.5849817215404373E-4</v>
      </c>
      <c r="AD3" s="183">
        <f>TREND(Calculations!$G76:$H76,Calculations!$G$26:$H$26,'VFP-BCDT-freight'!AD$1)</f>
        <v>4.5849817215404368E-4</v>
      </c>
      <c r="AE3" s="183">
        <f>TREND(Calculations!$G76:$H76,Calculations!$G$26:$H$26,'VFP-BCDT-freight'!AE$1)</f>
        <v>4.5849817215404368E-4</v>
      </c>
      <c r="AF3" s="148">
        <f>Calculations!H76</f>
        <v>4.5849817215404368E-4</v>
      </c>
      <c r="AG3" s="183">
        <f>TREND(Calculations!$H76:$I76,Calculations!$H$26:$I$26,'VFP-BCDT-freight'!AG$1)</f>
        <v>4.5849817215404368E-4</v>
      </c>
      <c r="AH3" s="183">
        <f>TREND(Calculations!$H76:$I76,Calculations!$H$26:$I$26,'VFP-BCDT-freight'!AH$1)</f>
        <v>4.5849817215404368E-4</v>
      </c>
      <c r="AI3" s="183">
        <f>TREND(Calculations!$H76:$I76,Calculations!$H$26:$I$26,'VFP-BCDT-freight'!AI$1)</f>
        <v>4.5849817215404373E-4</v>
      </c>
      <c r="AJ3" s="183">
        <f>TREND(Calculations!$H76:$I76,Calculations!$H$26:$I$26,'VFP-BCDT-freight'!AJ$1)</f>
        <v>4.5849817215404373E-4</v>
      </c>
      <c r="AK3" s="148">
        <f>Calculations!I76</f>
        <v>4.5849817215404373E-4</v>
      </c>
    </row>
    <row r="4" spans="1:37">
      <c r="A4" s="1" t="s">
        <v>11</v>
      </c>
      <c r="B4" s="148">
        <v>1.3850000000000001E-4</v>
      </c>
      <c r="C4" s="148">
        <v>1.4009999999999999E-4</v>
      </c>
      <c r="D4" s="148">
        <v>1.393E-4</v>
      </c>
      <c r="E4" s="148">
        <v>1.3569999999999999E-4</v>
      </c>
      <c r="F4" s="148">
        <v>1.3200000000000001E-4</v>
      </c>
      <c r="G4" s="148">
        <v>1.306E-4</v>
      </c>
      <c r="H4" s="148">
        <v>1.3359999999999999E-4</v>
      </c>
      <c r="I4" s="148">
        <v>1.3679999999999999E-4</v>
      </c>
      <c r="J4" s="148">
        <v>1.4009999999999999E-4</v>
      </c>
      <c r="K4" s="148">
        <v>1.426E-4</v>
      </c>
      <c r="L4" s="148">
        <v>1.471E-4</v>
      </c>
      <c r="M4" s="148">
        <v>1.4999999999999999E-4</v>
      </c>
      <c r="N4" s="148">
        <v>1.5300000000000001E-4</v>
      </c>
      <c r="O4" s="148">
        <v>1.5750000000000001E-4</v>
      </c>
      <c r="P4" s="148">
        <v>1.6080000000000001E-4</v>
      </c>
      <c r="Q4" s="148">
        <v>1.638E-4</v>
      </c>
      <c r="R4" s="148">
        <v>1.671E-4</v>
      </c>
      <c r="S4" s="148">
        <v>1.706E-4</v>
      </c>
      <c r="T4" s="148">
        <v>1.7369999999999999E-4</v>
      </c>
      <c r="U4" s="148">
        <v>1.7670000000000001E-4</v>
      </c>
      <c r="V4" s="148">
        <v>1.7809999999999999E-4</v>
      </c>
      <c r="W4" s="148">
        <v>1.808E-4</v>
      </c>
      <c r="X4" s="148">
        <v>1.8330000000000001E-4</v>
      </c>
      <c r="Y4" s="148">
        <v>1.8540000000000001E-4</v>
      </c>
      <c r="Z4" s="148">
        <v>1.8780000000000001E-4</v>
      </c>
      <c r="AA4" s="148">
        <v>1.9010000000000001E-4</v>
      </c>
      <c r="AB4" s="148">
        <v>1.93E-4</v>
      </c>
      <c r="AC4" s="148">
        <v>1.9540000000000001E-4</v>
      </c>
      <c r="AD4" s="148">
        <v>1.9790000000000001E-4</v>
      </c>
      <c r="AE4" s="148">
        <v>2.0039999999999999E-4</v>
      </c>
      <c r="AF4" s="148">
        <v>2.029E-4</v>
      </c>
      <c r="AG4" s="148">
        <v>2.053E-4</v>
      </c>
      <c r="AH4" s="148">
        <v>2.0780000000000001E-4</v>
      </c>
      <c r="AI4" s="148">
        <v>2.1029999999999999E-4</v>
      </c>
      <c r="AJ4" s="148">
        <v>2.128E-4</v>
      </c>
      <c r="AK4" s="148">
        <v>2.152E-4</v>
      </c>
    </row>
    <row r="5" spans="1:37">
      <c r="A5" s="1" t="s">
        <v>12</v>
      </c>
      <c r="B5" s="148">
        <v>3.5599999999999998E-3</v>
      </c>
      <c r="C5" s="148">
        <v>3.581E-3</v>
      </c>
      <c r="D5" s="148">
        <v>3.601E-3</v>
      </c>
      <c r="E5" s="148">
        <v>3.6210000000000001E-3</v>
      </c>
      <c r="F5" s="148">
        <v>3.6380000000000002E-3</v>
      </c>
      <c r="G5" s="148">
        <v>3.6649999999999999E-3</v>
      </c>
      <c r="H5" s="148">
        <v>3.6909999999999998E-3</v>
      </c>
      <c r="I5" s="148">
        <v>3.7169999999999998E-3</v>
      </c>
      <c r="J5" s="148">
        <v>3.7429999999999998E-3</v>
      </c>
      <c r="K5" s="148">
        <v>3.7690000000000002E-3</v>
      </c>
      <c r="L5" s="148">
        <v>3.846E-3</v>
      </c>
      <c r="M5" s="148">
        <v>3.8790000000000001E-3</v>
      </c>
      <c r="N5" s="148">
        <v>3.9110000000000004E-3</v>
      </c>
      <c r="O5" s="148">
        <v>3.9459999999999999E-3</v>
      </c>
      <c r="P5" s="148">
        <v>3.9769999999999996E-3</v>
      </c>
      <c r="Q5" s="148">
        <v>4.0150000000000003E-3</v>
      </c>
      <c r="R5" s="148">
        <v>4.0549999999999996E-3</v>
      </c>
      <c r="S5" s="148">
        <v>4.0930000000000003E-3</v>
      </c>
      <c r="T5" s="148">
        <v>4.1339999999999997E-3</v>
      </c>
      <c r="U5" s="148">
        <v>4.169E-3</v>
      </c>
      <c r="V5" s="148">
        <v>4.1679999999999998E-3</v>
      </c>
      <c r="W5" s="148">
        <v>4.2069999999999998E-3</v>
      </c>
      <c r="X5" s="148">
        <v>4.2440000000000004E-3</v>
      </c>
      <c r="Y5" s="148">
        <v>4.28E-3</v>
      </c>
      <c r="Z5" s="148">
        <v>4.3160000000000004E-3</v>
      </c>
      <c r="AA5" s="148">
        <v>4.3509999999999998E-3</v>
      </c>
      <c r="AB5" s="148">
        <v>4.3759999999999997E-3</v>
      </c>
      <c r="AC5" s="148">
        <v>4.4070000000000003E-3</v>
      </c>
      <c r="AD5" s="148">
        <v>4.4390000000000002E-3</v>
      </c>
      <c r="AE5" s="148">
        <v>4.4710000000000001E-3</v>
      </c>
      <c r="AF5" s="148">
        <v>4.5019999999999999E-3</v>
      </c>
      <c r="AG5" s="148">
        <v>4.5339999999999998E-3</v>
      </c>
      <c r="AH5" s="148">
        <v>4.5649999999999996E-3</v>
      </c>
      <c r="AI5" s="148">
        <v>4.5970000000000004E-3</v>
      </c>
      <c r="AJ5" s="148">
        <v>4.6290000000000003E-3</v>
      </c>
      <c r="AK5" s="148">
        <v>4.6600000000000001E-3</v>
      </c>
    </row>
    <row r="6" spans="1:37">
      <c r="A6" s="1" t="s">
        <v>13</v>
      </c>
      <c r="B6" s="148">
        <v>4.6119999999999998E-3</v>
      </c>
      <c r="C6" s="148">
        <v>4.6629999999999996E-3</v>
      </c>
      <c r="D6" s="148">
        <v>4.7019999999999996E-3</v>
      </c>
      <c r="E6" s="148">
        <v>4.7270000000000003E-3</v>
      </c>
      <c r="F6" s="148">
        <v>4.7470000000000004E-3</v>
      </c>
      <c r="G6" s="148">
        <v>4.7679999999999997E-3</v>
      </c>
      <c r="H6" s="148">
        <v>4.803E-3</v>
      </c>
      <c r="I6" s="148">
        <v>4.8370000000000002E-3</v>
      </c>
      <c r="J6" s="148">
        <v>4.8700000000000002E-3</v>
      </c>
      <c r="K6" s="148">
        <v>4.9049999999999996E-3</v>
      </c>
      <c r="L6" s="148">
        <v>5.0049999999999999E-3</v>
      </c>
      <c r="M6" s="148">
        <v>5.0499999999999998E-3</v>
      </c>
      <c r="N6" s="148">
        <v>5.0930000000000003E-3</v>
      </c>
      <c r="O6" s="148">
        <v>5.1399999999999996E-3</v>
      </c>
      <c r="P6" s="148">
        <v>5.1830000000000001E-3</v>
      </c>
      <c r="Q6" s="148">
        <v>5.2339999999999999E-3</v>
      </c>
      <c r="R6" s="148">
        <v>5.2859999999999999E-3</v>
      </c>
      <c r="S6" s="148">
        <v>5.3369999999999997E-3</v>
      </c>
      <c r="T6" s="148">
        <v>5.3920000000000001E-3</v>
      </c>
      <c r="U6" s="148">
        <v>5.4400000000000004E-3</v>
      </c>
      <c r="V6" s="148">
        <v>5.4400000000000004E-3</v>
      </c>
      <c r="W6" s="148">
        <v>5.4929999999999996E-3</v>
      </c>
      <c r="X6" s="148">
        <v>5.5430000000000002E-3</v>
      </c>
      <c r="Y6" s="148">
        <v>5.5929999999999999E-3</v>
      </c>
      <c r="Z6" s="148">
        <v>5.6420000000000003E-3</v>
      </c>
      <c r="AA6" s="148">
        <v>5.6899999999999997E-3</v>
      </c>
      <c r="AB6" s="148">
        <v>5.7229999999999998E-3</v>
      </c>
      <c r="AC6" s="148">
        <v>5.7670000000000004E-3</v>
      </c>
      <c r="AD6" s="148">
        <v>5.8100000000000001E-3</v>
      </c>
      <c r="AE6" s="148">
        <v>5.8529999999999997E-3</v>
      </c>
      <c r="AF6" s="148">
        <v>5.8960000000000002E-3</v>
      </c>
      <c r="AG6" s="148">
        <v>5.94E-3</v>
      </c>
      <c r="AH6" s="148">
        <v>5.9829999999999996E-3</v>
      </c>
      <c r="AI6" s="148">
        <v>6.0260000000000001E-3</v>
      </c>
      <c r="AJ6" s="148">
        <v>6.0689999999999997E-3</v>
      </c>
      <c r="AK6" s="148">
        <v>6.1130000000000004E-3</v>
      </c>
    </row>
    <row r="7" spans="1:37">
      <c r="A7" s="1" t="s">
        <v>22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97"/>
  <sheetViews>
    <sheetView workbookViewId="0">
      <selection activeCell="S20" sqref="S20"/>
    </sheetView>
  </sheetViews>
  <sheetFormatPr defaultRowHeight="15"/>
  <sheetData>
    <row r="1" spans="1:59">
      <c r="A1" s="180" t="s">
        <v>180</v>
      </c>
      <c r="B1" s="180" t="s">
        <v>193</v>
      </c>
      <c r="C1" s="180" t="s">
        <v>182</v>
      </c>
      <c r="D1" s="180" t="s">
        <v>194</v>
      </c>
      <c r="E1" s="180" t="s">
        <v>39</v>
      </c>
      <c r="F1" s="177" t="s">
        <v>195</v>
      </c>
      <c r="G1" s="173" t="s">
        <v>1</v>
      </c>
      <c r="H1" s="180" t="s">
        <v>196</v>
      </c>
      <c r="I1" s="180" t="s">
        <v>197</v>
      </c>
      <c r="J1" s="180" t="s">
        <v>198</v>
      </c>
      <c r="K1" s="173" t="s">
        <v>199</v>
      </c>
      <c r="L1" s="173" t="s">
        <v>200</v>
      </c>
      <c r="M1" s="173" t="s">
        <v>201</v>
      </c>
      <c r="N1" s="173" t="s">
        <v>202</v>
      </c>
      <c r="O1" s="173" t="s">
        <v>203</v>
      </c>
      <c r="P1" s="173" t="s">
        <v>204</v>
      </c>
      <c r="Q1" s="173" t="s">
        <v>205</v>
      </c>
      <c r="R1" s="170" t="s">
        <v>206</v>
      </c>
      <c r="S1" s="180" t="s">
        <v>207</v>
      </c>
      <c r="T1" s="180" t="s">
        <v>208</v>
      </c>
      <c r="U1" s="180" t="s">
        <v>209</v>
      </c>
      <c r="V1" s="165" t="s">
        <v>210</v>
      </c>
      <c r="W1" s="182" t="s">
        <v>211</v>
      </c>
      <c r="X1" s="180" t="s">
        <v>212</v>
      </c>
      <c r="Y1" s="179" t="s">
        <v>213</v>
      </c>
      <c r="Z1" s="179" t="s">
        <v>214</v>
      </c>
      <c r="AA1" s="179" t="s">
        <v>215</v>
      </c>
      <c r="AB1" s="179" t="s">
        <v>216</v>
      </c>
      <c r="AC1" s="179" t="s">
        <v>217</v>
      </c>
      <c r="AD1" s="179" t="s">
        <v>218</v>
      </c>
      <c r="AE1" s="179" t="s">
        <v>219</v>
      </c>
      <c r="AF1" s="179" t="s">
        <v>220</v>
      </c>
      <c r="AG1" s="179" t="s">
        <v>221</v>
      </c>
      <c r="AH1" s="179" t="s">
        <v>222</v>
      </c>
      <c r="AI1" s="179" t="s">
        <v>223</v>
      </c>
      <c r="AJ1" s="179" t="s">
        <v>224</v>
      </c>
      <c r="AK1" s="179" t="s">
        <v>225</v>
      </c>
      <c r="AL1" s="179" t="s">
        <v>226</v>
      </c>
      <c r="AM1" s="179" t="s">
        <v>227</v>
      </c>
      <c r="AN1" s="176" t="s">
        <v>228</v>
      </c>
      <c r="AO1" s="176" t="s">
        <v>229</v>
      </c>
      <c r="AP1" s="172" t="s">
        <v>230</v>
      </c>
      <c r="AQ1" s="180" t="s">
        <v>231</v>
      </c>
      <c r="AR1" s="172" t="s">
        <v>232</v>
      </c>
      <c r="AS1" s="172" t="s">
        <v>233</v>
      </c>
      <c r="AT1" s="180" t="s">
        <v>234</v>
      </c>
      <c r="AU1" s="180" t="s">
        <v>235</v>
      </c>
      <c r="AV1" s="169" t="s">
        <v>236</v>
      </c>
      <c r="AW1" s="169" t="s">
        <v>237</v>
      </c>
      <c r="AX1" s="169" t="s">
        <v>238</v>
      </c>
      <c r="AY1" s="170" t="s">
        <v>239</v>
      </c>
      <c r="AZ1" s="173" t="s">
        <v>240</v>
      </c>
      <c r="BA1" s="180" t="s">
        <v>241</v>
      </c>
      <c r="BB1" s="180" t="s">
        <v>242</v>
      </c>
      <c r="BC1" s="180" t="s">
        <v>243</v>
      </c>
      <c r="BD1" s="180" t="s">
        <v>244</v>
      </c>
      <c r="BE1" s="180" t="s">
        <v>245</v>
      </c>
      <c r="BF1" s="180" t="s">
        <v>246</v>
      </c>
      <c r="BG1" s="180" t="s">
        <v>247</v>
      </c>
    </row>
    <row r="2" spans="1:59">
      <c r="A2" s="164" t="s">
        <v>181</v>
      </c>
      <c r="B2" s="164" t="s">
        <v>248</v>
      </c>
      <c r="C2" s="164" t="s">
        <v>183</v>
      </c>
      <c r="D2" s="164">
        <v>0</v>
      </c>
      <c r="E2" s="164" t="s">
        <v>249</v>
      </c>
      <c r="F2" s="181">
        <v>44199</v>
      </c>
      <c r="G2" s="178">
        <v>2000</v>
      </c>
      <c r="H2" s="175">
        <v>211.54042799999999</v>
      </c>
      <c r="I2" s="175">
        <v>776.36961000000008</v>
      </c>
      <c r="J2" s="175">
        <v>3670.0767666027418</v>
      </c>
      <c r="K2" s="171">
        <v>7.6373004032288555E-2</v>
      </c>
      <c r="L2" s="171">
        <v>0</v>
      </c>
      <c r="M2" s="174">
        <v>31.752755670426136</v>
      </c>
      <c r="N2" s="174">
        <v>294.05367988926491</v>
      </c>
      <c r="O2" s="174">
        <v>0</v>
      </c>
      <c r="P2" s="174">
        <v>267.32152717205901</v>
      </c>
      <c r="Q2" s="168">
        <v>50.088700000000003</v>
      </c>
      <c r="R2" s="168">
        <v>1.5</v>
      </c>
      <c r="S2" s="168">
        <v>0.23678074434074609</v>
      </c>
      <c r="T2" s="175">
        <v>1390.0590193060634</v>
      </c>
      <c r="U2" s="175">
        <v>0</v>
      </c>
      <c r="V2" s="167">
        <v>0.12997652004511434</v>
      </c>
      <c r="W2" s="167">
        <v>0</v>
      </c>
      <c r="X2" s="184">
        <v>1.8239278599815962E-2</v>
      </c>
      <c r="Y2" s="168">
        <v>18.239278599815961</v>
      </c>
      <c r="Z2" s="168">
        <v>14.708614560526726</v>
      </c>
      <c r="AA2" s="168">
        <v>112.64652210837704</v>
      </c>
      <c r="AB2" s="168">
        <v>2.3976543173818987</v>
      </c>
      <c r="AC2" s="168">
        <v>59.690470850135817</v>
      </c>
      <c r="AD2" s="168">
        <v>3507.5887953487086</v>
      </c>
      <c r="AE2" s="168">
        <v>8.5420991811431168</v>
      </c>
      <c r="AF2" s="168">
        <v>7.4493299713443788</v>
      </c>
      <c r="AG2" s="168">
        <v>1.9859884871714664</v>
      </c>
      <c r="AH2" s="168">
        <v>7.6227168250751447</v>
      </c>
      <c r="AI2" s="168">
        <v>2.8639498914514956</v>
      </c>
      <c r="AJ2" s="185">
        <v>11.844664669075231</v>
      </c>
      <c r="AK2" s="185">
        <v>52.308061825007165</v>
      </c>
      <c r="AL2" s="185">
        <v>1.9859884871714664</v>
      </c>
      <c r="AM2" s="185">
        <v>6.84843621348507</v>
      </c>
      <c r="AN2" s="168">
        <v>163.50850553994795</v>
      </c>
      <c r="AO2" s="168">
        <v>7.6373004032288555E-2</v>
      </c>
      <c r="AP2" s="186">
        <v>0</v>
      </c>
      <c r="AQ2" s="187">
        <v>0</v>
      </c>
      <c r="AR2" s="188">
        <v>0</v>
      </c>
      <c r="AS2" s="168">
        <v>0.55604985321565148</v>
      </c>
      <c r="AT2" s="168">
        <v>0.61165483853721669</v>
      </c>
      <c r="AU2" s="168">
        <v>44.308682485760016</v>
      </c>
      <c r="AV2" s="189">
        <v>68.229741138940966</v>
      </c>
      <c r="AW2" s="189">
        <v>62.027037399037248</v>
      </c>
      <c r="AX2" s="175">
        <v>0</v>
      </c>
      <c r="AY2" s="190">
        <v>8.622124277736623E-2</v>
      </c>
      <c r="AZ2" s="174">
        <v>23.493035230752987</v>
      </c>
      <c r="BA2" s="187">
        <v>1.6947795714815279</v>
      </c>
      <c r="BB2" s="191">
        <v>160.427952</v>
      </c>
      <c r="BC2" s="192"/>
      <c r="BD2" s="192"/>
      <c r="BE2" s="192"/>
      <c r="BF2" s="187"/>
      <c r="BG2" s="193" t="s">
        <v>250</v>
      </c>
    </row>
    <row r="3" spans="1:59">
      <c r="A3" s="164" t="s">
        <v>181</v>
      </c>
      <c r="B3" s="164" t="s">
        <v>248</v>
      </c>
      <c r="C3" s="164" t="s">
        <v>183</v>
      </c>
      <c r="D3" s="164">
        <v>0</v>
      </c>
      <c r="E3" s="164" t="s">
        <v>249</v>
      </c>
      <c r="F3" s="181">
        <v>53334</v>
      </c>
      <c r="G3" s="178">
        <v>2005</v>
      </c>
      <c r="H3" s="175">
        <v>226.25470300000001</v>
      </c>
      <c r="I3" s="175">
        <v>1098.69534</v>
      </c>
      <c r="J3" s="175">
        <v>4856.0110593590625</v>
      </c>
      <c r="K3" s="171">
        <v>0.11369071049186306</v>
      </c>
      <c r="L3" s="171">
        <v>0</v>
      </c>
      <c r="M3" s="174">
        <v>57.139620659510229</v>
      </c>
      <c r="N3" s="174">
        <v>463.82532650406085</v>
      </c>
      <c r="O3" s="174">
        <v>0</v>
      </c>
      <c r="P3" s="174">
        <v>421.6593877309644</v>
      </c>
      <c r="Q3" s="168">
        <v>80.299800000000005</v>
      </c>
      <c r="R3" s="168">
        <v>11.666625291086779</v>
      </c>
      <c r="S3" s="168">
        <v>0.35490886569549013</v>
      </c>
      <c r="T3" s="175">
        <v>2050.0140786203274</v>
      </c>
      <c r="U3" s="175">
        <v>0</v>
      </c>
      <c r="V3" s="167">
        <v>0.15159340101522842</v>
      </c>
      <c r="W3" s="167">
        <v>0</v>
      </c>
      <c r="X3" s="184">
        <v>2.6530461473790762E-2</v>
      </c>
      <c r="Y3" s="168">
        <v>26.530461473790762</v>
      </c>
      <c r="Z3" s="168">
        <v>21.903078241118358</v>
      </c>
      <c r="AA3" s="168">
        <v>148.34967208615421</v>
      </c>
      <c r="AB3" s="168">
        <v>3.0826893641562036</v>
      </c>
      <c r="AC3" s="168">
        <v>77.983504402959966</v>
      </c>
      <c r="AD3" s="168">
        <v>4149.0992332452952</v>
      </c>
      <c r="AE3" s="168">
        <v>9.9264515366051853</v>
      </c>
      <c r="AF3" s="168">
        <v>8.5195015118952764</v>
      </c>
      <c r="AG3" s="168">
        <v>2.3777889698128978</v>
      </c>
      <c r="AH3" s="168">
        <v>11.358299931013271</v>
      </c>
      <c r="AI3" s="168">
        <v>4.2649163037691444</v>
      </c>
      <c r="AJ3" s="185">
        <v>17.638161937349214</v>
      </c>
      <c r="AK3" s="185">
        <v>66.982570663350856</v>
      </c>
      <c r="AL3" s="185">
        <v>2.3777889698128978</v>
      </c>
      <c r="AM3" s="185">
        <v>7.6232528498358247</v>
      </c>
      <c r="AN3" s="168">
        <v>243.48426734082713</v>
      </c>
      <c r="AO3" s="168">
        <v>0.11372879270110253</v>
      </c>
      <c r="AP3" s="186">
        <v>0</v>
      </c>
      <c r="AQ3" s="187">
        <v>0</v>
      </c>
      <c r="AR3" s="188">
        <v>0</v>
      </c>
      <c r="AS3" s="168">
        <v>0.55604985321565148</v>
      </c>
      <c r="AT3" s="168">
        <v>0.57744301307049239</v>
      </c>
      <c r="AU3" s="168">
        <v>41.830355141062505</v>
      </c>
      <c r="AV3" s="189">
        <v>62.919176581260558</v>
      </c>
      <c r="AW3" s="189">
        <v>57.199251437509595</v>
      </c>
      <c r="AX3" s="175">
        <v>0</v>
      </c>
      <c r="AY3" s="190">
        <v>0.11725927073343868</v>
      </c>
      <c r="AZ3" s="174">
        <v>24.147241285096161</v>
      </c>
      <c r="BA3" s="187">
        <v>1.5999850905897235</v>
      </c>
      <c r="BB3" s="191">
        <v>160.427952</v>
      </c>
      <c r="BC3" s="192"/>
      <c r="BD3" s="192"/>
      <c r="BE3" s="192"/>
      <c r="BF3" s="187"/>
      <c r="BG3" s="193" t="s">
        <v>251</v>
      </c>
    </row>
    <row r="4" spans="1:59">
      <c r="A4" s="164" t="s">
        <v>181</v>
      </c>
      <c r="B4" s="164" t="s">
        <v>248</v>
      </c>
      <c r="C4" s="164" t="s">
        <v>183</v>
      </c>
      <c r="D4" s="164">
        <v>0</v>
      </c>
      <c r="E4" s="164" t="s">
        <v>249</v>
      </c>
      <c r="F4" s="181">
        <v>51507</v>
      </c>
      <c r="G4" s="178">
        <v>2010</v>
      </c>
      <c r="H4" s="175">
        <v>241.61312599999999</v>
      </c>
      <c r="I4" s="175">
        <v>1623.2067900000002</v>
      </c>
      <c r="J4" s="175">
        <v>6718.2061540812165</v>
      </c>
      <c r="K4" s="171">
        <v>8.7375733601973149E-2</v>
      </c>
      <c r="L4" s="171">
        <v>0</v>
      </c>
      <c r="M4" s="174">
        <v>82.526485648594303</v>
      </c>
      <c r="N4" s="174">
        <v>365.54212313332266</v>
      </c>
      <c r="O4" s="174">
        <v>0</v>
      </c>
      <c r="P4" s="174">
        <v>332.31102103029332</v>
      </c>
      <c r="Q4" s="168">
        <v>128.61109999999999</v>
      </c>
      <c r="R4" s="168">
        <v>8.3556543997683885</v>
      </c>
      <c r="S4" s="168">
        <v>0.53230179224617125</v>
      </c>
      <c r="T4" s="175">
        <v>1512.9232802249439</v>
      </c>
      <c r="U4" s="175">
        <v>0</v>
      </c>
      <c r="V4" s="167">
        <v>0.18922551667689788</v>
      </c>
      <c r="W4" s="167">
        <v>0</v>
      </c>
      <c r="X4" s="184">
        <v>2.0313151615241592E-2</v>
      </c>
      <c r="Y4" s="168">
        <v>20.313151615241591</v>
      </c>
      <c r="Z4" s="168">
        <v>16.868674080796914</v>
      </c>
      <c r="AA4" s="168">
        <v>110.50245006913717</v>
      </c>
      <c r="AB4" s="168">
        <v>2.288309673544453</v>
      </c>
      <c r="AC4" s="168">
        <v>57.949791671601211</v>
      </c>
      <c r="AD4" s="168">
        <v>3063.245504549961</v>
      </c>
      <c r="AE4" s="168">
        <v>7.2349349424930072</v>
      </c>
      <c r="AF4" s="168">
        <v>6.1762786119528199</v>
      </c>
      <c r="AG4" s="168">
        <v>1.7286543998783253</v>
      </c>
      <c r="AH4" s="168">
        <v>8.7654722124723623</v>
      </c>
      <c r="AI4" s="168">
        <v>3.2848440120672677</v>
      </c>
      <c r="AJ4" s="185">
        <v>13.583830068729647</v>
      </c>
      <c r="AK4" s="185">
        <v>49.464119281493907</v>
      </c>
      <c r="AL4" s="185">
        <v>1.7286543998783253</v>
      </c>
      <c r="AM4" s="185">
        <v>5.4826892423295233</v>
      </c>
      <c r="AN4" s="168">
        <v>187.51664281771536</v>
      </c>
      <c r="AO4" s="168">
        <v>8.7586937882810439E-2</v>
      </c>
      <c r="AP4" s="186">
        <v>0</v>
      </c>
      <c r="AQ4" s="187">
        <v>0</v>
      </c>
      <c r="AR4" s="188">
        <v>0</v>
      </c>
      <c r="AS4" s="168">
        <v>0.55604985321565148</v>
      </c>
      <c r="AT4" s="168">
        <v>0.56428054127227223</v>
      </c>
      <c r="AU4" s="168">
        <v>40.876856947490019</v>
      </c>
      <c r="AV4" s="189">
        <v>61.126927275125958</v>
      </c>
      <c r="AW4" s="189">
        <v>55.569933886478132</v>
      </c>
      <c r="AX4" s="175">
        <v>0</v>
      </c>
      <c r="AY4" s="190">
        <v>8.4073046657413761E-2</v>
      </c>
      <c r="AZ4" s="174">
        <v>12.514210598664134</v>
      </c>
      <c r="BA4" s="187">
        <v>1.563514377193302</v>
      </c>
      <c r="BB4" s="191">
        <v>160.427952</v>
      </c>
      <c r="BC4" s="192"/>
      <c r="BD4" s="192"/>
      <c r="BE4" s="192"/>
      <c r="BF4" s="187"/>
      <c r="BG4" s="193" t="s">
        <v>252</v>
      </c>
    </row>
    <row r="5" spans="1:59">
      <c r="A5" s="164" t="s">
        <v>181</v>
      </c>
      <c r="B5" s="164" t="s">
        <v>248</v>
      </c>
      <c r="C5" s="164" t="s">
        <v>183</v>
      </c>
      <c r="D5" s="164">
        <v>0</v>
      </c>
      <c r="E5" s="164" t="s">
        <v>249</v>
      </c>
      <c r="F5" s="181">
        <v>46026</v>
      </c>
      <c r="G5" s="178">
        <v>2015</v>
      </c>
      <c r="H5" s="175">
        <v>257.56381499999998</v>
      </c>
      <c r="I5" s="175">
        <v>2306.9010600000001</v>
      </c>
      <c r="J5" s="175">
        <v>8956.6193915865097</v>
      </c>
      <c r="K5" s="171">
        <v>0.10458596798721073</v>
      </c>
      <c r="L5" s="171">
        <v>0</v>
      </c>
      <c r="M5" s="174">
        <v>82.526485648594303</v>
      </c>
      <c r="N5" s="174">
        <v>441.50449073683399</v>
      </c>
      <c r="O5" s="174">
        <v>0</v>
      </c>
      <c r="P5" s="174">
        <v>401.36771885166723</v>
      </c>
      <c r="Q5" s="168">
        <v>80.273543770333447</v>
      </c>
      <c r="R5" s="168">
        <v>9.0781187049053642</v>
      </c>
      <c r="S5" s="168">
        <v>0.31166467917992852</v>
      </c>
      <c r="T5" s="175">
        <v>1714.155735489607</v>
      </c>
      <c r="U5" s="175">
        <v>0</v>
      </c>
      <c r="V5" s="167">
        <v>0.2052426096634741</v>
      </c>
      <c r="W5" s="167">
        <v>0</v>
      </c>
      <c r="X5" s="184">
        <v>2.3584989604861242E-2</v>
      </c>
      <c r="Y5" s="168">
        <v>23.584989604861242</v>
      </c>
      <c r="Z5" s="168">
        <v>20.191265179387031</v>
      </c>
      <c r="AA5" s="168">
        <v>109.95411403626866</v>
      </c>
      <c r="AB5" s="168">
        <v>2.1639985723741506</v>
      </c>
      <c r="AC5" s="168">
        <v>56.660885043254495</v>
      </c>
      <c r="AD5" s="168">
        <v>2880.4794716974134</v>
      </c>
      <c r="AE5" s="168">
        <v>6.7303707297279667</v>
      </c>
      <c r="AF5" s="168">
        <v>5.6166592244913041</v>
      </c>
      <c r="AG5" s="168">
        <v>1.5540784576569875</v>
      </c>
      <c r="AH5" s="168">
        <v>10.491990835607904</v>
      </c>
      <c r="AI5" s="168">
        <v>3.9318535768069331</v>
      </c>
      <c r="AJ5" s="185">
        <v>16.259411602580098</v>
      </c>
      <c r="AK5" s="185">
        <v>46.503805676293055</v>
      </c>
      <c r="AL5" s="185">
        <v>1.5540784576569875</v>
      </c>
      <c r="AM5" s="185">
        <v>4.7864548574740793</v>
      </c>
      <c r="AN5" s="168">
        <v>224.45144428933224</v>
      </c>
      <c r="AO5" s="168">
        <v>0.10483877277915715</v>
      </c>
      <c r="AP5" s="186">
        <v>0</v>
      </c>
      <c r="AQ5" s="187">
        <v>0</v>
      </c>
      <c r="AR5" s="188">
        <v>0</v>
      </c>
      <c r="AS5" s="168">
        <v>0.55604985321565148</v>
      </c>
      <c r="AT5" s="168">
        <v>0.55921648340703345</v>
      </c>
      <c r="AU5" s="168">
        <v>40.510013234494977</v>
      </c>
      <c r="AV5" s="189">
        <v>58.761550810162454</v>
      </c>
      <c r="AW5" s="189">
        <v>53.419591645602225</v>
      </c>
      <c r="AX5" s="175">
        <v>0</v>
      </c>
      <c r="AY5" s="190">
        <v>9.1569499406821742E-2</v>
      </c>
      <c r="AZ5" s="174">
        <v>10.223667591908447</v>
      </c>
      <c r="BA5" s="187">
        <v>1.5494828331294439</v>
      </c>
      <c r="BB5" s="191">
        <v>147.84205500000002</v>
      </c>
      <c r="BC5" s="192"/>
      <c r="BD5" s="192"/>
      <c r="BE5" s="192"/>
      <c r="BF5" s="187"/>
      <c r="BG5" s="193" t="s">
        <v>253</v>
      </c>
    </row>
    <row r="6" spans="1:59">
      <c r="A6" s="164" t="s">
        <v>181</v>
      </c>
      <c r="B6" s="164" t="s">
        <v>248</v>
      </c>
      <c r="C6" s="164" t="s">
        <v>183</v>
      </c>
      <c r="D6" s="164">
        <v>0</v>
      </c>
      <c r="E6" s="164" t="s">
        <v>249</v>
      </c>
      <c r="F6" s="181">
        <v>44199</v>
      </c>
      <c r="G6" s="178">
        <v>2020</v>
      </c>
      <c r="H6" s="175">
        <v>271.85700000000003</v>
      </c>
      <c r="I6" s="175">
        <v>3336.44022</v>
      </c>
      <c r="J6" s="175">
        <v>12272.776570034979</v>
      </c>
      <c r="K6" s="171">
        <v>0.13997009339050359</v>
      </c>
      <c r="L6" s="171">
        <v>0</v>
      </c>
      <c r="M6" s="174">
        <v>82.526485648594303</v>
      </c>
      <c r="N6" s="174">
        <v>592.9426464549623</v>
      </c>
      <c r="O6" s="174">
        <v>0</v>
      </c>
      <c r="P6" s="174">
        <v>539.03876950451115</v>
      </c>
      <c r="Q6" s="168">
        <v>107.80775390090223</v>
      </c>
      <c r="R6" s="168">
        <v>18.310850664660649</v>
      </c>
      <c r="S6" s="168">
        <v>0.39656052226318328</v>
      </c>
      <c r="T6" s="175">
        <v>2181.0828724475086</v>
      </c>
      <c r="U6" s="175">
        <v>0</v>
      </c>
      <c r="V6" s="167">
        <v>0.22345309165443505</v>
      </c>
      <c r="W6" s="167">
        <v>0</v>
      </c>
      <c r="X6" s="184">
        <v>3.124625974575046E-2</v>
      </c>
      <c r="Y6" s="168">
        <v>31.246259745750461</v>
      </c>
      <c r="Z6" s="168">
        <v>27.022489988110294</v>
      </c>
      <c r="AA6" s="168">
        <v>137.41934783271182</v>
      </c>
      <c r="AB6" s="168">
        <v>2.6452552410146732</v>
      </c>
      <c r="AC6" s="168">
        <v>70.288571998645793</v>
      </c>
      <c r="AD6" s="168">
        <v>3512.0475324740905</v>
      </c>
      <c r="AE6" s="168">
        <v>8.1641982336027823</v>
      </c>
      <c r="AF6" s="168">
        <v>6.7407511380104861</v>
      </c>
      <c r="AG6" s="168">
        <v>1.8549047958723341</v>
      </c>
      <c r="AH6" s="168">
        <v>14.041701438303168</v>
      </c>
      <c r="AI6" s="168">
        <v>5.2621008624287988</v>
      </c>
      <c r="AJ6" s="185">
        <v>21.760389125681495</v>
      </c>
      <c r="AK6" s="185">
        <v>56.695091200703573</v>
      </c>
      <c r="AL6" s="185">
        <v>1.8549047958723341</v>
      </c>
      <c r="AM6" s="185">
        <v>5.6296672610719014</v>
      </c>
      <c r="AN6" s="168">
        <v>300.38914611043236</v>
      </c>
      <c r="AO6" s="168">
        <v>0.1403084285517045</v>
      </c>
      <c r="AP6" s="186">
        <v>0</v>
      </c>
      <c r="AQ6" s="187">
        <v>0</v>
      </c>
      <c r="AR6" s="188">
        <v>0</v>
      </c>
      <c r="AS6" s="168">
        <v>0.55604985321565148</v>
      </c>
      <c r="AT6" s="168">
        <v>0.55726816530572099</v>
      </c>
      <c r="AU6" s="168">
        <v>40.368875778051773</v>
      </c>
      <c r="AV6" s="189">
        <v>57.966627844732351</v>
      </c>
      <c r="AW6" s="189">
        <v>52.696934404302134</v>
      </c>
      <c r="AX6" s="175">
        <v>0</v>
      </c>
      <c r="AY6" s="190">
        <v>0.11493638105971322</v>
      </c>
      <c r="AZ6" s="174">
        <v>9.3651489867696363</v>
      </c>
      <c r="BA6" s="187">
        <v>1.5440844131238918</v>
      </c>
      <c r="BB6" s="191">
        <v>135.256158</v>
      </c>
      <c r="BC6" s="192"/>
      <c r="BD6" s="192"/>
      <c r="BE6" s="192"/>
      <c r="BF6" s="187"/>
      <c r="BG6" s="193" t="s">
        <v>254</v>
      </c>
    </row>
    <row r="7" spans="1:59">
      <c r="A7" s="164" t="s">
        <v>181</v>
      </c>
      <c r="B7" s="164" t="s">
        <v>248</v>
      </c>
      <c r="C7" s="164" t="s">
        <v>183</v>
      </c>
      <c r="D7" s="164">
        <v>0</v>
      </c>
      <c r="E7" s="164" t="s">
        <v>249</v>
      </c>
      <c r="F7" s="181">
        <v>38718</v>
      </c>
      <c r="G7" s="178">
        <v>2025</v>
      </c>
      <c r="H7" s="175">
        <v>284.505</v>
      </c>
      <c r="I7" s="175">
        <v>3917.4801099999995</v>
      </c>
      <c r="J7" s="175">
        <v>13769.459622853727</v>
      </c>
      <c r="K7" s="171">
        <v>0.15854606200315183</v>
      </c>
      <c r="L7" s="171">
        <v>0</v>
      </c>
      <c r="M7" s="174">
        <v>82.526485648594303</v>
      </c>
      <c r="N7" s="174">
        <v>672.53897900597417</v>
      </c>
      <c r="O7" s="174">
        <v>0</v>
      </c>
      <c r="P7" s="174">
        <v>611.39907182361287</v>
      </c>
      <c r="Q7" s="168">
        <v>122.27981436472258</v>
      </c>
      <c r="R7" s="168">
        <v>16.123178847103866</v>
      </c>
      <c r="S7" s="168">
        <v>0.4297984723105836</v>
      </c>
      <c r="T7" s="175">
        <v>2363.8915977082097</v>
      </c>
      <c r="U7" s="175">
        <v>0</v>
      </c>
      <c r="V7" s="167">
        <v>0.22911494980176264</v>
      </c>
      <c r="W7" s="167">
        <v>0</v>
      </c>
      <c r="X7" s="184">
        <v>3.5397046992672293E-2</v>
      </c>
      <c r="Y7" s="168">
        <v>35.397046992672294</v>
      </c>
      <c r="Z7" s="168">
        <v>30.608748407287681</v>
      </c>
      <c r="AA7" s="168">
        <v>155.77854593997111</v>
      </c>
      <c r="AB7" s="168">
        <v>2.9994460969306491</v>
      </c>
      <c r="AC7" s="168">
        <v>79.686136239122916</v>
      </c>
      <c r="AD7" s="168">
        <v>3982.4338197412076</v>
      </c>
      <c r="AE7" s="168">
        <v>9.2544471903388335</v>
      </c>
      <c r="AF7" s="168">
        <v>7.6415463949147124</v>
      </c>
      <c r="AG7" s="168">
        <v>2.1032128070732283</v>
      </c>
      <c r="AH7" s="168">
        <v>15.905229559688234</v>
      </c>
      <c r="AI7" s="168">
        <v>5.9604544756135596</v>
      </c>
      <c r="AJ7" s="185">
        <v>24.648293931674122</v>
      </c>
      <c r="AK7" s="185">
        <v>64.288612402252895</v>
      </c>
      <c r="AL7" s="185">
        <v>2.1032128070732283</v>
      </c>
      <c r="AM7" s="185">
        <v>6.3830063098385184</v>
      </c>
      <c r="AN7" s="168">
        <v>340.25494325725475</v>
      </c>
      <c r="AO7" s="168">
        <v>0.15892929892288404</v>
      </c>
      <c r="AP7" s="186">
        <v>0</v>
      </c>
      <c r="AQ7" s="187">
        <v>0</v>
      </c>
      <c r="AR7" s="188">
        <v>0</v>
      </c>
      <c r="AS7" s="168">
        <v>0.55604985321565148</v>
      </c>
      <c r="AT7" s="168">
        <v>0.55651857998799426</v>
      </c>
      <c r="AU7" s="168">
        <v>40.314575320103025</v>
      </c>
      <c r="AV7" s="189">
        <v>57.89515984558814</v>
      </c>
      <c r="AW7" s="189">
        <v>52.631963495989218</v>
      </c>
      <c r="AX7" s="175">
        <v>0</v>
      </c>
      <c r="AY7" s="190">
        <v>0.12441625627905413</v>
      </c>
      <c r="AZ7" s="174">
        <v>9.0356673164250729</v>
      </c>
      <c r="BA7" s="187">
        <v>1.5420074543498814</v>
      </c>
      <c r="BB7" s="191">
        <v>138.53047700000002</v>
      </c>
      <c r="BC7" s="192"/>
      <c r="BD7" s="192"/>
      <c r="BE7" s="192"/>
      <c r="BF7" s="187"/>
      <c r="BG7" s="193" t="s">
        <v>255</v>
      </c>
    </row>
    <row r="8" spans="1:59">
      <c r="A8" s="164" t="s">
        <v>181</v>
      </c>
      <c r="B8" s="164" t="s">
        <v>248</v>
      </c>
      <c r="C8" s="164" t="s">
        <v>183</v>
      </c>
      <c r="D8" s="164">
        <v>0</v>
      </c>
      <c r="E8" s="164" t="s">
        <v>249</v>
      </c>
      <c r="F8" s="181">
        <v>36891</v>
      </c>
      <c r="G8" s="178">
        <v>2030</v>
      </c>
      <c r="H8" s="175">
        <v>295.48200000000003</v>
      </c>
      <c r="I8" s="175">
        <v>4498.5199999999995</v>
      </c>
      <c r="J8" s="175">
        <v>15224.34530698993</v>
      </c>
      <c r="K8" s="171">
        <v>0.17741755741906251</v>
      </c>
      <c r="L8" s="171">
        <v>0</v>
      </c>
      <c r="M8" s="174">
        <v>82.526485648594303</v>
      </c>
      <c r="N8" s="174">
        <v>752.98046482205905</v>
      </c>
      <c r="O8" s="174">
        <v>0</v>
      </c>
      <c r="P8" s="174">
        <v>684.52769529278089</v>
      </c>
      <c r="Q8" s="168">
        <v>136.90553905855617</v>
      </c>
      <c r="R8" s="168">
        <v>22.304649822152548</v>
      </c>
      <c r="S8" s="168">
        <v>0.46332953973019053</v>
      </c>
      <c r="T8" s="175">
        <v>2548.3124685160483</v>
      </c>
      <c r="U8" s="175">
        <v>0</v>
      </c>
      <c r="V8" s="167">
        <v>0.23358700704367322</v>
      </c>
      <c r="W8" s="167">
        <v>0</v>
      </c>
      <c r="X8" s="184">
        <v>3.9612443721349436E-2</v>
      </c>
      <c r="Y8" s="168">
        <v>39.612443721349436</v>
      </c>
      <c r="Z8" s="168">
        <v>34.252060943447731</v>
      </c>
      <c r="AA8" s="168">
        <v>174.38615677534352</v>
      </c>
      <c r="AB8" s="168">
        <v>3.3581505319399882</v>
      </c>
      <c r="AC8" s="168">
        <v>89.208354723445737</v>
      </c>
      <c r="AD8" s="168">
        <v>4458.7653084571084</v>
      </c>
      <c r="AE8" s="168">
        <v>10.36001603935901</v>
      </c>
      <c r="AF8" s="168">
        <v>8.5548113265279895</v>
      </c>
      <c r="AG8" s="168">
        <v>2.3547752718071662</v>
      </c>
      <c r="AH8" s="168">
        <v>17.798404722365539</v>
      </c>
      <c r="AI8" s="168">
        <v>6.6699182610404684</v>
      </c>
      <c r="AJ8" s="185">
        <v>27.582142682407262</v>
      </c>
      <c r="AK8" s="185">
        <v>71.978087160035912</v>
      </c>
      <c r="AL8" s="185">
        <v>2.3547752718071662</v>
      </c>
      <c r="AM8" s="185">
        <v>7.1464691388566326</v>
      </c>
      <c r="AN8" s="168">
        <v>380.75496905917333</v>
      </c>
      <c r="AO8" s="168">
        <v>0.1778464104435567</v>
      </c>
      <c r="AP8" s="186">
        <v>0</v>
      </c>
      <c r="AQ8" s="187">
        <v>0</v>
      </c>
      <c r="AR8" s="188">
        <v>0</v>
      </c>
      <c r="AS8" s="168">
        <v>0.55604985321565148</v>
      </c>
      <c r="AT8" s="168">
        <v>0.55623018860664175</v>
      </c>
      <c r="AU8" s="168">
        <v>40.293684057019846</v>
      </c>
      <c r="AV8" s="189">
        <v>57.868284941205637</v>
      </c>
      <c r="AW8" s="189">
        <v>52.607531764732393</v>
      </c>
      <c r="AX8" s="175">
        <v>0</v>
      </c>
      <c r="AY8" s="190">
        <v>0.13406042913392163</v>
      </c>
      <c r="AZ8" s="174">
        <v>8.8056613555901588</v>
      </c>
      <c r="BA8" s="187">
        <v>1.5412083765188673</v>
      </c>
      <c r="BB8" s="191">
        <v>141.80479600000001</v>
      </c>
      <c r="BC8" s="192"/>
      <c r="BD8" s="192"/>
      <c r="BE8" s="192"/>
      <c r="BF8" s="187"/>
      <c r="BG8" s="193" t="s">
        <v>256</v>
      </c>
    </row>
    <row r="9" spans="1:59">
      <c r="A9" s="164" t="s">
        <v>181</v>
      </c>
      <c r="B9" s="164" t="s">
        <v>248</v>
      </c>
      <c r="C9" s="164" t="s">
        <v>183</v>
      </c>
      <c r="D9" s="164">
        <v>0</v>
      </c>
      <c r="E9" s="164" t="s">
        <v>249</v>
      </c>
      <c r="F9" s="181">
        <v>49680</v>
      </c>
      <c r="G9" s="178">
        <v>2035</v>
      </c>
      <c r="H9" s="175">
        <v>304.84699999999998</v>
      </c>
      <c r="I9" s="175">
        <v>5876.94</v>
      </c>
      <c r="J9" s="175">
        <v>19278.326504771248</v>
      </c>
      <c r="K9" s="171">
        <v>0.23885285566114448</v>
      </c>
      <c r="L9" s="171">
        <v>0</v>
      </c>
      <c r="M9" s="174">
        <v>82.526485648594303</v>
      </c>
      <c r="N9" s="174">
        <v>1013.9211697913099</v>
      </c>
      <c r="O9" s="174">
        <v>0</v>
      </c>
      <c r="P9" s="174">
        <v>921.74651799209983</v>
      </c>
      <c r="Q9" s="168">
        <v>184.34930359841997</v>
      </c>
      <c r="R9" s="168">
        <v>28.984862103688876</v>
      </c>
      <c r="S9" s="168">
        <v>0.60472730123117491</v>
      </c>
      <c r="T9" s="175">
        <v>3326.0001567714626</v>
      </c>
      <c r="U9" s="175">
        <v>0</v>
      </c>
      <c r="V9" s="167">
        <v>0.24926398620704501</v>
      </c>
      <c r="W9" s="167">
        <v>0</v>
      </c>
      <c r="X9" s="184">
        <v>5.3330359559968683E-2</v>
      </c>
      <c r="Y9" s="168">
        <v>53.330359559968684</v>
      </c>
      <c r="Z9" s="168">
        <v>46.112699823151893</v>
      </c>
      <c r="AA9" s="168">
        <v>234.80572167468125</v>
      </c>
      <c r="AB9" s="168">
        <v>4.5218681038582664</v>
      </c>
      <c r="AC9" s="168">
        <v>120.11832808876431</v>
      </c>
      <c r="AD9" s="168">
        <v>6003.9216636205647</v>
      </c>
      <c r="AE9" s="168">
        <v>13.949519426617796</v>
      </c>
      <c r="AF9" s="168">
        <v>11.519049792839551</v>
      </c>
      <c r="AG9" s="168">
        <v>3.1708080218928232</v>
      </c>
      <c r="AH9" s="168">
        <v>23.961550682993689</v>
      </c>
      <c r="AI9" s="168">
        <v>8.9795454680561306</v>
      </c>
      <c r="AJ9" s="185">
        <v>37.133154355095762</v>
      </c>
      <c r="AK9" s="185">
        <v>96.921646366869297</v>
      </c>
      <c r="AL9" s="185">
        <v>3.1708080218928232</v>
      </c>
      <c r="AM9" s="185">
        <v>9.6230336478375218</v>
      </c>
      <c r="AN9" s="168">
        <v>512.60096796475671</v>
      </c>
      <c r="AO9" s="168">
        <v>0.23943020984778457</v>
      </c>
      <c r="AP9" s="186">
        <v>0</v>
      </c>
      <c r="AQ9" s="187">
        <v>0</v>
      </c>
      <c r="AR9" s="188">
        <v>0</v>
      </c>
      <c r="AS9" s="168">
        <v>0.55604985321565148</v>
      </c>
      <c r="AT9" s="168">
        <v>0.55611923447390788</v>
      </c>
      <c r="AU9" s="168">
        <v>40.285646465999477</v>
      </c>
      <c r="AV9" s="189">
        <v>57.857945236551217</v>
      </c>
      <c r="AW9" s="189">
        <v>52.598132033228374</v>
      </c>
      <c r="AX9" s="175">
        <v>0</v>
      </c>
      <c r="AY9" s="190">
        <v>0.17494139538840364</v>
      </c>
      <c r="AZ9" s="174">
        <v>9.0745114906683888</v>
      </c>
      <c r="BA9" s="187">
        <v>1.540900943656931</v>
      </c>
      <c r="BB9" s="191">
        <v>141.80479600000001</v>
      </c>
      <c r="BC9" s="192"/>
      <c r="BD9" s="192"/>
      <c r="BE9" s="192"/>
      <c r="BF9" s="187"/>
      <c r="BG9" s="193" t="s">
        <v>257</v>
      </c>
    </row>
    <row r="10" spans="1:59">
      <c r="A10" s="164" t="s">
        <v>181</v>
      </c>
      <c r="B10" s="164" t="s">
        <v>248</v>
      </c>
      <c r="C10" s="164" t="s">
        <v>183</v>
      </c>
      <c r="D10" s="164">
        <v>0</v>
      </c>
      <c r="E10" s="164" t="s">
        <v>249</v>
      </c>
      <c r="F10" s="181">
        <v>42372</v>
      </c>
      <c r="G10" s="178">
        <v>2040</v>
      </c>
      <c r="H10" s="175">
        <v>312.43900000000002</v>
      </c>
      <c r="I10" s="175">
        <v>7255.3599999999988</v>
      </c>
      <c r="J10" s="175">
        <v>23221.684872887185</v>
      </c>
      <c r="K10" s="171">
        <v>0.31078362069583437</v>
      </c>
      <c r="L10" s="171">
        <v>0</v>
      </c>
      <c r="M10" s="174">
        <v>82.526485648594303</v>
      </c>
      <c r="N10" s="174">
        <v>1319.3657709627532</v>
      </c>
      <c r="O10" s="174">
        <v>0</v>
      </c>
      <c r="P10" s="174">
        <v>1199.4234281479573</v>
      </c>
      <c r="Q10" s="168">
        <v>239.88468562959147</v>
      </c>
      <c r="R10" s="168">
        <v>34.990113035504748</v>
      </c>
      <c r="S10" s="168">
        <v>0.76778086483950936</v>
      </c>
      <c r="T10" s="175">
        <v>4222.7947566173016</v>
      </c>
      <c r="U10" s="175">
        <v>0</v>
      </c>
      <c r="V10" s="167">
        <v>0.26757277924502082</v>
      </c>
      <c r="W10" s="167">
        <v>0</v>
      </c>
      <c r="X10" s="184">
        <v>6.9391403664717619E-2</v>
      </c>
      <c r="Y10" s="168">
        <v>69.391403664717615</v>
      </c>
      <c r="Z10" s="168">
        <v>59.999583305926642</v>
      </c>
      <c r="AA10" s="168">
        <v>305.53469619848704</v>
      </c>
      <c r="AB10" s="168">
        <v>5.8840703148617424</v>
      </c>
      <c r="AC10" s="168">
        <v>156.30175799141017</v>
      </c>
      <c r="AD10" s="168">
        <v>7812.6075506703428</v>
      </c>
      <c r="AE10" s="168">
        <v>18.151475464711361</v>
      </c>
      <c r="AF10" s="168">
        <v>14.988983803246583</v>
      </c>
      <c r="AG10" s="168">
        <v>4.1260165928289734</v>
      </c>
      <c r="AH10" s="168">
        <v>31.177594499067752</v>
      </c>
      <c r="AI10" s="168">
        <v>11.683744140469713</v>
      </c>
      <c r="AJ10" s="185">
        <v>48.315839165456929</v>
      </c>
      <c r="AK10" s="185">
        <v>126.1193734697577</v>
      </c>
      <c r="AL10" s="185">
        <v>4.1260165928289734</v>
      </c>
      <c r="AM10" s="185">
        <v>12.521980589864674</v>
      </c>
      <c r="AN10" s="168">
        <v>666.97123781632058</v>
      </c>
      <c r="AO10" s="168">
        <v>0.31153484564581974</v>
      </c>
      <c r="AP10" s="186">
        <v>0</v>
      </c>
      <c r="AQ10" s="187">
        <v>0</v>
      </c>
      <c r="AR10" s="188">
        <v>0</v>
      </c>
      <c r="AS10" s="168">
        <v>0.55604985321565148</v>
      </c>
      <c r="AT10" s="168">
        <v>0.55607654658388506</v>
      </c>
      <c r="AU10" s="168">
        <v>40.282554126912409</v>
      </c>
      <c r="AV10" s="189">
        <v>57.85396719477594</v>
      </c>
      <c r="AW10" s="189">
        <v>52.594515631614478</v>
      </c>
      <c r="AX10" s="175">
        <v>0</v>
      </c>
      <c r="AY10" s="190">
        <v>0.22209584483600833</v>
      </c>
      <c r="AZ10" s="174">
        <v>9.5641572113193032</v>
      </c>
      <c r="BA10" s="187">
        <v>1.5407826636084425</v>
      </c>
      <c r="BB10" s="191">
        <v>141.80479600000001</v>
      </c>
      <c r="BC10" s="192"/>
      <c r="BD10" s="192"/>
      <c r="BE10" s="192"/>
      <c r="BF10" s="187"/>
      <c r="BG10" s="193" t="s">
        <v>258</v>
      </c>
    </row>
    <row r="11" spans="1:59">
      <c r="A11" s="164" t="s">
        <v>181</v>
      </c>
      <c r="B11" s="164" t="s">
        <v>248</v>
      </c>
      <c r="C11" s="164" t="s">
        <v>183</v>
      </c>
      <c r="D11" s="164">
        <v>0</v>
      </c>
      <c r="E11" s="164" t="s">
        <v>249</v>
      </c>
      <c r="F11" s="181">
        <v>36891</v>
      </c>
      <c r="G11" s="178">
        <v>2045</v>
      </c>
      <c r="H11" s="175">
        <v>318.21600000000001</v>
      </c>
      <c r="I11" s="175">
        <v>8633.7799999999988</v>
      </c>
      <c r="J11" s="175">
        <v>27131.822409935383</v>
      </c>
      <c r="K11" s="171">
        <v>0.38265763406662984</v>
      </c>
      <c r="L11" s="171">
        <v>0</v>
      </c>
      <c r="M11" s="174">
        <v>82.526485648594303</v>
      </c>
      <c r="N11" s="174">
        <v>1624.5395902780776</v>
      </c>
      <c r="O11" s="174">
        <v>0</v>
      </c>
      <c r="P11" s="174">
        <v>1476.8541729800704</v>
      </c>
      <c r="Q11" s="168">
        <v>295.37083459601405</v>
      </c>
      <c r="R11" s="168">
        <v>39.104183344239715</v>
      </c>
      <c r="S11" s="168">
        <v>0.92820862117559788</v>
      </c>
      <c r="T11" s="175">
        <v>5105.1474164657893</v>
      </c>
      <c r="U11" s="175">
        <v>0</v>
      </c>
      <c r="V11" s="167">
        <v>0.28156590567327416</v>
      </c>
      <c r="W11" s="167">
        <v>0</v>
      </c>
      <c r="X11" s="184">
        <v>8.5439612564258138E-2</v>
      </c>
      <c r="Y11" s="168">
        <v>85.439612564258141</v>
      </c>
      <c r="Z11" s="168">
        <v>73.875510367709936</v>
      </c>
      <c r="AA11" s="168">
        <v>376.20286385973588</v>
      </c>
      <c r="AB11" s="168">
        <v>7.245069127700682</v>
      </c>
      <c r="AC11" s="168">
        <v>192.45379205679802</v>
      </c>
      <c r="AD11" s="168">
        <v>9619.6901656254031</v>
      </c>
      <c r="AE11" s="168">
        <v>22.34980884641341</v>
      </c>
      <c r="AF11" s="168">
        <v>18.455897352448527</v>
      </c>
      <c r="AG11" s="168">
        <v>5.0803783550514421</v>
      </c>
      <c r="AH11" s="168">
        <v>38.38794502808863</v>
      </c>
      <c r="AI11" s="168">
        <v>14.385809264406682</v>
      </c>
      <c r="AJ11" s="185">
        <v>59.489701103303254</v>
      </c>
      <c r="AK11" s="185">
        <v>155.2912162888544</v>
      </c>
      <c r="AL11" s="185">
        <v>5.0803783550514421</v>
      </c>
      <c r="AM11" s="185">
        <v>15.418357565911935</v>
      </c>
      <c r="AN11" s="168">
        <v>821.21971319418913</v>
      </c>
      <c r="AO11" s="168">
        <v>0.38358259260006095</v>
      </c>
      <c r="AP11" s="186">
        <v>0</v>
      </c>
      <c r="AQ11" s="187">
        <v>0</v>
      </c>
      <c r="AR11" s="188">
        <v>0</v>
      </c>
      <c r="AS11" s="168">
        <v>0.55604985321565148</v>
      </c>
      <c r="AT11" s="168">
        <v>0.55606012307707453</v>
      </c>
      <c r="AU11" s="168">
        <v>40.281364397178059</v>
      </c>
      <c r="AV11" s="189">
        <v>57.852436704602866</v>
      </c>
      <c r="AW11" s="189">
        <v>52.593124276911695</v>
      </c>
      <c r="AX11" s="175">
        <v>0</v>
      </c>
      <c r="AY11" s="190">
        <v>0.26849565252613994</v>
      </c>
      <c r="AZ11" s="174">
        <v>9.8959682276196705</v>
      </c>
      <c r="BA11" s="187">
        <v>1.5407371571854065</v>
      </c>
      <c r="BB11" s="191">
        <v>141.80479600000001</v>
      </c>
      <c r="BC11" s="192"/>
      <c r="BD11" s="192"/>
      <c r="BE11" s="192"/>
      <c r="BF11" s="187"/>
      <c r="BG11" s="193" t="s">
        <v>259</v>
      </c>
    </row>
    <row r="12" spans="1:59">
      <c r="A12" s="164" t="s">
        <v>181</v>
      </c>
      <c r="B12" s="164" t="s">
        <v>248</v>
      </c>
      <c r="C12" s="164" t="s">
        <v>183</v>
      </c>
      <c r="D12" s="164">
        <v>0</v>
      </c>
      <c r="E12" s="164" t="s">
        <v>249</v>
      </c>
      <c r="F12" s="181">
        <v>51507</v>
      </c>
      <c r="G12" s="178">
        <v>2050</v>
      </c>
      <c r="H12" s="175">
        <v>322.23700000000002</v>
      </c>
      <c r="I12" s="175">
        <v>10012.199999999999</v>
      </c>
      <c r="J12" s="175">
        <v>31070.919850917173</v>
      </c>
      <c r="K12" s="171">
        <v>0.45564834189839315</v>
      </c>
      <c r="L12" s="171">
        <v>0</v>
      </c>
      <c r="M12" s="174">
        <v>82.526485648594303</v>
      </c>
      <c r="N12" s="174">
        <v>1934.4372519956826</v>
      </c>
      <c r="O12" s="174">
        <v>0</v>
      </c>
      <c r="P12" s="174">
        <v>1758.5793199960749</v>
      </c>
      <c r="Q12" s="168">
        <v>351.715863999215</v>
      </c>
      <c r="R12" s="168">
        <v>49.51915465992041</v>
      </c>
      <c r="S12" s="168">
        <v>1.0914819341019653</v>
      </c>
      <c r="T12" s="175">
        <v>6003.1506375608096</v>
      </c>
      <c r="U12" s="175">
        <v>0</v>
      </c>
      <c r="V12" s="167">
        <v>0.29503192689383589</v>
      </c>
      <c r="W12" s="167">
        <v>0</v>
      </c>
      <c r="X12" s="184">
        <v>0.10173706329148935</v>
      </c>
      <c r="Y12" s="168">
        <v>101.73706329148935</v>
      </c>
      <c r="Z12" s="168">
        <v>87.967025375177442</v>
      </c>
      <c r="AA12" s="168">
        <v>447.96603663733919</v>
      </c>
      <c r="AB12" s="168">
        <v>8.6271375851624761</v>
      </c>
      <c r="AC12" s="168">
        <v>229.16583256957824</v>
      </c>
      <c r="AD12" s="168">
        <v>11454.745042829412</v>
      </c>
      <c r="AE12" s="168">
        <v>26.613189511368052</v>
      </c>
      <c r="AF12" s="168">
        <v>21.976508791258354</v>
      </c>
      <c r="AG12" s="168">
        <v>6.0495128607864972</v>
      </c>
      <c r="AH12" s="168">
        <v>45.710321560942845</v>
      </c>
      <c r="AI12" s="168">
        <v>17.129855919853654</v>
      </c>
      <c r="AJ12" s="185">
        <v>70.837169455323789</v>
      </c>
      <c r="AK12" s="185">
        <v>184.91461549758728</v>
      </c>
      <c r="AL12" s="185">
        <v>6.0495128607864972</v>
      </c>
      <c r="AM12" s="185">
        <v>18.35956810075902</v>
      </c>
      <c r="AN12" s="168">
        <v>977.86472119892767</v>
      </c>
      <c r="AO12" s="168">
        <v>0.45674973328474472</v>
      </c>
      <c r="AP12" s="186">
        <v>0</v>
      </c>
      <c r="AQ12" s="187">
        <v>0</v>
      </c>
      <c r="AR12" s="188">
        <v>0</v>
      </c>
      <c r="AS12" s="168">
        <v>0.55604985321565148</v>
      </c>
      <c r="AT12" s="168">
        <v>0.55605380438632146</v>
      </c>
      <c r="AU12" s="168">
        <v>40.28090666702591</v>
      </c>
      <c r="AV12" s="189">
        <v>57.851847872131479</v>
      </c>
      <c r="AW12" s="189">
        <v>52.592588974664977</v>
      </c>
      <c r="AX12" s="175">
        <v>0</v>
      </c>
      <c r="AY12" s="190">
        <v>0.31572123403423363</v>
      </c>
      <c r="AZ12" s="174">
        <v>10.161309531520482</v>
      </c>
      <c r="BA12" s="187">
        <v>1.5407196492915223</v>
      </c>
      <c r="BB12" s="191">
        <v>141.80479600000001</v>
      </c>
      <c r="BC12" s="192"/>
      <c r="BD12" s="192"/>
      <c r="BE12" s="192"/>
      <c r="BF12" s="187"/>
      <c r="BG12" s="193" t="s">
        <v>260</v>
      </c>
    </row>
    <row r="13" spans="1:59">
      <c r="A13" s="164" t="s">
        <v>181</v>
      </c>
      <c r="B13" s="164" t="s">
        <v>248</v>
      </c>
      <c r="C13" s="164" t="s">
        <v>183</v>
      </c>
      <c r="D13" s="164">
        <v>0</v>
      </c>
      <c r="E13" s="164" t="s">
        <v>261</v>
      </c>
      <c r="F13" s="181">
        <v>36891</v>
      </c>
      <c r="G13" s="178">
        <v>2000</v>
      </c>
      <c r="H13" s="175">
        <v>211.54042799999999</v>
      </c>
      <c r="I13" s="175">
        <v>776.36961000000008</v>
      </c>
      <c r="J13" s="175">
        <v>3670.0767666027418</v>
      </c>
      <c r="K13" s="171">
        <v>5.4751241159748033E-2</v>
      </c>
      <c r="L13" s="171">
        <v>0</v>
      </c>
      <c r="M13" s="174">
        <v>31.752755670426136</v>
      </c>
      <c r="N13" s="174">
        <v>107.31886127345433</v>
      </c>
      <c r="O13" s="174">
        <v>0</v>
      </c>
      <c r="P13" s="174">
        <v>89.432384394545281</v>
      </c>
      <c r="Q13" s="168">
        <v>3.43</v>
      </c>
      <c r="R13" s="168">
        <v>0.13</v>
      </c>
      <c r="S13" s="168">
        <v>1.6214394725532086E-2</v>
      </c>
      <c r="T13" s="175">
        <v>507.32080996571648</v>
      </c>
      <c r="U13" s="175">
        <v>0</v>
      </c>
      <c r="V13" s="167">
        <v>4.7436686147851945E-2</v>
      </c>
      <c r="W13" s="167">
        <v>0</v>
      </c>
      <c r="X13" s="184">
        <v>1.6382468107115359E-2</v>
      </c>
      <c r="Y13" s="168">
        <v>16.382468107115358</v>
      </c>
      <c r="Z13" s="168">
        <v>10.544496882546529</v>
      </c>
      <c r="AA13" s="168">
        <v>196.09973853761042</v>
      </c>
      <c r="AB13" s="168">
        <v>3.1391871178810917</v>
      </c>
      <c r="AC13" s="168">
        <v>74.361062613214287</v>
      </c>
      <c r="AD13" s="168">
        <v>2075.0352132695766</v>
      </c>
      <c r="AE13" s="168">
        <v>2.7287131765044075</v>
      </c>
      <c r="AF13" s="168">
        <v>2.216542404511904</v>
      </c>
      <c r="AG13" s="168">
        <v>0.50444999034472982</v>
      </c>
      <c r="AH13" s="168">
        <v>5.4646692567665909</v>
      </c>
      <c r="AI13" s="168">
        <v>2.0531444737986462</v>
      </c>
      <c r="AJ13" s="185">
        <v>8.4913524087478827</v>
      </c>
      <c r="AK13" s="185">
        <v>69.068668239099637</v>
      </c>
      <c r="AL13" s="185">
        <v>0.50444999034472982</v>
      </c>
      <c r="AM13" s="185">
        <v>1.7857661182467583</v>
      </c>
      <c r="AN13" s="168">
        <v>117.21803707895117</v>
      </c>
      <c r="AO13" s="168">
        <v>5.4751241159748033E-2</v>
      </c>
      <c r="AP13" s="186">
        <v>0</v>
      </c>
      <c r="AQ13" s="187">
        <v>0</v>
      </c>
      <c r="AR13" s="186">
        <v>0</v>
      </c>
      <c r="AS13" s="168">
        <v>1.1915353997478244</v>
      </c>
      <c r="AT13" s="168">
        <v>1.3106889397226069</v>
      </c>
      <c r="AU13" s="168">
        <v>94.947176755200019</v>
      </c>
      <c r="AV13" s="189">
        <v>183.18272757708749</v>
      </c>
      <c r="AW13" s="189">
        <v>152.65227298090625</v>
      </c>
      <c r="AX13" s="175">
        <v>0</v>
      </c>
      <c r="AY13" s="190">
        <v>7.7443674771781018E-2</v>
      </c>
      <c r="AZ13" s="174">
        <v>21.101377354421892</v>
      </c>
      <c r="BA13" s="187">
        <v>3.6316705103175591</v>
      </c>
      <c r="BB13" s="191">
        <v>160.427952</v>
      </c>
      <c r="BC13" s="192"/>
      <c r="BD13" s="192"/>
      <c r="BE13" s="192"/>
      <c r="BF13" s="187"/>
      <c r="BG13" s="193" t="s">
        <v>262</v>
      </c>
    </row>
    <row r="14" spans="1:59">
      <c r="A14" s="164" t="s">
        <v>181</v>
      </c>
      <c r="B14" s="164" t="s">
        <v>248</v>
      </c>
      <c r="C14" s="164" t="s">
        <v>183</v>
      </c>
      <c r="D14" s="164">
        <v>0</v>
      </c>
      <c r="E14" s="164" t="s">
        <v>261</v>
      </c>
      <c r="F14" s="181">
        <v>38718</v>
      </c>
      <c r="G14" s="178">
        <v>2005</v>
      </c>
      <c r="H14" s="175">
        <v>226.25470300000001</v>
      </c>
      <c r="I14" s="175">
        <v>1098.69534</v>
      </c>
      <c r="J14" s="175">
        <v>4856.0110593590625</v>
      </c>
      <c r="K14" s="171">
        <v>6.9918922500363051E-2</v>
      </c>
      <c r="L14" s="171">
        <v>0</v>
      </c>
      <c r="M14" s="174">
        <v>57.139620659510229</v>
      </c>
      <c r="N14" s="174">
        <v>145.21769771573605</v>
      </c>
      <c r="O14" s="174">
        <v>0</v>
      </c>
      <c r="P14" s="174">
        <v>121.01474809644671</v>
      </c>
      <c r="Q14" s="168">
        <v>4.5999999999999996</v>
      </c>
      <c r="R14" s="168">
        <v>0.51814904778694126</v>
      </c>
      <c r="S14" s="168">
        <v>2.0331069096053218E-2</v>
      </c>
      <c r="T14" s="175">
        <v>641.83283613660853</v>
      </c>
      <c r="U14" s="175">
        <v>0</v>
      </c>
      <c r="V14" s="167">
        <v>4.7461928934010154E-2</v>
      </c>
      <c r="W14" s="167">
        <v>0</v>
      </c>
      <c r="X14" s="184">
        <v>2.0060006700897783E-2</v>
      </c>
      <c r="Y14" s="168">
        <v>20.060006700897784</v>
      </c>
      <c r="Z14" s="168">
        <v>13.470226577304652</v>
      </c>
      <c r="AA14" s="168">
        <v>221.62822838745942</v>
      </c>
      <c r="AB14" s="168">
        <v>3.5203839392840419</v>
      </c>
      <c r="AC14" s="168">
        <v>83.893924180324348</v>
      </c>
      <c r="AD14" s="168">
        <v>1968.8435550876341</v>
      </c>
      <c r="AE14" s="168">
        <v>3.2894808585172757</v>
      </c>
      <c r="AF14" s="168">
        <v>2.6493583741741142</v>
      </c>
      <c r="AG14" s="168">
        <v>0.62845536277658953</v>
      </c>
      <c r="AH14" s="168">
        <v>6.9852680942585428</v>
      </c>
      <c r="AI14" s="168">
        <v>2.6228910983462601</v>
      </c>
      <c r="AJ14" s="185">
        <v>10.847335478958392</v>
      </c>
      <c r="AK14" s="185">
        <v>77.128433576530384</v>
      </c>
      <c r="AL14" s="185">
        <v>0.62845536277658953</v>
      </c>
      <c r="AM14" s="185">
        <v>2.0981722616722145</v>
      </c>
      <c r="AN14" s="168">
        <v>149.74097307166889</v>
      </c>
      <c r="AO14" s="168">
        <v>6.9942342769485633E-2</v>
      </c>
      <c r="AP14" s="186">
        <v>0</v>
      </c>
      <c r="AQ14" s="187">
        <v>0</v>
      </c>
      <c r="AR14" s="186">
        <v>0</v>
      </c>
      <c r="AS14" s="168">
        <v>1.1915353997478244</v>
      </c>
      <c r="AT14" s="168">
        <v>1.2373778851510551</v>
      </c>
      <c r="AU14" s="168">
        <v>89.636475302276779</v>
      </c>
      <c r="AV14" s="189">
        <v>165.76497506659516</v>
      </c>
      <c r="AW14" s="189">
        <v>138.13747922216263</v>
      </c>
      <c r="AX14" s="175">
        <v>0</v>
      </c>
      <c r="AY14" s="190">
        <v>8.8661170065922487E-2</v>
      </c>
      <c r="AZ14" s="174">
        <v>18.258024741324363</v>
      </c>
      <c r="BA14" s="187">
        <v>3.4285394798351216</v>
      </c>
      <c r="BB14" s="191">
        <v>160.427952</v>
      </c>
      <c r="BC14" s="192"/>
      <c r="BD14" s="192"/>
      <c r="BE14" s="192"/>
      <c r="BF14" s="187"/>
      <c r="BG14" s="193" t="s">
        <v>263</v>
      </c>
    </row>
    <row r="15" spans="1:59">
      <c r="A15" s="164" t="s">
        <v>181</v>
      </c>
      <c r="B15" s="164" t="s">
        <v>248</v>
      </c>
      <c r="C15" s="164" t="s">
        <v>183</v>
      </c>
      <c r="D15" s="164">
        <v>0</v>
      </c>
      <c r="E15" s="164" t="s">
        <v>261</v>
      </c>
      <c r="F15" s="181">
        <v>42372</v>
      </c>
      <c r="G15" s="178">
        <v>2010</v>
      </c>
      <c r="H15" s="175">
        <v>241.61312599999999</v>
      </c>
      <c r="I15" s="175">
        <v>1623.2067900000002</v>
      </c>
      <c r="J15" s="175">
        <v>6718.2061540812165</v>
      </c>
      <c r="K15" s="171">
        <v>3.47959260597243E-2</v>
      </c>
      <c r="L15" s="171">
        <v>0</v>
      </c>
      <c r="M15" s="174">
        <v>82.526485648594303</v>
      </c>
      <c r="N15" s="174">
        <v>74.108894705184539</v>
      </c>
      <c r="O15" s="174">
        <v>0</v>
      </c>
      <c r="P15" s="174">
        <v>61.75741225432045</v>
      </c>
      <c r="Q15" s="168">
        <v>6.01</v>
      </c>
      <c r="R15" s="168">
        <v>0.35294079388731447</v>
      </c>
      <c r="S15" s="168">
        <v>2.4874476397445392E-2</v>
      </c>
      <c r="T15" s="175">
        <v>306.72544961478849</v>
      </c>
      <c r="U15" s="175">
        <v>0</v>
      </c>
      <c r="V15" s="167">
        <v>3.8363003887865767E-2</v>
      </c>
      <c r="W15" s="167">
        <v>0</v>
      </c>
      <c r="X15" s="184">
        <v>9.9057917307087649E-3</v>
      </c>
      <c r="Y15" s="168">
        <v>9.9057917307087653</v>
      </c>
      <c r="Z15" s="168">
        <v>6.7176676159860289</v>
      </c>
      <c r="AA15" s="168">
        <v>107.22377151128785</v>
      </c>
      <c r="AB15" s="168">
        <v>1.7031202246326802</v>
      </c>
      <c r="AC15" s="168">
        <v>40.590250686463463</v>
      </c>
      <c r="AD15" s="168">
        <v>902.87758122606192</v>
      </c>
      <c r="AE15" s="168">
        <v>1.608736998557859</v>
      </c>
      <c r="AF15" s="168">
        <v>1.2890409334501514</v>
      </c>
      <c r="AG15" s="168">
        <v>0.30543352470035795</v>
      </c>
      <c r="AH15" s="168">
        <v>3.4907028577654042</v>
      </c>
      <c r="AI15" s="168">
        <v>1.3081342456281204</v>
      </c>
      <c r="AJ15" s="185">
        <v>5.4095333703579085</v>
      </c>
      <c r="AK15" s="185">
        <v>37.21097343314436</v>
      </c>
      <c r="AL15" s="185">
        <v>0.30543352470035795</v>
      </c>
      <c r="AM15" s="185">
        <v>1.0128305552785395</v>
      </c>
      <c r="AN15" s="168">
        <v>74.675370030948855</v>
      </c>
      <c r="AO15" s="168">
        <v>3.4880034635830677E-2</v>
      </c>
      <c r="AP15" s="186">
        <v>0</v>
      </c>
      <c r="AQ15" s="187">
        <v>0</v>
      </c>
      <c r="AR15" s="186">
        <v>0</v>
      </c>
      <c r="AS15" s="168">
        <v>1.1915353997478244</v>
      </c>
      <c r="AT15" s="168">
        <v>1.2091725884405833</v>
      </c>
      <c r="AU15" s="168">
        <v>87.593264887478611</v>
      </c>
      <c r="AV15" s="189">
        <v>160.3984261826931</v>
      </c>
      <c r="AW15" s="189">
        <v>133.66535515224425</v>
      </c>
      <c r="AX15" s="175">
        <v>0</v>
      </c>
      <c r="AY15" s="190">
        <v>4.0998566156992503E-2</v>
      </c>
      <c r="AZ15" s="174">
        <v>6.1026061446605722</v>
      </c>
      <c r="BA15" s="187">
        <v>3.3503879511285044</v>
      </c>
      <c r="BB15" s="191">
        <v>160.427952</v>
      </c>
      <c r="BC15" s="192"/>
      <c r="BD15" s="192"/>
      <c r="BE15" s="192"/>
      <c r="BF15" s="187"/>
      <c r="BG15" s="193" t="s">
        <v>264</v>
      </c>
    </row>
    <row r="16" spans="1:59">
      <c r="A16" s="164" t="s">
        <v>181</v>
      </c>
      <c r="B16" s="164" t="s">
        <v>248</v>
      </c>
      <c r="C16" s="164" t="s">
        <v>183</v>
      </c>
      <c r="D16" s="164">
        <v>0</v>
      </c>
      <c r="E16" s="164" t="s">
        <v>261</v>
      </c>
      <c r="F16" s="181">
        <v>51507</v>
      </c>
      <c r="G16" s="178">
        <v>2015</v>
      </c>
      <c r="H16" s="175">
        <v>257.56381499999998</v>
      </c>
      <c r="I16" s="175">
        <v>2306.9010600000001</v>
      </c>
      <c r="J16" s="175">
        <v>8956.6193915865097</v>
      </c>
      <c r="K16" s="171">
        <v>2.8018774593845885E-2</v>
      </c>
      <c r="L16" s="171">
        <v>0</v>
      </c>
      <c r="M16" s="174">
        <v>82.526485648594303</v>
      </c>
      <c r="N16" s="174">
        <v>80.286942779559794</v>
      </c>
      <c r="O16" s="174">
        <v>0</v>
      </c>
      <c r="P16" s="174">
        <v>50.179339237224866</v>
      </c>
      <c r="Q16" s="168">
        <v>1.2544834809306216</v>
      </c>
      <c r="R16" s="168">
        <v>0.2305874616781253</v>
      </c>
      <c r="S16" s="168">
        <v>4.8705734574191707E-3</v>
      </c>
      <c r="T16" s="175">
        <v>311.71670127482696</v>
      </c>
      <c r="U16" s="175">
        <v>0</v>
      </c>
      <c r="V16" s="167">
        <v>3.73230669307077E-2</v>
      </c>
      <c r="W16" s="167">
        <v>0</v>
      </c>
      <c r="X16" s="184">
        <v>7.3966159049361317E-3</v>
      </c>
      <c r="Y16" s="168">
        <v>7.396615904936132</v>
      </c>
      <c r="Z16" s="168">
        <v>5.409277350619301</v>
      </c>
      <c r="AA16" s="168">
        <v>67.090233977256645</v>
      </c>
      <c r="AB16" s="168">
        <v>1.0405459895483691</v>
      </c>
      <c r="AC16" s="168">
        <v>25.36208765453809</v>
      </c>
      <c r="AD16" s="168">
        <v>512.65190794407067</v>
      </c>
      <c r="AE16" s="168">
        <v>1.0764643514685395</v>
      </c>
      <c r="AF16" s="168">
        <v>0.8366527429674937</v>
      </c>
      <c r="AG16" s="168">
        <v>0.18773125177729394</v>
      </c>
      <c r="AH16" s="168">
        <v>2.8108237837368675</v>
      </c>
      <c r="AI16" s="168">
        <v>1.0533508579088906</v>
      </c>
      <c r="AJ16" s="185">
        <v>4.3559264927104104</v>
      </c>
      <c r="AK16" s="185">
        <v>22.640987273753776</v>
      </c>
      <c r="AL16" s="185">
        <v>0.18773125177729394</v>
      </c>
      <c r="AM16" s="185">
        <v>0.61423945489498077</v>
      </c>
      <c r="AN16" s="168">
        <v>60.130957774134558</v>
      </c>
      <c r="AO16" s="168">
        <v>2.8086501465988591E-2</v>
      </c>
      <c r="AP16" s="186">
        <v>0</v>
      </c>
      <c r="AQ16" s="187">
        <v>0</v>
      </c>
      <c r="AR16" s="186">
        <v>0</v>
      </c>
      <c r="AS16" s="168">
        <v>1.1915353997478244</v>
      </c>
      <c r="AT16" s="168">
        <v>1.1983210358722145</v>
      </c>
      <c r="AU16" s="168">
        <v>86.807171216774918</v>
      </c>
      <c r="AV16" s="189">
        <v>147.40361306808626</v>
      </c>
      <c r="AW16" s="189">
        <v>92.12725816755389</v>
      </c>
      <c r="AX16" s="175">
        <v>0</v>
      </c>
      <c r="AY16" s="190">
        <v>2.8717605013484259E-2</v>
      </c>
      <c r="AZ16" s="174">
        <v>3.2062995822352831</v>
      </c>
      <c r="BA16" s="187">
        <v>3.3203203567059512</v>
      </c>
      <c r="BB16" s="191">
        <v>147.84205500000002</v>
      </c>
      <c r="BC16" s="192"/>
      <c r="BD16" s="192"/>
      <c r="BE16" s="192"/>
      <c r="BF16" s="187"/>
      <c r="BG16" s="193" t="s">
        <v>265</v>
      </c>
    </row>
    <row r="17" spans="1:59">
      <c r="A17" s="164" t="s">
        <v>181</v>
      </c>
      <c r="B17" s="164" t="s">
        <v>248</v>
      </c>
      <c r="C17" s="164" t="s">
        <v>183</v>
      </c>
      <c r="D17" s="164">
        <v>0</v>
      </c>
      <c r="E17" s="164" t="s">
        <v>261</v>
      </c>
      <c r="F17" s="181">
        <v>53334</v>
      </c>
      <c r="G17" s="178">
        <v>2020</v>
      </c>
      <c r="H17" s="175">
        <v>271.85700000000003</v>
      </c>
      <c r="I17" s="175">
        <v>3336.44022</v>
      </c>
      <c r="J17" s="175">
        <v>12272.776570034979</v>
      </c>
      <c r="K17" s="171">
        <v>3.3424994264559457E-2</v>
      </c>
      <c r="L17" s="171">
        <v>0</v>
      </c>
      <c r="M17" s="174">
        <v>82.526485648594303</v>
      </c>
      <c r="N17" s="174">
        <v>96.113159717399029</v>
      </c>
      <c r="O17" s="174">
        <v>0</v>
      </c>
      <c r="P17" s="174">
        <v>60.070724823374391</v>
      </c>
      <c r="Q17" s="168">
        <v>1.5017681205843598</v>
      </c>
      <c r="R17" s="168">
        <v>0.39169726384820003</v>
      </c>
      <c r="S17" s="168">
        <v>5.5241105455602017E-3</v>
      </c>
      <c r="T17" s="175">
        <v>353.54307491585291</v>
      </c>
      <c r="U17" s="175">
        <v>0</v>
      </c>
      <c r="V17" s="167">
        <v>3.6220674657039729E-2</v>
      </c>
      <c r="W17" s="167">
        <v>0</v>
      </c>
      <c r="X17" s="184">
        <v>8.5980813275448702E-3</v>
      </c>
      <c r="Y17" s="168">
        <v>8.59808132754487</v>
      </c>
      <c r="Z17" s="168">
        <v>6.4529968580272605</v>
      </c>
      <c r="AA17" s="168">
        <v>72.542050384744741</v>
      </c>
      <c r="AB17" s="168">
        <v>1.1125275499966161</v>
      </c>
      <c r="AC17" s="168">
        <v>27.405324591473565</v>
      </c>
      <c r="AD17" s="168">
        <v>528.02060406904207</v>
      </c>
      <c r="AE17" s="168">
        <v>1.1989355629062299</v>
      </c>
      <c r="AF17" s="168">
        <v>0.91971119405453772</v>
      </c>
      <c r="AG17" s="168">
        <v>0.20129863795457861</v>
      </c>
      <c r="AH17" s="168">
        <v>3.3531719431701319</v>
      </c>
      <c r="AI17" s="168">
        <v>1.2565947974008358</v>
      </c>
      <c r="AJ17" s="185">
        <v>5.1964020606264247</v>
      </c>
      <c r="AK17" s="185">
        <v>24.159188172610214</v>
      </c>
      <c r="AL17" s="185">
        <v>0.20129863795457861</v>
      </c>
      <c r="AM17" s="185">
        <v>0.6543832849668072</v>
      </c>
      <c r="AN17" s="168">
        <v>71.733219880514284</v>
      </c>
      <c r="AO17" s="168">
        <v>3.3505789029703241E-2</v>
      </c>
      <c r="AP17" s="186">
        <v>0</v>
      </c>
      <c r="AQ17" s="187">
        <v>0</v>
      </c>
      <c r="AR17" s="186">
        <v>0</v>
      </c>
      <c r="AS17" s="168">
        <v>1.1915353997478244</v>
      </c>
      <c r="AT17" s="168">
        <v>1.1941460685122591</v>
      </c>
      <c r="AU17" s="168">
        <v>86.504733810110935</v>
      </c>
      <c r="AV17" s="189">
        <v>143.13263828305318</v>
      </c>
      <c r="AW17" s="189">
        <v>89.457898926908229</v>
      </c>
      <c r="AX17" s="175">
        <v>0</v>
      </c>
      <c r="AY17" s="190">
        <v>3.1627220662130716E-2</v>
      </c>
      <c r="AZ17" s="174">
        <v>2.5770224432628592</v>
      </c>
      <c r="BA17" s="187">
        <v>3.3087523138369108</v>
      </c>
      <c r="BB17" s="191">
        <v>135.256158</v>
      </c>
      <c r="BC17" s="192"/>
      <c r="BD17" s="192"/>
      <c r="BE17" s="192"/>
      <c r="BF17" s="187"/>
      <c r="BG17" s="193" t="s">
        <v>266</v>
      </c>
    </row>
    <row r="18" spans="1:59">
      <c r="A18" s="164" t="s">
        <v>181</v>
      </c>
      <c r="B18" s="164" t="s">
        <v>248</v>
      </c>
      <c r="C18" s="164" t="s">
        <v>183</v>
      </c>
      <c r="D18" s="164">
        <v>0</v>
      </c>
      <c r="E18" s="164" t="s">
        <v>261</v>
      </c>
      <c r="F18" s="181">
        <v>49680</v>
      </c>
      <c r="G18" s="178">
        <v>2025</v>
      </c>
      <c r="H18" s="175">
        <v>284.505</v>
      </c>
      <c r="I18" s="175">
        <v>3917.4801099999995</v>
      </c>
      <c r="J18" s="175">
        <v>13769.459622853727</v>
      </c>
      <c r="K18" s="171">
        <v>3.6654730640330632E-2</v>
      </c>
      <c r="L18" s="171">
        <v>0</v>
      </c>
      <c r="M18" s="174">
        <v>82.526485648594303</v>
      </c>
      <c r="N18" s="174">
        <v>105.54219246777149</v>
      </c>
      <c r="O18" s="174">
        <v>0</v>
      </c>
      <c r="P18" s="174">
        <v>65.963870292357171</v>
      </c>
      <c r="Q18" s="168">
        <v>1.6490967573089292</v>
      </c>
      <c r="R18" s="168">
        <v>0.19826626166828029</v>
      </c>
      <c r="S18" s="168">
        <v>5.7963717942002045E-3</v>
      </c>
      <c r="T18" s="175">
        <v>370.96779482881317</v>
      </c>
      <c r="U18" s="175">
        <v>0</v>
      </c>
      <c r="V18" s="167">
        <v>3.5955230676684144E-2</v>
      </c>
      <c r="W18" s="167">
        <v>0</v>
      </c>
      <c r="X18" s="184">
        <v>9.4310347837061066E-3</v>
      </c>
      <c r="Y18" s="168">
        <v>9.4310347837061066</v>
      </c>
      <c r="Z18" s="168">
        <v>7.0765266190242873</v>
      </c>
      <c r="AA18" s="168">
        <v>79.622955469073631</v>
      </c>
      <c r="AB18" s="168">
        <v>1.2212559662918772</v>
      </c>
      <c r="AC18" s="168">
        <v>30.080572898378573</v>
      </c>
      <c r="AD18" s="168">
        <v>579.57240800421232</v>
      </c>
      <c r="AE18" s="168">
        <v>1.3155799056636601</v>
      </c>
      <c r="AF18" s="168">
        <v>1.0093121333562816</v>
      </c>
      <c r="AG18" s="168">
        <v>0.22097896547939652</v>
      </c>
      <c r="AH18" s="168">
        <v>3.6771768274598147</v>
      </c>
      <c r="AI18" s="168">
        <v>1.3780150105098476</v>
      </c>
      <c r="AJ18" s="185">
        <v>5.6985116085144396</v>
      </c>
      <c r="AK18" s="185">
        <v>26.520774051042203</v>
      </c>
      <c r="AL18" s="185">
        <v>0.22097896547939652</v>
      </c>
      <c r="AM18" s="185">
        <v>0.71834654748376958</v>
      </c>
      <c r="AN18" s="168">
        <v>78.664541626317529</v>
      </c>
      <c r="AO18" s="168">
        <v>3.6743332311584602E-2</v>
      </c>
      <c r="AP18" s="186">
        <v>0</v>
      </c>
      <c r="AQ18" s="187">
        <v>0</v>
      </c>
      <c r="AR18" s="186">
        <v>0</v>
      </c>
      <c r="AS18" s="168">
        <v>1.1915353997478244</v>
      </c>
      <c r="AT18" s="168">
        <v>1.1925398142599875</v>
      </c>
      <c r="AU18" s="168">
        <v>86.388375685935017</v>
      </c>
      <c r="AV18" s="189">
        <v>142.97273252626024</v>
      </c>
      <c r="AW18" s="189">
        <v>89.357957828912646</v>
      </c>
      <c r="AX18" s="175">
        <v>0</v>
      </c>
      <c r="AY18" s="190">
        <v>3.3148924566197807E-2</v>
      </c>
      <c r="AZ18" s="174">
        <v>2.4074237823523013</v>
      </c>
      <c r="BA18" s="187">
        <v>3.3043016878926026</v>
      </c>
      <c r="BB18" s="191">
        <v>138.53047700000002</v>
      </c>
      <c r="BC18" s="192"/>
      <c r="BD18" s="192"/>
      <c r="BE18" s="192"/>
      <c r="BF18" s="187"/>
      <c r="BG18" s="193" t="s">
        <v>267</v>
      </c>
    </row>
    <row r="19" spans="1:59">
      <c r="A19" s="164" t="s">
        <v>181</v>
      </c>
      <c r="B19" s="164" t="s">
        <v>248</v>
      </c>
      <c r="C19" s="164" t="s">
        <v>183</v>
      </c>
      <c r="D19" s="164">
        <v>0</v>
      </c>
      <c r="E19" s="164" t="s">
        <v>261</v>
      </c>
      <c r="F19" s="181">
        <v>47853</v>
      </c>
      <c r="G19" s="178">
        <v>2030</v>
      </c>
      <c r="H19" s="175">
        <v>295.48200000000003</v>
      </c>
      <c r="I19" s="175">
        <v>4498.5199999999995</v>
      </c>
      <c r="J19" s="175">
        <v>15224.34530698993</v>
      </c>
      <c r="K19" s="171">
        <v>4.0064103061380391E-2</v>
      </c>
      <c r="L19" s="171">
        <v>0</v>
      </c>
      <c r="M19" s="174">
        <v>82.526485648594303</v>
      </c>
      <c r="N19" s="174">
        <v>115.41881632356193</v>
      </c>
      <c r="O19" s="174">
        <v>0</v>
      </c>
      <c r="P19" s="174">
        <v>72.136760202226199</v>
      </c>
      <c r="Q19" s="168">
        <v>1.8034190050556549</v>
      </c>
      <c r="R19" s="168">
        <v>0.29357033405599531</v>
      </c>
      <c r="S19" s="168">
        <v>6.1033125708356336E-3</v>
      </c>
      <c r="T19" s="175">
        <v>390.61200453348062</v>
      </c>
      <c r="U19" s="175">
        <v>0</v>
      </c>
      <c r="V19" s="167">
        <v>3.5804827775864585E-2</v>
      </c>
      <c r="W19" s="167">
        <v>0</v>
      </c>
      <c r="X19" s="184">
        <v>1.0309435431990513E-2</v>
      </c>
      <c r="Y19" s="168">
        <v>10.309435431990513</v>
      </c>
      <c r="Z19" s="168">
        <v>7.7347367400715239</v>
      </c>
      <c r="AA19" s="168">
        <v>87.06844860438153</v>
      </c>
      <c r="AB19" s="168">
        <v>1.3355284456692964</v>
      </c>
      <c r="AC19" s="168">
        <v>32.893491435646325</v>
      </c>
      <c r="AD19" s="168">
        <v>633.80824397895071</v>
      </c>
      <c r="AE19" s="168">
        <v>1.4383883790494518</v>
      </c>
      <c r="AF19" s="168">
        <v>1.103598533824055</v>
      </c>
      <c r="AG19" s="168">
        <v>0.24165814667745777</v>
      </c>
      <c r="AH19" s="168">
        <v>4.0192026736154141</v>
      </c>
      <c r="AI19" s="168">
        <v>1.5061885447454406</v>
      </c>
      <c r="AJ19" s="185">
        <v>6.2285481953260833</v>
      </c>
      <c r="AK19" s="185">
        <v>29.002584439305046</v>
      </c>
      <c r="AL19" s="185">
        <v>0.24165814667745777</v>
      </c>
      <c r="AM19" s="185">
        <v>0.78556931860224333</v>
      </c>
      <c r="AN19" s="168">
        <v>85.981379427335071</v>
      </c>
      <c r="AO19" s="168">
        <v>4.0160945854289191E-2</v>
      </c>
      <c r="AP19" s="186">
        <v>0</v>
      </c>
      <c r="AQ19" s="187">
        <v>0</v>
      </c>
      <c r="AR19" s="186">
        <v>0</v>
      </c>
      <c r="AS19" s="168">
        <v>1.1915353997478244</v>
      </c>
      <c r="AT19" s="168">
        <v>1.1919218327285179</v>
      </c>
      <c r="AU19" s="168">
        <v>86.343608693613959</v>
      </c>
      <c r="AV19" s="189">
        <v>142.91514344544069</v>
      </c>
      <c r="AW19" s="189">
        <v>89.321964653400414</v>
      </c>
      <c r="AX19" s="175">
        <v>0</v>
      </c>
      <c r="AY19" s="190">
        <v>3.4890231662133439E-2</v>
      </c>
      <c r="AZ19" s="174">
        <v>2.291739379171486</v>
      </c>
      <c r="BA19" s="187">
        <v>3.3025893782547158</v>
      </c>
      <c r="BB19" s="191">
        <v>141.80479600000001</v>
      </c>
      <c r="BC19" s="192"/>
      <c r="BD19" s="192"/>
      <c r="BE19" s="192"/>
      <c r="BF19" s="187"/>
      <c r="BG19" s="193" t="s">
        <v>268</v>
      </c>
    </row>
    <row r="20" spans="1:59">
      <c r="A20" s="164" t="s">
        <v>181</v>
      </c>
      <c r="B20" s="164" t="s">
        <v>248</v>
      </c>
      <c r="C20" s="164" t="s">
        <v>183</v>
      </c>
      <c r="D20" s="164">
        <v>0</v>
      </c>
      <c r="E20" s="164" t="s">
        <v>261</v>
      </c>
      <c r="F20" s="181">
        <v>46026</v>
      </c>
      <c r="G20" s="178">
        <v>2035</v>
      </c>
      <c r="H20" s="175">
        <v>304.84699999999998</v>
      </c>
      <c r="I20" s="175">
        <v>5876.94</v>
      </c>
      <c r="J20" s="175">
        <v>19278.326504771248</v>
      </c>
      <c r="K20" s="171">
        <v>5.275583608139537E-2</v>
      </c>
      <c r="L20" s="171">
        <v>0</v>
      </c>
      <c r="M20" s="174">
        <v>82.526485648594303</v>
      </c>
      <c r="N20" s="174">
        <v>152.01216399234511</v>
      </c>
      <c r="O20" s="174">
        <v>0</v>
      </c>
      <c r="P20" s="174">
        <v>95.007602495215693</v>
      </c>
      <c r="Q20" s="168">
        <v>2.3751900623803923</v>
      </c>
      <c r="R20" s="168">
        <v>0.36864830826266803</v>
      </c>
      <c r="S20" s="168">
        <v>7.791416882503001E-3</v>
      </c>
      <c r="T20" s="175">
        <v>498.65068048019208</v>
      </c>
      <c r="U20" s="175">
        <v>0</v>
      </c>
      <c r="V20" s="167">
        <v>3.737091114932526E-2</v>
      </c>
      <c r="W20" s="167">
        <v>0</v>
      </c>
      <c r="X20" s="184">
        <v>1.3575920102118888E-2</v>
      </c>
      <c r="Y20" s="168">
        <v>13.575920102118888</v>
      </c>
      <c r="Z20" s="168">
        <v>10.184990363238658</v>
      </c>
      <c r="AA20" s="168">
        <v>114.67051465460021</v>
      </c>
      <c r="AB20" s="168">
        <v>1.758949236628276</v>
      </c>
      <c r="AC20" s="168">
        <v>43.32129709021352</v>
      </c>
      <c r="AD20" s="168">
        <v>834.75587681184732</v>
      </c>
      <c r="AE20" s="168">
        <v>1.8942733780451702</v>
      </c>
      <c r="AF20" s="168">
        <v>1.4534090987725488</v>
      </c>
      <c r="AG20" s="168">
        <v>0.31827546835897258</v>
      </c>
      <c r="AH20" s="168">
        <v>5.2924284140920248</v>
      </c>
      <c r="AI20" s="168">
        <v>1.9833274653005084</v>
      </c>
      <c r="AJ20" s="185">
        <v>8.2016628979381494</v>
      </c>
      <c r="AK20" s="185">
        <v>38.197806583201469</v>
      </c>
      <c r="AL20" s="185">
        <v>0.31827546835897258</v>
      </c>
      <c r="AM20" s="185">
        <v>1.034632791172899</v>
      </c>
      <c r="AN20" s="168">
        <v>113.2190467903729</v>
      </c>
      <c r="AO20" s="168">
        <v>5.288335728162126E-2</v>
      </c>
      <c r="AP20" s="186">
        <v>0</v>
      </c>
      <c r="AQ20" s="187">
        <v>0</v>
      </c>
      <c r="AR20" s="186">
        <v>0</v>
      </c>
      <c r="AS20" s="168">
        <v>1.1915353997478244</v>
      </c>
      <c r="AT20" s="168">
        <v>1.1916840738726597</v>
      </c>
      <c r="AU20" s="168">
        <v>86.326385284284598</v>
      </c>
      <c r="AV20" s="189">
        <v>142.89298693546689</v>
      </c>
      <c r="AW20" s="189">
        <v>89.308116834666805</v>
      </c>
      <c r="AX20" s="175">
        <v>0</v>
      </c>
      <c r="AY20" s="190">
        <v>4.4533553232011101E-2</v>
      </c>
      <c r="AZ20" s="174">
        <v>2.3100321089068272</v>
      </c>
      <c r="BA20" s="187">
        <v>3.3019305935505661</v>
      </c>
      <c r="BB20" s="191">
        <v>141.80479600000001</v>
      </c>
      <c r="BC20" s="192"/>
      <c r="BD20" s="192"/>
      <c r="BE20" s="192"/>
      <c r="BF20" s="187"/>
      <c r="BG20" s="193" t="s">
        <v>269</v>
      </c>
    </row>
    <row r="21" spans="1:59">
      <c r="A21" s="164" t="s">
        <v>181</v>
      </c>
      <c r="B21" s="164" t="s">
        <v>248</v>
      </c>
      <c r="C21" s="164" t="s">
        <v>183</v>
      </c>
      <c r="D21" s="164">
        <v>0</v>
      </c>
      <c r="E21" s="164" t="s">
        <v>261</v>
      </c>
      <c r="F21" s="181">
        <v>44199</v>
      </c>
      <c r="G21" s="178">
        <v>2040</v>
      </c>
      <c r="H21" s="175">
        <v>312.43900000000002</v>
      </c>
      <c r="I21" s="175">
        <v>7255.3599999999988</v>
      </c>
      <c r="J21" s="175">
        <v>23221.684872887185</v>
      </c>
      <c r="K21" s="171">
        <v>7.0878239429966988E-2</v>
      </c>
      <c r="L21" s="171">
        <v>0</v>
      </c>
      <c r="M21" s="174">
        <v>82.526485648594303</v>
      </c>
      <c r="N21" s="174">
        <v>204.24624956142009</v>
      </c>
      <c r="O21" s="174">
        <v>0</v>
      </c>
      <c r="P21" s="174">
        <v>127.65390597588755</v>
      </c>
      <c r="Q21" s="168">
        <v>3.1913476493971888</v>
      </c>
      <c r="R21" s="168">
        <v>0.37966810018097086</v>
      </c>
      <c r="S21" s="168">
        <v>1.0214306310662846E-2</v>
      </c>
      <c r="T21" s="175">
        <v>653.7156038824221</v>
      </c>
      <c r="U21" s="175">
        <v>0</v>
      </c>
      <c r="V21" s="167">
        <v>4.1421975503913633E-2</v>
      </c>
      <c r="W21" s="167">
        <v>0</v>
      </c>
      <c r="X21" s="184">
        <v>1.8239759749079352E-2</v>
      </c>
      <c r="Y21" s="168">
        <v>18.239759749079351</v>
      </c>
      <c r="Z21" s="168">
        <v>13.683683914017543</v>
      </c>
      <c r="AA21" s="168">
        <v>154.07187475608939</v>
      </c>
      <c r="AB21" s="168">
        <v>2.3633522354348164</v>
      </c>
      <c r="AC21" s="168">
        <v>58.20673752882022</v>
      </c>
      <c r="AD21" s="168">
        <v>1121.5927326849908</v>
      </c>
      <c r="AE21" s="168">
        <v>2.5450999818403828</v>
      </c>
      <c r="AF21" s="168">
        <v>1.9527831466149081</v>
      </c>
      <c r="AG21" s="168">
        <v>0.42764058501922331</v>
      </c>
      <c r="AH21" s="168">
        <v>7.1104551868198413</v>
      </c>
      <c r="AI21" s="168">
        <v>2.6646295347629483</v>
      </c>
      <c r="AJ21" s="185">
        <v>11.019054379254595</v>
      </c>
      <c r="AK21" s="185">
        <v>51.323252897605592</v>
      </c>
      <c r="AL21" s="185">
        <v>0.42764058501922331</v>
      </c>
      <c r="AM21" s="185">
        <v>1.3901510360774154</v>
      </c>
      <c r="AN21" s="168">
        <v>152.11144969931897</v>
      </c>
      <c r="AO21" s="168">
        <v>7.1049566032545391E-2</v>
      </c>
      <c r="AP21" s="186">
        <v>0</v>
      </c>
      <c r="AQ21" s="187">
        <v>0</v>
      </c>
      <c r="AR21" s="186">
        <v>0</v>
      </c>
      <c r="AS21" s="168">
        <v>1.1915353997478244</v>
      </c>
      <c r="AT21" s="168">
        <v>1.1915925998226107</v>
      </c>
      <c r="AU21" s="168">
        <v>86.319758843383738</v>
      </c>
      <c r="AV21" s="189">
        <v>142.88446256023411</v>
      </c>
      <c r="AW21" s="189">
        <v>89.302789100146313</v>
      </c>
      <c r="AX21" s="175">
        <v>0</v>
      </c>
      <c r="AY21" s="190">
        <v>5.8378626704986732E-2</v>
      </c>
      <c r="AZ21" s="174">
        <v>2.5139703266384239</v>
      </c>
      <c r="BA21" s="187">
        <v>3.3016771363038049</v>
      </c>
      <c r="BB21" s="191">
        <v>141.80479600000001</v>
      </c>
      <c r="BC21" s="192"/>
      <c r="BD21" s="192"/>
      <c r="BE21" s="192"/>
      <c r="BF21" s="187"/>
      <c r="BG21" s="193" t="s">
        <v>270</v>
      </c>
    </row>
    <row r="22" spans="1:59">
      <c r="A22" s="164" t="s">
        <v>181</v>
      </c>
      <c r="B22" s="164" t="s">
        <v>248</v>
      </c>
      <c r="C22" s="164" t="s">
        <v>183</v>
      </c>
      <c r="D22" s="164">
        <v>0</v>
      </c>
      <c r="E22" s="164" t="s">
        <v>261</v>
      </c>
      <c r="F22" s="181">
        <v>40545</v>
      </c>
      <c r="G22" s="178">
        <v>2045</v>
      </c>
      <c r="H22" s="175">
        <v>318.21600000000001</v>
      </c>
      <c r="I22" s="175">
        <v>8633.7799999999988</v>
      </c>
      <c r="J22" s="175">
        <v>27131.822409935383</v>
      </c>
      <c r="K22" s="171">
        <v>8.464474403471739E-2</v>
      </c>
      <c r="L22" s="171">
        <v>0</v>
      </c>
      <c r="M22" s="174">
        <v>82.526485648594303</v>
      </c>
      <c r="N22" s="174">
        <v>243.92369609773891</v>
      </c>
      <c r="O22" s="174">
        <v>0</v>
      </c>
      <c r="P22" s="174">
        <v>152.45231006108682</v>
      </c>
      <c r="Q22" s="168">
        <v>3.8113077515271705</v>
      </c>
      <c r="R22" s="168">
        <v>0.49343306958787903</v>
      </c>
      <c r="S22" s="168">
        <v>1.1977109106792777E-2</v>
      </c>
      <c r="T22" s="175">
        <v>766.53498283473778</v>
      </c>
      <c r="U22" s="175">
        <v>0</v>
      </c>
      <c r="V22" s="167">
        <v>4.2276960695784627E-2</v>
      </c>
      <c r="W22" s="167">
        <v>0</v>
      </c>
      <c r="X22" s="184">
        <v>2.1782566403225116E-2</v>
      </c>
      <c r="Y22" s="168">
        <v>21.782566403225115</v>
      </c>
      <c r="Z22" s="168">
        <v>16.34143189318965</v>
      </c>
      <c r="AA22" s="168">
        <v>184.00163175710878</v>
      </c>
      <c r="AB22" s="168">
        <v>2.8224621345897547</v>
      </c>
      <c r="AC22" s="168">
        <v>69.513898034161571</v>
      </c>
      <c r="AD22" s="168">
        <v>1339.4764109527225</v>
      </c>
      <c r="AE22" s="168">
        <v>3.0394817032480863</v>
      </c>
      <c r="AF22" s="168">
        <v>2.3321164061150297</v>
      </c>
      <c r="AG22" s="168">
        <v>0.51071523870464086</v>
      </c>
      <c r="AH22" s="168">
        <v>8.4915012576374664</v>
      </c>
      <c r="AI22" s="168">
        <v>3.1821739186991955</v>
      </c>
      <c r="AJ22" s="185">
        <v>13.159257974490455</v>
      </c>
      <c r="AK22" s="185">
        <v>61.29345126005996</v>
      </c>
      <c r="AL22" s="185">
        <v>0.51071523870464086</v>
      </c>
      <c r="AM22" s="185">
        <v>1.6602056565652354</v>
      </c>
      <c r="AN22" s="168">
        <v>181.65567920561196</v>
      </c>
      <c r="AO22" s="168">
        <v>8.4849346978275467E-2</v>
      </c>
      <c r="AP22" s="186">
        <v>0</v>
      </c>
      <c r="AQ22" s="187">
        <v>0</v>
      </c>
      <c r="AR22" s="186">
        <v>0</v>
      </c>
      <c r="AS22" s="168">
        <v>1.1915353997478244</v>
      </c>
      <c r="AT22" s="168">
        <v>1.1915574065937311</v>
      </c>
      <c r="AU22" s="168">
        <v>86.3172094225244</v>
      </c>
      <c r="AV22" s="189">
        <v>142.88118293843468</v>
      </c>
      <c r="AW22" s="189">
        <v>89.300739336521687</v>
      </c>
      <c r="AX22" s="175">
        <v>0</v>
      </c>
      <c r="AY22" s="190">
        <v>6.8452140694450048E-2</v>
      </c>
      <c r="AZ22" s="174">
        <v>2.5229466587317626</v>
      </c>
      <c r="BA22" s="187">
        <v>3.3015796225401566</v>
      </c>
      <c r="BB22" s="191">
        <v>141.80479600000001</v>
      </c>
      <c r="BC22" s="192"/>
      <c r="BD22" s="192"/>
      <c r="BE22" s="192"/>
      <c r="BF22" s="187"/>
      <c r="BG22" s="193" t="s">
        <v>271</v>
      </c>
    </row>
    <row r="23" spans="1:59">
      <c r="A23" s="164" t="s">
        <v>181</v>
      </c>
      <c r="B23" s="164" t="s">
        <v>248</v>
      </c>
      <c r="C23" s="164" t="s">
        <v>183</v>
      </c>
      <c r="D23" s="164">
        <v>0</v>
      </c>
      <c r="E23" s="164" t="s">
        <v>261</v>
      </c>
      <c r="F23" s="181">
        <v>53334</v>
      </c>
      <c r="G23" s="178">
        <v>2050</v>
      </c>
      <c r="H23" s="175">
        <v>322.23700000000002</v>
      </c>
      <c r="I23" s="175">
        <v>10012.199999999999</v>
      </c>
      <c r="J23" s="175">
        <v>31070.919850917173</v>
      </c>
      <c r="K23" s="171">
        <v>7.1314121899264254E-2</v>
      </c>
      <c r="L23" s="171">
        <v>0</v>
      </c>
      <c r="M23" s="174">
        <v>82.526485648594303</v>
      </c>
      <c r="N23" s="174">
        <v>205.51071499569483</v>
      </c>
      <c r="O23" s="174">
        <v>0</v>
      </c>
      <c r="P23" s="174">
        <v>128.44419687230925</v>
      </c>
      <c r="Q23" s="168">
        <v>3.2111049218077312</v>
      </c>
      <c r="R23" s="168">
        <v>0.30222441254921278</v>
      </c>
      <c r="S23" s="168">
        <v>9.9650410157980963E-3</v>
      </c>
      <c r="T23" s="175">
        <v>637.76262501107817</v>
      </c>
      <c r="U23" s="175">
        <v>0</v>
      </c>
      <c r="V23" s="167">
        <v>3.1343597307153755E-2</v>
      </c>
      <c r="W23" s="167">
        <v>0</v>
      </c>
      <c r="X23" s="184">
        <v>1.8352096721877282E-2</v>
      </c>
      <c r="Y23" s="168">
        <v>18.352096721877281</v>
      </c>
      <c r="Z23" s="168">
        <v>13.767834959267736</v>
      </c>
      <c r="AA23" s="168">
        <v>155.02492829861242</v>
      </c>
      <c r="AB23" s="168">
        <v>2.37798172867193</v>
      </c>
      <c r="AC23" s="168">
        <v>58.566805597809449</v>
      </c>
      <c r="AD23" s="168">
        <v>1128.5363204297726</v>
      </c>
      <c r="AE23" s="168">
        <v>2.5608138188295442</v>
      </c>
      <c r="AF23" s="168">
        <v>1.9648494534905976</v>
      </c>
      <c r="AG23" s="168">
        <v>0.43028805952223598</v>
      </c>
      <c r="AH23" s="168">
        <v>7.1541826099271955</v>
      </c>
      <c r="AI23" s="168">
        <v>2.6810163032650429</v>
      </c>
      <c r="AJ23" s="185">
        <v>11.086818656002693</v>
      </c>
      <c r="AK23" s="185">
        <v>51.640989352511937</v>
      </c>
      <c r="AL23" s="185">
        <v>0.43028805952223598</v>
      </c>
      <c r="AM23" s="185">
        <v>1.3987573039394479</v>
      </c>
      <c r="AN23" s="168">
        <v>153.0468949761283</v>
      </c>
      <c r="AO23" s="168">
        <v>7.1486502115239201E-2</v>
      </c>
      <c r="AP23" s="186">
        <v>0</v>
      </c>
      <c r="AQ23" s="187">
        <v>0</v>
      </c>
      <c r="AR23" s="186">
        <v>0</v>
      </c>
      <c r="AS23" s="168">
        <v>1.1915353997478244</v>
      </c>
      <c r="AT23" s="168">
        <v>1.1915438665421174</v>
      </c>
      <c r="AU23" s="168">
        <v>86.316228572198384</v>
      </c>
      <c r="AV23" s="189">
        <v>142.87992115456743</v>
      </c>
      <c r="AW23" s="189">
        <v>89.299950721604631</v>
      </c>
      <c r="AX23" s="175">
        <v>0</v>
      </c>
      <c r="AY23" s="190">
        <v>5.6952170985570497E-2</v>
      </c>
      <c r="AZ23" s="174">
        <v>1.8329734445853343</v>
      </c>
      <c r="BA23" s="187">
        <v>3.3015421056246907</v>
      </c>
      <c r="BB23" s="191">
        <v>141.80479600000001</v>
      </c>
      <c r="BC23" s="192"/>
      <c r="BD23" s="192"/>
      <c r="BE23" s="192"/>
      <c r="BF23" s="187"/>
      <c r="BG23" s="193" t="s">
        <v>272</v>
      </c>
    </row>
    <row r="24" spans="1:59">
      <c r="A24" s="164" t="s">
        <v>181</v>
      </c>
      <c r="B24" s="164" t="s">
        <v>248</v>
      </c>
      <c r="C24" s="164" t="s">
        <v>183</v>
      </c>
      <c r="D24" s="164">
        <v>0</v>
      </c>
      <c r="E24" s="164" t="s">
        <v>273</v>
      </c>
      <c r="F24" s="181">
        <v>40545</v>
      </c>
      <c r="G24" s="178">
        <v>2000</v>
      </c>
      <c r="H24" s="175">
        <v>211.54042799999999</v>
      </c>
      <c r="I24" s="175">
        <v>776.36961000000008</v>
      </c>
      <c r="J24" s="175">
        <v>3670.0767666027418</v>
      </c>
      <c r="K24" s="174"/>
      <c r="L24" s="174"/>
      <c r="M24" s="174">
        <v>31.752755670426136</v>
      </c>
      <c r="N24" s="174">
        <v>2262.36</v>
      </c>
      <c r="O24" s="174">
        <v>871.74199999999996</v>
      </c>
      <c r="P24" s="174">
        <v>0</v>
      </c>
      <c r="Q24" s="168">
        <v>0</v>
      </c>
      <c r="R24" s="168">
        <v>0</v>
      </c>
      <c r="S24" s="168">
        <v>0</v>
      </c>
      <c r="T24" s="175">
        <v>10694.693309403725</v>
      </c>
      <c r="U24" s="175">
        <v>1122.844053620285</v>
      </c>
      <c r="V24" s="167">
        <v>1</v>
      </c>
      <c r="W24" s="167">
        <v>1</v>
      </c>
      <c r="X24" s="184">
        <v>0.3513316807841913</v>
      </c>
      <c r="Y24" s="194">
        <v>351.33168078419129</v>
      </c>
      <c r="Z24" s="194">
        <v>312.35529329349305</v>
      </c>
      <c r="AA24" s="194">
        <v>902.06949743073369</v>
      </c>
      <c r="AB24" s="194">
        <v>55.116275352113618</v>
      </c>
      <c r="AC24" s="194">
        <v>3390.0212780981751</v>
      </c>
      <c r="AD24" s="194">
        <v>34208.631543994285</v>
      </c>
      <c r="AE24" s="194">
        <v>293.96364884990135</v>
      </c>
      <c r="AF24" s="194">
        <v>263.1421395808336</v>
      </c>
      <c r="AG24" s="194">
        <v>95.352219895583289</v>
      </c>
      <c r="AH24" s="194">
        <v>530.23009857522788</v>
      </c>
      <c r="AI24" s="168">
        <v>64.542037456083307</v>
      </c>
      <c r="AJ24" s="194">
        <v>247.81325583740974</v>
      </c>
      <c r="AK24" s="194">
        <v>3234.7707135505184</v>
      </c>
      <c r="AL24" s="194">
        <v>95.352219895583289</v>
      </c>
      <c r="AM24" s="194">
        <v>251.88322754874221</v>
      </c>
      <c r="AN24" s="168">
        <v>3397.408119178112</v>
      </c>
      <c r="AO24" s="194">
        <v>1.5868915389354272</v>
      </c>
      <c r="AP24" s="195" t="s">
        <v>171</v>
      </c>
      <c r="AQ24" s="195" t="s">
        <v>171</v>
      </c>
      <c r="AR24" s="195" t="s">
        <v>171</v>
      </c>
      <c r="AS24" s="168" t="s">
        <v>274</v>
      </c>
      <c r="AT24" s="168" t="s">
        <v>274</v>
      </c>
      <c r="AU24" s="168">
        <v>0</v>
      </c>
      <c r="AV24" s="189">
        <v>0</v>
      </c>
      <c r="AW24" s="189">
        <v>155.2943301615089</v>
      </c>
      <c r="AX24" s="175">
        <v>403.02254656101383</v>
      </c>
      <c r="AY24" s="190">
        <v>1.6608252337666223</v>
      </c>
      <c r="AZ24" s="174">
        <v>452.53146988093886</v>
      </c>
      <c r="BA24" s="187" t="e">
        <v>#VALUE!</v>
      </c>
      <c r="BB24" s="191">
        <v>160.427952</v>
      </c>
      <c r="BC24" s="192"/>
      <c r="BD24" s="192"/>
      <c r="BE24" s="192"/>
      <c r="BF24" s="187"/>
      <c r="BG24" s="193" t="s">
        <v>275</v>
      </c>
    </row>
    <row r="25" spans="1:59">
      <c r="A25" s="164" t="s">
        <v>181</v>
      </c>
      <c r="B25" s="164" t="s">
        <v>248</v>
      </c>
      <c r="C25" s="164" t="s">
        <v>183</v>
      </c>
      <c r="D25" s="164">
        <v>0</v>
      </c>
      <c r="E25" s="164" t="s">
        <v>273</v>
      </c>
      <c r="F25" s="181">
        <v>49680</v>
      </c>
      <c r="G25" s="178">
        <v>2005</v>
      </c>
      <c r="H25" s="175">
        <v>226.25470300000001</v>
      </c>
      <c r="I25" s="175">
        <v>1098.69534</v>
      </c>
      <c r="J25" s="175">
        <v>4856.0110593590625</v>
      </c>
      <c r="K25" s="174"/>
      <c r="L25" s="174"/>
      <c r="M25" s="174">
        <v>57.139620659510229</v>
      </c>
      <c r="N25" s="174">
        <v>3059.6669999999999</v>
      </c>
      <c r="O25" s="174">
        <v>1082.7170000000001</v>
      </c>
      <c r="P25" s="174">
        <v>0</v>
      </c>
      <c r="Q25" s="168">
        <v>0</v>
      </c>
      <c r="R25" s="168">
        <v>0</v>
      </c>
      <c r="S25" s="168">
        <v>0</v>
      </c>
      <c r="T25" s="175">
        <v>13523.108953894318</v>
      </c>
      <c r="U25" s="175">
        <v>985.45698755762453</v>
      </c>
      <c r="V25" s="167">
        <v>1</v>
      </c>
      <c r="W25" s="167">
        <v>1</v>
      </c>
      <c r="X25" s="184">
        <v>0.43946744178475011</v>
      </c>
      <c r="Y25" s="194">
        <v>439.46744178475012</v>
      </c>
      <c r="Z25" s="194">
        <v>389.72868496757314</v>
      </c>
      <c r="AA25" s="194">
        <v>1064.7543587052917</v>
      </c>
      <c r="AB25" s="194">
        <v>77.583549830687062</v>
      </c>
      <c r="AC25" s="194">
        <v>4007.0118810244971</v>
      </c>
      <c r="AD25" s="194">
        <v>34601.164354073771</v>
      </c>
      <c r="AE25" s="194">
        <v>326.60657217015347</v>
      </c>
      <c r="AF25" s="194">
        <v>291.5419313605388</v>
      </c>
      <c r="AG25" s="194">
        <v>106.47560036843743</v>
      </c>
      <c r="AH25" s="194">
        <v>345.02135215878229</v>
      </c>
      <c r="AI25" s="168">
        <v>80.132936930763947</v>
      </c>
      <c r="AJ25" s="194">
        <v>309.5957480368092</v>
      </c>
      <c r="AK25" s="194">
        <v>3813.0260448278582</v>
      </c>
      <c r="AL25" s="194">
        <v>106.47560036843743</v>
      </c>
      <c r="AM25" s="194">
        <v>277.86552349681915</v>
      </c>
      <c r="AN25" s="168">
        <v>4249.2153736382224</v>
      </c>
      <c r="AO25" s="194">
        <v>1.9847612317981058</v>
      </c>
      <c r="AP25" s="195" t="s">
        <v>171</v>
      </c>
      <c r="AQ25" s="195" t="s">
        <v>171</v>
      </c>
      <c r="AR25" s="195" t="s">
        <v>171</v>
      </c>
      <c r="AS25" s="168" t="s">
        <v>274</v>
      </c>
      <c r="AT25" s="168" t="s">
        <v>274</v>
      </c>
      <c r="AU25" s="168">
        <v>0</v>
      </c>
      <c r="AV25" s="189">
        <v>0</v>
      </c>
      <c r="AW25" s="189">
        <v>143.63244163000422</v>
      </c>
      <c r="AX25" s="175">
        <v>405.89317594971732</v>
      </c>
      <c r="AY25" s="190">
        <v>1.9423571574764134</v>
      </c>
      <c r="AZ25" s="174">
        <v>399.99026644160534</v>
      </c>
      <c r="BA25" s="187" t="e">
        <v>#VALUE!</v>
      </c>
      <c r="BB25" s="191">
        <v>160.427952</v>
      </c>
      <c r="BC25" s="192"/>
      <c r="BD25" s="192"/>
      <c r="BE25" s="192"/>
      <c r="BF25" s="187"/>
      <c r="BG25" s="193" t="s">
        <v>276</v>
      </c>
    </row>
    <row r="26" spans="1:59">
      <c r="A26" s="164" t="s">
        <v>181</v>
      </c>
      <c r="B26" s="164" t="s">
        <v>248</v>
      </c>
      <c r="C26" s="164" t="s">
        <v>183</v>
      </c>
      <c r="D26" s="164">
        <v>0</v>
      </c>
      <c r="E26" s="164" t="s">
        <v>273</v>
      </c>
      <c r="F26" s="181">
        <v>36891</v>
      </c>
      <c r="G26" s="178">
        <v>2010</v>
      </c>
      <c r="H26" s="175">
        <v>241.61312599999999</v>
      </c>
      <c r="I26" s="175">
        <v>1623.2067900000002</v>
      </c>
      <c r="J26" s="175">
        <v>6718.2061540812165</v>
      </c>
      <c r="K26" s="174"/>
      <c r="L26" s="174"/>
      <c r="M26" s="174">
        <v>82.526485648594303</v>
      </c>
      <c r="N26" s="174">
        <v>1931.7802881600001</v>
      </c>
      <c r="O26" s="174">
        <v>636.99915011095788</v>
      </c>
      <c r="P26" s="174">
        <v>0</v>
      </c>
      <c r="Q26" s="168">
        <v>0</v>
      </c>
      <c r="R26" s="168">
        <v>0</v>
      </c>
      <c r="S26" s="168">
        <v>0</v>
      </c>
      <c r="T26" s="175">
        <v>7995.3449555551051</v>
      </c>
      <c r="U26" s="175">
        <v>392.43253172379707</v>
      </c>
      <c r="V26" s="167">
        <v>1</v>
      </c>
      <c r="W26" s="167">
        <v>1</v>
      </c>
      <c r="X26" s="184">
        <v>0.24840638628267381</v>
      </c>
      <c r="Y26" s="194">
        <v>248.40638628267382</v>
      </c>
      <c r="Z26" s="194">
        <v>218.85092726156191</v>
      </c>
      <c r="AA26" s="194">
        <v>582.17632926552619</v>
      </c>
      <c r="AB26" s="194">
        <v>50.339096608972525</v>
      </c>
      <c r="AC26" s="194">
        <v>1844.6357773748305</v>
      </c>
      <c r="AD26" s="194">
        <v>16134.091500352884</v>
      </c>
      <c r="AE26" s="194">
        <v>131.35408260112379</v>
      </c>
      <c r="AF26" s="194">
        <v>115.35948367715409</v>
      </c>
      <c r="AG26" s="194">
        <v>42.17832934217725</v>
      </c>
      <c r="AH26" s="194">
        <v>194.25274285757857</v>
      </c>
      <c r="AI26" s="168">
        <v>45.118313709378526</v>
      </c>
      <c r="AJ26" s="194">
        <v>173.73261355218338</v>
      </c>
      <c r="AK26" s="194">
        <v>1735.4579017549363</v>
      </c>
      <c r="AL26" s="194">
        <v>42.17832934217725</v>
      </c>
      <c r="AM26" s="194">
        <v>107.05140096811931</v>
      </c>
      <c r="AN26" s="168">
        <v>2386.3677658796173</v>
      </c>
      <c r="AO26" s="194">
        <v>1.1146458369501739</v>
      </c>
      <c r="AP26" s="195" t="s">
        <v>171</v>
      </c>
      <c r="AQ26" s="195" t="s">
        <v>171</v>
      </c>
      <c r="AR26" s="195" t="s">
        <v>171</v>
      </c>
      <c r="AS26" s="168" t="s">
        <v>274</v>
      </c>
      <c r="AT26" s="168" t="s">
        <v>274</v>
      </c>
      <c r="AU26" s="168">
        <v>0</v>
      </c>
      <c r="AV26" s="189">
        <v>0</v>
      </c>
      <c r="AW26" s="189">
        <v>128.58935760198599</v>
      </c>
      <c r="AX26" s="175">
        <v>389.96345009158068</v>
      </c>
      <c r="AY26" s="190">
        <v>1.0281162716411103</v>
      </c>
      <c r="AZ26" s="174">
        <v>153.03434399918558</v>
      </c>
      <c r="BA26" s="187" t="e">
        <v>#VALUE!</v>
      </c>
      <c r="BB26" s="191">
        <v>160.427952</v>
      </c>
      <c r="BC26" s="192"/>
      <c r="BD26" s="192"/>
      <c r="BE26" s="192"/>
      <c r="BF26" s="187"/>
      <c r="BG26" s="193" t="s">
        <v>277</v>
      </c>
    </row>
    <row r="27" spans="1:59">
      <c r="A27" s="164" t="s">
        <v>181</v>
      </c>
      <c r="B27" s="164" t="s">
        <v>248</v>
      </c>
      <c r="C27" s="164" t="s">
        <v>183</v>
      </c>
      <c r="D27" s="164">
        <v>0</v>
      </c>
      <c r="E27" s="164" t="s">
        <v>273</v>
      </c>
      <c r="F27" s="181">
        <v>53334</v>
      </c>
      <c r="G27" s="178">
        <v>2015</v>
      </c>
      <c r="H27" s="175">
        <v>257.56381499999998</v>
      </c>
      <c r="I27" s="175">
        <v>2306.9010600000001</v>
      </c>
      <c r="J27" s="175">
        <v>8956.6193915865097</v>
      </c>
      <c r="K27" s="174"/>
      <c r="L27" s="174"/>
      <c r="M27" s="174">
        <v>82.526485648594303</v>
      </c>
      <c r="N27" s="174">
        <v>2151.1346569834914</v>
      </c>
      <c r="O27" s="174">
        <v>703.44026874916722</v>
      </c>
      <c r="P27" s="174">
        <v>0</v>
      </c>
      <c r="Q27" s="168">
        <v>0</v>
      </c>
      <c r="R27" s="168">
        <v>0</v>
      </c>
      <c r="S27" s="168">
        <v>0</v>
      </c>
      <c r="T27" s="175">
        <v>8351.8511984437391</v>
      </c>
      <c r="U27" s="175">
        <v>304.9286685702798</v>
      </c>
      <c r="V27" s="167">
        <v>1</v>
      </c>
      <c r="W27" s="167">
        <v>1</v>
      </c>
      <c r="X27" s="184">
        <v>0.28498992200923462</v>
      </c>
      <c r="Y27" s="194">
        <v>284.98992200923465</v>
      </c>
      <c r="Z27" s="194">
        <v>255.26988625580151</v>
      </c>
      <c r="AA27" s="194">
        <v>540.40115464655821</v>
      </c>
      <c r="AB27" s="194">
        <v>54.395996266004055</v>
      </c>
      <c r="AC27" s="194">
        <v>1750.1175059118859</v>
      </c>
      <c r="AD27" s="194">
        <v>11859.660394340026</v>
      </c>
      <c r="AE27" s="194">
        <v>95.757771508239301</v>
      </c>
      <c r="AF27" s="194">
        <v>81.748578452414009</v>
      </c>
      <c r="AG27" s="194">
        <v>29.539309145232778</v>
      </c>
      <c r="AH27" s="194">
        <v>165.62108063471365</v>
      </c>
      <c r="AI27" s="168">
        <v>52.299957058823423</v>
      </c>
      <c r="AJ27" s="194">
        <v>202.96992919697809</v>
      </c>
      <c r="AK27" s="194">
        <v>1623.0424141551496</v>
      </c>
      <c r="AL27" s="194">
        <v>29.539309145232778</v>
      </c>
      <c r="AM27" s="194">
        <v>72.308882124607749</v>
      </c>
      <c r="AN27" s="168">
        <v>2788.1008586568696</v>
      </c>
      <c r="AO27" s="194">
        <v>1.3022908956170751</v>
      </c>
      <c r="AP27" s="195" t="s">
        <v>171</v>
      </c>
      <c r="AQ27" s="195" t="s">
        <v>171</v>
      </c>
      <c r="AR27" s="195" t="s">
        <v>171</v>
      </c>
      <c r="AS27" s="168" t="s">
        <v>274</v>
      </c>
      <c r="AT27" s="168" t="s">
        <v>274</v>
      </c>
      <c r="AU27" s="168">
        <v>0</v>
      </c>
      <c r="AV27" s="189">
        <v>0</v>
      </c>
      <c r="AW27" s="189">
        <v>132.48353425204556</v>
      </c>
      <c r="AX27" s="175">
        <v>405.1373438088691</v>
      </c>
      <c r="AY27" s="190">
        <v>1.1064827643170088</v>
      </c>
      <c r="AZ27" s="174">
        <v>123.53799083573816</v>
      </c>
      <c r="BA27" s="187" t="e">
        <v>#VALUE!</v>
      </c>
      <c r="BB27" s="191">
        <v>147.84205500000002</v>
      </c>
      <c r="BC27" s="192"/>
      <c r="BD27" s="192"/>
      <c r="BE27" s="192"/>
      <c r="BF27" s="187"/>
      <c r="BG27" s="193" t="s">
        <v>278</v>
      </c>
    </row>
    <row r="28" spans="1:59">
      <c r="A28" s="164" t="s">
        <v>181</v>
      </c>
      <c r="B28" s="164" t="s">
        <v>248</v>
      </c>
      <c r="C28" s="164" t="s">
        <v>183</v>
      </c>
      <c r="D28" s="164">
        <v>0</v>
      </c>
      <c r="E28" s="164" t="s">
        <v>273</v>
      </c>
      <c r="F28" s="181">
        <v>46026</v>
      </c>
      <c r="G28" s="178">
        <v>2020</v>
      </c>
      <c r="H28" s="175">
        <v>271.85700000000003</v>
      </c>
      <c r="I28" s="175">
        <v>3336.44022</v>
      </c>
      <c r="J28" s="175">
        <v>12272.776570034979</v>
      </c>
      <c r="K28" s="174"/>
      <c r="L28" s="174"/>
      <c r="M28" s="174">
        <v>82.526485648594303</v>
      </c>
      <c r="N28" s="174">
        <v>2653.5441602747396</v>
      </c>
      <c r="O28" s="174">
        <v>851.57623463072446</v>
      </c>
      <c r="P28" s="174">
        <v>0</v>
      </c>
      <c r="Q28" s="168">
        <v>0</v>
      </c>
      <c r="R28" s="168">
        <v>0</v>
      </c>
      <c r="S28" s="168">
        <v>0</v>
      </c>
      <c r="T28" s="175">
        <v>9760.8086614460517</v>
      </c>
      <c r="U28" s="175">
        <v>255.23497454743082</v>
      </c>
      <c r="V28" s="167">
        <v>1</v>
      </c>
      <c r="W28" s="167">
        <v>1</v>
      </c>
      <c r="X28" s="184">
        <v>0.36965287363143151</v>
      </c>
      <c r="Y28" s="194">
        <v>369.65287363143153</v>
      </c>
      <c r="Z28" s="194">
        <v>335.77636148893316</v>
      </c>
      <c r="AA28" s="194">
        <v>643.58225455248794</v>
      </c>
      <c r="AB28" s="194">
        <v>59.687771069416932</v>
      </c>
      <c r="AC28" s="194">
        <v>1866.0346487966358</v>
      </c>
      <c r="AD28" s="194">
        <v>11009.63563145624</v>
      </c>
      <c r="AE28" s="194">
        <v>89.333272744959601</v>
      </c>
      <c r="AF28" s="194">
        <v>73.865662822099779</v>
      </c>
      <c r="AG28" s="194">
        <v>25.758592008436558</v>
      </c>
      <c r="AH28" s="194">
        <v>179.13307697360622</v>
      </c>
      <c r="AI28" s="168">
        <v>68.354099691761064</v>
      </c>
      <c r="AJ28" s="194">
        <v>267.4222617971721</v>
      </c>
      <c r="AK28" s="194">
        <v>1699.1914164192419</v>
      </c>
      <c r="AL28" s="194">
        <v>25.758592008436558</v>
      </c>
      <c r="AM28" s="194">
        <v>61.67842210112633</v>
      </c>
      <c r="AN28" s="168">
        <v>3673.2249060832482</v>
      </c>
      <c r="AO28" s="194">
        <v>1.715722491850793</v>
      </c>
      <c r="AP28" s="195" t="s">
        <v>171</v>
      </c>
      <c r="AQ28" s="195" t="s">
        <v>171</v>
      </c>
      <c r="AR28" s="195" t="s">
        <v>171</v>
      </c>
      <c r="AS28" s="168" t="s">
        <v>274</v>
      </c>
      <c r="AT28" s="168" t="s">
        <v>274</v>
      </c>
      <c r="AU28" s="168">
        <v>0</v>
      </c>
      <c r="AV28" s="189">
        <v>0</v>
      </c>
      <c r="AW28" s="189">
        <v>139.30534082129569</v>
      </c>
      <c r="AX28" s="175">
        <v>434.08077703310607</v>
      </c>
      <c r="AY28" s="190">
        <v>1.3597327772741974</v>
      </c>
      <c r="AZ28" s="174">
        <v>110.79259607757382</v>
      </c>
      <c r="BA28" s="187" t="e">
        <v>#VALUE!</v>
      </c>
      <c r="BB28" s="191">
        <v>135.256158</v>
      </c>
      <c r="BC28" s="192"/>
      <c r="BD28" s="192"/>
      <c r="BE28" s="192"/>
      <c r="BF28" s="187"/>
      <c r="BG28" s="193" t="s">
        <v>279</v>
      </c>
    </row>
    <row r="29" spans="1:59">
      <c r="A29" s="164" t="s">
        <v>181</v>
      </c>
      <c r="B29" s="164" t="s">
        <v>248</v>
      </c>
      <c r="C29" s="164" t="s">
        <v>183</v>
      </c>
      <c r="D29" s="164">
        <v>0</v>
      </c>
      <c r="E29" s="164" t="s">
        <v>273</v>
      </c>
      <c r="F29" s="181">
        <v>40545</v>
      </c>
      <c r="G29" s="178">
        <v>2025</v>
      </c>
      <c r="H29" s="175">
        <v>284.505</v>
      </c>
      <c r="I29" s="175">
        <v>3917.4801099999995</v>
      </c>
      <c r="J29" s="175">
        <v>13769.459622853727</v>
      </c>
      <c r="K29" s="174"/>
      <c r="L29" s="174"/>
      <c r="M29" s="174">
        <v>82.526485648594303</v>
      </c>
      <c r="N29" s="174">
        <v>2935.3779820473337</v>
      </c>
      <c r="O29" s="174">
        <v>936.35884897536334</v>
      </c>
      <c r="P29" s="174">
        <v>0</v>
      </c>
      <c r="Q29" s="168">
        <v>0</v>
      </c>
      <c r="R29" s="168">
        <v>0</v>
      </c>
      <c r="S29" s="168">
        <v>0</v>
      </c>
      <c r="T29" s="175">
        <v>10317.49172087427</v>
      </c>
      <c r="U29" s="175">
        <v>239.02070276889381</v>
      </c>
      <c r="V29" s="167">
        <v>1</v>
      </c>
      <c r="W29" s="167">
        <v>1</v>
      </c>
      <c r="X29" s="184">
        <v>0.41314361670820932</v>
      </c>
      <c r="Y29" s="194">
        <v>413.14361670820932</v>
      </c>
      <c r="Z29" s="194">
        <v>380.50866372105213</v>
      </c>
      <c r="AA29" s="194">
        <v>690.05860706569092</v>
      </c>
      <c r="AB29" s="194">
        <v>51.622442317164129</v>
      </c>
      <c r="AC29" s="194">
        <v>1706.2792608319198</v>
      </c>
      <c r="AD29" s="194">
        <v>9889.803485228038</v>
      </c>
      <c r="AE29" s="194">
        <v>83.568985779634019</v>
      </c>
      <c r="AF29" s="194">
        <v>67.544046139711014</v>
      </c>
      <c r="AG29" s="194">
        <v>23.061116941847885</v>
      </c>
      <c r="AH29" s="194">
        <v>202.65160436984698</v>
      </c>
      <c r="AI29" s="168">
        <v>77.387810929665932</v>
      </c>
      <c r="AJ29" s="194">
        <v>303.1208527913862</v>
      </c>
      <c r="AK29" s="194">
        <v>1517.2030030255248</v>
      </c>
      <c r="AL29" s="194">
        <v>23.061116941847885</v>
      </c>
      <c r="AM29" s="194">
        <v>53.871485120769272</v>
      </c>
      <c r="AN29" s="168">
        <v>4163.6196264669343</v>
      </c>
      <c r="AO29" s="194">
        <v>1.944780410480756</v>
      </c>
      <c r="AP29" s="195" t="s">
        <v>171</v>
      </c>
      <c r="AQ29" s="195" t="s">
        <v>171</v>
      </c>
      <c r="AR29" s="195" t="s">
        <v>171</v>
      </c>
      <c r="AS29" s="168" t="s">
        <v>274</v>
      </c>
      <c r="AT29" s="168" t="s">
        <v>274</v>
      </c>
      <c r="AU29" s="168">
        <v>0</v>
      </c>
      <c r="AV29" s="189">
        <v>0</v>
      </c>
      <c r="AW29" s="189">
        <v>140.74630907330533</v>
      </c>
      <c r="AX29" s="175">
        <v>441.22359409568583</v>
      </c>
      <c r="AY29" s="190">
        <v>1.4521488786074386</v>
      </c>
      <c r="AZ29" s="174">
        <v>105.46157353896798</v>
      </c>
      <c r="BA29" s="187" t="e">
        <v>#VALUE!</v>
      </c>
      <c r="BB29" s="191">
        <v>138.53047700000002</v>
      </c>
      <c r="BC29" s="192"/>
      <c r="BD29" s="192"/>
      <c r="BE29" s="192"/>
      <c r="BF29" s="187"/>
      <c r="BG29" s="193" t="s">
        <v>280</v>
      </c>
    </row>
    <row r="30" spans="1:59">
      <c r="A30" s="164" t="s">
        <v>181</v>
      </c>
      <c r="B30" s="164" t="s">
        <v>248</v>
      </c>
      <c r="C30" s="164" t="s">
        <v>183</v>
      </c>
      <c r="D30" s="164">
        <v>0</v>
      </c>
      <c r="E30" s="164" t="s">
        <v>273</v>
      </c>
      <c r="F30" s="181">
        <v>53334</v>
      </c>
      <c r="G30" s="178">
        <v>2030</v>
      </c>
      <c r="H30" s="175">
        <v>295.48200000000003</v>
      </c>
      <c r="I30" s="175">
        <v>4498.5199999999995</v>
      </c>
      <c r="J30" s="175">
        <v>15224.34530698993</v>
      </c>
      <c r="K30" s="174"/>
      <c r="L30" s="174"/>
      <c r="M30" s="174">
        <v>82.526485648594303</v>
      </c>
      <c r="N30" s="174">
        <v>3223.5545733127015</v>
      </c>
      <c r="O30" s="174">
        <v>1023.4377328996503</v>
      </c>
      <c r="P30" s="174">
        <v>0</v>
      </c>
      <c r="Q30" s="168">
        <v>0</v>
      </c>
      <c r="R30" s="168">
        <v>0</v>
      </c>
      <c r="S30" s="168">
        <v>0</v>
      </c>
      <c r="T30" s="175">
        <v>10909.478659656768</v>
      </c>
      <c r="U30" s="175">
        <v>227.50543131955629</v>
      </c>
      <c r="V30" s="167">
        <v>1</v>
      </c>
      <c r="W30" s="167">
        <v>1</v>
      </c>
      <c r="X30" s="184">
        <v>0.46161581468285184</v>
      </c>
      <c r="Y30" s="194">
        <v>461.61581468285186</v>
      </c>
      <c r="Z30" s="194">
        <v>427.93903879000169</v>
      </c>
      <c r="AA30" s="194">
        <v>751.16990141413942</v>
      </c>
      <c r="AB30" s="194">
        <v>49.991705897639974</v>
      </c>
      <c r="AC30" s="194">
        <v>1729.2463683985006</v>
      </c>
      <c r="AD30" s="194">
        <v>9890.4553982808357</v>
      </c>
      <c r="AE30" s="194">
        <v>85.985594975214354</v>
      </c>
      <c r="AF30" s="194">
        <v>68.731008159703819</v>
      </c>
      <c r="AG30" s="194">
        <v>23.072416877919174</v>
      </c>
      <c r="AH30" s="194">
        <v>227.48225025825602</v>
      </c>
      <c r="AI30" s="168">
        <v>86.957157713923436</v>
      </c>
      <c r="AJ30" s="194">
        <v>340.98188107607825</v>
      </c>
      <c r="AK30" s="194">
        <v>1516.5924560797539</v>
      </c>
      <c r="AL30" s="194">
        <v>23.072416877919174</v>
      </c>
      <c r="AM30" s="194">
        <v>53.549631639490912</v>
      </c>
      <c r="AN30" s="168">
        <v>4683.7470429106734</v>
      </c>
      <c r="AO30" s="194">
        <v>2.1877261406871664</v>
      </c>
      <c r="AP30" s="195" t="s">
        <v>171</v>
      </c>
      <c r="AQ30" s="195" t="s">
        <v>171</v>
      </c>
      <c r="AR30" s="195" t="s">
        <v>171</v>
      </c>
      <c r="AS30" s="168" t="s">
        <v>274</v>
      </c>
      <c r="AT30" s="168" t="s">
        <v>274</v>
      </c>
      <c r="AU30" s="168">
        <v>0</v>
      </c>
      <c r="AV30" s="189">
        <v>0</v>
      </c>
      <c r="AW30" s="189">
        <v>143.20086853949866</v>
      </c>
      <c r="AX30" s="175">
        <v>451.04435750573799</v>
      </c>
      <c r="AY30" s="190">
        <v>1.5622468193759749</v>
      </c>
      <c r="AZ30" s="174">
        <v>102.61504109859507</v>
      </c>
      <c r="BA30" s="187" t="e">
        <v>#VALUE!</v>
      </c>
      <c r="BB30" s="191">
        <v>141.80479600000001</v>
      </c>
      <c r="BC30" s="192"/>
      <c r="BD30" s="192"/>
      <c r="BE30" s="192"/>
      <c r="BF30" s="187"/>
      <c r="BG30" s="193" t="s">
        <v>281</v>
      </c>
    </row>
    <row r="31" spans="1:59">
      <c r="A31" s="164" t="s">
        <v>181</v>
      </c>
      <c r="B31" s="164" t="s">
        <v>248</v>
      </c>
      <c r="C31" s="164" t="s">
        <v>183</v>
      </c>
      <c r="D31" s="164">
        <v>0</v>
      </c>
      <c r="E31" s="164" t="s">
        <v>273</v>
      </c>
      <c r="F31" s="181">
        <v>42372</v>
      </c>
      <c r="G31" s="178">
        <v>2035</v>
      </c>
      <c r="H31" s="175">
        <v>304.84699999999998</v>
      </c>
      <c r="I31" s="175">
        <v>5876.94</v>
      </c>
      <c r="J31" s="175">
        <v>19278.326504771248</v>
      </c>
      <c r="K31" s="174"/>
      <c r="L31" s="174"/>
      <c r="M31" s="174">
        <v>82.526485648594303</v>
      </c>
      <c r="N31" s="174">
        <v>4067.6600949048498</v>
      </c>
      <c r="O31" s="174">
        <v>1273.5652315420325</v>
      </c>
      <c r="P31" s="174">
        <v>0</v>
      </c>
      <c r="Q31" s="168">
        <v>0</v>
      </c>
      <c r="R31" s="168">
        <v>0</v>
      </c>
      <c r="S31" s="168">
        <v>0</v>
      </c>
      <c r="T31" s="175">
        <v>13343.283991329585</v>
      </c>
      <c r="U31" s="175">
        <v>216.70550176486958</v>
      </c>
      <c r="V31" s="167">
        <v>1</v>
      </c>
      <c r="W31" s="167">
        <v>1</v>
      </c>
      <c r="X31" s="184">
        <v>0.60488487837388794</v>
      </c>
      <c r="Y31" s="194">
        <v>604.88487837388789</v>
      </c>
      <c r="Z31" s="194">
        <v>562.02361703835777</v>
      </c>
      <c r="AA31" s="194">
        <v>985.52832580559993</v>
      </c>
      <c r="AB31" s="194">
        <v>61.151185202651412</v>
      </c>
      <c r="AC31" s="194">
        <v>2139.341853988024</v>
      </c>
      <c r="AD31" s="194">
        <v>12752.679802930274</v>
      </c>
      <c r="AE31" s="194">
        <v>108.16551097708708</v>
      </c>
      <c r="AF31" s="194">
        <v>85.862222749613551</v>
      </c>
      <c r="AG31" s="194">
        <v>28.230021942069342</v>
      </c>
      <c r="AH31" s="194">
        <v>296.95950624494378</v>
      </c>
      <c r="AI31" s="168">
        <v>113.873661384716</v>
      </c>
      <c r="AJ31" s="194">
        <v>448.14995565364177</v>
      </c>
      <c r="AK31" s="194">
        <v>1860.1611661482682</v>
      </c>
      <c r="AL31" s="194">
        <v>28.230021942069342</v>
      </c>
      <c r="AM31" s="194">
        <v>65.927059135164953</v>
      </c>
      <c r="AN31" s="168">
        <v>6156.1101528831641</v>
      </c>
      <c r="AO31" s="194">
        <v>2.8754505704566546</v>
      </c>
      <c r="AP31" s="195" t="s">
        <v>171</v>
      </c>
      <c r="AQ31" s="195" t="s">
        <v>171</v>
      </c>
      <c r="AR31" s="195" t="s">
        <v>171</v>
      </c>
      <c r="AS31" s="168" t="s">
        <v>274</v>
      </c>
      <c r="AT31" s="168" t="s">
        <v>274</v>
      </c>
      <c r="AU31" s="168">
        <v>0</v>
      </c>
      <c r="AV31" s="189">
        <v>0</v>
      </c>
      <c r="AW31" s="189">
        <v>148.70585650250533</v>
      </c>
      <c r="AX31" s="175">
        <v>474.95398224831672</v>
      </c>
      <c r="AY31" s="190">
        <v>1.984224474486834</v>
      </c>
      <c r="AZ31" s="174">
        <v>102.92514103834442</v>
      </c>
      <c r="BA31" s="187" t="e">
        <v>#VALUE!</v>
      </c>
      <c r="BB31" s="191">
        <v>141.80479600000001</v>
      </c>
      <c r="BC31" s="192"/>
      <c r="BD31" s="192"/>
      <c r="BE31" s="192"/>
      <c r="BF31" s="187"/>
      <c r="BG31" s="193" t="s">
        <v>282</v>
      </c>
    </row>
    <row r="32" spans="1:59">
      <c r="A32" s="164" t="s">
        <v>181</v>
      </c>
      <c r="B32" s="164" t="s">
        <v>248</v>
      </c>
      <c r="C32" s="164" t="s">
        <v>183</v>
      </c>
      <c r="D32" s="164">
        <v>0</v>
      </c>
      <c r="E32" s="164" t="s">
        <v>273</v>
      </c>
      <c r="F32" s="181">
        <v>46026</v>
      </c>
      <c r="G32" s="178">
        <v>2040</v>
      </c>
      <c r="H32" s="175">
        <v>312.43900000000002</v>
      </c>
      <c r="I32" s="175">
        <v>7255.3599999999988</v>
      </c>
      <c r="J32" s="175">
        <v>23221.684872887185</v>
      </c>
      <c r="K32" s="174"/>
      <c r="L32" s="174"/>
      <c r="M32" s="174">
        <v>82.526485648594303</v>
      </c>
      <c r="N32" s="174">
        <v>4930.8669390266641</v>
      </c>
      <c r="O32" s="174">
        <v>1537.9021163256161</v>
      </c>
      <c r="P32" s="174">
        <v>0</v>
      </c>
      <c r="Q32" s="168">
        <v>0</v>
      </c>
      <c r="R32" s="168">
        <v>0</v>
      </c>
      <c r="S32" s="168">
        <v>0</v>
      </c>
      <c r="T32" s="175">
        <v>15781.854822946763</v>
      </c>
      <c r="U32" s="175">
        <v>211.96771990991715</v>
      </c>
      <c r="V32" s="167">
        <v>1</v>
      </c>
      <c r="W32" s="167">
        <v>1</v>
      </c>
      <c r="X32" s="184">
        <v>0.76681367007451728</v>
      </c>
      <c r="Y32" s="194">
        <v>766.81367007451729</v>
      </c>
      <c r="Z32" s="194">
        <v>713.30522144268127</v>
      </c>
      <c r="AA32" s="194">
        <v>1257.0017959935608</v>
      </c>
      <c r="AB32" s="194">
        <v>74.105381650996819</v>
      </c>
      <c r="AC32" s="194">
        <v>2630.0451782162036</v>
      </c>
      <c r="AD32" s="194">
        <v>16421.448187521848</v>
      </c>
      <c r="AE32" s="194">
        <v>132.88430981759103</v>
      </c>
      <c r="AF32" s="194">
        <v>105.01265008742369</v>
      </c>
      <c r="AG32" s="194">
        <v>34.00268534505787</v>
      </c>
      <c r="AH32" s="194">
        <v>374.59704646684429</v>
      </c>
      <c r="AI32" s="168">
        <v>144.09549617588118</v>
      </c>
      <c r="AJ32" s="194">
        <v>569.20972526680009</v>
      </c>
      <c r="AK32" s="194">
        <v>2275.7359245584371</v>
      </c>
      <c r="AL32" s="194">
        <v>34.00268534505787</v>
      </c>
      <c r="AM32" s="194">
        <v>79.879010247198877</v>
      </c>
      <c r="AN32" s="168">
        <v>7820.5996674478674</v>
      </c>
      <c r="AO32" s="194">
        <v>3.6529151065537935</v>
      </c>
      <c r="AP32" s="195" t="s">
        <v>171</v>
      </c>
      <c r="AQ32" s="195" t="s">
        <v>171</v>
      </c>
      <c r="AR32" s="195" t="s">
        <v>171</v>
      </c>
      <c r="AS32" s="168" t="s">
        <v>274</v>
      </c>
      <c r="AT32" s="168" t="s">
        <v>274</v>
      </c>
      <c r="AU32" s="168">
        <v>0</v>
      </c>
      <c r="AV32" s="189">
        <v>0</v>
      </c>
      <c r="AW32" s="189">
        <v>155.51295128354926</v>
      </c>
      <c r="AX32" s="175">
        <v>498.61019237466331</v>
      </c>
      <c r="AY32" s="190">
        <v>2.4542828202449671</v>
      </c>
      <c r="AZ32" s="174">
        <v>105.68926560150253</v>
      </c>
      <c r="BA32" s="187" t="e">
        <v>#VALUE!</v>
      </c>
      <c r="BB32" s="191">
        <v>141.80479600000001</v>
      </c>
      <c r="BC32" s="192"/>
      <c r="BD32" s="192"/>
      <c r="BE32" s="192"/>
      <c r="BF32" s="187"/>
      <c r="BG32" s="193" t="s">
        <v>283</v>
      </c>
    </row>
    <row r="33" spans="1:59">
      <c r="A33" s="164" t="s">
        <v>181</v>
      </c>
      <c r="B33" s="164" t="s">
        <v>248</v>
      </c>
      <c r="C33" s="164" t="s">
        <v>183</v>
      </c>
      <c r="D33" s="164">
        <v>0</v>
      </c>
      <c r="E33" s="164" t="s">
        <v>273</v>
      </c>
      <c r="F33" s="181">
        <v>38718</v>
      </c>
      <c r="G33" s="178">
        <v>2045</v>
      </c>
      <c r="H33" s="175">
        <v>318.21600000000001</v>
      </c>
      <c r="I33" s="175">
        <v>8633.7799999999988</v>
      </c>
      <c r="J33" s="175">
        <v>27131.822409935383</v>
      </c>
      <c r="K33" s="174"/>
      <c r="L33" s="174"/>
      <c r="M33" s="174">
        <v>82.526485648594303</v>
      </c>
      <c r="N33" s="174">
        <v>5769.6601667503546</v>
      </c>
      <c r="O33" s="174">
        <v>1806.8578244204732</v>
      </c>
      <c r="P33" s="174">
        <v>0</v>
      </c>
      <c r="Q33" s="168">
        <v>0</v>
      </c>
      <c r="R33" s="168">
        <v>0</v>
      </c>
      <c r="S33" s="168">
        <v>0</v>
      </c>
      <c r="T33" s="175">
        <v>18131.269850511457</v>
      </c>
      <c r="U33" s="175">
        <v>209.2777235950503</v>
      </c>
      <c r="V33" s="167">
        <v>1</v>
      </c>
      <c r="W33" s="167">
        <v>1</v>
      </c>
      <c r="X33" s="184">
        <v>0.92318877960719237</v>
      </c>
      <c r="Y33" s="194">
        <v>923.18877960719237</v>
      </c>
      <c r="Z33" s="194">
        <v>859.28635474744101</v>
      </c>
      <c r="AA33" s="194">
        <v>1517.2513276623099</v>
      </c>
      <c r="AB33" s="194">
        <v>87.151482108031942</v>
      </c>
      <c r="AC33" s="194">
        <v>3118.6891514903955</v>
      </c>
      <c r="AD33" s="194">
        <v>20132.047735162301</v>
      </c>
      <c r="AE33" s="194">
        <v>157.45307301384042</v>
      </c>
      <c r="AF33" s="194">
        <v>124.11176879026561</v>
      </c>
      <c r="AG33" s="194">
        <v>39.865234781061105</v>
      </c>
      <c r="AH33" s="194">
        <v>449.2175119284999</v>
      </c>
      <c r="AI33" s="168">
        <v>173.21739717001287</v>
      </c>
      <c r="AJ33" s="194">
        <v>686.06895757742814</v>
      </c>
      <c r="AK33" s="194">
        <v>2691.9297098455691</v>
      </c>
      <c r="AL33" s="194">
        <v>39.865234781061105</v>
      </c>
      <c r="AM33" s="194">
        <v>93.911099436556654</v>
      </c>
      <c r="AN33" s="168">
        <v>9427.3427562638917</v>
      </c>
      <c r="AO33" s="194">
        <v>4.4034069295679634</v>
      </c>
      <c r="AP33" s="195" t="s">
        <v>171</v>
      </c>
      <c r="AQ33" s="195" t="s">
        <v>171</v>
      </c>
      <c r="AR33" s="195" t="s">
        <v>171</v>
      </c>
      <c r="AS33" s="168" t="s">
        <v>274</v>
      </c>
      <c r="AT33" s="168" t="s">
        <v>274</v>
      </c>
      <c r="AU33" s="168">
        <v>0</v>
      </c>
      <c r="AV33" s="189">
        <v>0</v>
      </c>
      <c r="AW33" s="189">
        <v>160.00747928402862</v>
      </c>
      <c r="AX33" s="175">
        <v>510.93603886807949</v>
      </c>
      <c r="AY33" s="190">
        <v>2.9011387849988446</v>
      </c>
      <c r="AZ33" s="174">
        <v>106.92753111698381</v>
      </c>
      <c r="BA33" s="187" t="e">
        <v>#VALUE!</v>
      </c>
      <c r="BB33" s="191">
        <v>141.80479600000001</v>
      </c>
      <c r="BC33" s="192"/>
      <c r="BD33" s="192"/>
      <c r="BE33" s="192"/>
      <c r="BF33" s="187"/>
      <c r="BG33" s="193" t="s">
        <v>284</v>
      </c>
    </row>
    <row r="34" spans="1:59">
      <c r="A34" s="164" t="s">
        <v>181</v>
      </c>
      <c r="B34" s="164" t="s">
        <v>248</v>
      </c>
      <c r="C34" s="164" t="s">
        <v>183</v>
      </c>
      <c r="D34" s="164">
        <v>0</v>
      </c>
      <c r="E34" s="164" t="s">
        <v>273</v>
      </c>
      <c r="F34" s="181">
        <v>49680</v>
      </c>
      <c r="G34" s="178">
        <v>2050</v>
      </c>
      <c r="H34" s="175">
        <v>322.23700000000002</v>
      </c>
      <c r="I34" s="175">
        <v>10012.199999999999</v>
      </c>
      <c r="J34" s="175">
        <v>31070.919850917173</v>
      </c>
      <c r="K34" s="174"/>
      <c r="L34" s="174"/>
      <c r="M34" s="174">
        <v>82.526485648594303</v>
      </c>
      <c r="N34" s="174">
        <v>6556.7048026357133</v>
      </c>
      <c r="O34" s="174">
        <v>2074.0434722454502</v>
      </c>
      <c r="P34" s="174">
        <v>0</v>
      </c>
      <c r="Q34" s="168">
        <v>0</v>
      </c>
      <c r="R34" s="168">
        <v>0</v>
      </c>
      <c r="S34" s="168">
        <v>0</v>
      </c>
      <c r="T34" s="175">
        <v>20347.461038414935</v>
      </c>
      <c r="U34" s="175">
        <v>207.15162224540566</v>
      </c>
      <c r="V34" s="167">
        <v>1</v>
      </c>
      <c r="W34" s="167">
        <v>1</v>
      </c>
      <c r="X34" s="184">
        <v>1.0670809458434094</v>
      </c>
      <c r="Y34" s="194">
        <v>1067.0809458434094</v>
      </c>
      <c r="Z34" s="194">
        <v>994.42119487606885</v>
      </c>
      <c r="AA34" s="194">
        <v>1720.3820386834707</v>
      </c>
      <c r="AB34" s="194">
        <v>99.497315437092382</v>
      </c>
      <c r="AC34" s="194">
        <v>3570.7299945088917</v>
      </c>
      <c r="AD34" s="194">
        <v>23540.438358490788</v>
      </c>
      <c r="AE34" s="194">
        <v>181.0957731960381</v>
      </c>
      <c r="AF34" s="194">
        <v>142.50984263115504</v>
      </c>
      <c r="AG34" s="194">
        <v>45.635698854420028</v>
      </c>
      <c r="AH34" s="194">
        <v>518.13776321821354</v>
      </c>
      <c r="AI34" s="168">
        <v>200.14127071840801</v>
      </c>
      <c r="AJ34" s="194">
        <v>794.27992415766084</v>
      </c>
      <c r="AK34" s="194">
        <v>3076.9638486579383</v>
      </c>
      <c r="AL34" s="194">
        <v>45.635698854420028</v>
      </c>
      <c r="AM34" s="194">
        <v>107.46893936148567</v>
      </c>
      <c r="AN34" s="168">
        <v>10915.034125212329</v>
      </c>
      <c r="AO34" s="194">
        <v>5.0982910185901131</v>
      </c>
      <c r="AP34" s="195" t="s">
        <v>171</v>
      </c>
      <c r="AQ34" s="195" t="s">
        <v>171</v>
      </c>
      <c r="AR34" s="195" t="s">
        <v>171</v>
      </c>
      <c r="AS34" s="168" t="s">
        <v>274</v>
      </c>
      <c r="AT34" s="168" t="s">
        <v>274</v>
      </c>
      <c r="AU34" s="168">
        <v>0</v>
      </c>
      <c r="AV34" s="189">
        <v>0</v>
      </c>
      <c r="AW34" s="189">
        <v>162.74652862432606</v>
      </c>
      <c r="AX34" s="175">
        <v>514.49304709517048</v>
      </c>
      <c r="AY34" s="190">
        <v>3.3114786503207556</v>
      </c>
      <c r="AZ34" s="174">
        <v>106.57806933974645</v>
      </c>
      <c r="BA34" s="187" t="e">
        <v>#VALUE!</v>
      </c>
      <c r="BB34" s="191">
        <v>141.80479600000001</v>
      </c>
      <c r="BC34" s="192"/>
      <c r="BD34" s="192"/>
      <c r="BE34" s="192"/>
      <c r="BF34" s="187"/>
      <c r="BG34" s="193" t="s">
        <v>285</v>
      </c>
    </row>
    <row r="35" spans="1:59">
      <c r="A35" s="164" t="s">
        <v>181</v>
      </c>
      <c r="B35" s="164" t="s">
        <v>248</v>
      </c>
      <c r="C35" s="164" t="s">
        <v>183</v>
      </c>
      <c r="D35" s="164">
        <v>0</v>
      </c>
      <c r="E35" s="164" t="s">
        <v>286</v>
      </c>
      <c r="F35" s="181">
        <v>35064</v>
      </c>
      <c r="G35" s="178">
        <v>2000</v>
      </c>
      <c r="H35" s="175">
        <v>211.54042799999999</v>
      </c>
      <c r="I35" s="175">
        <v>776.36961000000008</v>
      </c>
      <c r="J35" s="175">
        <v>3670.0767666027418</v>
      </c>
      <c r="K35" s="174"/>
      <c r="L35" s="174"/>
      <c r="M35" s="174">
        <v>31.752755670426136</v>
      </c>
      <c r="N35" s="174">
        <v>177.24940787914687</v>
      </c>
      <c r="O35" s="174">
        <v>0</v>
      </c>
      <c r="P35" s="174">
        <v>0</v>
      </c>
      <c r="Q35" s="168">
        <v>0</v>
      </c>
      <c r="R35" s="168">
        <v>0</v>
      </c>
      <c r="S35" s="168">
        <v>0</v>
      </c>
      <c r="T35" s="175">
        <v>837.89850268784971</v>
      </c>
      <c r="U35" s="175">
        <v>0</v>
      </c>
      <c r="V35" s="196">
        <v>7.2654830444041071E-2</v>
      </c>
      <c r="W35" s="167">
        <v>0</v>
      </c>
      <c r="X35" s="184">
        <v>4.1253020164948501E-2</v>
      </c>
      <c r="Y35" s="168">
        <v>41.253020164948502</v>
      </c>
      <c r="Z35" s="168">
        <v>41.253020164948502</v>
      </c>
      <c r="AA35" s="168">
        <v>0</v>
      </c>
      <c r="AB35" s="168">
        <v>0</v>
      </c>
      <c r="AC35" s="168">
        <v>167.20227339829248</v>
      </c>
      <c r="AD35" s="168">
        <v>36.289508410470482</v>
      </c>
      <c r="AE35" s="168">
        <v>0</v>
      </c>
      <c r="AF35" s="168">
        <v>0</v>
      </c>
      <c r="AG35" s="168">
        <v>0</v>
      </c>
      <c r="AH35" s="168">
        <v>19.020705515630965</v>
      </c>
      <c r="AI35" s="168">
        <v>8.0133040325000593</v>
      </c>
      <c r="AJ35" s="168">
        <v>33.239716132448443</v>
      </c>
      <c r="AK35" s="168">
        <v>146.54636451273362</v>
      </c>
      <c r="AL35" s="168">
        <v>0</v>
      </c>
      <c r="AM35" s="168">
        <v>0</v>
      </c>
      <c r="AN35" s="168">
        <v>457.4952134121562</v>
      </c>
      <c r="AO35" s="197">
        <v>0.21369092490508274</v>
      </c>
      <c r="AP35" s="186">
        <v>0</v>
      </c>
      <c r="AQ35" s="187">
        <v>0</v>
      </c>
      <c r="AR35" s="186">
        <v>0</v>
      </c>
      <c r="AS35" s="168" t="s">
        <v>274</v>
      </c>
      <c r="AT35" s="168" t="s">
        <v>274</v>
      </c>
      <c r="AU35" s="168">
        <v>0</v>
      </c>
      <c r="AV35" s="189">
        <v>0</v>
      </c>
      <c r="AW35" s="189">
        <v>232.73996036746061</v>
      </c>
      <c r="AX35" s="175">
        <v>0</v>
      </c>
      <c r="AY35" s="190">
        <v>0.19501246430752472</v>
      </c>
      <c r="AZ35" s="174">
        <v>53.135799796373405</v>
      </c>
      <c r="BA35" s="187" t="e">
        <v>#VALUE!</v>
      </c>
      <c r="BB35" s="191">
        <v>160.427952</v>
      </c>
      <c r="BC35" s="192"/>
      <c r="BD35" s="192"/>
      <c r="BE35" s="192"/>
      <c r="BF35" s="187"/>
      <c r="BG35" s="193" t="s">
        <v>287</v>
      </c>
    </row>
    <row r="36" spans="1:59">
      <c r="A36" s="164" t="s">
        <v>181</v>
      </c>
      <c r="B36" s="164" t="s">
        <v>248</v>
      </c>
      <c r="C36" s="164" t="s">
        <v>183</v>
      </c>
      <c r="D36" s="164">
        <v>0</v>
      </c>
      <c r="E36" s="164" t="s">
        <v>286</v>
      </c>
      <c r="F36" s="181">
        <v>36891</v>
      </c>
      <c r="G36" s="178">
        <v>2005</v>
      </c>
      <c r="H36" s="175">
        <v>226.25470300000001</v>
      </c>
      <c r="I36" s="175">
        <v>1098.69534</v>
      </c>
      <c r="J36" s="175">
        <v>4856.0110593590625</v>
      </c>
      <c r="K36" s="174"/>
      <c r="L36" s="174"/>
      <c r="M36" s="174">
        <v>57.139620659510229</v>
      </c>
      <c r="N36" s="174">
        <v>298.91899999999998</v>
      </c>
      <c r="O36" s="174">
        <v>0</v>
      </c>
      <c r="P36" s="174">
        <v>0</v>
      </c>
      <c r="Q36" s="168">
        <v>0</v>
      </c>
      <c r="R36" s="168">
        <v>0</v>
      </c>
      <c r="S36" s="168">
        <v>0</v>
      </c>
      <c r="T36" s="175">
        <v>1321.1614876354636</v>
      </c>
      <c r="U36" s="175">
        <v>0</v>
      </c>
      <c r="V36" s="196">
        <v>8.9001442869112185E-2</v>
      </c>
      <c r="W36" s="167">
        <v>0</v>
      </c>
      <c r="X36" s="184">
        <v>6.0652735542798805E-2</v>
      </c>
      <c r="Y36" s="168">
        <v>60.652735542798808</v>
      </c>
      <c r="Z36" s="168">
        <v>60.652735542798808</v>
      </c>
      <c r="AA36" s="168">
        <v>0</v>
      </c>
      <c r="AB36" s="168">
        <v>0</v>
      </c>
      <c r="AC36" s="168">
        <v>251.03510766963652</v>
      </c>
      <c r="AD36" s="168">
        <v>53.355074314501096</v>
      </c>
      <c r="AE36" s="168">
        <v>0</v>
      </c>
      <c r="AF36" s="168">
        <v>0</v>
      </c>
      <c r="AG36" s="168">
        <v>0</v>
      </c>
      <c r="AH36" s="168">
        <v>27.965414819670571</v>
      </c>
      <c r="AI36" s="168">
        <v>11.781654006516447</v>
      </c>
      <c r="AJ36" s="168">
        <v>48.871081536282361</v>
      </c>
      <c r="AK36" s="168">
        <v>220.6655159640467</v>
      </c>
      <c r="AL36" s="168">
        <v>0</v>
      </c>
      <c r="AM36" s="168">
        <v>0</v>
      </c>
      <c r="AN36" s="168">
        <v>672.63769004628602</v>
      </c>
      <c r="AO36" s="197">
        <v>0.31418158244754646</v>
      </c>
      <c r="AP36" s="186">
        <v>0</v>
      </c>
      <c r="AQ36" s="187">
        <v>0</v>
      </c>
      <c r="AR36" s="186">
        <v>0</v>
      </c>
      <c r="AS36" s="168" t="s">
        <v>274</v>
      </c>
      <c r="AT36" s="168" t="s">
        <v>274</v>
      </c>
      <c r="AU36" s="168">
        <v>0</v>
      </c>
      <c r="AV36" s="189">
        <v>0</v>
      </c>
      <c r="AW36" s="189">
        <v>202.90692643424742</v>
      </c>
      <c r="AX36" s="175">
        <v>0</v>
      </c>
      <c r="AY36" s="190">
        <v>0.26807281677940992</v>
      </c>
      <c r="AZ36" s="174">
        <v>55.204325835038865</v>
      </c>
      <c r="BA36" s="187" t="e">
        <v>#VALUE!</v>
      </c>
      <c r="BB36" s="191">
        <v>160.427952</v>
      </c>
      <c r="BC36" s="192"/>
      <c r="BD36" s="192"/>
      <c r="BE36" s="192"/>
      <c r="BF36" s="187"/>
      <c r="BG36" s="193" t="s">
        <v>288</v>
      </c>
    </row>
    <row r="37" spans="1:59">
      <c r="A37" s="164" t="s">
        <v>181</v>
      </c>
      <c r="B37" s="164" t="s">
        <v>248</v>
      </c>
      <c r="C37" s="164" t="s">
        <v>183</v>
      </c>
      <c r="D37" s="164">
        <v>0</v>
      </c>
      <c r="E37" s="164" t="s">
        <v>286</v>
      </c>
      <c r="F37" s="181">
        <v>38718</v>
      </c>
      <c r="G37" s="178">
        <v>2010</v>
      </c>
      <c r="H37" s="175">
        <v>241.61312599999999</v>
      </c>
      <c r="I37" s="175">
        <v>1623.2067900000002</v>
      </c>
      <c r="J37" s="175">
        <v>6718.2061540812165</v>
      </c>
      <c r="K37" s="174"/>
      <c r="L37" s="174"/>
      <c r="M37" s="174">
        <v>82.526485648594303</v>
      </c>
      <c r="N37" s="174">
        <v>97.925500123408767</v>
      </c>
      <c r="O37" s="174">
        <v>0</v>
      </c>
      <c r="P37" s="174">
        <v>0</v>
      </c>
      <c r="Q37" s="168">
        <v>0</v>
      </c>
      <c r="R37" s="168">
        <v>0</v>
      </c>
      <c r="S37" s="168">
        <v>0</v>
      </c>
      <c r="T37" s="175">
        <v>405.29875898964519</v>
      </c>
      <c r="U37" s="175">
        <v>0</v>
      </c>
      <c r="V37" s="196">
        <v>4.8246155028324425E-2</v>
      </c>
      <c r="W37" s="167">
        <v>0</v>
      </c>
      <c r="X37" s="184">
        <v>1.9869762249577396E-2</v>
      </c>
      <c r="Y37" s="168">
        <v>19.869762249577395</v>
      </c>
      <c r="Z37" s="168">
        <v>19.869762249577395</v>
      </c>
      <c r="AA37" s="168">
        <v>0</v>
      </c>
      <c r="AB37" s="168">
        <v>0</v>
      </c>
      <c r="AC37" s="168">
        <v>83.943622356140054</v>
      </c>
      <c r="AD37" s="168">
        <v>17.479057324456328</v>
      </c>
      <c r="AE37" s="168">
        <v>0</v>
      </c>
      <c r="AF37" s="168">
        <v>0</v>
      </c>
      <c r="AG37" s="168">
        <v>0</v>
      </c>
      <c r="AH37" s="168">
        <v>9.1614358149693675</v>
      </c>
      <c r="AI37" s="168">
        <v>3.8596554948634463</v>
      </c>
      <c r="AJ37" s="168">
        <v>16.010106754713949</v>
      </c>
      <c r="AK37" s="168">
        <v>73.99458112318527</v>
      </c>
      <c r="AL37" s="168">
        <v>0</v>
      </c>
      <c r="AM37" s="168">
        <v>0</v>
      </c>
      <c r="AN37" s="168">
        <v>220.35528755160087</v>
      </c>
      <c r="AO37" s="197">
        <v>0.10292550353353241</v>
      </c>
      <c r="AP37" s="186">
        <v>0</v>
      </c>
      <c r="AQ37" s="187">
        <v>0</v>
      </c>
      <c r="AR37" s="186">
        <v>0</v>
      </c>
      <c r="AS37" s="168" t="s">
        <v>274</v>
      </c>
      <c r="AT37" s="168" t="s">
        <v>274</v>
      </c>
      <c r="AU37" s="168">
        <v>0</v>
      </c>
      <c r="AV37" s="189">
        <v>0</v>
      </c>
      <c r="AW37" s="189">
        <v>202.90692643424748</v>
      </c>
      <c r="AX37" s="175">
        <v>0</v>
      </c>
      <c r="AY37" s="190">
        <v>8.2237925474203735E-2</v>
      </c>
      <c r="AZ37" s="174">
        <v>12.241054172510818</v>
      </c>
      <c r="BA37" s="187" t="e">
        <v>#VALUE!</v>
      </c>
      <c r="BB37" s="191">
        <v>160.427952</v>
      </c>
      <c r="BC37" s="192"/>
      <c r="BD37" s="192"/>
      <c r="BE37" s="192"/>
      <c r="BF37" s="187"/>
      <c r="BG37" s="193" t="s">
        <v>289</v>
      </c>
    </row>
    <row r="38" spans="1:59">
      <c r="A38" s="164" t="s">
        <v>181</v>
      </c>
      <c r="B38" s="164" t="s">
        <v>248</v>
      </c>
      <c r="C38" s="164" t="s">
        <v>183</v>
      </c>
      <c r="D38" s="164">
        <v>0</v>
      </c>
      <c r="E38" s="164" t="s">
        <v>286</v>
      </c>
      <c r="F38" s="181">
        <v>40545</v>
      </c>
      <c r="G38" s="178">
        <v>2015</v>
      </c>
      <c r="H38" s="175">
        <v>257.56381499999998</v>
      </c>
      <c r="I38" s="175">
        <v>2306.9010600000001</v>
      </c>
      <c r="J38" s="175">
        <v>8956.6193915865097</v>
      </c>
      <c r="K38" s="174"/>
      <c r="L38" s="174"/>
      <c r="M38" s="174">
        <v>82.526485648594303</v>
      </c>
      <c r="N38" s="174">
        <v>127.51241621655008</v>
      </c>
      <c r="O38" s="174">
        <v>0</v>
      </c>
      <c r="P38" s="174">
        <v>0</v>
      </c>
      <c r="Q38" s="168">
        <v>0</v>
      </c>
      <c r="R38" s="168">
        <v>0</v>
      </c>
      <c r="S38" s="168">
        <v>0</v>
      </c>
      <c r="T38" s="175">
        <v>495.07115825470316</v>
      </c>
      <c r="U38" s="175">
        <v>0</v>
      </c>
      <c r="V38" s="196">
        <v>5.5959704210567673E-2</v>
      </c>
      <c r="W38" s="167">
        <v>0</v>
      </c>
      <c r="X38" s="184">
        <v>2.5639288490923909E-2</v>
      </c>
      <c r="Y38" s="168">
        <v>25.63928849092391</v>
      </c>
      <c r="Z38" s="168">
        <v>25.63928849092391</v>
      </c>
      <c r="AA38" s="168">
        <v>0</v>
      </c>
      <c r="AB38" s="168">
        <v>0</v>
      </c>
      <c r="AC38" s="168">
        <v>108.31809276469929</v>
      </c>
      <c r="AD38" s="168">
        <v>22.55440138951154</v>
      </c>
      <c r="AE38" s="168">
        <v>0</v>
      </c>
      <c r="AF38" s="168">
        <v>0</v>
      </c>
      <c r="AG38" s="168">
        <v>0</v>
      </c>
      <c r="AH38" s="168">
        <v>11.821615825125338</v>
      </c>
      <c r="AI38" s="168">
        <v>4.9803726620074826</v>
      </c>
      <c r="AJ38" s="168">
        <v>20.658915828916427</v>
      </c>
      <c r="AK38" s="168">
        <v>95.48017678081527</v>
      </c>
      <c r="AL38" s="168">
        <v>0</v>
      </c>
      <c r="AM38" s="168">
        <v>0</v>
      </c>
      <c r="AN38" s="168">
        <v>284.33922444925838</v>
      </c>
      <c r="AO38" s="197">
        <v>0.1328116886867115</v>
      </c>
      <c r="AP38" s="186">
        <v>0</v>
      </c>
      <c r="AQ38" s="187">
        <v>0</v>
      </c>
      <c r="AR38" s="186">
        <v>0</v>
      </c>
      <c r="AS38" s="168" t="s">
        <v>274</v>
      </c>
      <c r="AT38" s="168" t="s">
        <v>274</v>
      </c>
      <c r="AU38" s="168">
        <v>0</v>
      </c>
      <c r="AV38" s="189">
        <v>0</v>
      </c>
      <c r="AW38" s="189">
        <v>201.07287785513813</v>
      </c>
      <c r="AX38" s="175">
        <v>0</v>
      </c>
      <c r="AY38" s="190">
        <v>9.9545382533349699E-2</v>
      </c>
      <c r="AZ38" s="174">
        <v>11.114169105684971</v>
      </c>
      <c r="BA38" s="187" t="e">
        <v>#VALUE!</v>
      </c>
      <c r="BB38" s="191">
        <v>147.84205500000002</v>
      </c>
      <c r="BC38" s="192"/>
      <c r="BD38" s="192"/>
      <c r="BE38" s="192"/>
      <c r="BF38" s="187"/>
      <c r="BG38" s="193" t="s">
        <v>290</v>
      </c>
    </row>
    <row r="39" spans="1:59">
      <c r="A39" s="164" t="s">
        <v>181</v>
      </c>
      <c r="B39" s="164" t="s">
        <v>248</v>
      </c>
      <c r="C39" s="164" t="s">
        <v>183</v>
      </c>
      <c r="D39" s="164">
        <v>0</v>
      </c>
      <c r="E39" s="164" t="s">
        <v>286</v>
      </c>
      <c r="F39" s="181">
        <v>42372</v>
      </c>
      <c r="G39" s="178">
        <v>2020</v>
      </c>
      <c r="H39" s="175">
        <v>271.85700000000003</v>
      </c>
      <c r="I39" s="175">
        <v>3336.44022</v>
      </c>
      <c r="J39" s="175">
        <v>12272.776570034979</v>
      </c>
      <c r="K39" s="174"/>
      <c r="L39" s="174"/>
      <c r="M39" s="174">
        <v>82.526485648594303</v>
      </c>
      <c r="N39" s="174">
        <v>178.98644551184211</v>
      </c>
      <c r="O39" s="174">
        <v>0</v>
      </c>
      <c r="P39" s="174">
        <v>0</v>
      </c>
      <c r="Q39" s="168">
        <v>0</v>
      </c>
      <c r="R39" s="168">
        <v>0</v>
      </c>
      <c r="S39" s="168">
        <v>0</v>
      </c>
      <c r="T39" s="175">
        <v>658.3845386061131</v>
      </c>
      <c r="U39" s="175">
        <v>0</v>
      </c>
      <c r="V39" s="196">
        <v>6.3189589247929182E-2</v>
      </c>
      <c r="W39" s="167">
        <v>0</v>
      </c>
      <c r="X39" s="184">
        <v>3.5197261579996045E-2</v>
      </c>
      <c r="Y39" s="168">
        <v>35.197261579996045</v>
      </c>
      <c r="Z39" s="168">
        <v>35.197261579996045</v>
      </c>
      <c r="AA39" s="168">
        <v>0</v>
      </c>
      <c r="AB39" s="168">
        <v>0</v>
      </c>
      <c r="AC39" s="168">
        <v>148.69758364140998</v>
      </c>
      <c r="AD39" s="168">
        <v>30.962371119147136</v>
      </c>
      <c r="AE39" s="168">
        <v>0</v>
      </c>
      <c r="AF39" s="168">
        <v>0</v>
      </c>
      <c r="AG39" s="168">
        <v>0</v>
      </c>
      <c r="AH39" s="168">
        <v>16.228551141052495</v>
      </c>
      <c r="AI39" s="168">
        <v>6.8369868926975776</v>
      </c>
      <c r="AJ39" s="168">
        <v>28.360274687298467</v>
      </c>
      <c r="AK39" s="168">
        <v>131.0738696609408</v>
      </c>
      <c r="AL39" s="168">
        <v>0</v>
      </c>
      <c r="AM39" s="168">
        <v>0</v>
      </c>
      <c r="AN39" s="168">
        <v>390.33696523741247</v>
      </c>
      <c r="AO39" s="197">
        <v>0.18232205426612982</v>
      </c>
      <c r="AP39" s="186">
        <v>0</v>
      </c>
      <c r="AQ39" s="187">
        <v>0</v>
      </c>
      <c r="AR39" s="186">
        <v>0</v>
      </c>
      <c r="AS39" s="168" t="s">
        <v>274</v>
      </c>
      <c r="AT39" s="168" t="s">
        <v>274</v>
      </c>
      <c r="AU39" s="168">
        <v>0</v>
      </c>
      <c r="AV39" s="189">
        <v>0</v>
      </c>
      <c r="AW39" s="189">
        <v>196.64763708415742</v>
      </c>
      <c r="AX39" s="175">
        <v>0</v>
      </c>
      <c r="AY39" s="190">
        <v>0.12946976380963537</v>
      </c>
      <c r="AZ39" s="174">
        <v>10.549345787468072</v>
      </c>
      <c r="BA39" s="187" t="e">
        <v>#VALUE!</v>
      </c>
      <c r="BB39" s="191">
        <v>135.256158</v>
      </c>
      <c r="BC39" s="192"/>
      <c r="BD39" s="192"/>
      <c r="BE39" s="192"/>
      <c r="BF39" s="187"/>
      <c r="BG39" s="193" t="s">
        <v>291</v>
      </c>
    </row>
    <row r="40" spans="1:59">
      <c r="A40" s="164" t="s">
        <v>181</v>
      </c>
      <c r="B40" s="164" t="s">
        <v>248</v>
      </c>
      <c r="C40" s="164" t="s">
        <v>183</v>
      </c>
      <c r="D40" s="164">
        <v>0</v>
      </c>
      <c r="E40" s="164" t="s">
        <v>286</v>
      </c>
      <c r="F40" s="181">
        <v>44199</v>
      </c>
      <c r="G40" s="178">
        <v>2025</v>
      </c>
      <c r="H40" s="175">
        <v>284.505</v>
      </c>
      <c r="I40" s="175">
        <v>3917.4801099999995</v>
      </c>
      <c r="J40" s="175">
        <v>13769.459622853727</v>
      </c>
      <c r="K40" s="174"/>
      <c r="L40" s="174"/>
      <c r="M40" s="174">
        <v>82.526485648594303</v>
      </c>
      <c r="N40" s="174">
        <v>226.9224107268445</v>
      </c>
      <c r="O40" s="174">
        <v>0</v>
      </c>
      <c r="P40" s="174">
        <v>0</v>
      </c>
      <c r="Q40" s="168">
        <v>0</v>
      </c>
      <c r="R40" s="168">
        <v>0</v>
      </c>
      <c r="S40" s="168">
        <v>0</v>
      </c>
      <c r="T40" s="175">
        <v>797.60429773411545</v>
      </c>
      <c r="U40" s="175">
        <v>0</v>
      </c>
      <c r="V40" s="196">
        <v>7.1758651153242661E-2</v>
      </c>
      <c r="W40" s="167">
        <v>0</v>
      </c>
      <c r="X40" s="184">
        <v>4.3223342885055235E-2</v>
      </c>
      <c r="Y40" s="168">
        <v>43.223342885055239</v>
      </c>
      <c r="Z40" s="168">
        <v>43.223342885055239</v>
      </c>
      <c r="AA40" s="168">
        <v>0</v>
      </c>
      <c r="AB40" s="168">
        <v>0</v>
      </c>
      <c r="AC40" s="168">
        <v>182.60530380479011</v>
      </c>
      <c r="AD40" s="168">
        <v>38.022764366925465</v>
      </c>
      <c r="AE40" s="168">
        <v>0</v>
      </c>
      <c r="AF40" s="168">
        <v>0</v>
      </c>
      <c r="AG40" s="168">
        <v>0</v>
      </c>
      <c r="AH40" s="168">
        <v>19.929170594795043</v>
      </c>
      <c r="AI40" s="168">
        <v>8.3960346770741268</v>
      </c>
      <c r="AJ40" s="168">
        <v>34.827308207981112</v>
      </c>
      <c r="AK40" s="168">
        <v>160.96282941641621</v>
      </c>
      <c r="AL40" s="168">
        <v>0</v>
      </c>
      <c r="AM40" s="168">
        <v>0</v>
      </c>
      <c r="AN40" s="168">
        <v>479.34605511348593</v>
      </c>
      <c r="AO40" s="197">
        <v>0.22389720999009216</v>
      </c>
      <c r="AP40" s="186">
        <v>0</v>
      </c>
      <c r="AQ40" s="187">
        <v>0</v>
      </c>
      <c r="AR40" s="186">
        <v>0</v>
      </c>
      <c r="AS40" s="168" t="s">
        <v>274</v>
      </c>
      <c r="AT40" s="168" t="s">
        <v>274</v>
      </c>
      <c r="AU40" s="168">
        <v>0</v>
      </c>
      <c r="AV40" s="189">
        <v>0</v>
      </c>
      <c r="AW40" s="189">
        <v>190.4763075035585</v>
      </c>
      <c r="AX40" s="175">
        <v>0</v>
      </c>
      <c r="AY40" s="190">
        <v>0.15192472148136321</v>
      </c>
      <c r="AZ40" s="174">
        <v>11.033455607016533</v>
      </c>
      <c r="BA40" s="187" t="e">
        <v>#VALUE!</v>
      </c>
      <c r="BB40" s="191">
        <v>138.53047700000002</v>
      </c>
      <c r="BC40" s="192"/>
      <c r="BD40" s="192"/>
      <c r="BE40" s="192"/>
      <c r="BF40" s="187"/>
      <c r="BG40" s="193" t="s">
        <v>292</v>
      </c>
    </row>
    <row r="41" spans="1:59">
      <c r="A41" s="164" t="s">
        <v>181</v>
      </c>
      <c r="B41" s="164" t="s">
        <v>248</v>
      </c>
      <c r="C41" s="164" t="s">
        <v>183</v>
      </c>
      <c r="D41" s="164">
        <v>0</v>
      </c>
      <c r="E41" s="164" t="s">
        <v>286</v>
      </c>
      <c r="F41" s="181">
        <v>46026</v>
      </c>
      <c r="G41" s="178">
        <v>2030</v>
      </c>
      <c r="H41" s="175">
        <v>295.48200000000003</v>
      </c>
      <c r="I41" s="175">
        <v>4498.5199999999995</v>
      </c>
      <c r="J41" s="175">
        <v>15224.34530698993</v>
      </c>
      <c r="K41" s="174"/>
      <c r="L41" s="174"/>
      <c r="M41" s="174">
        <v>82.526485648594303</v>
      </c>
      <c r="N41" s="174">
        <v>291.17659534457505</v>
      </c>
      <c r="O41" s="174">
        <v>0</v>
      </c>
      <c r="P41" s="174">
        <v>0</v>
      </c>
      <c r="Q41" s="168">
        <v>0</v>
      </c>
      <c r="R41" s="168">
        <v>0</v>
      </c>
      <c r="S41" s="168">
        <v>0</v>
      </c>
      <c r="T41" s="175">
        <v>985.42921512841747</v>
      </c>
      <c r="U41" s="175">
        <v>0</v>
      </c>
      <c r="V41" s="196">
        <v>8.2844627760197229E-2</v>
      </c>
      <c r="W41" s="167">
        <v>0</v>
      </c>
      <c r="X41" s="184">
        <v>5.335203157347166E-2</v>
      </c>
      <c r="Y41" s="168">
        <v>53.352031573471663</v>
      </c>
      <c r="Z41" s="168">
        <v>53.352031573471663</v>
      </c>
      <c r="AA41" s="168">
        <v>0</v>
      </c>
      <c r="AB41" s="168">
        <v>0</v>
      </c>
      <c r="AC41" s="168">
        <v>225.39589221464482</v>
      </c>
      <c r="AD41" s="168">
        <v>46.932781909292807</v>
      </c>
      <c r="AE41" s="168">
        <v>0</v>
      </c>
      <c r="AF41" s="168">
        <v>0</v>
      </c>
      <c r="AG41" s="168">
        <v>0</v>
      </c>
      <c r="AH41" s="168">
        <v>24.599248180182705</v>
      </c>
      <c r="AI41" s="168">
        <v>10.363509096796449</v>
      </c>
      <c r="AJ41" s="168">
        <v>42.988522476675215</v>
      </c>
      <c r="AK41" s="168">
        <v>198.68185531177929</v>
      </c>
      <c r="AL41" s="168">
        <v>0</v>
      </c>
      <c r="AM41" s="168">
        <v>0</v>
      </c>
      <c r="AN41" s="168">
        <v>591.6730211044412</v>
      </c>
      <c r="AO41" s="197">
        <v>0.27636388625401309</v>
      </c>
      <c r="AP41" s="186">
        <v>0</v>
      </c>
      <c r="AQ41" s="187">
        <v>0</v>
      </c>
      <c r="AR41" s="186">
        <v>0</v>
      </c>
      <c r="AS41" s="168" t="s">
        <v>274</v>
      </c>
      <c r="AT41" s="168" t="s">
        <v>274</v>
      </c>
      <c r="AU41" s="168">
        <v>0</v>
      </c>
      <c r="AV41" s="189">
        <v>0</v>
      </c>
      <c r="AW41" s="189">
        <v>183.22912083759851</v>
      </c>
      <c r="AX41" s="175">
        <v>0</v>
      </c>
      <c r="AY41" s="190">
        <v>0.18055932873566463</v>
      </c>
      <c r="AZ41" s="174">
        <v>11.859907608162612</v>
      </c>
      <c r="BA41" s="187" t="e">
        <v>#VALUE!</v>
      </c>
      <c r="BB41" s="191">
        <v>141.80479600000001</v>
      </c>
      <c r="BC41" s="192"/>
      <c r="BD41" s="192"/>
      <c r="BE41" s="192"/>
      <c r="BF41" s="187"/>
      <c r="BG41" s="193" t="s">
        <v>293</v>
      </c>
    </row>
    <row r="42" spans="1:59">
      <c r="A42" s="164" t="s">
        <v>181</v>
      </c>
      <c r="B42" s="164" t="s">
        <v>248</v>
      </c>
      <c r="C42" s="164" t="s">
        <v>183</v>
      </c>
      <c r="D42" s="164">
        <v>0</v>
      </c>
      <c r="E42" s="164" t="s">
        <v>286</v>
      </c>
      <c r="F42" s="181">
        <v>47853</v>
      </c>
      <c r="G42" s="178">
        <v>2035</v>
      </c>
      <c r="H42" s="175">
        <v>304.84699999999998</v>
      </c>
      <c r="I42" s="175">
        <v>5876.94</v>
      </c>
      <c r="J42" s="175">
        <v>19278.326504771248</v>
      </c>
      <c r="K42" s="174"/>
      <c r="L42" s="174"/>
      <c r="M42" s="174">
        <v>82.526485648594303</v>
      </c>
      <c r="N42" s="174">
        <v>400.42503352483971</v>
      </c>
      <c r="O42" s="174">
        <v>0</v>
      </c>
      <c r="P42" s="174">
        <v>0</v>
      </c>
      <c r="Q42" s="168">
        <v>0</v>
      </c>
      <c r="R42" s="168">
        <v>0</v>
      </c>
      <c r="S42" s="168">
        <v>0</v>
      </c>
      <c r="T42" s="175">
        <v>1313.527879640737</v>
      </c>
      <c r="U42" s="175">
        <v>0</v>
      </c>
      <c r="V42" s="196">
        <v>8.9618935632403501E-2</v>
      </c>
      <c r="W42" s="167">
        <v>0</v>
      </c>
      <c r="X42" s="184">
        <v>7.0234385700092369E-2</v>
      </c>
      <c r="Y42" s="168">
        <v>70.234385700092375</v>
      </c>
      <c r="Z42" s="168">
        <v>70.234385700092375</v>
      </c>
      <c r="AA42" s="168">
        <v>0</v>
      </c>
      <c r="AB42" s="168">
        <v>0</v>
      </c>
      <c r="AC42" s="168">
        <v>296.7186358633673</v>
      </c>
      <c r="AD42" s="168">
        <v>61.783872317143633</v>
      </c>
      <c r="AE42" s="168">
        <v>0</v>
      </c>
      <c r="AF42" s="168">
        <v>0</v>
      </c>
      <c r="AG42" s="168">
        <v>0</v>
      </c>
      <c r="AH42" s="168">
        <v>32.383267022175062</v>
      </c>
      <c r="AI42" s="168">
        <v>13.642867453106319</v>
      </c>
      <c r="AJ42" s="168">
        <v>56.591518246986055</v>
      </c>
      <c r="AK42" s="168">
        <v>261.55139075371176</v>
      </c>
      <c r="AL42" s="168">
        <v>0</v>
      </c>
      <c r="AM42" s="168">
        <v>0</v>
      </c>
      <c r="AN42" s="168">
        <v>778.89800907321194</v>
      </c>
      <c r="AO42" s="197">
        <v>0.36381459540131567</v>
      </c>
      <c r="AP42" s="186">
        <v>0</v>
      </c>
      <c r="AQ42" s="187">
        <v>0</v>
      </c>
      <c r="AR42" s="186">
        <v>0</v>
      </c>
      <c r="AS42" s="168" t="s">
        <v>274</v>
      </c>
      <c r="AT42" s="168" t="s">
        <v>274</v>
      </c>
      <c r="AU42" s="168">
        <v>0</v>
      </c>
      <c r="AV42" s="189">
        <v>0</v>
      </c>
      <c r="AW42" s="189">
        <v>175.39958748791739</v>
      </c>
      <c r="AX42" s="175">
        <v>0</v>
      </c>
      <c r="AY42" s="190">
        <v>0.23039224824286406</v>
      </c>
      <c r="AZ42" s="174">
        <v>11.950842734499991</v>
      </c>
      <c r="BA42" s="187" t="e">
        <v>#VALUE!</v>
      </c>
      <c r="BB42" s="191">
        <v>141.80479600000001</v>
      </c>
      <c r="BC42" s="192"/>
      <c r="BD42" s="192"/>
      <c r="BE42" s="192"/>
      <c r="BF42" s="187"/>
      <c r="BG42" s="193" t="s">
        <v>294</v>
      </c>
    </row>
    <row r="43" spans="1:59">
      <c r="A43" s="164" t="s">
        <v>181</v>
      </c>
      <c r="B43" s="164" t="s">
        <v>248</v>
      </c>
      <c r="C43" s="164" t="s">
        <v>183</v>
      </c>
      <c r="D43" s="164">
        <v>0</v>
      </c>
      <c r="E43" s="164" t="s">
        <v>286</v>
      </c>
      <c r="F43" s="181">
        <v>49680</v>
      </c>
      <c r="G43" s="178">
        <v>2040</v>
      </c>
      <c r="H43" s="175">
        <v>312.43900000000002</v>
      </c>
      <c r="I43" s="175">
        <v>7255.3599999999988</v>
      </c>
      <c r="J43" s="175">
        <v>23221.684872887185</v>
      </c>
      <c r="K43" s="174"/>
      <c r="L43" s="174"/>
      <c r="M43" s="174">
        <v>82.526485648594303</v>
      </c>
      <c r="N43" s="174">
        <v>558.88498532328333</v>
      </c>
      <c r="O43" s="174">
        <v>0</v>
      </c>
      <c r="P43" s="174">
        <v>0</v>
      </c>
      <c r="Q43" s="168">
        <v>0</v>
      </c>
      <c r="R43" s="168">
        <v>0</v>
      </c>
      <c r="S43" s="168">
        <v>0</v>
      </c>
      <c r="T43" s="175">
        <v>1788.7811231097376</v>
      </c>
      <c r="U43" s="175">
        <v>0</v>
      </c>
      <c r="V43" s="196">
        <v>0.10180514402560405</v>
      </c>
      <c r="W43" s="167">
        <v>0</v>
      </c>
      <c r="X43" s="184">
        <v>9.3519465958319628E-2</v>
      </c>
      <c r="Y43" s="168">
        <v>93.519465958319628</v>
      </c>
      <c r="Z43" s="168">
        <v>93.519465958319628</v>
      </c>
      <c r="AA43" s="168">
        <v>0</v>
      </c>
      <c r="AB43" s="168">
        <v>0</v>
      </c>
      <c r="AC43" s="168">
        <v>395.09092432749389</v>
      </c>
      <c r="AD43" s="168">
        <v>82.267320862018749</v>
      </c>
      <c r="AE43" s="168">
        <v>0</v>
      </c>
      <c r="AF43" s="168">
        <v>0</v>
      </c>
      <c r="AG43" s="168">
        <v>0</v>
      </c>
      <c r="AH43" s="168">
        <v>43.119418041631597</v>
      </c>
      <c r="AI43" s="168">
        <v>18.165940595006376</v>
      </c>
      <c r="AJ43" s="168">
        <v>75.353525363313253</v>
      </c>
      <c r="AK43" s="168">
        <v>348.26454506756983</v>
      </c>
      <c r="AL43" s="168">
        <v>0</v>
      </c>
      <c r="AM43" s="168">
        <v>0</v>
      </c>
      <c r="AN43" s="168">
        <v>1037.1291087469335</v>
      </c>
      <c r="AO43" s="197">
        <v>0.48443146943803084</v>
      </c>
      <c r="AP43" s="186">
        <v>0</v>
      </c>
      <c r="AQ43" s="187">
        <v>0</v>
      </c>
      <c r="AR43" s="186">
        <v>0</v>
      </c>
      <c r="AS43" s="168" t="s">
        <v>274</v>
      </c>
      <c r="AT43" s="168" t="s">
        <v>274</v>
      </c>
      <c r="AU43" s="168">
        <v>0</v>
      </c>
      <c r="AV43" s="189">
        <v>0</v>
      </c>
      <c r="AW43" s="189">
        <v>167.3322211442555</v>
      </c>
      <c r="AX43" s="175">
        <v>0</v>
      </c>
      <c r="AY43" s="190">
        <v>0.29932071847086833</v>
      </c>
      <c r="AZ43" s="174">
        <v>12.889707190038765</v>
      </c>
      <c r="BA43" s="187" t="e">
        <v>#VALUE!</v>
      </c>
      <c r="BB43" s="191">
        <v>141.80479600000001</v>
      </c>
      <c r="BC43" s="192"/>
      <c r="BD43" s="192"/>
      <c r="BE43" s="192"/>
      <c r="BF43" s="187"/>
      <c r="BG43" s="193" t="s">
        <v>295</v>
      </c>
    </row>
    <row r="44" spans="1:59">
      <c r="A44" s="164" t="s">
        <v>181</v>
      </c>
      <c r="B44" s="164" t="s">
        <v>248</v>
      </c>
      <c r="C44" s="164" t="s">
        <v>183</v>
      </c>
      <c r="D44" s="164">
        <v>0</v>
      </c>
      <c r="E44" s="164" t="s">
        <v>286</v>
      </c>
      <c r="F44" s="181">
        <v>51507</v>
      </c>
      <c r="G44" s="178">
        <v>2045</v>
      </c>
      <c r="H44" s="175">
        <v>318.21600000000001</v>
      </c>
      <c r="I44" s="175">
        <v>8633.7799999999988</v>
      </c>
      <c r="J44" s="175">
        <v>27131.822409935383</v>
      </c>
      <c r="K44" s="174"/>
      <c r="L44" s="174"/>
      <c r="M44" s="174">
        <v>82.526485648594303</v>
      </c>
      <c r="N44" s="174">
        <v>720.46605552612527</v>
      </c>
      <c r="O44" s="174">
        <v>0</v>
      </c>
      <c r="P44" s="174">
        <v>0</v>
      </c>
      <c r="Q44" s="168">
        <v>0</v>
      </c>
      <c r="R44" s="168">
        <v>0</v>
      </c>
      <c r="S44" s="168">
        <v>0</v>
      </c>
      <c r="T44" s="175">
        <v>2264.0786620601266</v>
      </c>
      <c r="U44" s="175">
        <v>0</v>
      </c>
      <c r="V44" s="196">
        <v>0.11100955988393925</v>
      </c>
      <c r="W44" s="167">
        <v>0</v>
      </c>
      <c r="X44" s="184">
        <v>0.11473968177338388</v>
      </c>
      <c r="Y44" s="168">
        <v>114.73968177338388</v>
      </c>
      <c r="Z44" s="168">
        <v>114.73968177338388</v>
      </c>
      <c r="AA44" s="168">
        <v>0</v>
      </c>
      <c r="AB44" s="168">
        <v>0</v>
      </c>
      <c r="AC44" s="168">
        <v>484.73979683644552</v>
      </c>
      <c r="AD44" s="168">
        <v>100.9343468691735</v>
      </c>
      <c r="AE44" s="168">
        <v>0</v>
      </c>
      <c r="AF44" s="168">
        <v>0</v>
      </c>
      <c r="AG44" s="168">
        <v>0</v>
      </c>
      <c r="AH44" s="168">
        <v>52.903513227453153</v>
      </c>
      <c r="AI44" s="168">
        <v>22.287918580653539</v>
      </c>
      <c r="AJ44" s="168">
        <v>92.45176319273034</v>
      </c>
      <c r="AK44" s="168">
        <v>427.28818716538439</v>
      </c>
      <c r="AL44" s="168">
        <v>0</v>
      </c>
      <c r="AM44" s="168">
        <v>0</v>
      </c>
      <c r="AN44" s="168">
        <v>1272.4609007986962</v>
      </c>
      <c r="AO44" s="197">
        <v>0.59435233162158163</v>
      </c>
      <c r="AP44" s="186">
        <v>0</v>
      </c>
      <c r="AQ44" s="187">
        <v>0</v>
      </c>
      <c r="AR44" s="186">
        <v>0</v>
      </c>
      <c r="AS44" s="168" t="s">
        <v>274</v>
      </c>
      <c r="AT44" s="168" t="s">
        <v>274</v>
      </c>
      <c r="AU44" s="168">
        <v>0</v>
      </c>
      <c r="AV44" s="189">
        <v>0</v>
      </c>
      <c r="AW44" s="189">
        <v>159.25758180181637</v>
      </c>
      <c r="AX44" s="175">
        <v>0</v>
      </c>
      <c r="AY44" s="190">
        <v>0.36057169272878759</v>
      </c>
      <c r="AZ44" s="174">
        <v>13.289623058890069</v>
      </c>
      <c r="BA44" s="187" t="e">
        <v>#VALUE!</v>
      </c>
      <c r="BB44" s="191">
        <v>141.80479600000001</v>
      </c>
      <c r="BC44" s="192"/>
      <c r="BD44" s="192"/>
      <c r="BE44" s="192"/>
      <c r="BF44" s="187"/>
      <c r="BG44" s="193" t="s">
        <v>296</v>
      </c>
    </row>
    <row r="45" spans="1:59">
      <c r="A45" s="164" t="s">
        <v>181</v>
      </c>
      <c r="B45" s="164" t="s">
        <v>248</v>
      </c>
      <c r="C45" s="164" t="s">
        <v>183</v>
      </c>
      <c r="D45" s="164">
        <v>0</v>
      </c>
      <c r="E45" s="164" t="s">
        <v>286</v>
      </c>
      <c r="F45" s="181">
        <v>53334</v>
      </c>
      <c r="G45" s="178">
        <v>2050</v>
      </c>
      <c r="H45" s="175">
        <v>322.23700000000002</v>
      </c>
      <c r="I45" s="175">
        <v>10012.199999999999</v>
      </c>
      <c r="J45" s="175">
        <v>31070.919850917173</v>
      </c>
      <c r="K45" s="174"/>
      <c r="L45" s="174"/>
      <c r="M45" s="174">
        <v>82.526485648594303</v>
      </c>
      <c r="N45" s="174">
        <v>863.56331185078625</v>
      </c>
      <c r="O45" s="174">
        <v>0</v>
      </c>
      <c r="P45" s="174">
        <v>0</v>
      </c>
      <c r="Q45" s="168">
        <v>0</v>
      </c>
      <c r="R45" s="168">
        <v>0</v>
      </c>
      <c r="S45" s="168">
        <v>0</v>
      </c>
      <c r="T45" s="175">
        <v>2679.90116544899</v>
      </c>
      <c r="U45" s="175">
        <v>0</v>
      </c>
      <c r="V45" s="196">
        <v>0.11637899042554298</v>
      </c>
      <c r="W45" s="167">
        <v>0</v>
      </c>
      <c r="X45" s="184">
        <v>0.13067796063350157</v>
      </c>
      <c r="Y45" s="168">
        <v>130.67796063350156</v>
      </c>
      <c r="Z45" s="168">
        <v>130.67796063350156</v>
      </c>
      <c r="AA45" s="168">
        <v>0</v>
      </c>
      <c r="AB45" s="168">
        <v>0</v>
      </c>
      <c r="AC45" s="168">
        <v>552.07411341434135</v>
      </c>
      <c r="AD45" s="168">
        <v>114.95495196499402</v>
      </c>
      <c r="AE45" s="168">
        <v>0</v>
      </c>
      <c r="AF45" s="168">
        <v>0</v>
      </c>
      <c r="AG45" s="168">
        <v>0</v>
      </c>
      <c r="AH45" s="168">
        <v>60.252243269814713</v>
      </c>
      <c r="AI45" s="168">
        <v>25.38389249359895</v>
      </c>
      <c r="AJ45" s="168">
        <v>105.29406813990261</v>
      </c>
      <c r="AK45" s="168">
        <v>486.6420059612791</v>
      </c>
      <c r="AL45" s="168">
        <v>0</v>
      </c>
      <c r="AM45" s="168">
        <v>0</v>
      </c>
      <c r="AN45" s="168">
        <v>1449.2161119172151</v>
      </c>
      <c r="AO45" s="197">
        <v>0.67691272447028594</v>
      </c>
      <c r="AP45" s="186">
        <v>0</v>
      </c>
      <c r="AQ45" s="187">
        <v>0</v>
      </c>
      <c r="AR45" s="186">
        <v>0</v>
      </c>
      <c r="AS45" s="168" t="s">
        <v>274</v>
      </c>
      <c r="AT45" s="168" t="s">
        <v>274</v>
      </c>
      <c r="AU45" s="168">
        <v>0</v>
      </c>
      <c r="AV45" s="189">
        <v>0</v>
      </c>
      <c r="AW45" s="189">
        <v>151.32412278311472</v>
      </c>
      <c r="AX45" s="175">
        <v>0</v>
      </c>
      <c r="AY45" s="190">
        <v>0.40553369300701519</v>
      </c>
      <c r="AZ45" s="174">
        <v>13.051872778560313</v>
      </c>
      <c r="BA45" s="187" t="e">
        <v>#VALUE!</v>
      </c>
      <c r="BB45" s="191">
        <v>141.80479600000001</v>
      </c>
      <c r="BC45" s="192"/>
      <c r="BD45" s="192"/>
      <c r="BE45" s="192"/>
      <c r="BF45" s="187"/>
      <c r="BG45" s="193" t="s">
        <v>297</v>
      </c>
    </row>
    <row r="46" spans="1:59">
      <c r="A46" s="164" t="s">
        <v>181</v>
      </c>
      <c r="B46" s="164" t="s">
        <v>248</v>
      </c>
      <c r="C46" s="164" t="s">
        <v>183</v>
      </c>
      <c r="D46" s="164">
        <v>0</v>
      </c>
      <c r="E46" s="164" t="s">
        <v>186</v>
      </c>
      <c r="F46" s="181">
        <v>40545</v>
      </c>
      <c r="G46" s="178">
        <v>2000</v>
      </c>
      <c r="H46" s="175">
        <v>211.54042799999999</v>
      </c>
      <c r="I46" s="175">
        <v>776.36961000000008</v>
      </c>
      <c r="J46" s="175">
        <v>3670.0767666027418</v>
      </c>
      <c r="K46" s="171">
        <v>0.10412884136900155</v>
      </c>
      <c r="L46" s="171">
        <v>0.19923318206099586</v>
      </c>
      <c r="M46" s="174">
        <v>31.752755670426136</v>
      </c>
      <c r="N46" s="174">
        <v>1359.0860591670255</v>
      </c>
      <c r="O46" s="174">
        <v>0</v>
      </c>
      <c r="P46" s="174">
        <v>81.042698817353937</v>
      </c>
      <c r="Q46" s="168">
        <v>1.6498999999999999</v>
      </c>
      <c r="R46" s="168">
        <v>0.13906167434190686</v>
      </c>
      <c r="S46" s="168">
        <v>7.7994547689957403E-3</v>
      </c>
      <c r="T46" s="175">
        <v>6424.7107374058332</v>
      </c>
      <c r="U46" s="175">
        <v>0</v>
      </c>
      <c r="V46" s="167">
        <v>0.600738193376397</v>
      </c>
      <c r="W46" s="167">
        <v>0</v>
      </c>
      <c r="X46" s="184">
        <v>7.0438795702030987E-2</v>
      </c>
      <c r="Y46" s="168">
        <v>70.438795702030987</v>
      </c>
      <c r="Z46" s="168">
        <v>59.801516927869422</v>
      </c>
      <c r="AA46" s="168">
        <v>160.83610634854037</v>
      </c>
      <c r="AB46" s="168">
        <v>22.202604414255212</v>
      </c>
      <c r="AC46" s="168">
        <v>1100.2766513957502</v>
      </c>
      <c r="AD46" s="168">
        <v>9072.3001901967673</v>
      </c>
      <c r="AE46" s="168">
        <v>107.44555763467969</v>
      </c>
      <c r="AF46" s="168">
        <v>97.244043579259625</v>
      </c>
      <c r="AG46" s="168">
        <v>39.205415969809934</v>
      </c>
      <c r="AH46" s="168">
        <v>121.28899612072152</v>
      </c>
      <c r="AI46" s="168">
        <v>12.016040818978922</v>
      </c>
      <c r="AJ46" s="185">
        <v>47.785476108890499</v>
      </c>
      <c r="AK46" s="185">
        <v>1070.952905812768</v>
      </c>
      <c r="AL46" s="185">
        <v>39.205415969809934</v>
      </c>
      <c r="AM46" s="185">
        <v>94.857227078319212</v>
      </c>
      <c r="AN46" s="168">
        <v>649.47387780691429</v>
      </c>
      <c r="AO46" s="168">
        <v>0.30336202342999741</v>
      </c>
      <c r="AP46" s="186">
        <v>0</v>
      </c>
      <c r="AQ46" s="187">
        <v>0</v>
      </c>
      <c r="AR46" s="186">
        <v>0</v>
      </c>
      <c r="AS46" s="168">
        <v>6.4111772151898734</v>
      </c>
      <c r="AT46" s="168">
        <v>9.1693037974683538</v>
      </c>
      <c r="AU46" s="168">
        <v>589.63332670577404</v>
      </c>
      <c r="AV46" s="189">
        <v>869.15658942675407</v>
      </c>
      <c r="AW46" s="189">
        <v>51.828061385018138</v>
      </c>
      <c r="AX46" s="175">
        <v>0</v>
      </c>
      <c r="AY46" s="190">
        <v>0.33298030247925464</v>
      </c>
      <c r="AZ46" s="174">
        <v>90.728429854474825</v>
      </c>
      <c r="BA46" s="187">
        <v>25.406402077716614</v>
      </c>
      <c r="BB46" s="191">
        <v>160.427952</v>
      </c>
      <c r="BC46" s="192"/>
      <c r="BD46" s="192"/>
      <c r="BE46" s="192"/>
      <c r="BF46" s="187"/>
      <c r="BG46" s="193" t="s">
        <v>298</v>
      </c>
    </row>
    <row r="47" spans="1:59">
      <c r="A47" s="164" t="s">
        <v>181</v>
      </c>
      <c r="B47" s="164" t="s">
        <v>248</v>
      </c>
      <c r="C47" s="164" t="s">
        <v>183</v>
      </c>
      <c r="D47" s="164">
        <v>0</v>
      </c>
      <c r="E47" s="164" t="s">
        <v>186</v>
      </c>
      <c r="F47" s="181">
        <v>35064</v>
      </c>
      <c r="G47" s="178">
        <v>2005</v>
      </c>
      <c r="H47" s="175">
        <v>226.25470300000001</v>
      </c>
      <c r="I47" s="175">
        <v>1098.69534</v>
      </c>
      <c r="J47" s="175">
        <v>4856.0110593590625</v>
      </c>
      <c r="K47" s="171">
        <v>0.11708910335797978</v>
      </c>
      <c r="L47" s="171">
        <v>0.2241037029227311</v>
      </c>
      <c r="M47" s="174">
        <v>57.139620659510229</v>
      </c>
      <c r="N47" s="174">
        <v>1788.7916004624362</v>
      </c>
      <c r="O47" s="174">
        <v>0</v>
      </c>
      <c r="P47" s="174">
        <v>103.33862509892758</v>
      </c>
      <c r="Q47" s="168">
        <v>2.1539999999999999</v>
      </c>
      <c r="R47" s="168">
        <v>0.17163744742926454</v>
      </c>
      <c r="S47" s="168">
        <v>9.5202440941083988E-3</v>
      </c>
      <c r="T47" s="175">
        <v>7906.0968755307431</v>
      </c>
      <c r="U47" s="175">
        <v>0</v>
      </c>
      <c r="V47" s="167">
        <v>0.58463604060913699</v>
      </c>
      <c r="W47" s="167">
        <v>0</v>
      </c>
      <c r="X47" s="184">
        <v>8.016610228688259E-2</v>
      </c>
      <c r="Y47" s="168">
        <v>80.166102286882591</v>
      </c>
      <c r="Z47" s="168">
        <v>67.267318520645688</v>
      </c>
      <c r="AA47" s="168">
        <v>176.99826814920399</v>
      </c>
      <c r="AB47" s="168">
        <v>28.435661283579883</v>
      </c>
      <c r="AC47" s="168">
        <v>1278.6184963836861</v>
      </c>
      <c r="AD47" s="168">
        <v>11173.936674777065</v>
      </c>
      <c r="AE47" s="168">
        <v>121.16936810253361</v>
      </c>
      <c r="AF47" s="168">
        <v>109.65990421791189</v>
      </c>
      <c r="AG47" s="168">
        <v>44.202111913625743</v>
      </c>
      <c r="AH47" s="168">
        <v>69.215586608709359</v>
      </c>
      <c r="AI47" s="168">
        <v>13.516282359535104</v>
      </c>
      <c r="AJ47" s="185">
        <v>53.751036161110584</v>
      </c>
      <c r="AK47" s="185">
        <v>1245.6260324091531</v>
      </c>
      <c r="AL47" s="185">
        <v>44.202111913625743</v>
      </c>
      <c r="AM47" s="185">
        <v>106.9736225874357</v>
      </c>
      <c r="AN47" s="168">
        <v>730.55443972188289</v>
      </c>
      <c r="AO47" s="168">
        <v>0.34123385194205741</v>
      </c>
      <c r="AP47" s="186">
        <v>0</v>
      </c>
      <c r="AQ47" s="187">
        <v>0</v>
      </c>
      <c r="AR47" s="186">
        <v>0</v>
      </c>
      <c r="AS47" s="168">
        <v>6.54670253164557</v>
      </c>
      <c r="AT47" s="168">
        <v>8.0886952016705145</v>
      </c>
      <c r="AU47" s="168">
        <v>520.1446807488868</v>
      </c>
      <c r="AV47" s="189">
        <v>775.76126264635718</v>
      </c>
      <c r="AW47" s="189">
        <v>44.815786403602374</v>
      </c>
      <c r="AX47" s="175">
        <v>0</v>
      </c>
      <c r="AY47" s="190">
        <v>0.35431794885997392</v>
      </c>
      <c r="AZ47" s="174">
        <v>72.964815056813293</v>
      </c>
      <c r="BA47" s="187">
        <v>22.412240571032015</v>
      </c>
      <c r="BB47" s="191">
        <v>160.427952</v>
      </c>
      <c r="BC47" s="192"/>
      <c r="BD47" s="192"/>
      <c r="BE47" s="192"/>
      <c r="BF47" s="187"/>
      <c r="BG47" s="193" t="s">
        <v>299</v>
      </c>
    </row>
    <row r="48" spans="1:59">
      <c r="A48" s="164" t="s">
        <v>181</v>
      </c>
      <c r="B48" s="164" t="s">
        <v>248</v>
      </c>
      <c r="C48" s="164" t="s">
        <v>183</v>
      </c>
      <c r="D48" s="164">
        <v>0</v>
      </c>
      <c r="E48" s="164" t="s">
        <v>186</v>
      </c>
      <c r="F48" s="181">
        <v>44199</v>
      </c>
      <c r="G48" s="178">
        <v>2010</v>
      </c>
      <c r="H48" s="175">
        <v>241.61312599999999</v>
      </c>
      <c r="I48" s="175">
        <v>1623.2067900000002</v>
      </c>
      <c r="J48" s="175">
        <v>6718.2061540812165</v>
      </c>
      <c r="K48" s="171">
        <v>6.5668618857608524E-2</v>
      </c>
      <c r="L48" s="171">
        <v>0.12545002495142066</v>
      </c>
      <c r="M48" s="174">
        <v>82.526485648594303</v>
      </c>
      <c r="N48" s="174">
        <v>1069.9471673061016</v>
      </c>
      <c r="O48" s="174">
        <v>0</v>
      </c>
      <c r="P48" s="174">
        <v>60.723448768791236</v>
      </c>
      <c r="Q48" s="168">
        <v>2.5670000000000002</v>
      </c>
      <c r="R48" s="168">
        <v>9.9052757343377831E-2</v>
      </c>
      <c r="S48" s="168">
        <v>1.0624422780739157E-2</v>
      </c>
      <c r="T48" s="175">
        <v>4428.3486788135078</v>
      </c>
      <c r="U48" s="175">
        <v>0</v>
      </c>
      <c r="V48" s="167">
        <v>0.55386586863106202</v>
      </c>
      <c r="W48" s="167">
        <v>0</v>
      </c>
      <c r="X48" s="184">
        <v>4.4663138245079295E-2</v>
      </c>
      <c r="Y48" s="168">
        <v>44.663138245079296</v>
      </c>
      <c r="Z48" s="168">
        <v>37.8070181915025</v>
      </c>
      <c r="AA48" s="168">
        <v>72.692408825839948</v>
      </c>
      <c r="AB48" s="168">
        <v>16.908757828626833</v>
      </c>
      <c r="AC48" s="168">
        <v>529.12714017466578</v>
      </c>
      <c r="AD48" s="168">
        <v>5232.8403038892802</v>
      </c>
      <c r="AE48" s="168">
        <v>41.360635700993349</v>
      </c>
      <c r="AF48" s="168">
        <v>37.007387408992791</v>
      </c>
      <c r="AG48" s="168">
        <v>14.650317956742203</v>
      </c>
      <c r="AH48" s="168">
        <v>38.826020847783127</v>
      </c>
      <c r="AI48" s="168">
        <v>7.5974583619773703</v>
      </c>
      <c r="AJ48" s="185">
        <v>30.20955982952513</v>
      </c>
      <c r="AK48" s="185">
        <v>510.55532830199314</v>
      </c>
      <c r="AL48" s="185">
        <v>14.650317956742203</v>
      </c>
      <c r="AM48" s="185">
        <v>35.49353467728254</v>
      </c>
      <c r="AN48" s="168">
        <v>410.57929251098062</v>
      </c>
      <c r="AO48" s="168">
        <v>0.1917770201554084</v>
      </c>
      <c r="AP48" s="186">
        <v>0</v>
      </c>
      <c r="AQ48" s="187">
        <v>0</v>
      </c>
      <c r="AR48" s="186">
        <v>0</v>
      </c>
      <c r="AS48" s="168">
        <v>6.5909556962025295</v>
      </c>
      <c r="AT48" s="168">
        <v>7.7362266050692119</v>
      </c>
      <c r="AU48" s="168">
        <v>497.49413845959469</v>
      </c>
      <c r="AV48" s="189">
        <v>735.51715442147076</v>
      </c>
      <c r="AW48" s="189">
        <v>41.743311828687332</v>
      </c>
      <c r="AX48" s="175">
        <v>0</v>
      </c>
      <c r="AY48" s="190">
        <v>0.18485393978586784</v>
      </c>
      <c r="AZ48" s="174">
        <v>27.515371744520174</v>
      </c>
      <c r="BA48" s="187">
        <v>21.435616927316158</v>
      </c>
      <c r="BB48" s="191">
        <v>160.427952</v>
      </c>
      <c r="BC48" s="192"/>
      <c r="BD48" s="192"/>
      <c r="BE48" s="192"/>
      <c r="BF48" s="187"/>
      <c r="BG48" s="193" t="s">
        <v>300</v>
      </c>
    </row>
    <row r="49" spans="1:59">
      <c r="A49" s="164" t="s">
        <v>181</v>
      </c>
      <c r="B49" s="164" t="s">
        <v>248</v>
      </c>
      <c r="C49" s="164" t="s">
        <v>183</v>
      </c>
      <c r="D49" s="164">
        <v>0</v>
      </c>
      <c r="E49" s="164" t="s">
        <v>186</v>
      </c>
      <c r="F49" s="181">
        <v>49680</v>
      </c>
      <c r="G49" s="178">
        <v>2015</v>
      </c>
      <c r="H49" s="175">
        <v>257.56381499999998</v>
      </c>
      <c r="I49" s="175">
        <v>2306.9010600000001</v>
      </c>
      <c r="J49" s="175">
        <v>8956.6193915865097</v>
      </c>
      <c r="K49" s="171">
        <v>6.6734497517869515E-2</v>
      </c>
      <c r="L49" s="171">
        <v>0.12748622884202995</v>
      </c>
      <c r="M49" s="174">
        <v>82.526485648594303</v>
      </c>
      <c r="N49" s="174">
        <v>1104.4496219633529</v>
      </c>
      <c r="O49" s="174">
        <v>0</v>
      </c>
      <c r="P49" s="174">
        <v>62.681590349793012</v>
      </c>
      <c r="Q49" s="168">
        <v>1.2536318069958603</v>
      </c>
      <c r="R49" s="168">
        <v>7.3582506913784998E-2</v>
      </c>
      <c r="S49" s="168">
        <v>4.8672668052997291E-3</v>
      </c>
      <c r="T49" s="175">
        <v>4288.0620554690613</v>
      </c>
      <c r="U49" s="175">
        <v>0</v>
      </c>
      <c r="V49" s="167">
        <v>0.51342653904898194</v>
      </c>
      <c r="W49" s="167">
        <v>0</v>
      </c>
      <c r="X49" s="184">
        <v>4.4965150568561332E-2</v>
      </c>
      <c r="Y49" s="168">
        <v>44.965150568561334</v>
      </c>
      <c r="Z49" s="168">
        <v>38.420670995461087</v>
      </c>
      <c r="AA49" s="168">
        <v>62.162328484779792</v>
      </c>
      <c r="AB49" s="168">
        <v>16.746380405975685</v>
      </c>
      <c r="AC49" s="168">
        <v>437.46385018520476</v>
      </c>
      <c r="AD49" s="168">
        <v>2910.4912269616511</v>
      </c>
      <c r="AE49" s="168">
        <v>24.168344113021437</v>
      </c>
      <c r="AF49" s="168">
        <v>21.174650638632052</v>
      </c>
      <c r="AG49" s="168">
        <v>8.0955149558698416</v>
      </c>
      <c r="AH49" s="168">
        <v>26.709381605455199</v>
      </c>
      <c r="AI49" s="168">
        <v>7.720774136326682</v>
      </c>
      <c r="AJ49" s="185">
        <v>30.699896859134405</v>
      </c>
      <c r="AK49" s="185">
        <v>418.59059575249137</v>
      </c>
      <c r="AL49" s="185">
        <v>8.0955149558698416</v>
      </c>
      <c r="AM49" s="185">
        <v>19.636226279474901</v>
      </c>
      <c r="AN49" s="168">
        <v>417.24348198787874</v>
      </c>
      <c r="AO49" s="168">
        <v>0.19488978892612369</v>
      </c>
      <c r="AP49" s="186">
        <v>0</v>
      </c>
      <c r="AQ49" s="187">
        <v>0</v>
      </c>
      <c r="AR49" s="186">
        <v>0</v>
      </c>
      <c r="AS49" s="168">
        <v>6.5909556962025295</v>
      </c>
      <c r="AT49" s="168">
        <v>7.6161960929021646</v>
      </c>
      <c r="AU49" s="168">
        <v>489.77533415815418</v>
      </c>
      <c r="AV49" s="189">
        <v>717.35816397820247</v>
      </c>
      <c r="AW49" s="189">
        <v>40.712722132701622</v>
      </c>
      <c r="AX49" s="175">
        <v>0</v>
      </c>
      <c r="AY49" s="190">
        <v>0.17457867895209325</v>
      </c>
      <c r="AZ49" s="174">
        <v>19.491581736306166</v>
      </c>
      <c r="BA49" s="187">
        <v>21.103035139094434</v>
      </c>
      <c r="BB49" s="191">
        <v>147.84205500000002</v>
      </c>
      <c r="BC49" s="192"/>
      <c r="BD49" s="192"/>
      <c r="BE49" s="192"/>
      <c r="BF49" s="187"/>
      <c r="BG49" s="193" t="s">
        <v>301</v>
      </c>
    </row>
    <row r="50" spans="1:59">
      <c r="A50" s="164" t="s">
        <v>181</v>
      </c>
      <c r="B50" s="164" t="s">
        <v>248</v>
      </c>
      <c r="C50" s="164" t="s">
        <v>183</v>
      </c>
      <c r="D50" s="164">
        <v>0</v>
      </c>
      <c r="E50" s="164" t="s">
        <v>186</v>
      </c>
      <c r="F50" s="181">
        <v>44199</v>
      </c>
      <c r="G50" s="178">
        <v>2020</v>
      </c>
      <c r="H50" s="175">
        <v>271.85700000000003</v>
      </c>
      <c r="I50" s="175">
        <v>3336.44022</v>
      </c>
      <c r="J50" s="175">
        <v>12272.776570034979</v>
      </c>
      <c r="K50" s="171">
        <v>7.4507177577552361E-2</v>
      </c>
      <c r="L50" s="171">
        <v>0.14233476467114248</v>
      </c>
      <c r="M50" s="174">
        <v>82.526485648594303</v>
      </c>
      <c r="N50" s="174">
        <v>1240.60902506153</v>
      </c>
      <c r="O50" s="174">
        <v>0</v>
      </c>
      <c r="P50" s="174">
        <v>70.409138766261634</v>
      </c>
      <c r="Q50" s="168">
        <v>1.4081827753252327</v>
      </c>
      <c r="R50" s="168">
        <v>0.12662162186893389</v>
      </c>
      <c r="S50" s="168">
        <v>5.1798657946097856E-3</v>
      </c>
      <c r="T50" s="175">
        <v>4563.4617650512218</v>
      </c>
      <c r="U50" s="175">
        <v>0</v>
      </c>
      <c r="V50" s="167">
        <v>0.46752906683606171</v>
      </c>
      <c r="W50" s="167">
        <v>0</v>
      </c>
      <c r="X50" s="184">
        <v>4.9262680791287802E-2</v>
      </c>
      <c r="Y50" s="168">
        <v>49.262680791287799</v>
      </c>
      <c r="Z50" s="168">
        <v>42.895591408749901</v>
      </c>
      <c r="AA50" s="168">
        <v>64.152870356508686</v>
      </c>
      <c r="AB50" s="168">
        <v>15.984119542366386</v>
      </c>
      <c r="AC50" s="168">
        <v>391.08359298024851</v>
      </c>
      <c r="AD50" s="168">
        <v>1474.3968987018668</v>
      </c>
      <c r="AE50" s="168">
        <v>16.829262563602541</v>
      </c>
      <c r="AF50" s="168">
        <v>14.312872186618506</v>
      </c>
      <c r="AG50" s="168">
        <v>5.1908233728528108</v>
      </c>
      <c r="AH50" s="168">
        <v>22.704530342173896</v>
      </c>
      <c r="AI50" s="168">
        <v>8.6200257331289265</v>
      </c>
      <c r="AJ50" s="185">
        <v>34.275565675620975</v>
      </c>
      <c r="AK50" s="185">
        <v>370.01213874062307</v>
      </c>
      <c r="AL50" s="185">
        <v>5.1908233728528108</v>
      </c>
      <c r="AM50" s="185">
        <v>12.595264945060245</v>
      </c>
      <c r="AN50" s="168">
        <v>465.84053474893011</v>
      </c>
      <c r="AO50" s="168">
        <v>0.21758893166625676</v>
      </c>
      <c r="AP50" s="186">
        <v>0</v>
      </c>
      <c r="AQ50" s="187">
        <v>0</v>
      </c>
      <c r="AR50" s="186">
        <v>0</v>
      </c>
      <c r="AS50" s="168">
        <v>6.5909556962025295</v>
      </c>
      <c r="AT50" s="168">
        <v>7.5700162059837854</v>
      </c>
      <c r="AU50" s="168">
        <v>486.8056373961075</v>
      </c>
      <c r="AV50" s="189">
        <v>699.66316382346224</v>
      </c>
      <c r="AW50" s="189">
        <v>39.708465597245301</v>
      </c>
      <c r="AX50" s="175">
        <v>0</v>
      </c>
      <c r="AY50" s="190">
        <v>0.18120806450188073</v>
      </c>
      <c r="AZ50" s="174">
        <v>14.765042243522588</v>
      </c>
      <c r="BA50" s="187">
        <v>20.975079429384419</v>
      </c>
      <c r="BB50" s="191">
        <v>135.256158</v>
      </c>
      <c r="BC50" s="192"/>
      <c r="BD50" s="192"/>
      <c r="BE50" s="192"/>
      <c r="BF50" s="187"/>
      <c r="BG50" s="193" t="s">
        <v>302</v>
      </c>
    </row>
    <row r="51" spans="1:59">
      <c r="A51" s="164" t="s">
        <v>181</v>
      </c>
      <c r="B51" s="164" t="s">
        <v>248</v>
      </c>
      <c r="C51" s="164" t="s">
        <v>183</v>
      </c>
      <c r="D51" s="164">
        <v>0</v>
      </c>
      <c r="E51" s="164" t="s">
        <v>186</v>
      </c>
      <c r="F51" s="181">
        <v>53334</v>
      </c>
      <c r="G51" s="178">
        <v>2025</v>
      </c>
      <c r="H51" s="175">
        <v>284.505</v>
      </c>
      <c r="I51" s="175">
        <v>3917.4801099999995</v>
      </c>
      <c r="J51" s="175">
        <v>13769.459622853727</v>
      </c>
      <c r="K51" s="171">
        <v>7.9720775885889578E-2</v>
      </c>
      <c r="L51" s="171">
        <v>0.15229456149084455</v>
      </c>
      <c r="M51" s="174">
        <v>82.526485648594303</v>
      </c>
      <c r="N51" s="174">
        <v>1330.5427654045686</v>
      </c>
      <c r="O51" s="174">
        <v>0</v>
      </c>
      <c r="P51" s="174">
        <v>75.513210295378471</v>
      </c>
      <c r="Q51" s="168">
        <v>1.5102642059075695</v>
      </c>
      <c r="R51" s="168">
        <v>8.1956126107686211E-2</v>
      </c>
      <c r="S51" s="168">
        <v>5.3083924918984537E-3</v>
      </c>
      <c r="T51" s="175">
        <v>4676.6937853625368</v>
      </c>
      <c r="U51" s="175">
        <v>0</v>
      </c>
      <c r="V51" s="167">
        <v>0.45327817185456876</v>
      </c>
      <c r="W51" s="167">
        <v>0</v>
      </c>
      <c r="X51" s="184">
        <v>5.1556413492609948E-2</v>
      </c>
      <c r="Y51" s="168">
        <v>51.556413492609948</v>
      </c>
      <c r="Z51" s="168">
        <v>45.897186722922768</v>
      </c>
      <c r="AA51" s="168">
        <v>66.663060951922802</v>
      </c>
      <c r="AB51" s="168">
        <v>13.39815518754734</v>
      </c>
      <c r="AC51" s="168">
        <v>322.79031470845706</v>
      </c>
      <c r="AD51" s="168">
        <v>824.34678958099323</v>
      </c>
      <c r="AE51" s="168">
        <v>13.735706830120659</v>
      </c>
      <c r="AF51" s="168">
        <v>11.388099854174788</v>
      </c>
      <c r="AG51" s="168">
        <v>4.0948863210075039</v>
      </c>
      <c r="AH51" s="168">
        <v>24.293267271221325</v>
      </c>
      <c r="AI51" s="168">
        <v>9.223207273007155</v>
      </c>
      <c r="AJ51" s="185">
        <v>36.673979449915613</v>
      </c>
      <c r="AK51" s="185">
        <v>300.24439709845075</v>
      </c>
      <c r="AL51" s="185">
        <v>4.0948863210075039</v>
      </c>
      <c r="AM51" s="185">
        <v>9.5503039947177264</v>
      </c>
      <c r="AN51" s="168">
        <v>498.43746883728875</v>
      </c>
      <c r="AO51" s="168">
        <v>0.23281459696329676</v>
      </c>
      <c r="AP51" s="186">
        <v>0</v>
      </c>
      <c r="AQ51" s="187">
        <v>0</v>
      </c>
      <c r="AR51" s="186">
        <v>0</v>
      </c>
      <c r="AS51" s="168">
        <v>6.5909556962025295</v>
      </c>
      <c r="AT51" s="168">
        <v>7.5522492072657723</v>
      </c>
      <c r="AU51" s="168">
        <v>485.66309532413192</v>
      </c>
      <c r="AV51" s="189">
        <v>682.74694309699191</v>
      </c>
      <c r="AW51" s="189">
        <v>38.748407667252664</v>
      </c>
      <c r="AX51" s="175">
        <v>0</v>
      </c>
      <c r="AY51" s="190">
        <v>0.18121443733013462</v>
      </c>
      <c r="AZ51" s="174">
        <v>13.160606319609357</v>
      </c>
      <c r="BA51" s="187">
        <v>20.925850445034619</v>
      </c>
      <c r="BB51" s="191">
        <v>138.53047700000002</v>
      </c>
      <c r="BC51" s="192"/>
      <c r="BD51" s="192"/>
      <c r="BE51" s="192"/>
      <c r="BF51" s="187"/>
      <c r="BG51" s="193" t="s">
        <v>303</v>
      </c>
    </row>
    <row r="52" spans="1:59">
      <c r="A52" s="164" t="s">
        <v>181</v>
      </c>
      <c r="B52" s="164" t="s">
        <v>248</v>
      </c>
      <c r="C52" s="164" t="s">
        <v>183</v>
      </c>
      <c r="D52" s="164">
        <v>0</v>
      </c>
      <c r="E52" s="164" t="s">
        <v>186</v>
      </c>
      <c r="F52" s="181">
        <v>46026</v>
      </c>
      <c r="G52" s="178">
        <v>2030</v>
      </c>
      <c r="H52" s="175">
        <v>295.48200000000003</v>
      </c>
      <c r="I52" s="175">
        <v>4498.5199999999995</v>
      </c>
      <c r="J52" s="175">
        <v>15224.34530698993</v>
      </c>
      <c r="K52" s="171">
        <v>8.5297324027241453E-2</v>
      </c>
      <c r="L52" s="171">
        <v>0.16294771905041319</v>
      </c>
      <c r="M52" s="174">
        <v>82.526485648594303</v>
      </c>
      <c r="N52" s="174">
        <v>1424.9052537182126</v>
      </c>
      <c r="O52" s="174">
        <v>0</v>
      </c>
      <c r="P52" s="174">
        <v>80.868629609433171</v>
      </c>
      <c r="Q52" s="168">
        <v>1.6173725921886635</v>
      </c>
      <c r="R52" s="168">
        <v>0.10594353131889851</v>
      </c>
      <c r="S52" s="168">
        <v>5.4736755274049295E-3</v>
      </c>
      <c r="T52" s="175">
        <v>4822.3081396437428</v>
      </c>
      <c r="U52" s="175">
        <v>0</v>
      </c>
      <c r="V52" s="167">
        <v>0.44202920140232088</v>
      </c>
      <c r="W52" s="167">
        <v>0</v>
      </c>
      <c r="X52" s="184">
        <v>5.4685978330409973E-2</v>
      </c>
      <c r="Y52" s="168">
        <v>54.685978330409974</v>
      </c>
      <c r="Z52" s="168">
        <v>49.107740996938013</v>
      </c>
      <c r="AA52" s="168">
        <v>70.677224935502537</v>
      </c>
      <c r="AB52" s="168">
        <v>12.789619832497962</v>
      </c>
      <c r="AC52" s="168">
        <v>306.7755780597148</v>
      </c>
      <c r="AD52" s="168">
        <v>608.43538676134006</v>
      </c>
      <c r="AE52" s="168">
        <v>13.194779062146722</v>
      </c>
      <c r="AF52" s="168">
        <v>10.804188753378293</v>
      </c>
      <c r="AG52" s="168">
        <v>3.8816790097000564</v>
      </c>
      <c r="AH52" s="168">
        <v>25.992605678097689</v>
      </c>
      <c r="AI52" s="168">
        <v>9.8683798785884917</v>
      </c>
      <c r="AJ52" s="185">
        <v>39.239361118349521</v>
      </c>
      <c r="AK52" s="185">
        <v>282.65255088593381</v>
      </c>
      <c r="AL52" s="185">
        <v>3.8816790097000564</v>
      </c>
      <c r="AM52" s="185">
        <v>8.8378372291553813</v>
      </c>
      <c r="AN52" s="168">
        <v>533.30367001307059</v>
      </c>
      <c r="AO52" s="168">
        <v>0.24910021167303423</v>
      </c>
      <c r="AP52" s="186">
        <v>0</v>
      </c>
      <c r="AQ52" s="187">
        <v>0</v>
      </c>
      <c r="AR52" s="186">
        <v>0</v>
      </c>
      <c r="AS52" s="168">
        <v>6.5909556962025295</v>
      </c>
      <c r="AT52" s="168">
        <v>7.545413628737748</v>
      </c>
      <c r="AU52" s="168">
        <v>485.2235200208255</v>
      </c>
      <c r="AV52" s="189">
        <v>676.23228679061174</v>
      </c>
      <c r="AW52" s="189">
        <v>38.378676889365025</v>
      </c>
      <c r="AX52" s="175">
        <v>0</v>
      </c>
      <c r="AY52" s="190">
        <v>0.18507380595234216</v>
      </c>
      <c r="AZ52" s="174">
        <v>12.156437746283219</v>
      </c>
      <c r="BA52" s="187">
        <v>20.906910353141846</v>
      </c>
      <c r="BB52" s="191">
        <v>141.80479600000001</v>
      </c>
      <c r="BC52" s="192"/>
      <c r="BD52" s="192"/>
      <c r="BE52" s="192"/>
      <c r="BF52" s="187"/>
      <c r="BG52" s="193" t="s">
        <v>304</v>
      </c>
    </row>
    <row r="53" spans="1:59">
      <c r="A53" s="164" t="s">
        <v>181</v>
      </c>
      <c r="B53" s="164" t="s">
        <v>248</v>
      </c>
      <c r="C53" s="164" t="s">
        <v>183</v>
      </c>
      <c r="D53" s="164">
        <v>0</v>
      </c>
      <c r="E53" s="164" t="s">
        <v>186</v>
      </c>
      <c r="F53" s="181">
        <v>38718</v>
      </c>
      <c r="G53" s="178">
        <v>2035</v>
      </c>
      <c r="H53" s="175">
        <v>304.84699999999998</v>
      </c>
      <c r="I53" s="175">
        <v>5876.94</v>
      </c>
      <c r="J53" s="175">
        <v>19278.326504771248</v>
      </c>
      <c r="K53" s="171">
        <v>9.7351226076688585E-2</v>
      </c>
      <c r="L53" s="171">
        <v>0.1859748830056803</v>
      </c>
      <c r="M53" s="174">
        <v>82.526485648594303</v>
      </c>
      <c r="N53" s="174">
        <v>1626.8346069674787</v>
      </c>
      <c r="O53" s="174">
        <v>0</v>
      </c>
      <c r="P53" s="174">
        <v>92.328865321650326</v>
      </c>
      <c r="Q53" s="168">
        <v>1.8465773064330067</v>
      </c>
      <c r="R53" s="168">
        <v>0.12188263303303376</v>
      </c>
      <c r="S53" s="168">
        <v>6.0573904497436644E-3</v>
      </c>
      <c r="T53" s="175">
        <v>5336.5609862241672</v>
      </c>
      <c r="U53" s="175">
        <v>0</v>
      </c>
      <c r="V53" s="167">
        <v>0.399943596320954</v>
      </c>
      <c r="W53" s="167">
        <v>0</v>
      </c>
      <c r="X53" s="184">
        <v>6.2226122696100152E-2</v>
      </c>
      <c r="Y53" s="168">
        <v>62.226122696100148</v>
      </c>
      <c r="Z53" s="168">
        <v>56.047464269739017</v>
      </c>
      <c r="AA53" s="168">
        <v>80.454717963884576</v>
      </c>
      <c r="AB53" s="168">
        <v>13.984196232429579</v>
      </c>
      <c r="AC53" s="168">
        <v>335.1744575773867</v>
      </c>
      <c r="AD53" s="168">
        <v>598.14630400128169</v>
      </c>
      <c r="AE53" s="168">
        <v>14.542804782428487</v>
      </c>
      <c r="AF53" s="168">
        <v>11.85606995333999</v>
      </c>
      <c r="AG53" s="168">
        <v>4.2629410181065142</v>
      </c>
      <c r="AH53" s="168">
        <v>29.665784232370001</v>
      </c>
      <c r="AI53" s="168">
        <v>11.262942607933851</v>
      </c>
      <c r="AJ53" s="185">
        <v>44.784521661805165</v>
      </c>
      <c r="AK53" s="185">
        <v>307.64245393990626</v>
      </c>
      <c r="AL53" s="185">
        <v>4.2629410181065142</v>
      </c>
      <c r="AM53" s="185">
        <v>9.6118409463960912</v>
      </c>
      <c r="AN53" s="168">
        <v>608.66816077784188</v>
      </c>
      <c r="AO53" s="168">
        <v>0.28430212693769924</v>
      </c>
      <c r="AP53" s="186">
        <v>0</v>
      </c>
      <c r="AQ53" s="187">
        <v>0</v>
      </c>
      <c r="AR53" s="186">
        <v>0</v>
      </c>
      <c r="AS53" s="168">
        <v>6.5909556962025295</v>
      </c>
      <c r="AT53" s="168">
        <v>7.5427837454043623</v>
      </c>
      <c r="AU53" s="168">
        <v>485.0543923158512</v>
      </c>
      <c r="AV53" s="189">
        <v>673.96173969343317</v>
      </c>
      <c r="AW53" s="189">
        <v>38.249814965575098</v>
      </c>
      <c r="AX53" s="175">
        <v>0</v>
      </c>
      <c r="AY53" s="190">
        <v>0.20412247027558136</v>
      </c>
      <c r="AZ53" s="174">
        <v>10.58818410535077</v>
      </c>
      <c r="BA53" s="187">
        <v>20.899623445121204</v>
      </c>
      <c r="BB53" s="191">
        <v>141.80479600000001</v>
      </c>
      <c r="BC53" s="192"/>
      <c r="BD53" s="192"/>
      <c r="BE53" s="192"/>
      <c r="BF53" s="187"/>
      <c r="BG53" s="193" t="s">
        <v>305</v>
      </c>
    </row>
    <row r="54" spans="1:59">
      <c r="A54" s="164" t="s">
        <v>181</v>
      </c>
      <c r="B54" s="164" t="s">
        <v>248</v>
      </c>
      <c r="C54" s="164" t="s">
        <v>183</v>
      </c>
      <c r="D54" s="164">
        <v>0</v>
      </c>
      <c r="E54" s="164" t="s">
        <v>186</v>
      </c>
      <c r="F54" s="181">
        <v>53334</v>
      </c>
      <c r="G54" s="178">
        <v>2040</v>
      </c>
      <c r="H54" s="175">
        <v>312.43900000000002</v>
      </c>
      <c r="I54" s="175">
        <v>7255.3599999999988</v>
      </c>
      <c r="J54" s="175">
        <v>23221.684872887185</v>
      </c>
      <c r="K54" s="171">
        <v>0.10260100693902857</v>
      </c>
      <c r="L54" s="171">
        <v>0.19600380430810829</v>
      </c>
      <c r="M54" s="174">
        <v>82.526485648594303</v>
      </c>
      <c r="N54" s="174">
        <v>1714.7936280694396</v>
      </c>
      <c r="O54" s="174">
        <v>0</v>
      </c>
      <c r="P54" s="174">
        <v>97.32086424911688</v>
      </c>
      <c r="Q54" s="168">
        <v>1.9464172849823378</v>
      </c>
      <c r="R54" s="168">
        <v>0.11674952619035585</v>
      </c>
      <c r="S54" s="168">
        <v>6.2297513594088373E-3</v>
      </c>
      <c r="T54" s="175">
        <v>5488.4109476391859</v>
      </c>
      <c r="U54" s="175">
        <v>0</v>
      </c>
      <c r="V54" s="167">
        <v>0.34776716737116697</v>
      </c>
      <c r="W54" s="167">
        <v>0</v>
      </c>
      <c r="X54" s="184">
        <v>6.5519417061207855E-2</v>
      </c>
      <c r="Y54" s="168">
        <v>65.519417061207861</v>
      </c>
      <c r="Z54" s="168">
        <v>59.069891383577854</v>
      </c>
      <c r="AA54" s="168">
        <v>84.716322910719526</v>
      </c>
      <c r="AB54" s="168">
        <v>14.53562954651683</v>
      </c>
      <c r="AC54" s="168">
        <v>348.23960415780977</v>
      </c>
      <c r="AD54" s="168">
        <v>601.18494601136194</v>
      </c>
      <c r="AE54" s="168">
        <v>15.157614319956068</v>
      </c>
      <c r="AF54" s="168">
        <v>12.339631698914317</v>
      </c>
      <c r="AG54" s="168">
        <v>4.4382970664309243</v>
      </c>
      <c r="AH54" s="168">
        <v>31.265547229393974</v>
      </c>
      <c r="AI54" s="168">
        <v>11.870310376790492</v>
      </c>
      <c r="AJ54" s="185">
        <v>47.199581006787362</v>
      </c>
      <c r="AK54" s="185">
        <v>319.22290401869697</v>
      </c>
      <c r="AL54" s="185">
        <v>4.4382970664309243</v>
      </c>
      <c r="AM54" s="185">
        <v>9.9743799361244516</v>
      </c>
      <c r="AN54" s="168">
        <v>641.49132545957184</v>
      </c>
      <c r="AO54" s="168">
        <v>0.29963346202826291</v>
      </c>
      <c r="AP54" s="186">
        <v>0</v>
      </c>
      <c r="AQ54" s="187">
        <v>0</v>
      </c>
      <c r="AR54" s="186">
        <v>0</v>
      </c>
      <c r="AS54" s="168">
        <v>6.5909556962025295</v>
      </c>
      <c r="AT54" s="168">
        <v>7.5417719383833663</v>
      </c>
      <c r="AU54" s="168">
        <v>484.98933266733366</v>
      </c>
      <c r="AV54" s="189">
        <v>673.2309414504856</v>
      </c>
      <c r="AW54" s="189">
        <v>38.208339469380562</v>
      </c>
      <c r="AX54" s="175">
        <v>0</v>
      </c>
      <c r="AY54" s="190">
        <v>0.20970306863486265</v>
      </c>
      <c r="AZ54" s="174">
        <v>9.030484643244149</v>
      </c>
      <c r="BA54" s="187">
        <v>20.89681991973168</v>
      </c>
      <c r="BB54" s="191">
        <v>141.80479600000001</v>
      </c>
      <c r="BC54" s="192"/>
      <c r="BD54" s="192"/>
      <c r="BE54" s="192"/>
      <c r="BF54" s="187"/>
      <c r="BG54" s="193" t="s">
        <v>306</v>
      </c>
    </row>
    <row r="55" spans="1:59">
      <c r="A55" s="164" t="s">
        <v>181</v>
      </c>
      <c r="B55" s="164" t="s">
        <v>248</v>
      </c>
      <c r="C55" s="164" t="s">
        <v>183</v>
      </c>
      <c r="D55" s="164">
        <v>0</v>
      </c>
      <c r="E55" s="164" t="s">
        <v>186</v>
      </c>
      <c r="F55" s="181">
        <v>46026</v>
      </c>
      <c r="G55" s="178">
        <v>2045</v>
      </c>
      <c r="H55" s="175">
        <v>318.21600000000001</v>
      </c>
      <c r="I55" s="175">
        <v>8633.7799999999988</v>
      </c>
      <c r="J55" s="175">
        <v>27131.822409935383</v>
      </c>
      <c r="K55" s="171">
        <v>0.1070776042379247</v>
      </c>
      <c r="L55" s="171">
        <v>0.20455566914222836</v>
      </c>
      <c r="M55" s="174">
        <v>82.526485648594303</v>
      </c>
      <c r="N55" s="174">
        <v>1789.7043798290149</v>
      </c>
      <c r="O55" s="174">
        <v>0</v>
      </c>
      <c r="P55" s="174">
        <v>101.57232575647076</v>
      </c>
      <c r="Q55" s="168">
        <v>2.031446515129415</v>
      </c>
      <c r="R55" s="168">
        <v>0.12426016625534284</v>
      </c>
      <c r="S55" s="168">
        <v>6.3838603814057584E-3</v>
      </c>
      <c r="T55" s="175">
        <v>5624.1809960184746</v>
      </c>
      <c r="U55" s="175">
        <v>0</v>
      </c>
      <c r="V55" s="167">
        <v>0.31019233856142864</v>
      </c>
      <c r="W55" s="167">
        <v>0</v>
      </c>
      <c r="X55" s="184">
        <v>6.8359427954365129E-2</v>
      </c>
      <c r="Y55" s="168">
        <v>68.359427954365131</v>
      </c>
      <c r="Z55" s="168">
        <v>61.647176858952129</v>
      </c>
      <c r="AA55" s="168">
        <v>88.389926186721667</v>
      </c>
      <c r="AB55" s="168">
        <v>15.109070270956249</v>
      </c>
      <c r="AC55" s="168">
        <v>361.93354575813424</v>
      </c>
      <c r="AD55" s="168">
        <v>618.05363572386568</v>
      </c>
      <c r="AE55" s="168">
        <v>15.766609593108118</v>
      </c>
      <c r="AF55" s="168">
        <v>12.829884285331206</v>
      </c>
      <c r="AG55" s="168">
        <v>4.6150817881591939</v>
      </c>
      <c r="AH55" s="168">
        <v>32.629698123319685</v>
      </c>
      <c r="AI55" s="168">
        <v>12.388225303092533</v>
      </c>
      <c r="AJ55" s="185">
        <v>49.258951555859596</v>
      </c>
      <c r="AK55" s="185">
        <v>331.65081451375045</v>
      </c>
      <c r="AL55" s="185">
        <v>4.6150817881591939</v>
      </c>
      <c r="AM55" s="185">
        <v>10.361433940702531</v>
      </c>
      <c r="AN55" s="168">
        <v>669.48031000033791</v>
      </c>
      <c r="AO55" s="168">
        <v>0.31270680535149042</v>
      </c>
      <c r="AP55" s="186">
        <v>0</v>
      </c>
      <c r="AQ55" s="187">
        <v>0</v>
      </c>
      <c r="AR55" s="186">
        <v>0</v>
      </c>
      <c r="AS55" s="168">
        <v>6.5909556962025295</v>
      </c>
      <c r="AT55" s="168">
        <v>7.5413826612490009</v>
      </c>
      <c r="AU55" s="168">
        <v>484.96429700706648</v>
      </c>
      <c r="AV55" s="189">
        <v>673.0123332832145</v>
      </c>
      <c r="AW55" s="189">
        <v>38.195932649444629</v>
      </c>
      <c r="AX55" s="175">
        <v>0</v>
      </c>
      <c r="AY55" s="190">
        <v>0.2148208385322081</v>
      </c>
      <c r="AZ55" s="174">
        <v>7.9176708179227573</v>
      </c>
      <c r="BA55" s="187">
        <v>20.8957413066097</v>
      </c>
      <c r="BB55" s="191">
        <v>141.80479600000001</v>
      </c>
      <c r="BC55" s="192"/>
      <c r="BD55" s="192"/>
      <c r="BE55" s="192"/>
      <c r="BF55" s="187"/>
      <c r="BG55" s="193" t="s">
        <v>307</v>
      </c>
    </row>
    <row r="56" spans="1:59">
      <c r="A56" s="164" t="s">
        <v>181</v>
      </c>
      <c r="B56" s="164" t="s">
        <v>248</v>
      </c>
      <c r="C56" s="164" t="s">
        <v>183</v>
      </c>
      <c r="D56" s="164">
        <v>0</v>
      </c>
      <c r="E56" s="164" t="s">
        <v>186</v>
      </c>
      <c r="F56" s="181">
        <v>42372</v>
      </c>
      <c r="G56" s="178">
        <v>2050</v>
      </c>
      <c r="H56" s="175">
        <v>322.23700000000002</v>
      </c>
      <c r="I56" s="175">
        <v>10012.199999999999</v>
      </c>
      <c r="J56" s="175">
        <v>31070.919850917173</v>
      </c>
      <c r="K56" s="171">
        <v>0.11204932459805604</v>
      </c>
      <c r="L56" s="171">
        <v>0.21405339362068135</v>
      </c>
      <c r="M56" s="174">
        <v>82.526485648594303</v>
      </c>
      <c r="N56" s="174">
        <v>1872.8393395795358</v>
      </c>
      <c r="O56" s="174">
        <v>0</v>
      </c>
      <c r="P56" s="174">
        <v>106.29054140633006</v>
      </c>
      <c r="Q56" s="168">
        <v>2.1258108281266015</v>
      </c>
      <c r="R56" s="168">
        <v>0.12706936260208776</v>
      </c>
      <c r="S56" s="168">
        <v>6.597041395390974E-3</v>
      </c>
      <c r="T56" s="175">
        <v>5811.9934693394471</v>
      </c>
      <c r="U56" s="175">
        <v>0</v>
      </c>
      <c r="V56" s="167">
        <v>0.28563728213395817</v>
      </c>
      <c r="W56" s="167">
        <v>0</v>
      </c>
      <c r="X56" s="184">
        <v>7.1528002899948664E-2</v>
      </c>
      <c r="Y56" s="168">
        <v>71.52800289994866</v>
      </c>
      <c r="Z56" s="168">
        <v>64.509516991433173</v>
      </c>
      <c r="AA56" s="168">
        <v>92.492304975185206</v>
      </c>
      <c r="AB56" s="168">
        <v>15.792544577637123</v>
      </c>
      <c r="AC56" s="168">
        <v>378.33371055068523</v>
      </c>
      <c r="AD56" s="168">
        <v>643.78530364840276</v>
      </c>
      <c r="AE56" s="168">
        <v>16.48716345727982</v>
      </c>
      <c r="AF56" s="168">
        <v>13.415020755868934</v>
      </c>
      <c r="AG56" s="168">
        <v>4.8258322741622584</v>
      </c>
      <c r="AH56" s="168">
        <v>34.144727671609189</v>
      </c>
      <c r="AI56" s="168">
        <v>12.963423004931869</v>
      </c>
      <c r="AJ56" s="185">
        <v>51.546093986501305</v>
      </c>
      <c r="AK56" s="185">
        <v>346.64492178056656</v>
      </c>
      <c r="AL56" s="185">
        <v>4.8258322741622584</v>
      </c>
      <c r="AM56" s="185">
        <v>10.831957790735011</v>
      </c>
      <c r="AN56" s="168">
        <v>700.56495096644653</v>
      </c>
      <c r="AO56" s="168">
        <v>0.3272260953542166</v>
      </c>
      <c r="AP56" s="186">
        <v>0</v>
      </c>
      <c r="AQ56" s="187">
        <v>0</v>
      </c>
      <c r="AR56" s="186">
        <v>0</v>
      </c>
      <c r="AS56" s="168">
        <v>6.5909556962025295</v>
      </c>
      <c r="AT56" s="168">
        <v>7.5412328928799397</v>
      </c>
      <c r="AU56" s="168">
        <v>484.95466581028734</v>
      </c>
      <c r="AV56" s="189">
        <v>672.94795899580265</v>
      </c>
      <c r="AW56" s="189">
        <v>38.192279171157914</v>
      </c>
      <c r="AX56" s="175">
        <v>0</v>
      </c>
      <c r="AY56" s="190">
        <v>0.22197327712195886</v>
      </c>
      <c r="AZ56" s="174">
        <v>7.1440845068964522</v>
      </c>
      <c r="BA56" s="187">
        <v>20.895326326859117</v>
      </c>
      <c r="BB56" s="191">
        <v>141.80479600000001</v>
      </c>
      <c r="BC56" s="192"/>
      <c r="BD56" s="192"/>
      <c r="BE56" s="192"/>
      <c r="BF56" s="187"/>
      <c r="BG56" s="193" t="s">
        <v>308</v>
      </c>
    </row>
    <row r="57" spans="1:59">
      <c r="A57" s="164" t="s">
        <v>181</v>
      </c>
      <c r="B57" s="164" t="s">
        <v>248</v>
      </c>
      <c r="C57" s="164" t="s">
        <v>183</v>
      </c>
      <c r="D57" s="164">
        <v>0</v>
      </c>
      <c r="E57" s="164" t="s">
        <v>309</v>
      </c>
      <c r="F57" s="181">
        <v>42372</v>
      </c>
      <c r="G57" s="178">
        <v>2000</v>
      </c>
      <c r="H57" s="175">
        <v>211.54042799999999</v>
      </c>
      <c r="I57" s="175">
        <v>776.36961000000008</v>
      </c>
      <c r="J57" s="175">
        <v>3670.0767666027418</v>
      </c>
      <c r="K57" s="174"/>
      <c r="L57" s="174"/>
      <c r="M57" s="174">
        <v>31.752755670426136</v>
      </c>
      <c r="N57" s="174">
        <v>0</v>
      </c>
      <c r="O57" s="174">
        <v>545.97201459999997</v>
      </c>
      <c r="P57" s="174">
        <v>0</v>
      </c>
      <c r="Q57" s="168">
        <v>0</v>
      </c>
      <c r="R57" s="168">
        <v>0</v>
      </c>
      <c r="S57" s="168">
        <v>0</v>
      </c>
      <c r="T57" s="175">
        <v>0</v>
      </c>
      <c r="U57" s="175">
        <v>703.23723078238459</v>
      </c>
      <c r="V57" s="167">
        <v>0</v>
      </c>
      <c r="W57" s="167">
        <v>0.62629999999999997</v>
      </c>
      <c r="X57" s="184">
        <v>1.8400265161906695E-2</v>
      </c>
      <c r="Y57" s="168">
        <v>18.400265161906695</v>
      </c>
      <c r="Z57" s="168">
        <v>17.786372590774413</v>
      </c>
      <c r="AA57" s="168">
        <v>24.077365843859997</v>
      </c>
      <c r="AB57" s="168">
        <v>4.0128943073099999E-2</v>
      </c>
      <c r="AC57" s="168">
        <v>258.00294354665033</v>
      </c>
      <c r="AD57" s="168">
        <v>39.116302815823495</v>
      </c>
      <c r="AE57" s="168">
        <v>10.511428915039948</v>
      </c>
      <c r="AF57" s="168">
        <v>9.1913750215439389</v>
      </c>
      <c r="AG57" s="168">
        <v>5.1672895325524193</v>
      </c>
      <c r="AH57" s="168">
        <v>49.681207356304682</v>
      </c>
      <c r="AI57" s="168">
        <v>3.633830302666416</v>
      </c>
      <c r="AJ57" s="168">
        <v>14.152542288107997</v>
      </c>
      <c r="AK57" s="168">
        <v>5.1672895325524193</v>
      </c>
      <c r="AL57" s="168">
        <v>8.4891185177646893</v>
      </c>
      <c r="AM57" s="168">
        <v>8.4891185177646893</v>
      </c>
      <c r="AN57" s="168">
        <v>191.09020510999997</v>
      </c>
      <c r="AO57" s="197">
        <v>8.9256109076425241E-2</v>
      </c>
      <c r="AP57" s="186">
        <v>0</v>
      </c>
      <c r="AQ57" s="187">
        <v>0</v>
      </c>
      <c r="AR57" s="186">
        <v>0</v>
      </c>
      <c r="AS57" s="168" t="s">
        <v>274</v>
      </c>
      <c r="AT57" s="168" t="s">
        <v>274</v>
      </c>
      <c r="AU57" s="168">
        <v>0</v>
      </c>
      <c r="AV57" s="189">
        <v>0</v>
      </c>
      <c r="AW57" s="189">
        <v>0</v>
      </c>
      <c r="AX57" s="175">
        <v>33.701846742799511</v>
      </c>
      <c r="AY57" s="190">
        <v>8.6982263087350353E-2</v>
      </c>
      <c r="AZ57" s="174">
        <v>23.700393375658656</v>
      </c>
      <c r="BA57" s="187" t="e">
        <v>#VALUE!</v>
      </c>
      <c r="BB57" s="191">
        <v>160.427952</v>
      </c>
      <c r="BC57" s="192"/>
      <c r="BD57" s="192"/>
      <c r="BE57" s="192"/>
      <c r="BF57" s="187"/>
      <c r="BG57" s="193" t="s">
        <v>310</v>
      </c>
    </row>
    <row r="58" spans="1:59">
      <c r="A58" s="164" t="s">
        <v>181</v>
      </c>
      <c r="B58" s="164" t="s">
        <v>248</v>
      </c>
      <c r="C58" s="164" t="s">
        <v>183</v>
      </c>
      <c r="D58" s="164">
        <v>0</v>
      </c>
      <c r="E58" s="164" t="s">
        <v>309</v>
      </c>
      <c r="F58" s="181">
        <v>40545</v>
      </c>
      <c r="G58" s="178">
        <v>2005</v>
      </c>
      <c r="H58" s="175">
        <v>226.25470300000001</v>
      </c>
      <c r="I58" s="175">
        <v>1098.69534</v>
      </c>
      <c r="J58" s="175">
        <v>4856.0110593590625</v>
      </c>
      <c r="K58" s="174"/>
      <c r="L58" s="174"/>
      <c r="M58" s="174">
        <v>57.139620659510229</v>
      </c>
      <c r="N58" s="174">
        <v>0</v>
      </c>
      <c r="O58" s="174">
        <v>683.04618821882195</v>
      </c>
      <c r="P58" s="174">
        <v>0</v>
      </c>
      <c r="Q58" s="168">
        <v>0</v>
      </c>
      <c r="R58" s="168">
        <v>0</v>
      </c>
      <c r="S58" s="168">
        <v>0</v>
      </c>
      <c r="T58" s="175">
        <v>0</v>
      </c>
      <c r="U58" s="175">
        <v>621.68843659500908</v>
      </c>
      <c r="V58" s="167">
        <v>0</v>
      </c>
      <c r="W58" s="167">
        <v>0.63086308630863086</v>
      </c>
      <c r="X58" s="184">
        <v>2.2362221889610817E-2</v>
      </c>
      <c r="Y58" s="168">
        <v>22.362221889610819</v>
      </c>
      <c r="Z58" s="168">
        <v>21.616135345347022</v>
      </c>
      <c r="AA58" s="168">
        <v>29.26161330985439</v>
      </c>
      <c r="AB58" s="168">
        <v>4.8812790326977426E-2</v>
      </c>
      <c r="AC58" s="168">
        <v>286.22863158062182</v>
      </c>
      <c r="AD58" s="168">
        <v>47.538846971634243</v>
      </c>
      <c r="AE58" s="168">
        <v>12.774754670476849</v>
      </c>
      <c r="AF58" s="168">
        <v>11.1704631214931</v>
      </c>
      <c r="AG58" s="168">
        <v>6.2799091227329651</v>
      </c>
      <c r="AH58" s="168">
        <v>27.840560939510961</v>
      </c>
      <c r="AI58" s="168">
        <v>4.4162694018067157</v>
      </c>
      <c r="AJ58" s="168">
        <v>17.199865943540306</v>
      </c>
      <c r="AK58" s="168">
        <v>6.2799091227329651</v>
      </c>
      <c r="AL58" s="168">
        <v>10.316993558775588</v>
      </c>
      <c r="AM58" s="168">
        <v>10.316993558775588</v>
      </c>
      <c r="AN58" s="168">
        <v>232.23570399439947</v>
      </c>
      <c r="AO58" s="197">
        <v>0.10847471389353687</v>
      </c>
      <c r="AP58" s="186">
        <v>0</v>
      </c>
      <c r="AQ58" s="187">
        <v>0</v>
      </c>
      <c r="AR58" s="186">
        <v>0</v>
      </c>
      <c r="AS58" s="168" t="s">
        <v>274</v>
      </c>
      <c r="AT58" s="168" t="s">
        <v>274</v>
      </c>
      <c r="AU58" s="168">
        <v>0</v>
      </c>
      <c r="AV58" s="189">
        <v>0</v>
      </c>
      <c r="AW58" s="189">
        <v>0</v>
      </c>
      <c r="AX58" s="175">
        <v>32.738960081052113</v>
      </c>
      <c r="AY58" s="190">
        <v>9.8836495299772037E-2</v>
      </c>
      <c r="AZ58" s="174">
        <v>20.353432908535698</v>
      </c>
      <c r="BA58" s="187" t="e">
        <v>#VALUE!</v>
      </c>
      <c r="BB58" s="191">
        <v>160.427952</v>
      </c>
      <c r="BC58" s="192"/>
      <c r="BD58" s="192"/>
      <c r="BE58" s="192"/>
      <c r="BF58" s="187"/>
      <c r="BG58" s="193" t="s">
        <v>311</v>
      </c>
    </row>
    <row r="59" spans="1:59">
      <c r="A59" s="164" t="s">
        <v>181</v>
      </c>
      <c r="B59" s="164" t="s">
        <v>248</v>
      </c>
      <c r="C59" s="164" t="s">
        <v>183</v>
      </c>
      <c r="D59" s="164">
        <v>0</v>
      </c>
      <c r="E59" s="164" t="s">
        <v>309</v>
      </c>
      <c r="F59" s="181">
        <v>36891</v>
      </c>
      <c r="G59" s="178">
        <v>2010</v>
      </c>
      <c r="H59" s="175">
        <v>241.61312599999999</v>
      </c>
      <c r="I59" s="175">
        <v>1623.2067900000002</v>
      </c>
      <c r="J59" s="175">
        <v>6718.2061540812165</v>
      </c>
      <c r="K59" s="174"/>
      <c r="L59" s="174"/>
      <c r="M59" s="174">
        <v>82.526485648594303</v>
      </c>
      <c r="N59" s="174">
        <v>0</v>
      </c>
      <c r="O59" s="174">
        <v>416.44798922645583</v>
      </c>
      <c r="P59" s="174">
        <v>0</v>
      </c>
      <c r="Q59" s="168">
        <v>0</v>
      </c>
      <c r="R59" s="168">
        <v>0</v>
      </c>
      <c r="S59" s="168">
        <v>0</v>
      </c>
      <c r="T59" s="175">
        <v>0</v>
      </c>
      <c r="U59" s="175">
        <v>256.55880186803296</v>
      </c>
      <c r="V59" s="167">
        <v>0</v>
      </c>
      <c r="W59" s="167">
        <v>0.65376537653765376</v>
      </c>
      <c r="X59" s="184">
        <v>1.3236865002191176E-2</v>
      </c>
      <c r="Y59" s="168">
        <v>13.236865002191177</v>
      </c>
      <c r="Z59" s="168">
        <v>12.7924948655641</v>
      </c>
      <c r="AA59" s="168">
        <v>17.289193752415088</v>
      </c>
      <c r="AB59" s="168">
        <v>4.0739237639932153E-2</v>
      </c>
      <c r="AC59" s="168">
        <v>157.40305376980183</v>
      </c>
      <c r="AD59" s="168">
        <v>28.139748311849935</v>
      </c>
      <c r="AE59" s="168">
        <v>7.5614177631862782</v>
      </c>
      <c r="AF59" s="168">
        <v>6.6110574161844724</v>
      </c>
      <c r="AG59" s="168">
        <v>3.7162000026814535</v>
      </c>
      <c r="AH59" s="168">
        <v>16.430389991930262</v>
      </c>
      <c r="AI59" s="168">
        <v>2.6138638203547622</v>
      </c>
      <c r="AJ59" s="168">
        <v>10.178631045209338</v>
      </c>
      <c r="AK59" s="168">
        <v>3.7162000026814535</v>
      </c>
      <c r="AL59" s="168">
        <v>6.1051857186909588</v>
      </c>
      <c r="AM59" s="168">
        <v>6.1051857186909588</v>
      </c>
      <c r="AN59" s="168">
        <v>137.42783644473042</v>
      </c>
      <c r="AO59" s="197">
        <v>6.4191013625146176E-2</v>
      </c>
      <c r="AP59" s="186">
        <v>0</v>
      </c>
      <c r="AQ59" s="187">
        <v>0</v>
      </c>
      <c r="AR59" s="186">
        <v>0</v>
      </c>
      <c r="AS59" s="168" t="s">
        <v>274</v>
      </c>
      <c r="AT59" s="168" t="s">
        <v>274</v>
      </c>
      <c r="AU59" s="168">
        <v>0</v>
      </c>
      <c r="AV59" s="189">
        <v>0</v>
      </c>
      <c r="AW59" s="189">
        <v>0</v>
      </c>
      <c r="AX59" s="175">
        <v>31.785157677861289</v>
      </c>
      <c r="AY59" s="190">
        <v>5.4785372058764624E-2</v>
      </c>
      <c r="AZ59" s="174">
        <v>8.1547619710185995</v>
      </c>
      <c r="BA59" s="187" t="e">
        <v>#VALUE!</v>
      </c>
      <c r="BB59" s="191">
        <v>160.427952</v>
      </c>
      <c r="BC59" s="192"/>
      <c r="BD59" s="192"/>
      <c r="BE59" s="192"/>
      <c r="BF59" s="187"/>
      <c r="BG59" s="193" t="s">
        <v>312</v>
      </c>
    </row>
    <row r="60" spans="1:59">
      <c r="A60" s="164" t="s">
        <v>181</v>
      </c>
      <c r="B60" s="164" t="s">
        <v>248</v>
      </c>
      <c r="C60" s="164" t="s">
        <v>183</v>
      </c>
      <c r="D60" s="164">
        <v>0</v>
      </c>
      <c r="E60" s="164" t="s">
        <v>309</v>
      </c>
      <c r="F60" s="181">
        <v>35064</v>
      </c>
      <c r="G60" s="178">
        <v>2015</v>
      </c>
      <c r="H60" s="175">
        <v>257.56381499999998</v>
      </c>
      <c r="I60" s="175">
        <v>2306.9010600000001</v>
      </c>
      <c r="J60" s="175">
        <v>8956.6193915865097</v>
      </c>
      <c r="K60" s="174"/>
      <c r="L60" s="174"/>
      <c r="M60" s="174">
        <v>82.526485648594303</v>
      </c>
      <c r="N60" s="174">
        <v>0</v>
      </c>
      <c r="O60" s="174">
        <v>435.04929762771906</v>
      </c>
      <c r="P60" s="174">
        <v>0</v>
      </c>
      <c r="Q60" s="168">
        <v>0</v>
      </c>
      <c r="R60" s="168">
        <v>0</v>
      </c>
      <c r="S60" s="168">
        <v>0</v>
      </c>
      <c r="T60" s="175">
        <v>0</v>
      </c>
      <c r="U60" s="175">
        <v>188.58602354958344</v>
      </c>
      <c r="V60" s="167">
        <v>0</v>
      </c>
      <c r="W60" s="167">
        <v>0.61845947261635792</v>
      </c>
      <c r="X60" s="184">
        <v>1.3828110522739859E-2</v>
      </c>
      <c r="Y60" s="168">
        <v>13.828110522739859</v>
      </c>
      <c r="Z60" s="168">
        <v>13.363891890815529</v>
      </c>
      <c r="AA60" s="168">
        <v>18.061442948755875</v>
      </c>
      <c r="AB60" s="168">
        <v>4.2558920152459913E-2</v>
      </c>
      <c r="AC60" s="168">
        <v>157.71621107256524</v>
      </c>
      <c r="AD60" s="168">
        <v>29.396654696858349</v>
      </c>
      <c r="AE60" s="168">
        <v>7.8991604523155434</v>
      </c>
      <c r="AF60" s="168">
        <v>6.9063507566213627</v>
      </c>
      <c r="AG60" s="168">
        <v>3.8821899560944924</v>
      </c>
      <c r="AH60" s="168">
        <v>10.485999243251607</v>
      </c>
      <c r="AI60" s="168">
        <v>2.730616183913142</v>
      </c>
      <c r="AJ60" s="168">
        <v>10.633275706902387</v>
      </c>
      <c r="AK60" s="168">
        <v>3.8821899560944924</v>
      </c>
      <c r="AL60" s="168">
        <v>6.3778834992980942</v>
      </c>
      <c r="AM60" s="168">
        <v>6.3778834992980942</v>
      </c>
      <c r="AN60" s="168">
        <v>143.5662682171473</v>
      </c>
      <c r="AO60" s="197">
        <v>6.7058206820745314E-2</v>
      </c>
      <c r="AP60" s="186">
        <v>0</v>
      </c>
      <c r="AQ60" s="187">
        <v>0</v>
      </c>
      <c r="AR60" s="186">
        <v>0</v>
      </c>
      <c r="AS60" s="168" t="s">
        <v>274</v>
      </c>
      <c r="AT60" s="168" t="s">
        <v>274</v>
      </c>
      <c r="AU60" s="168">
        <v>0</v>
      </c>
      <c r="AV60" s="189">
        <v>0</v>
      </c>
      <c r="AW60" s="189">
        <v>0</v>
      </c>
      <c r="AX60" s="175">
        <v>31.785157677861296</v>
      </c>
      <c r="AY60" s="190">
        <v>5.3688094823179489E-2</v>
      </c>
      <c r="AZ60" s="174">
        <v>5.9942364943643733</v>
      </c>
      <c r="BA60" s="187" t="e">
        <v>#VALUE!</v>
      </c>
      <c r="BB60" s="191">
        <v>147.84205500000002</v>
      </c>
      <c r="BC60" s="192"/>
      <c r="BD60" s="192"/>
      <c r="BE60" s="192"/>
      <c r="BF60" s="187"/>
      <c r="BG60" s="193" t="s">
        <v>313</v>
      </c>
    </row>
    <row r="61" spans="1:59">
      <c r="A61" s="164" t="s">
        <v>181</v>
      </c>
      <c r="B61" s="164" t="s">
        <v>248</v>
      </c>
      <c r="C61" s="164" t="s">
        <v>183</v>
      </c>
      <c r="D61" s="164">
        <v>0</v>
      </c>
      <c r="E61" s="164" t="s">
        <v>309</v>
      </c>
      <c r="F61" s="181">
        <v>51507</v>
      </c>
      <c r="G61" s="178">
        <v>2020</v>
      </c>
      <c r="H61" s="175">
        <v>271.85700000000003</v>
      </c>
      <c r="I61" s="175">
        <v>3336.44022</v>
      </c>
      <c r="J61" s="175">
        <v>12272.776570034979</v>
      </c>
      <c r="K61" s="174"/>
      <c r="L61" s="174"/>
      <c r="M61" s="174">
        <v>82.526485648594303</v>
      </c>
      <c r="N61" s="174">
        <v>0</v>
      </c>
      <c r="O61" s="174">
        <v>488.67049196929418</v>
      </c>
      <c r="P61" s="174">
        <v>0</v>
      </c>
      <c r="Q61" s="168">
        <v>0</v>
      </c>
      <c r="R61" s="168">
        <v>0</v>
      </c>
      <c r="S61" s="168">
        <v>0</v>
      </c>
      <c r="T61" s="175">
        <v>0</v>
      </c>
      <c r="U61" s="175">
        <v>146.46463288627248</v>
      </c>
      <c r="V61" s="167">
        <v>0</v>
      </c>
      <c r="W61" s="167">
        <v>0.57384233154557218</v>
      </c>
      <c r="X61" s="184">
        <v>1.5532468639762063E-2</v>
      </c>
      <c r="Y61" s="168">
        <v>15.532468639762063</v>
      </c>
      <c r="Z61" s="168">
        <v>15.01103360129455</v>
      </c>
      <c r="AA61" s="168">
        <v>20.287572602856031</v>
      </c>
      <c r="AB61" s="168">
        <v>4.7804440926557196E-2</v>
      </c>
      <c r="AC61" s="168">
        <v>173.3167489808655</v>
      </c>
      <c r="AD61" s="168">
        <v>33.019884852814783</v>
      </c>
      <c r="AE61" s="168">
        <v>8.8727568241716526</v>
      </c>
      <c r="AF61" s="168">
        <v>7.7575802106883698</v>
      </c>
      <c r="AG61" s="168">
        <v>4.360682079267133</v>
      </c>
      <c r="AH61" s="168">
        <v>8.0277320595679686</v>
      </c>
      <c r="AI61" s="168">
        <v>3.0671732174913231</v>
      </c>
      <c r="AJ61" s="168">
        <v>11.943860383803226</v>
      </c>
      <c r="AK61" s="168">
        <v>4.360682079267133</v>
      </c>
      <c r="AL61" s="168">
        <v>7.1639777016531481</v>
      </c>
      <c r="AM61" s="168">
        <v>7.1639777016531481</v>
      </c>
      <c r="AN61" s="168">
        <v>161.26126234986708</v>
      </c>
      <c r="AO61" s="197">
        <v>7.5323341737040875E-2</v>
      </c>
      <c r="AP61" s="186">
        <v>0</v>
      </c>
      <c r="AQ61" s="187">
        <v>0</v>
      </c>
      <c r="AR61" s="186">
        <v>0</v>
      </c>
      <c r="AS61" s="168" t="s">
        <v>274</v>
      </c>
      <c r="AT61" s="168" t="s">
        <v>274</v>
      </c>
      <c r="AU61" s="168">
        <v>0</v>
      </c>
      <c r="AV61" s="189">
        <v>0</v>
      </c>
      <c r="AW61" s="189">
        <v>0</v>
      </c>
      <c r="AX61" s="175">
        <v>31.785157677861289</v>
      </c>
      <c r="AY61" s="190">
        <v>5.7134701846051641E-2</v>
      </c>
      <c r="AZ61" s="174">
        <v>4.6554014505202383</v>
      </c>
      <c r="BA61" s="187" t="e">
        <v>#VALUE!</v>
      </c>
      <c r="BB61" s="191">
        <v>135.256158</v>
      </c>
      <c r="BC61" s="192"/>
      <c r="BD61" s="192"/>
      <c r="BE61" s="192"/>
      <c r="BF61" s="187"/>
      <c r="BG61" s="193" t="s">
        <v>314</v>
      </c>
    </row>
    <row r="62" spans="1:59">
      <c r="A62" s="164" t="s">
        <v>181</v>
      </c>
      <c r="B62" s="164" t="s">
        <v>248</v>
      </c>
      <c r="C62" s="164" t="s">
        <v>183</v>
      </c>
      <c r="D62" s="164">
        <v>0</v>
      </c>
      <c r="E62" s="164" t="s">
        <v>309</v>
      </c>
      <c r="F62" s="181">
        <v>47853</v>
      </c>
      <c r="G62" s="178">
        <v>2025</v>
      </c>
      <c r="H62" s="175">
        <v>284.505</v>
      </c>
      <c r="I62" s="175">
        <v>3917.4801099999995</v>
      </c>
      <c r="J62" s="175">
        <v>13769.459622853727</v>
      </c>
      <c r="K62" s="174"/>
      <c r="L62" s="174"/>
      <c r="M62" s="174">
        <v>82.526485648594303</v>
      </c>
      <c r="N62" s="174">
        <v>0</v>
      </c>
      <c r="O62" s="174">
        <v>527.6222318760332</v>
      </c>
      <c r="P62" s="174">
        <v>0</v>
      </c>
      <c r="Q62" s="168">
        <v>0</v>
      </c>
      <c r="R62" s="168">
        <v>0</v>
      </c>
      <c r="S62" s="168">
        <v>0</v>
      </c>
      <c r="T62" s="175">
        <v>0</v>
      </c>
      <c r="U62" s="175">
        <v>134.68408697958475</v>
      </c>
      <c r="V62" s="167">
        <v>0</v>
      </c>
      <c r="W62" s="167">
        <v>0.56348293440426012</v>
      </c>
      <c r="X62" s="184">
        <v>1.677055583452481E-2</v>
      </c>
      <c r="Y62" s="168">
        <v>16.77055583452481</v>
      </c>
      <c r="Z62" s="168">
        <v>16.207557406553668</v>
      </c>
      <c r="AA62" s="168">
        <v>21.904687334259101</v>
      </c>
      <c r="AB62" s="168">
        <v>5.1614914814297752E-2</v>
      </c>
      <c r="AC62" s="168">
        <v>185.18056875306206</v>
      </c>
      <c r="AD62" s="168">
        <v>35.651887373274178</v>
      </c>
      <c r="AE62" s="168">
        <v>9.5800009114463034</v>
      </c>
      <c r="AF62" s="168">
        <v>8.3759339923023948</v>
      </c>
      <c r="AG62" s="168">
        <v>4.708270396873723</v>
      </c>
      <c r="AH62" s="168">
        <v>8.6676195427780875</v>
      </c>
      <c r="AI62" s="168">
        <v>3.311656433441561</v>
      </c>
      <c r="AJ62" s="168">
        <v>12.895900973112107</v>
      </c>
      <c r="AK62" s="168">
        <v>4.708270396873723</v>
      </c>
      <c r="AL62" s="168">
        <v>7.7350156520068305</v>
      </c>
      <c r="AM62" s="168">
        <v>7.7350156520068305</v>
      </c>
      <c r="AN62" s="168">
        <v>174.11533651909096</v>
      </c>
      <c r="AO62" s="197">
        <v>8.1327336789870863E-2</v>
      </c>
      <c r="AP62" s="186">
        <v>0</v>
      </c>
      <c r="AQ62" s="187">
        <v>0</v>
      </c>
      <c r="AR62" s="186">
        <v>0</v>
      </c>
      <c r="AS62" s="168" t="s">
        <v>274</v>
      </c>
      <c r="AT62" s="168" t="s">
        <v>274</v>
      </c>
      <c r="AU62" s="168">
        <v>0</v>
      </c>
      <c r="AV62" s="189">
        <v>0</v>
      </c>
      <c r="AW62" s="189">
        <v>0</v>
      </c>
      <c r="AX62" s="175">
        <v>31.785157677861296</v>
      </c>
      <c r="AY62" s="190">
        <v>5.8946436212104568E-2</v>
      </c>
      <c r="AZ62" s="174">
        <v>4.2809549413448869</v>
      </c>
      <c r="BA62" s="187" t="e">
        <v>#VALUE!</v>
      </c>
      <c r="BB62" s="191">
        <v>138.53047700000002</v>
      </c>
      <c r="BC62" s="192"/>
      <c r="BD62" s="192"/>
      <c r="BE62" s="192"/>
      <c r="BF62" s="187"/>
      <c r="BG62" s="193" t="s">
        <v>315</v>
      </c>
    </row>
    <row r="63" spans="1:59">
      <c r="A63" s="164" t="s">
        <v>181</v>
      </c>
      <c r="B63" s="164" t="s">
        <v>248</v>
      </c>
      <c r="C63" s="164" t="s">
        <v>183</v>
      </c>
      <c r="D63" s="164">
        <v>0</v>
      </c>
      <c r="E63" s="164" t="s">
        <v>309</v>
      </c>
      <c r="F63" s="181">
        <v>44199</v>
      </c>
      <c r="G63" s="178">
        <v>2030</v>
      </c>
      <c r="H63" s="175">
        <v>295.48200000000003</v>
      </c>
      <c r="I63" s="175">
        <v>4498.5199999999995</v>
      </c>
      <c r="J63" s="175">
        <v>15224.34530698993</v>
      </c>
      <c r="K63" s="174"/>
      <c r="L63" s="174"/>
      <c r="M63" s="174">
        <v>82.526485648594303</v>
      </c>
      <c r="N63" s="174">
        <v>0</v>
      </c>
      <c r="O63" s="174">
        <v>570.03436943814825</v>
      </c>
      <c r="P63" s="174">
        <v>0</v>
      </c>
      <c r="Q63" s="168">
        <v>0</v>
      </c>
      <c r="R63" s="168">
        <v>0</v>
      </c>
      <c r="S63" s="168">
        <v>0</v>
      </c>
      <c r="T63" s="175">
        <v>0</v>
      </c>
      <c r="U63" s="175">
        <v>126.71597979738856</v>
      </c>
      <c r="V63" s="167">
        <v>0</v>
      </c>
      <c r="W63" s="167">
        <v>0.55698002048752004</v>
      </c>
      <c r="X63" s="184">
        <v>1.8118632314391783E-2</v>
      </c>
      <c r="Y63" s="168">
        <v>18.118632314391782</v>
      </c>
      <c r="Z63" s="168">
        <v>17.51037808533458</v>
      </c>
      <c r="AA63" s="168">
        <v>23.665463428117853</v>
      </c>
      <c r="AB63" s="168">
        <v>5.5763903873339495E-2</v>
      </c>
      <c r="AC63" s="168">
        <v>199.16197174300117</v>
      </c>
      <c r="AD63" s="168">
        <v>38.517711935381719</v>
      </c>
      <c r="AE63" s="168">
        <v>10.350075203154526</v>
      </c>
      <c r="AF63" s="168">
        <v>9.0492211345625222</v>
      </c>
      <c r="AG63" s="168">
        <v>5.0867377920815127</v>
      </c>
      <c r="AH63" s="168">
        <v>9.3643533992671983</v>
      </c>
      <c r="AI63" s="168">
        <v>3.577859068069337</v>
      </c>
      <c r="AJ63" s="168">
        <v>13.932519017265243</v>
      </c>
      <c r="AK63" s="168">
        <v>5.0867377920815127</v>
      </c>
      <c r="AL63" s="168">
        <v>8.3567835155624834</v>
      </c>
      <c r="AM63" s="168">
        <v>8.3567835155624834</v>
      </c>
      <c r="AN63" s="168">
        <v>188.11134191458893</v>
      </c>
      <c r="AO63" s="197">
        <v>8.7864715215393477E-2</v>
      </c>
      <c r="AP63" s="186">
        <v>0</v>
      </c>
      <c r="AQ63" s="187">
        <v>0</v>
      </c>
      <c r="AR63" s="186">
        <v>0</v>
      </c>
      <c r="AS63" s="168" t="s">
        <v>274</v>
      </c>
      <c r="AT63" s="168" t="s">
        <v>274</v>
      </c>
      <c r="AU63" s="168">
        <v>0</v>
      </c>
      <c r="AV63" s="189">
        <v>0</v>
      </c>
      <c r="AW63" s="189">
        <v>0</v>
      </c>
      <c r="AX63" s="175">
        <v>31.785157677861296</v>
      </c>
      <c r="AY63" s="190">
        <v>6.1318903738270959E-2</v>
      </c>
      <c r="AZ63" s="174">
        <v>4.0276873981646819</v>
      </c>
      <c r="BA63" s="187" t="e">
        <v>#VALUE!</v>
      </c>
      <c r="BB63" s="191">
        <v>141.80479600000001</v>
      </c>
      <c r="BC63" s="192"/>
      <c r="BD63" s="192"/>
      <c r="BE63" s="192"/>
      <c r="BF63" s="187"/>
      <c r="BG63" s="193" t="s">
        <v>316</v>
      </c>
    </row>
    <row r="64" spans="1:59">
      <c r="A64" s="164" t="s">
        <v>181</v>
      </c>
      <c r="B64" s="164" t="s">
        <v>248</v>
      </c>
      <c r="C64" s="164" t="s">
        <v>183</v>
      </c>
      <c r="D64" s="164">
        <v>0</v>
      </c>
      <c r="E64" s="164" t="s">
        <v>309</v>
      </c>
      <c r="F64" s="181">
        <v>40545</v>
      </c>
      <c r="G64" s="178">
        <v>2035</v>
      </c>
      <c r="H64" s="175">
        <v>304.84699999999998</v>
      </c>
      <c r="I64" s="175">
        <v>5876.94</v>
      </c>
      <c r="J64" s="175">
        <v>19278.326504771248</v>
      </c>
      <c r="K64" s="174"/>
      <c r="L64" s="174"/>
      <c r="M64" s="174">
        <v>82.526485648594303</v>
      </c>
      <c r="N64" s="174">
        <v>0</v>
      </c>
      <c r="O64" s="174">
        <v>687.61552646861549</v>
      </c>
      <c r="P64" s="174">
        <v>0</v>
      </c>
      <c r="Q64" s="168">
        <v>0</v>
      </c>
      <c r="R64" s="168">
        <v>0</v>
      </c>
      <c r="S64" s="168">
        <v>0</v>
      </c>
      <c r="T64" s="175">
        <v>0</v>
      </c>
      <c r="U64" s="175">
        <v>117.00230502074473</v>
      </c>
      <c r="V64" s="167">
        <v>0</v>
      </c>
      <c r="W64" s="167">
        <v>0.53991386498204785</v>
      </c>
      <c r="X64" s="184">
        <v>2.1855967930550547E-2</v>
      </c>
      <c r="Y64" s="168">
        <v>21.855967930550548</v>
      </c>
      <c r="Z64" s="168">
        <v>21.122248922778841</v>
      </c>
      <c r="AA64" s="168">
        <v>28.546945529421624</v>
      </c>
      <c r="AB64" s="168">
        <v>6.7266340725394003E-2</v>
      </c>
      <c r="AC64" s="168">
        <v>239.82160910590696</v>
      </c>
      <c r="AD64" s="168">
        <v>46.462771704308224</v>
      </c>
      <c r="AE64" s="168">
        <v>12.484988259254569</v>
      </c>
      <c r="AF64" s="168">
        <v>10.915806639354388</v>
      </c>
      <c r="AG64" s="168">
        <v>6.135980692457971</v>
      </c>
      <c r="AH64" s="168">
        <v>11.29594132897974</v>
      </c>
      <c r="AI64" s="168">
        <v>4.3158651102842853</v>
      </c>
      <c r="AJ64" s="168">
        <v>16.806383812494555</v>
      </c>
      <c r="AK64" s="168">
        <v>6.135980692457971</v>
      </c>
      <c r="AL64" s="168">
        <v>10.080539709038094</v>
      </c>
      <c r="AM64" s="168">
        <v>10.080539709038094</v>
      </c>
      <c r="AN64" s="168">
        <v>226.91312373464311</v>
      </c>
      <c r="AO64" s="197">
        <v>0.10598859586378559</v>
      </c>
      <c r="AP64" s="186">
        <v>0</v>
      </c>
      <c r="AQ64" s="187">
        <v>0</v>
      </c>
      <c r="AR64" s="186">
        <v>0</v>
      </c>
      <c r="AS64" s="168" t="s">
        <v>274</v>
      </c>
      <c r="AT64" s="168" t="s">
        <v>274</v>
      </c>
      <c r="AU64" s="168">
        <v>0</v>
      </c>
      <c r="AV64" s="189">
        <v>0</v>
      </c>
      <c r="AW64" s="189">
        <v>0</v>
      </c>
      <c r="AX64" s="175">
        <v>31.785157677861289</v>
      </c>
      <c r="AY64" s="190">
        <v>7.1694876218399886E-2</v>
      </c>
      <c r="AZ64" s="174">
        <v>3.7189367137575933</v>
      </c>
      <c r="BA64" s="187" t="e">
        <v>#VALUE!</v>
      </c>
      <c r="BB64" s="191">
        <v>141.80479600000001</v>
      </c>
      <c r="BC64" s="192"/>
      <c r="BD64" s="192"/>
      <c r="BE64" s="192"/>
      <c r="BF64" s="187"/>
      <c r="BG64" s="193" t="s">
        <v>317</v>
      </c>
    </row>
    <row r="65" spans="1:59">
      <c r="A65" s="164" t="s">
        <v>181</v>
      </c>
      <c r="B65" s="164" t="s">
        <v>248</v>
      </c>
      <c r="C65" s="164" t="s">
        <v>183</v>
      </c>
      <c r="D65" s="164">
        <v>0</v>
      </c>
      <c r="E65" s="164" t="s">
        <v>309</v>
      </c>
      <c r="F65" s="181">
        <v>53334</v>
      </c>
      <c r="G65" s="178">
        <v>2040</v>
      </c>
      <c r="H65" s="175">
        <v>312.43900000000002</v>
      </c>
      <c r="I65" s="175">
        <v>7255.3599999999988</v>
      </c>
      <c r="J65" s="175">
        <v>23221.684872887185</v>
      </c>
      <c r="K65" s="174"/>
      <c r="L65" s="174"/>
      <c r="M65" s="174">
        <v>82.526485648594303</v>
      </c>
      <c r="N65" s="174">
        <v>0</v>
      </c>
      <c r="O65" s="174">
        <v>825.55523724471482</v>
      </c>
      <c r="P65" s="174">
        <v>0</v>
      </c>
      <c r="Q65" s="168">
        <v>0</v>
      </c>
      <c r="R65" s="168">
        <v>0</v>
      </c>
      <c r="S65" s="168">
        <v>0</v>
      </c>
      <c r="T65" s="175">
        <v>0</v>
      </c>
      <c r="U65" s="175">
        <v>113.78556505048887</v>
      </c>
      <c r="V65" s="167">
        <v>0</v>
      </c>
      <c r="W65" s="167">
        <v>0.53680609999883899</v>
      </c>
      <c r="X65" s="184">
        <v>2.6240403387607449E-2</v>
      </c>
      <c r="Y65" s="168">
        <v>26.240403387607447</v>
      </c>
      <c r="Z65" s="168">
        <v>25.359496040091965</v>
      </c>
      <c r="AA65" s="168">
        <v>34.273630367520916</v>
      </c>
      <c r="AB65" s="168">
        <v>8.0760363514960701E-2</v>
      </c>
      <c r="AC65" s="168">
        <v>287.7565612078879</v>
      </c>
      <c r="AD65" s="168">
        <v>55.783476435429108</v>
      </c>
      <c r="AE65" s="168">
        <v>14.989550188461056</v>
      </c>
      <c r="AF65" s="168">
        <v>13.105581524824624</v>
      </c>
      <c r="AG65" s="168">
        <v>7.3668944363523403</v>
      </c>
      <c r="AH65" s="168">
        <v>13.561973464503909</v>
      </c>
      <c r="AI65" s="168">
        <v>5.1816529846778465</v>
      </c>
      <c r="AJ65" s="168">
        <v>20.177843055414119</v>
      </c>
      <c r="AK65" s="168">
        <v>7.3668944363523403</v>
      </c>
      <c r="AL65" s="168">
        <v>12.102755145435989</v>
      </c>
      <c r="AM65" s="168">
        <v>12.102755145435989</v>
      </c>
      <c r="AN65" s="168">
        <v>272.43322829075589</v>
      </c>
      <c r="AO65" s="197">
        <v>0.12725053032605629</v>
      </c>
      <c r="AP65" s="186">
        <v>0</v>
      </c>
      <c r="AQ65" s="187">
        <v>0</v>
      </c>
      <c r="AR65" s="186">
        <v>0</v>
      </c>
      <c r="AS65" s="168" t="s">
        <v>274</v>
      </c>
      <c r="AT65" s="168" t="s">
        <v>274</v>
      </c>
      <c r="AU65" s="168">
        <v>0</v>
      </c>
      <c r="AV65" s="189">
        <v>0</v>
      </c>
      <c r="AW65" s="189">
        <v>0</v>
      </c>
      <c r="AX65" s="175">
        <v>31.785157677861289</v>
      </c>
      <c r="AY65" s="190">
        <v>8.3985684846025768E-2</v>
      </c>
      <c r="AZ65" s="174">
        <v>3.6166921265943319</v>
      </c>
      <c r="BA65" s="187" t="e">
        <v>#VALUE!</v>
      </c>
      <c r="BB65" s="191">
        <v>141.80479600000001</v>
      </c>
      <c r="BC65" s="192"/>
      <c r="BD65" s="192"/>
      <c r="BE65" s="192"/>
      <c r="BF65" s="187"/>
      <c r="BG65" s="193" t="s">
        <v>318</v>
      </c>
    </row>
    <row r="66" spans="1:59">
      <c r="A66" s="164" t="s">
        <v>181</v>
      </c>
      <c r="B66" s="164" t="s">
        <v>248</v>
      </c>
      <c r="C66" s="164" t="s">
        <v>183</v>
      </c>
      <c r="D66" s="164">
        <v>0</v>
      </c>
      <c r="E66" s="164" t="s">
        <v>309</v>
      </c>
      <c r="F66" s="181">
        <v>40545</v>
      </c>
      <c r="G66" s="178">
        <v>2045</v>
      </c>
      <c r="H66" s="175">
        <v>318.21600000000001</v>
      </c>
      <c r="I66" s="175">
        <v>8633.7799999999988</v>
      </c>
      <c r="J66" s="175">
        <v>27131.822409935383</v>
      </c>
      <c r="K66" s="174"/>
      <c r="L66" s="174"/>
      <c r="M66" s="174">
        <v>82.526485648594303</v>
      </c>
      <c r="N66" s="174">
        <v>0</v>
      </c>
      <c r="O66" s="174">
        <v>979.54823327361748</v>
      </c>
      <c r="P66" s="174">
        <v>0</v>
      </c>
      <c r="Q66" s="168">
        <v>0</v>
      </c>
      <c r="R66" s="168">
        <v>0</v>
      </c>
      <c r="S66" s="168">
        <v>0</v>
      </c>
      <c r="T66" s="175">
        <v>0</v>
      </c>
      <c r="U66" s="175">
        <v>113.45531543236191</v>
      </c>
      <c r="V66" s="167">
        <v>0</v>
      </c>
      <c r="W66" s="167">
        <v>0.54212800810035799</v>
      </c>
      <c r="X66" s="184">
        <v>3.1135095047672388E-2</v>
      </c>
      <c r="Y66" s="168">
        <v>31.135095047672387</v>
      </c>
      <c r="Z66" s="168">
        <v>30.089869728993008</v>
      </c>
      <c r="AA66" s="168">
        <v>40.666781045962104</v>
      </c>
      <c r="AB66" s="168">
        <v>9.5824807148749414E-2</v>
      </c>
      <c r="AC66" s="168">
        <v>341.43255160590132</v>
      </c>
      <c r="AD66" s="168">
        <v>66.188915438964926</v>
      </c>
      <c r="AE66" s="168">
        <v>17.785590524115165</v>
      </c>
      <c r="AF66" s="168">
        <v>15.550200216172765</v>
      </c>
      <c r="AG66" s="168">
        <v>8.7410606877454882</v>
      </c>
      <c r="AH66" s="168">
        <v>16.091724148217839</v>
      </c>
      <c r="AI66" s="168">
        <v>6.148200383923669</v>
      </c>
      <c r="AJ66" s="168">
        <v>23.941669345069339</v>
      </c>
      <c r="AK66" s="168">
        <v>8.7410606877454882</v>
      </c>
      <c r="AL66" s="168">
        <v>14.360313987010448</v>
      </c>
      <c r="AM66" s="168">
        <v>14.360313987010448</v>
      </c>
      <c r="AN66" s="168">
        <v>323.25091698029377</v>
      </c>
      <c r="AO66" s="197">
        <v>0.15098690740553147</v>
      </c>
      <c r="AP66" s="186">
        <v>0</v>
      </c>
      <c r="AQ66" s="187">
        <v>0</v>
      </c>
      <c r="AR66" s="186">
        <v>0</v>
      </c>
      <c r="AS66" s="168" t="s">
        <v>274</v>
      </c>
      <c r="AT66" s="168" t="s">
        <v>274</v>
      </c>
      <c r="AU66" s="168">
        <v>0</v>
      </c>
      <c r="AV66" s="189">
        <v>0</v>
      </c>
      <c r="AW66" s="189">
        <v>0</v>
      </c>
      <c r="AX66" s="175">
        <v>31.785157677861289</v>
      </c>
      <c r="AY66" s="190">
        <v>9.784264476856093E-2</v>
      </c>
      <c r="AZ66" s="174">
        <v>3.6061950904091131</v>
      </c>
      <c r="BA66" s="187" t="e">
        <v>#VALUE!</v>
      </c>
      <c r="BB66" s="191">
        <v>141.80479600000001</v>
      </c>
      <c r="BC66" s="192"/>
      <c r="BD66" s="192"/>
      <c r="BE66" s="192"/>
      <c r="BF66" s="187"/>
      <c r="BG66" s="193" t="s">
        <v>319</v>
      </c>
    </row>
    <row r="67" spans="1:59">
      <c r="A67" s="164" t="s">
        <v>181</v>
      </c>
      <c r="B67" s="164" t="s">
        <v>248</v>
      </c>
      <c r="C67" s="164" t="s">
        <v>183</v>
      </c>
      <c r="D67" s="164">
        <v>0</v>
      </c>
      <c r="E67" s="164" t="s">
        <v>309</v>
      </c>
      <c r="F67" s="181">
        <v>49680</v>
      </c>
      <c r="G67" s="178">
        <v>2050</v>
      </c>
      <c r="H67" s="175">
        <v>322.23700000000002</v>
      </c>
      <c r="I67" s="175">
        <v>10012.199999999999</v>
      </c>
      <c r="J67" s="175">
        <v>31070.919850917173</v>
      </c>
      <c r="K67" s="174"/>
      <c r="L67" s="174"/>
      <c r="M67" s="174">
        <v>82.526485648594303</v>
      </c>
      <c r="N67" s="174">
        <v>0</v>
      </c>
      <c r="O67" s="174">
        <v>1146.4046233986674</v>
      </c>
      <c r="P67" s="174">
        <v>0</v>
      </c>
      <c r="Q67" s="168">
        <v>0</v>
      </c>
      <c r="R67" s="168">
        <v>0</v>
      </c>
      <c r="S67" s="168">
        <v>0</v>
      </c>
      <c r="T67" s="175">
        <v>0</v>
      </c>
      <c r="U67" s="175">
        <v>114.50077139876026</v>
      </c>
      <c r="V67" s="167">
        <v>0</v>
      </c>
      <c r="W67" s="167">
        <v>0.55273895592820899</v>
      </c>
      <c r="X67" s="184">
        <v>3.6438651717355837E-2</v>
      </c>
      <c r="Y67" s="168">
        <v>36.438651717355839</v>
      </c>
      <c r="Z67" s="168">
        <v>35.215382564163789</v>
      </c>
      <c r="AA67" s="168">
        <v>47.593966510488016</v>
      </c>
      <c r="AB67" s="168">
        <v>0.11214761889211275</v>
      </c>
      <c r="AC67" s="168">
        <v>399.59222266339788</v>
      </c>
      <c r="AD67" s="168">
        <v>77.463545029719285</v>
      </c>
      <c r="AE67" s="168">
        <v>20.81519062984799</v>
      </c>
      <c r="AF67" s="168">
        <v>18.199023608075709</v>
      </c>
      <c r="AG67" s="168">
        <v>10.230014250906882</v>
      </c>
      <c r="AH67" s="168">
        <v>18.83279080635117</v>
      </c>
      <c r="AI67" s="168">
        <v>7.1954857415813898</v>
      </c>
      <c r="AJ67" s="168">
        <v>28.0198968225824</v>
      </c>
      <c r="AK67" s="168">
        <v>10.230014250906882</v>
      </c>
      <c r="AL67" s="168">
        <v>16.806451983632734</v>
      </c>
      <c r="AM67" s="168">
        <v>16.806451983632734</v>
      </c>
      <c r="AN67" s="168">
        <v>378.31352572156027</v>
      </c>
      <c r="AO67" s="197">
        <v>0.1767060394197229</v>
      </c>
      <c r="AP67" s="186">
        <v>0</v>
      </c>
      <c r="AQ67" s="187">
        <v>0</v>
      </c>
      <c r="AR67" s="186">
        <v>0</v>
      </c>
      <c r="AS67" s="168" t="s">
        <v>274</v>
      </c>
      <c r="AT67" s="168" t="s">
        <v>274</v>
      </c>
      <c r="AU67" s="168">
        <v>0</v>
      </c>
      <c r="AV67" s="189">
        <v>0</v>
      </c>
      <c r="AW67" s="189">
        <v>0</v>
      </c>
      <c r="AX67" s="175">
        <v>31.785157677861296</v>
      </c>
      <c r="AY67" s="190">
        <v>0.11308028475114849</v>
      </c>
      <c r="AZ67" s="174">
        <v>3.6394250731463456</v>
      </c>
      <c r="BA67" s="187" t="e">
        <v>#VALUE!</v>
      </c>
      <c r="BB67" s="191">
        <v>141.80479600000001</v>
      </c>
      <c r="BC67" s="192"/>
      <c r="BD67" s="192"/>
      <c r="BE67" s="192"/>
      <c r="BF67" s="187"/>
      <c r="BG67" s="193" t="s">
        <v>320</v>
      </c>
    </row>
    <row r="68" spans="1:59">
      <c r="A68" s="164" t="s">
        <v>181</v>
      </c>
      <c r="B68" s="164" t="s">
        <v>248</v>
      </c>
      <c r="C68" s="164" t="s">
        <v>183</v>
      </c>
      <c r="D68" s="164">
        <v>0</v>
      </c>
      <c r="E68" s="164" t="s">
        <v>191</v>
      </c>
      <c r="F68" s="181">
        <v>46026</v>
      </c>
      <c r="G68" s="178">
        <v>2000</v>
      </c>
      <c r="H68" s="175">
        <v>211.54042799999999</v>
      </c>
      <c r="I68" s="175">
        <v>776.36961000000008</v>
      </c>
      <c r="J68" s="175">
        <v>3670.0767666027418</v>
      </c>
      <c r="K68" s="171">
        <v>0</v>
      </c>
      <c r="L68" s="171">
        <v>0.20106465155557551</v>
      </c>
      <c r="M68" s="174">
        <v>31.752755670426136</v>
      </c>
      <c r="N68" s="174">
        <v>0</v>
      </c>
      <c r="O68" s="174">
        <v>199.628918</v>
      </c>
      <c r="P68" s="174">
        <v>21.237118936170212</v>
      </c>
      <c r="Q68" s="168">
        <v>0.63490999999999997</v>
      </c>
      <c r="R68" s="168">
        <v>7.2510000000000005E-2</v>
      </c>
      <c r="S68" s="168">
        <v>3.0013648265852992E-3</v>
      </c>
      <c r="T68" s="175">
        <v>0</v>
      </c>
      <c r="U68" s="175">
        <v>257.13128827904529</v>
      </c>
      <c r="V68" s="167">
        <v>0</v>
      </c>
      <c r="W68" s="167">
        <v>0.22900000000000001</v>
      </c>
      <c r="X68" s="184">
        <v>4.4019663227105772E-2</v>
      </c>
      <c r="Y68" s="168">
        <v>44.019663227105774</v>
      </c>
      <c r="Z68" s="168">
        <v>40.066846341459694</v>
      </c>
      <c r="AA68" s="168">
        <v>56.113476744675694</v>
      </c>
      <c r="AB68" s="168">
        <v>8.5569797551314988</v>
      </c>
      <c r="AC68" s="168">
        <v>373.76624985214539</v>
      </c>
      <c r="AD68" s="168">
        <v>184.5262568043936</v>
      </c>
      <c r="AE68" s="168">
        <v>45.059802066358358</v>
      </c>
      <c r="AF68" s="168">
        <v>40.376477569859908</v>
      </c>
      <c r="AG68" s="168">
        <v>15.565600536662373</v>
      </c>
      <c r="AH68" s="168">
        <v>111.91541611533488</v>
      </c>
      <c r="AI68" s="168">
        <v>8.1858242665732917</v>
      </c>
      <c r="AJ68" s="185">
        <v>31.881022074886403</v>
      </c>
      <c r="AK68" s="185">
        <v>354.33082869664537</v>
      </c>
      <c r="AL68" s="185">
        <v>15.565600536662373</v>
      </c>
      <c r="AM68" s="185">
        <v>38.794524685109906</v>
      </c>
      <c r="AN68" s="168">
        <v>430.46337</v>
      </c>
      <c r="AO68" s="168">
        <v>0.20106465155557551</v>
      </c>
      <c r="AP68" s="186">
        <v>0</v>
      </c>
      <c r="AQ68" s="187">
        <v>0</v>
      </c>
      <c r="AR68" s="186">
        <v>0</v>
      </c>
      <c r="AS68" s="168">
        <v>18.426714801444042</v>
      </c>
      <c r="AT68" s="168">
        <v>23.074936708860758</v>
      </c>
      <c r="AU68" s="168">
        <v>1501.1933667041774</v>
      </c>
      <c r="AV68" s="189">
        <v>2072.7700098779992</v>
      </c>
      <c r="AW68" s="189">
        <v>0</v>
      </c>
      <c r="AX68" s="175">
        <v>220.5074478593616</v>
      </c>
      <c r="AY68" s="190">
        <v>0.20809101902311447</v>
      </c>
      <c r="AZ68" s="174">
        <v>56.699364143202061</v>
      </c>
      <c r="BA68" s="187">
        <v>63.936273995528794</v>
      </c>
      <c r="BB68" s="191">
        <v>160.427952</v>
      </c>
      <c r="BC68" s="192"/>
      <c r="BD68" s="192"/>
      <c r="BE68" s="192"/>
      <c r="BF68" s="187"/>
      <c r="BG68" s="193" t="s">
        <v>321</v>
      </c>
    </row>
    <row r="69" spans="1:59">
      <c r="A69" s="164" t="s">
        <v>181</v>
      </c>
      <c r="B69" s="164" t="s">
        <v>248</v>
      </c>
      <c r="C69" s="164" t="s">
        <v>183</v>
      </c>
      <c r="D69" s="164">
        <v>0</v>
      </c>
      <c r="E69" s="164" t="s">
        <v>191</v>
      </c>
      <c r="F69" s="181">
        <v>53334</v>
      </c>
      <c r="G69" s="178">
        <v>2005</v>
      </c>
      <c r="H69" s="175">
        <v>226.25470300000001</v>
      </c>
      <c r="I69" s="175">
        <v>1098.69534</v>
      </c>
      <c r="J69" s="175">
        <v>4856.0110593590625</v>
      </c>
      <c r="K69" s="171">
        <v>8.1664136657005361E-4</v>
      </c>
      <c r="L69" s="171">
        <v>0.23173204430255778</v>
      </c>
      <c r="M69" s="174">
        <v>57.139620659510229</v>
      </c>
      <c r="N69" s="174">
        <v>0</v>
      </c>
      <c r="O69" s="174">
        <v>244.17710121012104</v>
      </c>
      <c r="P69" s="174">
        <v>27.130789023346782</v>
      </c>
      <c r="Q69" s="168">
        <v>0.88532</v>
      </c>
      <c r="R69" s="168">
        <v>8.8540000000000008E-2</v>
      </c>
      <c r="S69" s="168">
        <v>3.9129352374169214E-3</v>
      </c>
      <c r="T69" s="175">
        <v>0</v>
      </c>
      <c r="U69" s="175">
        <v>222.24277497174151</v>
      </c>
      <c r="V69" s="167">
        <v>0</v>
      </c>
      <c r="W69" s="167">
        <v>0.22552255225522552</v>
      </c>
      <c r="X69" s="184">
        <v>5.1380369342343864E-2</v>
      </c>
      <c r="Y69" s="168">
        <v>51.380369342343862</v>
      </c>
      <c r="Z69" s="168">
        <v>46.336112815516493</v>
      </c>
      <c r="AA69" s="168">
        <v>64.996908865352268</v>
      </c>
      <c r="AB69" s="168">
        <v>11.47427451407234</v>
      </c>
      <c r="AC69" s="168">
        <v>452.25880334512436</v>
      </c>
      <c r="AD69" s="168">
        <v>272.53155151541426</v>
      </c>
      <c r="AE69" s="168">
        <v>50.946790048879613</v>
      </c>
      <c r="AF69" s="168">
        <v>45.623536398108506</v>
      </c>
      <c r="AG69" s="168">
        <v>17.578747199542985</v>
      </c>
      <c r="AH69" s="168">
        <v>59.557222815449862</v>
      </c>
      <c r="AI69" s="168">
        <v>9.4650868369821453</v>
      </c>
      <c r="AJ69" s="185">
        <v>36.871025978534348</v>
      </c>
      <c r="AK69" s="185">
        <v>429.77970462258344</v>
      </c>
      <c r="AL69" s="185">
        <v>17.578747199542985</v>
      </c>
      <c r="AM69" s="185">
        <v>43.793836328064273</v>
      </c>
      <c r="AN69" s="168">
        <v>497.8728000517907</v>
      </c>
      <c r="AO69" s="168">
        <v>0.2325508464550933</v>
      </c>
      <c r="AP69" s="186">
        <v>0</v>
      </c>
      <c r="AQ69" s="187">
        <v>0</v>
      </c>
      <c r="AR69" s="186">
        <v>0</v>
      </c>
      <c r="AS69" s="168">
        <v>15.873770860942285</v>
      </c>
      <c r="AT69" s="168">
        <v>20.954743703055101</v>
      </c>
      <c r="AU69" s="168">
        <v>1359.0104565999104</v>
      </c>
      <c r="AV69" s="189">
        <v>1893.802988852615</v>
      </c>
      <c r="AW69" s="189">
        <v>0</v>
      </c>
      <c r="AX69" s="175">
        <v>210.42255431695725</v>
      </c>
      <c r="AY69" s="190">
        <v>0.22709083462607121</v>
      </c>
      <c r="AZ69" s="174">
        <v>46.764892388042583</v>
      </c>
      <c r="BA69" s="187">
        <v>58.061621221701671</v>
      </c>
      <c r="BB69" s="191">
        <v>160.427952</v>
      </c>
      <c r="BC69" s="192"/>
      <c r="BD69" s="192"/>
      <c r="BE69" s="192"/>
      <c r="BF69" s="187"/>
      <c r="BG69" s="193" t="s">
        <v>322</v>
      </c>
    </row>
    <row r="70" spans="1:59">
      <c r="A70" s="164" t="s">
        <v>181</v>
      </c>
      <c r="B70" s="164" t="s">
        <v>248</v>
      </c>
      <c r="C70" s="164" t="s">
        <v>183</v>
      </c>
      <c r="D70" s="164">
        <v>0</v>
      </c>
      <c r="E70" s="164" t="s">
        <v>191</v>
      </c>
      <c r="F70" s="181">
        <v>44199</v>
      </c>
      <c r="G70" s="178">
        <v>2010</v>
      </c>
      <c r="H70" s="175">
        <v>241.61312599999999</v>
      </c>
      <c r="I70" s="175">
        <v>1623.2067900000002</v>
      </c>
      <c r="J70" s="175">
        <v>6718.2061540812165</v>
      </c>
      <c r="K70" s="171">
        <v>1.0465915423691268E-3</v>
      </c>
      <c r="L70" s="171">
        <v>0.12411795754104199</v>
      </c>
      <c r="M70" s="174">
        <v>82.526485648594303</v>
      </c>
      <c r="N70" s="174">
        <v>0</v>
      </c>
      <c r="O70" s="174">
        <v>131.36236098897842</v>
      </c>
      <c r="P70" s="174">
        <v>16.019800120607126</v>
      </c>
      <c r="Q70" s="168">
        <v>1.1544000000000001</v>
      </c>
      <c r="R70" s="168">
        <v>5.7259999999999998E-2</v>
      </c>
      <c r="S70" s="168">
        <v>4.777886115342923E-3</v>
      </c>
      <c r="T70" s="175">
        <v>0</v>
      </c>
      <c r="U70" s="175">
        <v>80.927680809527914</v>
      </c>
      <c r="V70" s="167">
        <v>0</v>
      </c>
      <c r="W70" s="167">
        <v>0.20622062206220623</v>
      </c>
      <c r="X70" s="184">
        <v>2.8163934192210301E-2</v>
      </c>
      <c r="Y70" s="168">
        <v>28.163934192210302</v>
      </c>
      <c r="Z70" s="168">
        <v>25.036223985986851</v>
      </c>
      <c r="AA70" s="168">
        <v>34.56958401809235</v>
      </c>
      <c r="AB70" s="168">
        <v>7.5955389455407527</v>
      </c>
      <c r="AC70" s="168">
        <v>219.17156962244604</v>
      </c>
      <c r="AD70" s="168">
        <v>191.55085686761313</v>
      </c>
      <c r="AE70" s="168">
        <v>17.52348178825391</v>
      </c>
      <c r="AF70" s="168">
        <v>15.445271308907682</v>
      </c>
      <c r="AG70" s="168">
        <v>5.8029317087614904</v>
      </c>
      <c r="AH70" s="168">
        <v>32.000868766866859</v>
      </c>
      <c r="AI70" s="168">
        <v>5.1135698390831763</v>
      </c>
      <c r="AJ70" s="185">
        <v>19.922654146903675</v>
      </c>
      <c r="AK70" s="185">
        <v>207.00514015231846</v>
      </c>
      <c r="AL70" s="185">
        <v>5.8029317087614904</v>
      </c>
      <c r="AM70" s="185">
        <v>14.45492828549944</v>
      </c>
      <c r="AN70" s="168">
        <v>269.03106125249082</v>
      </c>
      <c r="AO70" s="168">
        <v>0.12566141594895464</v>
      </c>
      <c r="AP70" s="186">
        <v>0</v>
      </c>
      <c r="AQ70" s="187">
        <v>0</v>
      </c>
      <c r="AR70" s="186">
        <v>0</v>
      </c>
      <c r="AS70" s="168">
        <v>15.763691107252205</v>
      </c>
      <c r="AT70" s="168">
        <v>19.111577833526702</v>
      </c>
      <c r="AU70" s="168">
        <v>1243.6268865350012</v>
      </c>
      <c r="AV70" s="189">
        <v>1758.070261811914</v>
      </c>
      <c r="AW70" s="189">
        <v>0</v>
      </c>
      <c r="AX70" s="175">
        <v>214.39881241608711</v>
      </c>
      <c r="AY70" s="190">
        <v>0.11656624231669559</v>
      </c>
      <c r="AZ70" s="174">
        <v>17.350798657150946</v>
      </c>
      <c r="BA70" s="187">
        <v>52.954558110749673</v>
      </c>
      <c r="BB70" s="191">
        <v>160.427952</v>
      </c>
      <c r="BC70" s="192"/>
      <c r="BD70" s="192"/>
      <c r="BE70" s="192"/>
      <c r="BF70" s="187"/>
      <c r="BG70" s="193" t="s">
        <v>323</v>
      </c>
    </row>
    <row r="71" spans="1:59">
      <c r="A71" s="164" t="s">
        <v>181</v>
      </c>
      <c r="B71" s="164" t="s">
        <v>248</v>
      </c>
      <c r="C71" s="164" t="s">
        <v>183</v>
      </c>
      <c r="D71" s="164">
        <v>0</v>
      </c>
      <c r="E71" s="164" t="s">
        <v>191</v>
      </c>
      <c r="F71" s="181">
        <v>42372</v>
      </c>
      <c r="G71" s="178">
        <v>2015</v>
      </c>
      <c r="H71" s="175">
        <v>257.56381499999998</v>
      </c>
      <c r="I71" s="175">
        <v>2306.9010600000001</v>
      </c>
      <c r="J71" s="175">
        <v>8956.6193915865097</v>
      </c>
      <c r="K71" s="171">
        <v>1.4841849935890361E-3</v>
      </c>
      <c r="L71" s="171">
        <v>0.14508525021236429</v>
      </c>
      <c r="M71" s="174">
        <v>82.526485648594303</v>
      </c>
      <c r="N71" s="174">
        <v>0</v>
      </c>
      <c r="O71" s="174">
        <v>159.85620521445011</v>
      </c>
      <c r="P71" s="174">
        <v>19.494659172493918</v>
      </c>
      <c r="Q71" s="168">
        <v>0.63952561009395126</v>
      </c>
      <c r="R71" s="168">
        <v>4.5984432810352499E-2</v>
      </c>
      <c r="S71" s="168">
        <v>2.4829792573694844E-3</v>
      </c>
      <c r="T71" s="175">
        <v>0</v>
      </c>
      <c r="U71" s="175">
        <v>69.294781638554582</v>
      </c>
      <c r="V71" s="167">
        <v>0</v>
      </c>
      <c r="W71" s="167">
        <v>0.22724915293618433</v>
      </c>
      <c r="X71" s="184">
        <v>3.2866221557854326E-2</v>
      </c>
      <c r="Y71" s="168">
        <v>32.866221557854324</v>
      </c>
      <c r="Z71" s="168">
        <v>29.31601469399029</v>
      </c>
      <c r="AA71" s="168">
        <v>40.139427450014132</v>
      </c>
      <c r="AB71" s="168">
        <v>8.5460442201801374</v>
      </c>
      <c r="AC71" s="168">
        <v>219.2792054132141</v>
      </c>
      <c r="AD71" s="168">
        <v>202.68147747580107</v>
      </c>
      <c r="AE71" s="168">
        <v>11.68438248479881</v>
      </c>
      <c r="AF71" s="168">
        <v>9.9566942857924481</v>
      </c>
      <c r="AG71" s="168">
        <v>3.4870454013212466</v>
      </c>
      <c r="AH71" s="168">
        <v>22.926463884349271</v>
      </c>
      <c r="AI71" s="168">
        <v>5.9872114406384433</v>
      </c>
      <c r="AJ71" s="185">
        <v>23.328803253351847</v>
      </c>
      <c r="AK71" s="185">
        <v>205.03216911260409</v>
      </c>
      <c r="AL71" s="185">
        <v>3.4870454013212466</v>
      </c>
      <c r="AM71" s="185">
        <v>8.7969820754884367</v>
      </c>
      <c r="AN71" s="168">
        <v>315.03826358239371</v>
      </c>
      <c r="AO71" s="168">
        <v>0.14715086836277741</v>
      </c>
      <c r="AP71" s="186">
        <v>0</v>
      </c>
      <c r="AQ71" s="187">
        <v>0</v>
      </c>
      <c r="AR71" s="186">
        <v>0</v>
      </c>
      <c r="AS71" s="168">
        <v>15.763691107252205</v>
      </c>
      <c r="AT71" s="168">
        <v>18.204531342338345</v>
      </c>
      <c r="AU71" s="168">
        <v>1196.6766408651929</v>
      </c>
      <c r="AV71" s="189">
        <v>1685.9090106190251</v>
      </c>
      <c r="AW71" s="189">
        <v>0</v>
      </c>
      <c r="AX71" s="175">
        <v>205.59865983158846</v>
      </c>
      <c r="AY71" s="190">
        <v>0.12760418833621612</v>
      </c>
      <c r="AZ71" s="174">
        <v>14.246914238209385</v>
      </c>
      <c r="BA71" s="187">
        <v>50.441304283924119</v>
      </c>
      <c r="BB71" s="191">
        <v>147.84205500000002</v>
      </c>
      <c r="BC71" s="192"/>
      <c r="BD71" s="192"/>
      <c r="BE71" s="192"/>
      <c r="BF71" s="187"/>
      <c r="BG71" s="193" t="s">
        <v>324</v>
      </c>
    </row>
    <row r="72" spans="1:59">
      <c r="A72" s="164" t="s">
        <v>181</v>
      </c>
      <c r="B72" s="164" t="s">
        <v>248</v>
      </c>
      <c r="C72" s="164" t="s">
        <v>183</v>
      </c>
      <c r="D72" s="164">
        <v>0</v>
      </c>
      <c r="E72" s="164" t="s">
        <v>191</v>
      </c>
      <c r="F72" s="181">
        <v>36891</v>
      </c>
      <c r="G72" s="178">
        <v>2020</v>
      </c>
      <c r="H72" s="175">
        <v>271.85700000000003</v>
      </c>
      <c r="I72" s="175">
        <v>3336.44022</v>
      </c>
      <c r="J72" s="175">
        <v>12272.776570034979</v>
      </c>
      <c r="K72" s="171">
        <v>2.1066643617181713E-3</v>
      </c>
      <c r="L72" s="171">
        <v>0.19308630179757566</v>
      </c>
      <c r="M72" s="174">
        <v>82.526485648594303</v>
      </c>
      <c r="N72" s="174">
        <v>0</v>
      </c>
      <c r="O72" s="174">
        <v>216.15009860423726</v>
      </c>
      <c r="P72" s="174">
        <v>26.359768122467962</v>
      </c>
      <c r="Q72" s="168">
        <v>0.86473667691723133</v>
      </c>
      <c r="R72" s="168">
        <v>8.6473097130280813E-2</v>
      </c>
      <c r="S72" s="168">
        <v>3.1808512450193713E-3</v>
      </c>
      <c r="T72" s="175">
        <v>0</v>
      </c>
      <c r="U72" s="175">
        <v>64.784646015398181</v>
      </c>
      <c r="V72" s="167">
        <v>0</v>
      </c>
      <c r="W72" s="167">
        <v>0.25382354487378112</v>
      </c>
      <c r="X72" s="184">
        <v>4.315575374152926E-2</v>
      </c>
      <c r="Y72" s="168">
        <v>43.15575374152926</v>
      </c>
      <c r="Z72" s="168">
        <v>39.040536862626702</v>
      </c>
      <c r="AA72" s="168">
        <v>53.219507080813706</v>
      </c>
      <c r="AB72" s="168">
        <v>9.3447288653765597</v>
      </c>
      <c r="AC72" s="168">
        <v>231.79683246371931</v>
      </c>
      <c r="AD72" s="168">
        <v>157.85136027825905</v>
      </c>
      <c r="AE72" s="168">
        <v>10.743198556946362</v>
      </c>
      <c r="AF72" s="168">
        <v>8.82723405755649</v>
      </c>
      <c r="AG72" s="168">
        <v>2.9120903513988998</v>
      </c>
      <c r="AH72" s="168">
        <v>20.871848500595775</v>
      </c>
      <c r="AI72" s="168">
        <v>7.9730051470089904</v>
      </c>
      <c r="AJ72" s="185">
        <v>31.067531715617712</v>
      </c>
      <c r="AK72" s="185">
        <v>212.82343867011812</v>
      </c>
      <c r="AL72" s="185">
        <v>2.9120903513988998</v>
      </c>
      <c r="AM72" s="185">
        <v>7.2827909083156825</v>
      </c>
      <c r="AN72" s="168">
        <v>419.54988171723045</v>
      </c>
      <c r="AO72" s="168">
        <v>0.19596708258279411</v>
      </c>
      <c r="AP72" s="186">
        <v>0</v>
      </c>
      <c r="AQ72" s="187">
        <v>0</v>
      </c>
      <c r="AR72" s="186">
        <v>0</v>
      </c>
      <c r="AS72" s="168">
        <v>15.763691107252205</v>
      </c>
      <c r="AT72" s="168">
        <v>17.85555920486636</v>
      </c>
      <c r="AU72" s="168">
        <v>1178.596548015043</v>
      </c>
      <c r="AV72" s="189">
        <v>1637.1826011908315</v>
      </c>
      <c r="AW72" s="189">
        <v>0</v>
      </c>
      <c r="AX72" s="175">
        <v>199.65641477936973</v>
      </c>
      <c r="AY72" s="190">
        <v>0.15874431683395776</v>
      </c>
      <c r="AZ72" s="174">
        <v>12.934670156184984</v>
      </c>
      <c r="BA72" s="187">
        <v>49.474368665433495</v>
      </c>
      <c r="BB72" s="191">
        <v>135.256158</v>
      </c>
      <c r="BC72" s="192"/>
      <c r="BD72" s="192"/>
      <c r="BE72" s="192"/>
      <c r="BF72" s="187"/>
      <c r="BG72" s="193" t="s">
        <v>325</v>
      </c>
    </row>
    <row r="73" spans="1:59">
      <c r="A73" s="164" t="s">
        <v>181</v>
      </c>
      <c r="B73" s="164" t="s">
        <v>248</v>
      </c>
      <c r="C73" s="164" t="s">
        <v>183</v>
      </c>
      <c r="D73" s="164">
        <v>0</v>
      </c>
      <c r="E73" s="164" t="s">
        <v>191</v>
      </c>
      <c r="F73" s="181">
        <v>38718</v>
      </c>
      <c r="G73" s="178">
        <v>2025</v>
      </c>
      <c r="H73" s="175">
        <v>284.505</v>
      </c>
      <c r="I73" s="175">
        <v>3917.4801099999995</v>
      </c>
      <c r="J73" s="175">
        <v>13769.459622853727</v>
      </c>
      <c r="K73" s="171">
        <v>2.414344058970098E-3</v>
      </c>
      <c r="L73" s="171">
        <v>0.21613255567519571</v>
      </c>
      <c r="M73" s="174">
        <v>82.526485648594303</v>
      </c>
      <c r="N73" s="174">
        <v>0</v>
      </c>
      <c r="O73" s="174">
        <v>243.44740163455197</v>
      </c>
      <c r="P73" s="174">
        <v>29.68870751640878</v>
      </c>
      <c r="Q73" s="168">
        <v>0.97394309997076334</v>
      </c>
      <c r="R73" s="168">
        <v>6.6348003710489198E-2</v>
      </c>
      <c r="S73" s="168">
        <v>3.4232899245031311E-3</v>
      </c>
      <c r="T73" s="175">
        <v>0</v>
      </c>
      <c r="U73" s="175">
        <v>62.143876879709801</v>
      </c>
      <c r="V73" s="167">
        <v>0</v>
      </c>
      <c r="W73" s="167">
        <v>0.25999369995910332</v>
      </c>
      <c r="X73" s="184">
        <v>4.7265724182471783E-2</v>
      </c>
      <c r="Y73" s="168">
        <v>47.265724182471786</v>
      </c>
      <c r="Z73" s="168">
        <v>43.711174288816444</v>
      </c>
      <c r="AA73" s="168">
        <v>59.447654003842523</v>
      </c>
      <c r="AB73" s="168">
        <v>6.9408004817425537</v>
      </c>
      <c r="AC73" s="168">
        <v>175.43011775659974</v>
      </c>
      <c r="AD73" s="168">
        <v>106.88681389012915</v>
      </c>
      <c r="AE73" s="168">
        <v>9.9164518724920185</v>
      </c>
      <c r="AF73" s="168">
        <v>7.939989888058923</v>
      </c>
      <c r="AG73" s="168">
        <v>2.5979755445745387</v>
      </c>
      <c r="AH73" s="168">
        <v>23.368696784219363</v>
      </c>
      <c r="AI73" s="168">
        <v>8.9267553629454142</v>
      </c>
      <c r="AJ73" s="185">
        <v>34.78441892587103</v>
      </c>
      <c r="AK73" s="185">
        <v>154.18665019586194</v>
      </c>
      <c r="AL73" s="185">
        <v>2.5979755445745387</v>
      </c>
      <c r="AM73" s="185">
        <v>6.2107598347024382</v>
      </c>
      <c r="AN73" s="168">
        <v>469.74689378085492</v>
      </c>
      <c r="AO73" s="168">
        <v>0.21941354851485165</v>
      </c>
      <c r="AP73" s="186">
        <v>0</v>
      </c>
      <c r="AQ73" s="187">
        <v>0</v>
      </c>
      <c r="AR73" s="186">
        <v>0</v>
      </c>
      <c r="AS73" s="168">
        <v>15.763691107252205</v>
      </c>
      <c r="AT73" s="168">
        <v>17.721297561262823</v>
      </c>
      <c r="AU73" s="168">
        <v>1171.6380346515887</v>
      </c>
      <c r="AV73" s="189">
        <v>1592.0438488724471</v>
      </c>
      <c r="AW73" s="189">
        <v>0</v>
      </c>
      <c r="AX73" s="175">
        <v>194.15168888688385</v>
      </c>
      <c r="AY73" s="190">
        <v>0.16613319337963053</v>
      </c>
      <c r="AZ73" s="174">
        <v>12.06533865017423</v>
      </c>
      <c r="BA73" s="187">
        <v>49.102355110604137</v>
      </c>
      <c r="BB73" s="191">
        <v>138.53047700000002</v>
      </c>
      <c r="BC73" s="192"/>
      <c r="BD73" s="192"/>
      <c r="BE73" s="192"/>
      <c r="BF73" s="187"/>
      <c r="BG73" s="193" t="s">
        <v>326</v>
      </c>
    </row>
    <row r="74" spans="1:59">
      <c r="A74" s="164" t="s">
        <v>181</v>
      </c>
      <c r="B74" s="164" t="s">
        <v>248</v>
      </c>
      <c r="C74" s="164" t="s">
        <v>183</v>
      </c>
      <c r="D74" s="164">
        <v>0</v>
      </c>
      <c r="E74" s="164" t="s">
        <v>191</v>
      </c>
      <c r="F74" s="181">
        <v>49680</v>
      </c>
      <c r="G74" s="178">
        <v>2030</v>
      </c>
      <c r="H74" s="175">
        <v>295.48200000000003</v>
      </c>
      <c r="I74" s="175">
        <v>4498.5199999999995</v>
      </c>
      <c r="J74" s="175">
        <v>15224.34530698993</v>
      </c>
      <c r="K74" s="171">
        <v>2.6956849440217478E-3</v>
      </c>
      <c r="L74" s="171">
        <v>0.23918053311076734</v>
      </c>
      <c r="M74" s="174">
        <v>82.526485648594303</v>
      </c>
      <c r="N74" s="174">
        <v>0</v>
      </c>
      <c r="O74" s="174">
        <v>270.05133895367334</v>
      </c>
      <c r="P74" s="174">
        <v>32.933090116301628</v>
      </c>
      <c r="Q74" s="168">
        <v>1.08037562301288</v>
      </c>
      <c r="R74" s="168">
        <v>9.3055802204054072E-2</v>
      </c>
      <c r="S74" s="168">
        <v>3.6563161986614412E-3</v>
      </c>
      <c r="T74" s="175">
        <v>0</v>
      </c>
      <c r="U74" s="175">
        <v>60.031152235329252</v>
      </c>
      <c r="V74" s="167">
        <v>0</v>
      </c>
      <c r="W74" s="167">
        <v>0.26386689709842104</v>
      </c>
      <c r="X74" s="184">
        <v>5.1852000103463095E-2</v>
      </c>
      <c r="Y74" s="168">
        <v>51.852000103463098</v>
      </c>
      <c r="Z74" s="168">
        <v>48.377067155107568</v>
      </c>
      <c r="AA74" s="168">
        <v>65.740571582596061</v>
      </c>
      <c r="AB74" s="168">
        <v>6.1457001972839853</v>
      </c>
      <c r="AC74" s="168">
        <v>158.07789157002873</v>
      </c>
      <c r="AD74" s="168">
        <v>89.676367483596408</v>
      </c>
      <c r="AE74" s="168">
        <v>10.226062237621525</v>
      </c>
      <c r="AF74" s="168">
        <v>8.0984482217957474</v>
      </c>
      <c r="AG74" s="168">
        <v>2.6509413409431817</v>
      </c>
      <c r="AH74" s="168">
        <v>25.863087100546558</v>
      </c>
      <c r="AI74" s="168">
        <v>9.879585847937733</v>
      </c>
      <c r="AJ74" s="185">
        <v>38.497481307169835</v>
      </c>
      <c r="AK74" s="185">
        <v>134.56674065355017</v>
      </c>
      <c r="AL74" s="185">
        <v>2.6509413409431817</v>
      </c>
      <c r="AM74" s="185">
        <v>6.1846267051587711</v>
      </c>
      <c r="AN74" s="168">
        <v>519.89108492564378</v>
      </c>
      <c r="AO74" s="168">
        <v>0.24283534238331284</v>
      </c>
      <c r="AP74" s="186">
        <v>0</v>
      </c>
      <c r="AQ74" s="187">
        <v>0</v>
      </c>
      <c r="AR74" s="186">
        <v>0</v>
      </c>
      <c r="AS74" s="168">
        <v>15.763691107252205</v>
      </c>
      <c r="AT74" s="168">
        <v>17.669642466177848</v>
      </c>
      <c r="AU74" s="168">
        <v>1168.9604944819275</v>
      </c>
      <c r="AV74" s="189">
        <v>1574.465072070378</v>
      </c>
      <c r="AW74" s="189">
        <v>0</v>
      </c>
      <c r="AX74" s="175">
        <v>192.00793561833879</v>
      </c>
      <c r="AY74" s="190">
        <v>0.17548277087424308</v>
      </c>
      <c r="AZ74" s="174">
        <v>11.526457613495795</v>
      </c>
      <c r="BA74" s="187">
        <v>48.959228637310289</v>
      </c>
      <c r="BB74" s="191">
        <v>141.80479600000001</v>
      </c>
      <c r="BC74" s="192"/>
      <c r="BD74" s="192"/>
      <c r="BE74" s="192"/>
      <c r="BF74" s="187"/>
      <c r="BG74" s="193" t="s">
        <v>327</v>
      </c>
    </row>
    <row r="75" spans="1:59">
      <c r="A75" s="164" t="s">
        <v>181</v>
      </c>
      <c r="B75" s="164" t="s">
        <v>248</v>
      </c>
      <c r="C75" s="164" t="s">
        <v>183</v>
      </c>
      <c r="D75" s="164">
        <v>0</v>
      </c>
      <c r="E75" s="164" t="s">
        <v>191</v>
      </c>
      <c r="F75" s="181">
        <v>36891</v>
      </c>
      <c r="G75" s="178">
        <v>2035</v>
      </c>
      <c r="H75" s="175">
        <v>304.84699999999998</v>
      </c>
      <c r="I75" s="175">
        <v>5876.94</v>
      </c>
      <c r="J75" s="175">
        <v>19278.326504771248</v>
      </c>
      <c r="K75" s="171">
        <v>3.4923828108236205E-3</v>
      </c>
      <c r="L75" s="171">
        <v>0.30881786073874085</v>
      </c>
      <c r="M75" s="174">
        <v>82.526485648594303</v>
      </c>
      <c r="N75" s="174">
        <v>0</v>
      </c>
      <c r="O75" s="174">
        <v>348.9971958005159</v>
      </c>
      <c r="P75" s="174">
        <v>42.56063363420926</v>
      </c>
      <c r="Q75" s="168">
        <v>1.3962088257129961</v>
      </c>
      <c r="R75" s="168">
        <v>0.11800424688524157</v>
      </c>
      <c r="S75" s="168">
        <v>4.5800313787342376E-3</v>
      </c>
      <c r="T75" s="175">
        <v>0</v>
      </c>
      <c r="U75" s="175">
        <v>59.384168598031621</v>
      </c>
      <c r="V75" s="167">
        <v>0</v>
      </c>
      <c r="W75" s="167">
        <v>0.27403166100722626</v>
      </c>
      <c r="X75" s="184">
        <v>6.6744097757676049E-2</v>
      </c>
      <c r="Y75" s="168">
        <v>66.744097757676045</v>
      </c>
      <c r="Z75" s="168">
        <v>62.464322671165917</v>
      </c>
      <c r="AA75" s="168">
        <v>84.862661552096355</v>
      </c>
      <c r="AB75" s="168">
        <v>7.2423105627775897</v>
      </c>
      <c r="AC75" s="168">
        <v>188.00962598571851</v>
      </c>
      <c r="AD75" s="168">
        <v>103.56020087376568</v>
      </c>
      <c r="AE75" s="168">
        <v>12.920177587354019</v>
      </c>
      <c r="AF75" s="168">
        <v>10.195667244539562</v>
      </c>
      <c r="AG75" s="168">
        <v>3.3420754028340789</v>
      </c>
      <c r="AH75" s="168">
        <v>33.394304584425441</v>
      </c>
      <c r="AI75" s="168">
        <v>12.756469273690257</v>
      </c>
      <c r="AJ75" s="185">
        <v>49.70785339747566</v>
      </c>
      <c r="AK75" s="185">
        <v>157.65206094315042</v>
      </c>
      <c r="AL75" s="185">
        <v>3.3420754028340789</v>
      </c>
      <c r="AM75" s="185">
        <v>7.7245432035568298</v>
      </c>
      <c r="AN75" s="168">
        <v>671.2826219911143</v>
      </c>
      <c r="AO75" s="168">
        <v>0.31354864523305781</v>
      </c>
      <c r="AP75" s="186">
        <v>0</v>
      </c>
      <c r="AQ75" s="187">
        <v>0</v>
      </c>
      <c r="AR75" s="186">
        <v>0</v>
      </c>
      <c r="AS75" s="168">
        <v>15.763691107252205</v>
      </c>
      <c r="AT75" s="168">
        <v>17.649768965626066</v>
      </c>
      <c r="AU75" s="168">
        <v>1167.9302950396309</v>
      </c>
      <c r="AV75" s="189">
        <v>1568.2120320696699</v>
      </c>
      <c r="AW75" s="189">
        <v>0</v>
      </c>
      <c r="AX75" s="175">
        <v>191.2453697645939</v>
      </c>
      <c r="AY75" s="190">
        <v>0.21894293779396237</v>
      </c>
      <c r="AZ75" s="174">
        <v>11.356947281693543</v>
      </c>
      <c r="BA75" s="187">
        <v>48.904162935828168</v>
      </c>
      <c r="BB75" s="191">
        <v>141.80479600000001</v>
      </c>
      <c r="BC75" s="192"/>
      <c r="BD75" s="192"/>
      <c r="BE75" s="192"/>
      <c r="BF75" s="187"/>
      <c r="BG75" s="193" t="s">
        <v>328</v>
      </c>
    </row>
    <row r="76" spans="1:59">
      <c r="A76" s="164" t="s">
        <v>181</v>
      </c>
      <c r="B76" s="164" t="s">
        <v>248</v>
      </c>
      <c r="C76" s="164" t="s">
        <v>183</v>
      </c>
      <c r="D76" s="164">
        <v>0</v>
      </c>
      <c r="E76" s="164" t="s">
        <v>191</v>
      </c>
      <c r="F76" s="181">
        <v>47853</v>
      </c>
      <c r="G76" s="178">
        <v>2040</v>
      </c>
      <c r="H76" s="175">
        <v>312.43900000000002</v>
      </c>
      <c r="I76" s="175">
        <v>7255.3599999999988</v>
      </c>
      <c r="J76" s="175">
        <v>23221.684872887185</v>
      </c>
      <c r="K76" s="171">
        <v>4.2497734670946374E-3</v>
      </c>
      <c r="L76" s="171">
        <v>0.37530123145459815</v>
      </c>
      <c r="M76" s="174">
        <v>82.526485648594303</v>
      </c>
      <c r="N76" s="174">
        <v>0</v>
      </c>
      <c r="O76" s="174">
        <v>424.28055016314812</v>
      </c>
      <c r="P76" s="174">
        <v>51.741530507700993</v>
      </c>
      <c r="Q76" s="168">
        <v>1.6973897092707735</v>
      </c>
      <c r="R76" s="168">
        <v>0.12754134503374623</v>
      </c>
      <c r="S76" s="168">
        <v>5.4327075341771463E-3</v>
      </c>
      <c r="T76" s="175">
        <v>0</v>
      </c>
      <c r="U76" s="175">
        <v>58.478221640710892</v>
      </c>
      <c r="V76" s="167">
        <v>0</v>
      </c>
      <c r="W76" s="167">
        <v>0.27588267527509941</v>
      </c>
      <c r="X76" s="184">
        <v>8.1035169495505252E-2</v>
      </c>
      <c r="Y76" s="168">
        <v>81.035169495505258</v>
      </c>
      <c r="Z76" s="168">
        <v>75.91292685564396</v>
      </c>
      <c r="AA76" s="168">
        <v>103.12506499681069</v>
      </c>
      <c r="AB76" s="168">
        <v>8.5373020635605084</v>
      </c>
      <c r="AC76" s="168">
        <v>222.31138871450995</v>
      </c>
      <c r="AD76" s="168">
        <v>121.41006741967948</v>
      </c>
      <c r="AE76" s="168">
        <v>15.593920561546144</v>
      </c>
      <c r="AF76" s="168">
        <v>12.291446359674637</v>
      </c>
      <c r="AG76" s="168">
        <v>4.0310918430428986</v>
      </c>
      <c r="AH76" s="168">
        <v>40.584100855279914</v>
      </c>
      <c r="AI76" s="168">
        <v>15.502934049212762</v>
      </c>
      <c r="AJ76" s="185">
        <v>60.409992806431198</v>
      </c>
      <c r="AK76" s="185">
        <v>185.41780482593603</v>
      </c>
      <c r="AL76" s="185">
        <v>4.0310918430428986</v>
      </c>
      <c r="AM76" s="185">
        <v>9.2882862754440474</v>
      </c>
      <c r="AN76" s="168">
        <v>815.81053868877018</v>
      </c>
      <c r="AO76" s="168">
        <v>0.38105602736145455</v>
      </c>
      <c r="AP76" s="186">
        <v>0</v>
      </c>
      <c r="AQ76" s="187">
        <v>0</v>
      </c>
      <c r="AR76" s="186">
        <v>0</v>
      </c>
      <c r="AS76" s="168">
        <v>15.763691107252205</v>
      </c>
      <c r="AT76" s="168">
        <v>17.642122943030778</v>
      </c>
      <c r="AU76" s="168">
        <v>1167.5339367365648</v>
      </c>
      <c r="AV76" s="189">
        <v>1566.1533143756606</v>
      </c>
      <c r="AW76" s="189">
        <v>0</v>
      </c>
      <c r="AX76" s="175">
        <v>190.99430663117812</v>
      </c>
      <c r="AY76" s="190">
        <v>0.25936317007641574</v>
      </c>
      <c r="AZ76" s="174">
        <v>11.169007395291931</v>
      </c>
      <c r="BA76" s="187">
        <v>48.882977257106859</v>
      </c>
      <c r="BB76" s="191">
        <v>141.80479600000001</v>
      </c>
      <c r="BC76" s="192"/>
      <c r="BD76" s="192"/>
      <c r="BE76" s="192"/>
      <c r="BF76" s="187"/>
      <c r="BG76" s="193" t="s">
        <v>329</v>
      </c>
    </row>
    <row r="77" spans="1:59">
      <c r="A77" s="164" t="s">
        <v>181</v>
      </c>
      <c r="B77" s="164" t="s">
        <v>248</v>
      </c>
      <c r="C77" s="164" t="s">
        <v>183</v>
      </c>
      <c r="D77" s="164">
        <v>0</v>
      </c>
      <c r="E77" s="164" t="s">
        <v>191</v>
      </c>
      <c r="F77" s="181">
        <v>40545</v>
      </c>
      <c r="G77" s="178">
        <v>2045</v>
      </c>
      <c r="H77" s="175">
        <v>318.21600000000001</v>
      </c>
      <c r="I77" s="175">
        <v>8633.7799999999988</v>
      </c>
      <c r="J77" s="175">
        <v>27131.822409935383</v>
      </c>
      <c r="K77" s="171">
        <v>4.9374290876191681E-3</v>
      </c>
      <c r="L77" s="171">
        <v>0.43581021782885898</v>
      </c>
      <c r="M77" s="174">
        <v>82.526485648594303</v>
      </c>
      <c r="N77" s="174">
        <v>0</v>
      </c>
      <c r="O77" s="174">
        <v>492.75343065997004</v>
      </c>
      <c r="P77" s="174">
        <v>60.091881787801228</v>
      </c>
      <c r="Q77" s="168">
        <v>1.9713244033658508</v>
      </c>
      <c r="R77" s="168">
        <v>0.14375375177574617</v>
      </c>
      <c r="S77" s="168">
        <v>6.1949254700136092E-3</v>
      </c>
      <c r="T77" s="175">
        <v>0</v>
      </c>
      <c r="U77" s="175">
        <v>57.07273415120261</v>
      </c>
      <c r="V77" s="167">
        <v>0</v>
      </c>
      <c r="W77" s="167">
        <v>0.27271289638852159</v>
      </c>
      <c r="X77" s="184">
        <v>9.4074159676886954E-2</v>
      </c>
      <c r="Y77" s="168">
        <v>94.07415967688695</v>
      </c>
      <c r="Z77" s="168">
        <v>88.152677929950841</v>
      </c>
      <c r="AA77" s="168">
        <v>119.74952875551975</v>
      </c>
      <c r="AB77" s="168">
        <v>9.8246427115708244</v>
      </c>
      <c r="AC77" s="168">
        <v>256.07375200052638</v>
      </c>
      <c r="AD77" s="168">
        <v>139.53663027350186</v>
      </c>
      <c r="AE77" s="168">
        <v>18.069317766387041</v>
      </c>
      <c r="AF77" s="168">
        <v>14.237476541279175</v>
      </c>
      <c r="AG77" s="168">
        <v>4.6697718044792413</v>
      </c>
      <c r="AH77" s="168">
        <v>47.127633896941582</v>
      </c>
      <c r="AI77" s="168">
        <v>18.002530783205287</v>
      </c>
      <c r="AJ77" s="185">
        <v>70.150147146745553</v>
      </c>
      <c r="AK77" s="185">
        <v>213.23165701458836</v>
      </c>
      <c r="AL77" s="185">
        <v>4.6697718044792413</v>
      </c>
      <c r="AM77" s="185">
        <v>10.750103968504863</v>
      </c>
      <c r="AN77" s="168">
        <v>947.34717466519987</v>
      </c>
      <c r="AO77" s="168">
        <v>0.44249532678289755</v>
      </c>
      <c r="AP77" s="186">
        <v>0</v>
      </c>
      <c r="AQ77" s="187">
        <v>0</v>
      </c>
      <c r="AR77" s="186">
        <v>0</v>
      </c>
      <c r="AS77" s="168">
        <v>15.763691107252205</v>
      </c>
      <c r="AT77" s="168">
        <v>17.63918125385149</v>
      </c>
      <c r="AU77" s="168">
        <v>1167.3814342253827</v>
      </c>
      <c r="AV77" s="189">
        <v>1565.5053041787783</v>
      </c>
      <c r="AW77" s="189">
        <v>0</v>
      </c>
      <c r="AX77" s="175">
        <v>190.915280997412</v>
      </c>
      <c r="AY77" s="190">
        <v>0.29562988560250569</v>
      </c>
      <c r="AZ77" s="174">
        <v>10.896057077767439</v>
      </c>
      <c r="BA77" s="187">
        <v>48.874826394213947</v>
      </c>
      <c r="BB77" s="191">
        <v>141.80479600000001</v>
      </c>
      <c r="BC77" s="192"/>
      <c r="BD77" s="192"/>
      <c r="BE77" s="192"/>
      <c r="BF77" s="187"/>
      <c r="BG77" s="193" t="s">
        <v>330</v>
      </c>
    </row>
    <row r="78" spans="1:59">
      <c r="A78" s="164" t="s">
        <v>181</v>
      </c>
      <c r="B78" s="164" t="s">
        <v>248</v>
      </c>
      <c r="C78" s="164" t="s">
        <v>183</v>
      </c>
      <c r="D78" s="164">
        <v>0</v>
      </c>
      <c r="E78" s="164" t="s">
        <v>191</v>
      </c>
      <c r="F78" s="181">
        <v>36891</v>
      </c>
      <c r="G78" s="178">
        <v>2050</v>
      </c>
      <c r="H78" s="175">
        <v>322.23700000000002</v>
      </c>
      <c r="I78" s="175">
        <v>10012.199999999999</v>
      </c>
      <c r="J78" s="175">
        <v>31070.919850917173</v>
      </c>
      <c r="K78" s="171">
        <v>5.5369768386347449E-3</v>
      </c>
      <c r="L78" s="171">
        <v>0.48863608263994224</v>
      </c>
      <c r="M78" s="174">
        <v>82.526485648594303</v>
      </c>
      <c r="N78" s="174">
        <v>0</v>
      </c>
      <c r="O78" s="174">
        <v>552.51048709476208</v>
      </c>
      <c r="P78" s="174">
        <v>67.37932769448318</v>
      </c>
      <c r="Q78" s="168">
        <v>2.2103903058912566</v>
      </c>
      <c r="R78" s="168">
        <v>0.15605460911608554</v>
      </c>
      <c r="S78" s="168">
        <v>6.8595173921407425E-3</v>
      </c>
      <c r="T78" s="175">
        <v>0</v>
      </c>
      <c r="U78" s="175">
        <v>55.183724565506296</v>
      </c>
      <c r="V78" s="167">
        <v>0</v>
      </c>
      <c r="W78" s="167">
        <v>0.2663929153310321</v>
      </c>
      <c r="X78" s="184">
        <v>0.10546895878171106</v>
      </c>
      <c r="Y78" s="168">
        <v>105.46895878171105</v>
      </c>
      <c r="Z78" s="168">
        <v>98.838134834266967</v>
      </c>
      <c r="AA78" s="168">
        <v>134.26448473128491</v>
      </c>
      <c r="AB78" s="168">
        <v>10.987288017321999</v>
      </c>
      <c r="AC78" s="168">
        <v>286.48227056382262</v>
      </c>
      <c r="AD78" s="168">
        <v>155.92048943406908</v>
      </c>
      <c r="AE78" s="168">
        <v>20.252309011847789</v>
      </c>
      <c r="AF78" s="168">
        <v>15.95657104993883</v>
      </c>
      <c r="AG78" s="168">
        <v>5.2340967734046382</v>
      </c>
      <c r="AH78" s="168">
        <v>52.840222906205092</v>
      </c>
      <c r="AI78" s="168">
        <v>20.184711702075518</v>
      </c>
      <c r="AJ78" s="185">
        <v>78.653423132191449</v>
      </c>
      <c r="AK78" s="185">
        <v>238.44705299405558</v>
      </c>
      <c r="AL78" s="185">
        <v>5.2340967734046382</v>
      </c>
      <c r="AM78" s="185">
        <v>12.046475107466103</v>
      </c>
      <c r="AN78" s="168">
        <v>1062.180259853772</v>
      </c>
      <c r="AO78" s="168">
        <v>0.49613258344539118</v>
      </c>
      <c r="AP78" s="186">
        <v>0</v>
      </c>
      <c r="AQ78" s="187">
        <v>0</v>
      </c>
      <c r="AR78" s="186">
        <v>0</v>
      </c>
      <c r="AS78" s="168">
        <v>15.763691107252205</v>
      </c>
      <c r="AT78" s="168">
        <v>17.638049484343924</v>
      </c>
      <c r="AU78" s="168">
        <v>1167.3227653565821</v>
      </c>
      <c r="AV78" s="189">
        <v>1565.3014417112763</v>
      </c>
      <c r="AW78" s="189">
        <v>0</v>
      </c>
      <c r="AX78" s="175">
        <v>190.89041972088737</v>
      </c>
      <c r="AY78" s="190">
        <v>0.32730244752064797</v>
      </c>
      <c r="AZ78" s="174">
        <v>10.53404434407134</v>
      </c>
      <c r="BA78" s="187">
        <v>48.871690475522229</v>
      </c>
      <c r="BB78" s="191">
        <v>141.80479600000001</v>
      </c>
      <c r="BC78" s="192"/>
      <c r="BD78" s="192"/>
      <c r="BE78" s="192"/>
      <c r="BF78" s="187"/>
      <c r="BG78" s="193" t="s">
        <v>331</v>
      </c>
    </row>
    <row r="79" spans="1:59">
      <c r="A79" s="164" t="s">
        <v>181</v>
      </c>
      <c r="B79" s="164" t="s">
        <v>248</v>
      </c>
      <c r="C79" s="164" t="s">
        <v>183</v>
      </c>
      <c r="D79" s="164">
        <v>0</v>
      </c>
      <c r="E79" s="164" t="s">
        <v>185</v>
      </c>
      <c r="F79" s="181">
        <v>51507</v>
      </c>
      <c r="G79" s="178">
        <v>2000</v>
      </c>
      <c r="H79" s="175">
        <v>211.54042799999999</v>
      </c>
      <c r="I79" s="175">
        <v>776.36961000000008</v>
      </c>
      <c r="J79" s="175">
        <v>3670.0767666027418</v>
      </c>
      <c r="K79" s="171">
        <v>0.27087051855057714</v>
      </c>
      <c r="L79" s="171">
        <v>1.5298533922922807E-2</v>
      </c>
      <c r="M79" s="174">
        <v>31.752755670426136</v>
      </c>
      <c r="N79" s="174">
        <v>332.90310767025528</v>
      </c>
      <c r="O79" s="174">
        <v>0</v>
      </c>
      <c r="P79" s="174">
        <v>175.95261138137514</v>
      </c>
      <c r="Q79" s="168">
        <v>21.1</v>
      </c>
      <c r="R79" s="168">
        <v>2.4500000000000002</v>
      </c>
      <c r="S79" s="168">
        <v>9.9744527320328583E-2</v>
      </c>
      <c r="T79" s="175">
        <v>1573.7091525136525</v>
      </c>
      <c r="U79" s="175">
        <v>0</v>
      </c>
      <c r="V79" s="167">
        <v>0.14714860043063671</v>
      </c>
      <c r="W79" s="167">
        <v>0</v>
      </c>
      <c r="X79" s="184">
        <v>6.1700832800554155E-2</v>
      </c>
      <c r="Y79" s="168">
        <v>61.700832800554153</v>
      </c>
      <c r="Z79" s="168">
        <v>55.253729402375264</v>
      </c>
      <c r="AA79" s="168">
        <v>224.90752460962409</v>
      </c>
      <c r="AB79" s="168">
        <v>2.7664942380479642</v>
      </c>
      <c r="AC79" s="168">
        <v>534.87874993762466</v>
      </c>
      <c r="AD79" s="168">
        <v>16249.923036188156</v>
      </c>
      <c r="AE79" s="168">
        <v>25.591374379922321</v>
      </c>
      <c r="AF79" s="168">
        <v>22.006454369067999</v>
      </c>
      <c r="AG79" s="168">
        <v>7.7594015581939395</v>
      </c>
      <c r="AH79" s="168">
        <v>35.559367253182756</v>
      </c>
      <c r="AI79" s="168">
        <v>10.785372738512848</v>
      </c>
      <c r="AJ79" s="185">
        <v>44.468356663862416</v>
      </c>
      <c r="AK79" s="185">
        <v>507.20295253029332</v>
      </c>
      <c r="AL79" s="185">
        <v>7.7594015581939395</v>
      </c>
      <c r="AM79" s="185">
        <v>19.753781858748216</v>
      </c>
      <c r="AN79" s="168">
        <v>613.02032019770149</v>
      </c>
      <c r="AO79" s="168">
        <v>0.28633497218831461</v>
      </c>
      <c r="AP79" s="186">
        <v>0</v>
      </c>
      <c r="AQ79" s="187">
        <v>0</v>
      </c>
      <c r="AR79" s="188">
        <v>0</v>
      </c>
      <c r="AS79" s="168">
        <v>3.1495888393474116</v>
      </c>
      <c r="AT79" s="168">
        <v>3.5249656342532534</v>
      </c>
      <c r="AU79" s="168">
        <v>252.72916562447483</v>
      </c>
      <c r="AV79" s="189">
        <v>350.66733205123251</v>
      </c>
      <c r="AW79" s="189">
        <v>185.3417146879554</v>
      </c>
      <c r="AX79" s="175">
        <v>0</v>
      </c>
      <c r="AY79" s="190">
        <v>0.29167395274700947</v>
      </c>
      <c r="AZ79" s="174">
        <v>79.473529110128553</v>
      </c>
      <c r="BA79" s="187">
        <v>9.7670113448196734</v>
      </c>
      <c r="BB79" s="191">
        <v>160.427952</v>
      </c>
      <c r="BC79" s="192"/>
      <c r="BD79" s="192"/>
      <c r="BE79" s="192"/>
      <c r="BF79" s="187"/>
      <c r="BG79" s="193" t="s">
        <v>332</v>
      </c>
    </row>
    <row r="80" spans="1:59">
      <c r="A80" s="164" t="s">
        <v>181</v>
      </c>
      <c r="B80" s="164" t="s">
        <v>248</v>
      </c>
      <c r="C80" s="164" t="s">
        <v>183</v>
      </c>
      <c r="D80" s="164">
        <v>0</v>
      </c>
      <c r="E80" s="164" t="s">
        <v>185</v>
      </c>
      <c r="F80" s="181">
        <v>38718</v>
      </c>
      <c r="G80" s="178">
        <v>2005</v>
      </c>
      <c r="H80" s="175">
        <v>226.25470300000001</v>
      </c>
      <c r="I80" s="175">
        <v>1098.69534</v>
      </c>
      <c r="J80" s="175">
        <v>4856.0110593590625</v>
      </c>
      <c r="K80" s="171">
        <v>0.35253964609196625</v>
      </c>
      <c r="L80" s="171">
        <v>2.7465974934198622E-2</v>
      </c>
      <c r="M80" s="174">
        <v>57.139620659510229</v>
      </c>
      <c r="N80" s="174">
        <v>462.95402031776644</v>
      </c>
      <c r="O80" s="174">
        <v>0</v>
      </c>
      <c r="P80" s="174">
        <v>249.68338965996651</v>
      </c>
      <c r="Q80" s="168">
        <v>29.3</v>
      </c>
      <c r="R80" s="168">
        <v>2.6749999999999998</v>
      </c>
      <c r="S80" s="168">
        <v>0.12950007054659987</v>
      </c>
      <c r="T80" s="175">
        <v>2046.1630816035079</v>
      </c>
      <c r="U80" s="175">
        <v>0</v>
      </c>
      <c r="V80" s="167">
        <v>0.15130862944162435</v>
      </c>
      <c r="W80" s="167">
        <v>0</v>
      </c>
      <c r="X80" s="184">
        <v>8.4274237477073133E-2</v>
      </c>
      <c r="Y80" s="168">
        <v>84.274237477073129</v>
      </c>
      <c r="Z80" s="168">
        <v>74.534495121824577</v>
      </c>
      <c r="AA80" s="168">
        <v>267.19463608362037</v>
      </c>
      <c r="AB80" s="168">
        <v>10.268041789120943</v>
      </c>
      <c r="AC80" s="168">
        <v>566.91007389587787</v>
      </c>
      <c r="AD80" s="168">
        <v>12583.901198672756</v>
      </c>
      <c r="AE80" s="168">
        <v>29.832904753552612</v>
      </c>
      <c r="AF80" s="168">
        <v>25.34080567611602</v>
      </c>
      <c r="AG80" s="168">
        <v>9.6725466995527505</v>
      </c>
      <c r="AH80" s="168">
        <v>42.621653742458449</v>
      </c>
      <c r="AI80" s="168">
        <v>14.547175651626596</v>
      </c>
      <c r="AJ80" s="185">
        <v>59.987319470197981</v>
      </c>
      <c r="AK80" s="185">
        <v>529.57523510712258</v>
      </c>
      <c r="AL80" s="185">
        <v>9.6725466995527505</v>
      </c>
      <c r="AM80" s="185">
        <v>22.299721257075543</v>
      </c>
      <c r="AN80" s="168">
        <v>828.24580979361781</v>
      </c>
      <c r="AO80" s="168">
        <v>0.38686440416177392</v>
      </c>
      <c r="AP80" s="186">
        <v>0</v>
      </c>
      <c r="AQ80" s="187">
        <v>0</v>
      </c>
      <c r="AR80" s="188">
        <v>0</v>
      </c>
      <c r="AS80" s="168">
        <v>3.1495888393474116</v>
      </c>
      <c r="AT80" s="168">
        <v>3.3689421343453074</v>
      </c>
      <c r="AU80" s="168">
        <v>240.25354490698092</v>
      </c>
      <c r="AV80" s="189">
        <v>337.5244047745536</v>
      </c>
      <c r="AW80" s="189">
        <v>182.03586917601069</v>
      </c>
      <c r="AX80" s="175">
        <v>0</v>
      </c>
      <c r="AY80" s="190">
        <v>0.37247507503555904</v>
      </c>
      <c r="AZ80" s="174">
        <v>76.703918191801122</v>
      </c>
      <c r="BA80" s="187">
        <v>9.3346998128003804</v>
      </c>
      <c r="BB80" s="191">
        <v>160.427952</v>
      </c>
      <c r="BC80" s="192"/>
      <c r="BD80" s="192"/>
      <c r="BE80" s="192"/>
      <c r="BF80" s="187"/>
      <c r="BG80" s="193" t="s">
        <v>333</v>
      </c>
    </row>
    <row r="81" spans="1:59">
      <c r="A81" s="164" t="s">
        <v>181</v>
      </c>
      <c r="B81" s="164" t="s">
        <v>248</v>
      </c>
      <c r="C81" s="164" t="s">
        <v>183</v>
      </c>
      <c r="D81" s="164">
        <v>0</v>
      </c>
      <c r="E81" s="164" t="s">
        <v>185</v>
      </c>
      <c r="F81" s="181">
        <v>49680</v>
      </c>
      <c r="G81" s="178">
        <v>2010</v>
      </c>
      <c r="H81" s="175">
        <v>241.61312599999999</v>
      </c>
      <c r="I81" s="175">
        <v>1623.2067900000002</v>
      </c>
      <c r="J81" s="175">
        <v>6718.2061540812165</v>
      </c>
      <c r="K81" s="171">
        <v>0.24314808032014917</v>
      </c>
      <c r="L81" s="171">
        <v>2.2932330900818546E-2</v>
      </c>
      <c r="M81" s="174">
        <v>82.526485648594303</v>
      </c>
      <c r="N81" s="174">
        <v>301.25265697657511</v>
      </c>
      <c r="O81" s="174">
        <v>0</v>
      </c>
      <c r="P81" s="174">
        <v>180.39081256082343</v>
      </c>
      <c r="Q81" s="168">
        <v>40.1</v>
      </c>
      <c r="R81" s="168">
        <v>1.4854485335884395</v>
      </c>
      <c r="S81" s="168">
        <v>0.16596780424917809</v>
      </c>
      <c r="T81" s="175">
        <v>1246.8389526841152</v>
      </c>
      <c r="U81" s="175">
        <v>0</v>
      </c>
      <c r="V81" s="167">
        <v>0.15594561080417432</v>
      </c>
      <c r="W81" s="167">
        <v>0</v>
      </c>
      <c r="X81" s="184">
        <v>5.9522287754320197E-2</v>
      </c>
      <c r="Y81" s="168">
        <v>59.522287754320196</v>
      </c>
      <c r="Z81" s="168">
        <v>52.515115572006792</v>
      </c>
      <c r="AA81" s="168">
        <v>164.02980491380464</v>
      </c>
      <c r="AB81" s="168">
        <v>9.7531109378130356</v>
      </c>
      <c r="AC81" s="168">
        <v>332.10003355981053</v>
      </c>
      <c r="AD81" s="168">
        <v>5045.9032294411354</v>
      </c>
      <c r="AE81" s="168">
        <v>18.462854195625209</v>
      </c>
      <c r="AF81" s="168">
        <v>15.477645625196264</v>
      </c>
      <c r="AG81" s="168">
        <v>6.3121569675088613</v>
      </c>
      <c r="AH81" s="168">
        <v>30.588084306803388</v>
      </c>
      <c r="AI81" s="168">
        <v>10.253993879272237</v>
      </c>
      <c r="AJ81" s="185">
        <v>42.261121692734555</v>
      </c>
      <c r="AK81" s="185">
        <v>305.76912800602889</v>
      </c>
      <c r="AL81" s="185">
        <v>6.3121569675088613</v>
      </c>
      <c r="AM81" s="185">
        <v>13.326675691195831</v>
      </c>
      <c r="AN81" s="168">
        <v>583.52007512252737</v>
      </c>
      <c r="AO81" s="168">
        <v>0.27255573588106746</v>
      </c>
      <c r="AP81" s="186">
        <v>0</v>
      </c>
      <c r="AQ81" s="187">
        <v>0</v>
      </c>
      <c r="AR81" s="188">
        <v>0</v>
      </c>
      <c r="AS81" s="168">
        <v>3.1495888393474116</v>
      </c>
      <c r="AT81" s="168">
        <v>3.2931697493137611</v>
      </c>
      <c r="AU81" s="168">
        <v>234.27535522899828</v>
      </c>
      <c r="AV81" s="189">
        <v>329.96296712312176</v>
      </c>
      <c r="AW81" s="189">
        <v>197.58261504378549</v>
      </c>
      <c r="AX81" s="175">
        <v>0</v>
      </c>
      <c r="AY81" s="190">
        <v>0.24635370080978217</v>
      </c>
      <c r="AZ81" s="174">
        <v>36.669565529799314</v>
      </c>
      <c r="BA81" s="187">
        <v>9.1247489023473385</v>
      </c>
      <c r="BB81" s="191">
        <v>160.427952</v>
      </c>
      <c r="BC81" s="192"/>
      <c r="BD81" s="192"/>
      <c r="BE81" s="192"/>
      <c r="BF81" s="187"/>
      <c r="BG81" s="193" t="s">
        <v>334</v>
      </c>
    </row>
    <row r="82" spans="1:59">
      <c r="A82" s="164" t="s">
        <v>181</v>
      </c>
      <c r="B82" s="164" t="s">
        <v>248</v>
      </c>
      <c r="C82" s="164" t="s">
        <v>183</v>
      </c>
      <c r="D82" s="164">
        <v>0</v>
      </c>
      <c r="E82" s="164" t="s">
        <v>185</v>
      </c>
      <c r="F82" s="181">
        <v>35064</v>
      </c>
      <c r="G82" s="178">
        <v>2015</v>
      </c>
      <c r="H82" s="175">
        <v>257.56381499999998</v>
      </c>
      <c r="I82" s="175">
        <v>2306.9010600000001</v>
      </c>
      <c r="J82" s="175">
        <v>8956.6193915865097</v>
      </c>
      <c r="K82" s="171">
        <v>0.31050329452204262</v>
      </c>
      <c r="L82" s="171">
        <v>3.368829005105646E-2</v>
      </c>
      <c r="M82" s="174">
        <v>82.526485648594303</v>
      </c>
      <c r="N82" s="174">
        <v>395.03989059459508</v>
      </c>
      <c r="O82" s="174">
        <v>0</v>
      </c>
      <c r="P82" s="174">
        <v>236.5508326913743</v>
      </c>
      <c r="Q82" s="168">
        <v>29.635249543611717</v>
      </c>
      <c r="R82" s="168">
        <v>1.9713363709729885</v>
      </c>
      <c r="S82" s="168">
        <v>0.11505983301113831</v>
      </c>
      <c r="T82" s="175">
        <v>1533.755394151912</v>
      </c>
      <c r="U82" s="175">
        <v>0</v>
      </c>
      <c r="V82" s="167">
        <v>0.1836425671038904</v>
      </c>
      <c r="W82" s="167">
        <v>0</v>
      </c>
      <c r="X82" s="184">
        <v>7.5945635084660054E-2</v>
      </c>
      <c r="Y82" s="168">
        <v>75.945635084660054</v>
      </c>
      <c r="Z82" s="168">
        <v>68.001640244737615</v>
      </c>
      <c r="AA82" s="168">
        <v>161.91058353494532</v>
      </c>
      <c r="AB82" s="168">
        <v>13.074598159559748</v>
      </c>
      <c r="AC82" s="168">
        <v>363.93349128698537</v>
      </c>
      <c r="AD82" s="168">
        <v>4122.9485825974161</v>
      </c>
      <c r="AE82" s="168">
        <v>18.023806920008557</v>
      </c>
      <c r="AF82" s="168">
        <v>14.629495314709537</v>
      </c>
      <c r="AG82" s="168">
        <v>5.9328913662130383</v>
      </c>
      <c r="AH82" s="168">
        <v>36.841262693436576</v>
      </c>
      <c r="AI82" s="168">
        <v>13.284160449795323</v>
      </c>
      <c r="AJ82" s="185">
        <v>54.717479794942292</v>
      </c>
      <c r="AK82" s="185">
        <v>329.85369791207211</v>
      </c>
      <c r="AL82" s="185">
        <v>5.9328913662130383</v>
      </c>
      <c r="AM82" s="185">
        <v>11.845669298902971</v>
      </c>
      <c r="AN82" s="168">
        <v>755.31054326242463</v>
      </c>
      <c r="AO82" s="168">
        <v>0.35279715251337612</v>
      </c>
      <c r="AP82" s="186">
        <v>0</v>
      </c>
      <c r="AQ82" s="187">
        <v>0</v>
      </c>
      <c r="AR82" s="188">
        <v>0</v>
      </c>
      <c r="AS82" s="168">
        <v>3.1495888393474116</v>
      </c>
      <c r="AT82" s="168">
        <v>3.2577693764542621</v>
      </c>
      <c r="AU82" s="168">
        <v>231.31383293979644</v>
      </c>
      <c r="AV82" s="189">
        <v>321.05418619999375</v>
      </c>
      <c r="AW82" s="189">
        <v>192.24801568861901</v>
      </c>
      <c r="AX82" s="175">
        <v>0</v>
      </c>
      <c r="AY82" s="190">
        <v>0.2948614310774208</v>
      </c>
      <c r="AZ82" s="174">
        <v>32.92106297990086</v>
      </c>
      <c r="BA82" s="187">
        <v>9.0266611820105069</v>
      </c>
      <c r="BB82" s="191">
        <v>147.84205500000002</v>
      </c>
      <c r="BC82" s="192"/>
      <c r="BD82" s="192"/>
      <c r="BE82" s="192"/>
      <c r="BF82" s="187"/>
      <c r="BG82" s="193" t="s">
        <v>335</v>
      </c>
    </row>
    <row r="83" spans="1:59">
      <c r="A83" s="164" t="s">
        <v>181</v>
      </c>
      <c r="B83" s="164" t="s">
        <v>248</v>
      </c>
      <c r="C83" s="164" t="s">
        <v>183</v>
      </c>
      <c r="D83" s="164">
        <v>0</v>
      </c>
      <c r="E83" s="164" t="s">
        <v>185</v>
      </c>
      <c r="F83" s="181">
        <v>38718</v>
      </c>
      <c r="G83" s="178">
        <v>2020</v>
      </c>
      <c r="H83" s="175">
        <v>271.85700000000003</v>
      </c>
      <c r="I83" s="175">
        <v>3336.44022</v>
      </c>
      <c r="J83" s="175">
        <v>12272.776570034979</v>
      </c>
      <c r="K83" s="171">
        <v>0.44295078368826618</v>
      </c>
      <c r="L83" s="171">
        <v>5.1801464172288758E-2</v>
      </c>
      <c r="M83" s="174">
        <v>82.526485648594303</v>
      </c>
      <c r="N83" s="174">
        <v>571.86286417922508</v>
      </c>
      <c r="O83" s="174">
        <v>0</v>
      </c>
      <c r="P83" s="174">
        <v>342.43285280193118</v>
      </c>
      <c r="Q83" s="168">
        <v>46.560197256723733</v>
      </c>
      <c r="R83" s="168">
        <v>4.7997191835554913</v>
      </c>
      <c r="S83" s="168">
        <v>0.17126723702801006</v>
      </c>
      <c r="T83" s="175">
        <v>2103.5429074080312</v>
      </c>
      <c r="U83" s="175">
        <v>0</v>
      </c>
      <c r="V83" s="167">
        <v>0.215509081303556</v>
      </c>
      <c r="W83" s="167">
        <v>0</v>
      </c>
      <c r="X83" s="184">
        <v>0.10756138780431994</v>
      </c>
      <c r="Y83" s="168">
        <v>107.56138780431993</v>
      </c>
      <c r="Z83" s="168">
        <v>97.799443165990567</v>
      </c>
      <c r="AA83" s="168">
        <v>193.1657058124128</v>
      </c>
      <c r="AB83" s="168">
        <v>16.553026822211542</v>
      </c>
      <c r="AC83" s="168">
        <v>430.22897547203399</v>
      </c>
      <c r="AD83" s="168">
        <v>4366.2706889649753</v>
      </c>
      <c r="AE83" s="168">
        <v>19.264447496352002</v>
      </c>
      <c r="AF83" s="168">
        <v>14.916311594540254</v>
      </c>
      <c r="AG83" s="168">
        <v>5.4608592305181372</v>
      </c>
      <c r="AH83" s="168">
        <v>50.566690039167923</v>
      </c>
      <c r="AI83" s="168">
        <v>19.110934791630768</v>
      </c>
      <c r="AJ83" s="185">
        <v>78.688508374359799</v>
      </c>
      <c r="AK83" s="185">
        <v>381.2280721759725</v>
      </c>
      <c r="AL83" s="185">
        <v>5.4608592305181372</v>
      </c>
      <c r="AM83" s="185">
        <v>10.913770313416579</v>
      </c>
      <c r="AN83" s="168">
        <v>1086.0550629736285</v>
      </c>
      <c r="AO83" s="168">
        <v>0.50728423839399206</v>
      </c>
      <c r="AP83" s="186">
        <v>0</v>
      </c>
      <c r="AQ83" s="187">
        <v>0</v>
      </c>
      <c r="AR83" s="188">
        <v>0</v>
      </c>
      <c r="AS83" s="168">
        <v>3.1495888393474116</v>
      </c>
      <c r="AT83" s="168">
        <v>3.2365822887484152</v>
      </c>
      <c r="AU83" s="168">
        <v>229.79252057884332</v>
      </c>
      <c r="AV83" s="189">
        <v>314.10942882438684</v>
      </c>
      <c r="AW83" s="189">
        <v>188.08947833795619</v>
      </c>
      <c r="AX83" s="175">
        <v>0</v>
      </c>
      <c r="AY83" s="190">
        <v>0.39565428811588416</v>
      </c>
      <c r="AZ83" s="174">
        <v>32.238368054536863</v>
      </c>
      <c r="BA83" s="187">
        <v>8.9679557796157034</v>
      </c>
      <c r="BB83" s="191">
        <v>135.256158</v>
      </c>
      <c r="BC83" s="192"/>
      <c r="BD83" s="192"/>
      <c r="BE83" s="192"/>
      <c r="BF83" s="187"/>
      <c r="BG83" s="193" t="s">
        <v>336</v>
      </c>
    </row>
    <row r="84" spans="1:59">
      <c r="A84" s="164" t="s">
        <v>181</v>
      </c>
      <c r="B84" s="164" t="s">
        <v>248</v>
      </c>
      <c r="C84" s="164" t="s">
        <v>183</v>
      </c>
      <c r="D84" s="164">
        <v>0</v>
      </c>
      <c r="E84" s="164" t="s">
        <v>185</v>
      </c>
      <c r="F84" s="181">
        <v>49680</v>
      </c>
      <c r="G84" s="178">
        <v>2025</v>
      </c>
      <c r="H84" s="175">
        <v>284.505</v>
      </c>
      <c r="I84" s="175">
        <v>3917.4801099999995</v>
      </c>
      <c r="J84" s="175">
        <v>13769.459622853727</v>
      </c>
      <c r="K84" s="171">
        <v>0.50816317442462533</v>
      </c>
      <c r="L84" s="171">
        <v>6.2577891157063123E-2</v>
      </c>
      <c r="M84" s="174">
        <v>82.526485648594303</v>
      </c>
      <c r="N84" s="174">
        <v>662.06762358270259</v>
      </c>
      <c r="O84" s="174">
        <v>0</v>
      </c>
      <c r="P84" s="174">
        <v>396.44767879203749</v>
      </c>
      <c r="Q84" s="168">
        <v>57.290767104840896</v>
      </c>
      <c r="R84" s="168">
        <v>5.1691959447573641</v>
      </c>
      <c r="S84" s="168">
        <v>0.20136998332135075</v>
      </c>
      <c r="T84" s="175">
        <v>2327.0860743491421</v>
      </c>
      <c r="U84" s="175">
        <v>0</v>
      </c>
      <c r="V84" s="167">
        <v>0.22554765608786481</v>
      </c>
      <c r="W84" s="167">
        <v>0</v>
      </c>
      <c r="X84" s="184">
        <v>0.12232753097632737</v>
      </c>
      <c r="Y84" s="168">
        <v>122.32753097632737</v>
      </c>
      <c r="Z84" s="168">
        <v>112.85003433895893</v>
      </c>
      <c r="AA84" s="168">
        <v>195.39171819990014</v>
      </c>
      <c r="AB84" s="168">
        <v>15.411757323392377</v>
      </c>
      <c r="AC84" s="168">
        <v>397.83829257963123</v>
      </c>
      <c r="AD84" s="168">
        <v>3700.5675877239491</v>
      </c>
      <c r="AE84" s="168">
        <v>18.180528782671516</v>
      </c>
      <c r="AF84" s="168">
        <v>13.48784840271867</v>
      </c>
      <c r="AG84" s="168">
        <v>4.1579364415691904</v>
      </c>
      <c r="AH84" s="168">
        <v>58.355814950525286</v>
      </c>
      <c r="AI84" s="168">
        <v>22.057629669523308</v>
      </c>
      <c r="AJ84" s="185">
        <v>90.792404669435626</v>
      </c>
      <c r="AK84" s="185">
        <v>341.30504683555534</v>
      </c>
      <c r="AL84" s="185">
        <v>4.1579364415691904</v>
      </c>
      <c r="AM84" s="185">
        <v>8.8701413463142202</v>
      </c>
      <c r="AN84" s="168">
        <v>1253.0255731666275</v>
      </c>
      <c r="AO84" s="168">
        <v>0.5852743062876018</v>
      </c>
      <c r="AP84" s="186">
        <v>0</v>
      </c>
      <c r="AQ84" s="187">
        <v>0</v>
      </c>
      <c r="AR84" s="188">
        <v>0</v>
      </c>
      <c r="AS84" s="168">
        <v>3.1495888393474116</v>
      </c>
      <c r="AT84" s="168">
        <v>3.2206105283784336</v>
      </c>
      <c r="AU84" s="168">
        <v>229.01484742217934</v>
      </c>
      <c r="AV84" s="189">
        <v>308.55907984896061</v>
      </c>
      <c r="AW84" s="189">
        <v>184.7659160772219</v>
      </c>
      <c r="AX84" s="175">
        <v>0</v>
      </c>
      <c r="AY84" s="190">
        <v>0.42996619031766531</v>
      </c>
      <c r="AZ84" s="174">
        <v>31.226075829732135</v>
      </c>
      <c r="BA84" s="187">
        <v>8.9237010603031273</v>
      </c>
      <c r="BB84" s="191">
        <v>138.53047700000002</v>
      </c>
      <c r="BC84" s="192"/>
      <c r="BD84" s="192"/>
      <c r="BE84" s="192"/>
      <c r="BF84" s="187"/>
      <c r="BG84" s="193" t="s">
        <v>337</v>
      </c>
    </row>
    <row r="85" spans="1:59">
      <c r="A85" s="164" t="s">
        <v>181</v>
      </c>
      <c r="B85" s="164" t="s">
        <v>248</v>
      </c>
      <c r="C85" s="164" t="s">
        <v>183</v>
      </c>
      <c r="D85" s="164">
        <v>0</v>
      </c>
      <c r="E85" s="164" t="s">
        <v>185</v>
      </c>
      <c r="F85" s="181">
        <v>40545</v>
      </c>
      <c r="G85" s="178">
        <v>2030</v>
      </c>
      <c r="H85" s="175">
        <v>295.48200000000003</v>
      </c>
      <c r="I85" s="175">
        <v>4498.5199999999995</v>
      </c>
      <c r="J85" s="175">
        <v>15224.34530698993</v>
      </c>
      <c r="K85" s="171">
        <v>0.57423259303316543</v>
      </c>
      <c r="L85" s="171">
        <v>7.3614659468528146E-2</v>
      </c>
      <c r="M85" s="174">
        <v>82.526485648594303</v>
      </c>
      <c r="N85" s="174">
        <v>752.85236380224092</v>
      </c>
      <c r="O85" s="174">
        <v>0</v>
      </c>
      <c r="P85" s="174">
        <v>450.80979868397662</v>
      </c>
      <c r="Q85" s="168">
        <v>68.232365571776555</v>
      </c>
      <c r="R85" s="168">
        <v>7.7459192046173619</v>
      </c>
      <c r="S85" s="168">
        <v>0.23091885655226563</v>
      </c>
      <c r="T85" s="175">
        <v>2547.8789361187514</v>
      </c>
      <c r="U85" s="175">
        <v>0</v>
      </c>
      <c r="V85" s="167">
        <v>0.23354726798639819</v>
      </c>
      <c r="W85" s="167">
        <v>0</v>
      </c>
      <c r="X85" s="184">
        <v>0.13785229515812594</v>
      </c>
      <c r="Y85" s="168">
        <v>137.85229515812594</v>
      </c>
      <c r="Z85" s="168">
        <v>128.11189697365367</v>
      </c>
      <c r="AA85" s="168">
        <v>208.10285970305324</v>
      </c>
      <c r="AB85" s="168">
        <v>15.22760634864405</v>
      </c>
      <c r="AC85" s="168">
        <v>394.89098317708334</v>
      </c>
      <c r="AD85" s="168">
        <v>3479.5796668468333</v>
      </c>
      <c r="AE85" s="168">
        <v>18.660624352668929</v>
      </c>
      <c r="AF85" s="168">
        <v>13.49225252433904</v>
      </c>
      <c r="AG85" s="168">
        <v>3.6131088498494037</v>
      </c>
      <c r="AH85" s="168">
        <v>66.257758371081849</v>
      </c>
      <c r="AI85" s="168">
        <v>25.046598889784292</v>
      </c>
      <c r="AJ85" s="185">
        <v>103.06529808386938</v>
      </c>
      <c r="AK85" s="185">
        <v>330.7184935101522</v>
      </c>
      <c r="AL85" s="185">
        <v>3.6131088498494037</v>
      </c>
      <c r="AM85" s="185">
        <v>8.2506489597882169</v>
      </c>
      <c r="AN85" s="168">
        <v>1422.3533115224116</v>
      </c>
      <c r="AO85" s="168">
        <v>0.66436540923371157</v>
      </c>
      <c r="AP85" s="186">
        <v>0</v>
      </c>
      <c r="AQ85" s="187">
        <v>0</v>
      </c>
      <c r="AR85" s="188">
        <v>0</v>
      </c>
      <c r="AS85" s="168">
        <v>3.1495888393474116</v>
      </c>
      <c r="AT85" s="168">
        <v>3.2073445433034209</v>
      </c>
      <c r="AU85" s="168">
        <v>228.62257738128594</v>
      </c>
      <c r="AV85" s="189">
        <v>305.78815181158501</v>
      </c>
      <c r="AW85" s="189">
        <v>183.10667773148805</v>
      </c>
      <c r="AX85" s="175">
        <v>0</v>
      </c>
      <c r="AY85" s="190">
        <v>0.46653364725474283</v>
      </c>
      <c r="AZ85" s="174">
        <v>30.643921813868999</v>
      </c>
      <c r="BA85" s="187">
        <v>8.8869435312455973</v>
      </c>
      <c r="BB85" s="191">
        <v>141.80479600000001</v>
      </c>
      <c r="BC85" s="192"/>
      <c r="BD85" s="192"/>
      <c r="BE85" s="192"/>
      <c r="BF85" s="187"/>
      <c r="BG85" s="193" t="s">
        <v>338</v>
      </c>
    </row>
    <row r="86" spans="1:59">
      <c r="A86" s="164" t="s">
        <v>181</v>
      </c>
      <c r="B86" s="164" t="s">
        <v>248</v>
      </c>
      <c r="C86" s="164" t="s">
        <v>183</v>
      </c>
      <c r="D86" s="164">
        <v>0</v>
      </c>
      <c r="E86" s="164" t="s">
        <v>185</v>
      </c>
      <c r="F86" s="181">
        <v>47853</v>
      </c>
      <c r="G86" s="178">
        <v>2035</v>
      </c>
      <c r="H86" s="175">
        <v>304.84699999999998</v>
      </c>
      <c r="I86" s="175">
        <v>5876.94</v>
      </c>
      <c r="J86" s="175">
        <v>19278.326504771248</v>
      </c>
      <c r="K86" s="171">
        <v>0.80675425244496191</v>
      </c>
      <c r="L86" s="171">
        <v>0.10789095836352011</v>
      </c>
      <c r="M86" s="174">
        <v>82.526485648594303</v>
      </c>
      <c r="N86" s="174">
        <v>1063.7944698871097</v>
      </c>
      <c r="O86" s="174">
        <v>0</v>
      </c>
      <c r="P86" s="174">
        <v>637.00267657910763</v>
      </c>
      <c r="Q86" s="168">
        <v>100.31596190620593</v>
      </c>
      <c r="R86" s="168">
        <v>10.933947111022258</v>
      </c>
      <c r="S86" s="168">
        <v>0.32906986752766448</v>
      </c>
      <c r="T86" s="175">
        <v>3489.601242220228</v>
      </c>
      <c r="U86" s="175">
        <v>0</v>
      </c>
      <c r="V86" s="167">
        <v>0.26152491729080768</v>
      </c>
      <c r="W86" s="167">
        <v>0</v>
      </c>
      <c r="X86" s="184">
        <v>0.19401552551964599</v>
      </c>
      <c r="Y86" s="168">
        <v>194.01552551964599</v>
      </c>
      <c r="Z86" s="168">
        <v>180.88009719148329</v>
      </c>
      <c r="AA86" s="168">
        <v>286.33408975399527</v>
      </c>
      <c r="AB86" s="168">
        <v>20.057302296351768</v>
      </c>
      <c r="AC86" s="168">
        <v>522.71604743411831</v>
      </c>
      <c r="AD86" s="168">
        <v>4478.0294628482197</v>
      </c>
      <c r="AE86" s="168">
        <v>25.331426328334317</v>
      </c>
      <c r="AF86" s="168">
        <v>18.116490261795594</v>
      </c>
      <c r="AG86" s="168">
        <v>4.5049235286815623</v>
      </c>
      <c r="AH86" s="168">
        <v>93.568461296022775</v>
      </c>
      <c r="AI86" s="168">
        <v>35.37310127312162</v>
      </c>
      <c r="AJ86" s="185">
        <v>145.50699591836167</v>
      </c>
      <c r="AK86" s="185">
        <v>432.11907076248303</v>
      </c>
      <c r="AL86" s="185">
        <v>4.5049235286815623</v>
      </c>
      <c r="AM86" s="185">
        <v>10.716664382260149</v>
      </c>
      <c r="AN86" s="168">
        <v>2008.0338646656733</v>
      </c>
      <c r="AO86" s="168">
        <v>0.93793028036462023</v>
      </c>
      <c r="AP86" s="186">
        <v>0</v>
      </c>
      <c r="AQ86" s="187">
        <v>0</v>
      </c>
      <c r="AR86" s="188">
        <v>0</v>
      </c>
      <c r="AS86" s="168">
        <v>3.1495888393474116</v>
      </c>
      <c r="AT86" s="168">
        <v>3.1924737922845692</v>
      </c>
      <c r="AU86" s="168">
        <v>228.42446549797432</v>
      </c>
      <c r="AV86" s="189">
        <v>304.5756833575121</v>
      </c>
      <c r="AW86" s="189">
        <v>182.38064871707314</v>
      </c>
      <c r="AX86" s="175">
        <v>0</v>
      </c>
      <c r="AY86" s="190">
        <v>0.63643573832002942</v>
      </c>
      <c r="AZ86" s="174">
        <v>33.013017917427433</v>
      </c>
      <c r="BA86" s="187">
        <v>8.8457395000642034</v>
      </c>
      <c r="BB86" s="191">
        <v>141.80479600000001</v>
      </c>
      <c r="BC86" s="192"/>
      <c r="BD86" s="192"/>
      <c r="BE86" s="192"/>
      <c r="BF86" s="187"/>
      <c r="BG86" s="193" t="s">
        <v>339</v>
      </c>
    </row>
    <row r="87" spans="1:59">
      <c r="A87" s="164" t="s">
        <v>181</v>
      </c>
      <c r="B87" s="164" t="s">
        <v>248</v>
      </c>
      <c r="C87" s="164" t="s">
        <v>183</v>
      </c>
      <c r="D87" s="164">
        <v>0</v>
      </c>
      <c r="E87" s="164" t="s">
        <v>185</v>
      </c>
      <c r="F87" s="181">
        <v>44199</v>
      </c>
      <c r="G87" s="178">
        <v>2040</v>
      </c>
      <c r="H87" s="175">
        <v>312.43900000000002</v>
      </c>
      <c r="I87" s="175">
        <v>7255.3599999999988</v>
      </c>
      <c r="J87" s="175">
        <v>23221.684872887185</v>
      </c>
      <c r="K87" s="171">
        <v>1.0930789211495944</v>
      </c>
      <c r="L87" s="171">
        <v>0.15331141864429526</v>
      </c>
      <c r="M87" s="174">
        <v>82.526485648594303</v>
      </c>
      <c r="N87" s="174">
        <v>1450.1527045130783</v>
      </c>
      <c r="O87" s="174">
        <v>0</v>
      </c>
      <c r="P87" s="174">
        <v>868.35491288208289</v>
      </c>
      <c r="Q87" s="168">
        <v>141.07494355102827</v>
      </c>
      <c r="R87" s="168">
        <v>13.654677870561285</v>
      </c>
      <c r="S87" s="168">
        <v>0.45152795762061798</v>
      </c>
      <c r="T87" s="175">
        <v>4641.3946546784437</v>
      </c>
      <c r="U87" s="175">
        <v>0</v>
      </c>
      <c r="V87" s="167">
        <v>0.2940969047522774</v>
      </c>
      <c r="W87" s="167">
        <v>0</v>
      </c>
      <c r="X87" s="184">
        <v>0.26406824919032568</v>
      </c>
      <c r="Y87" s="168">
        <v>264.06824919032567</v>
      </c>
      <c r="Z87" s="168">
        <v>246.48758085028959</v>
      </c>
      <c r="AA87" s="168">
        <v>386.470170227072</v>
      </c>
      <c r="AB87" s="168">
        <v>26.573537195836501</v>
      </c>
      <c r="AC87" s="168">
        <v>694.69885589474814</v>
      </c>
      <c r="AD87" s="168">
        <v>5890.6599058473257</v>
      </c>
      <c r="AE87" s="168">
        <v>34.065730997091258</v>
      </c>
      <c r="AF87" s="168">
        <v>24.27178747009593</v>
      </c>
      <c r="AG87" s="168">
        <v>5.8617582314234014</v>
      </c>
      <c r="AH87" s="168">
        <v>127.54178808876479</v>
      </c>
      <c r="AI87" s="168">
        <v>48.220066874467022</v>
      </c>
      <c r="AJ87" s="185">
        <v>198.26751397582257</v>
      </c>
      <c r="AK87" s="185">
        <v>571.25165935583698</v>
      </c>
      <c r="AL87" s="185">
        <v>5.8617582314234014</v>
      </c>
      <c r="AM87" s="185">
        <v>14.189003053937334</v>
      </c>
      <c r="AN87" s="168">
        <v>2736.1172167733585</v>
      </c>
      <c r="AO87" s="168">
        <v>1.2780099147710207</v>
      </c>
      <c r="AP87" s="186">
        <v>0</v>
      </c>
      <c r="AQ87" s="187">
        <v>0</v>
      </c>
      <c r="AR87" s="188">
        <v>0</v>
      </c>
      <c r="AS87" s="168">
        <v>3.1495888393474116</v>
      </c>
      <c r="AT87" s="168">
        <v>3.1748644105994233</v>
      </c>
      <c r="AU87" s="168">
        <v>228.32543587249336</v>
      </c>
      <c r="AV87" s="189">
        <v>304.10175064695522</v>
      </c>
      <c r="AW87" s="189">
        <v>182.09685667482347</v>
      </c>
      <c r="AX87" s="175">
        <v>0</v>
      </c>
      <c r="AY87" s="190">
        <v>0.84518337720427239</v>
      </c>
      <c r="AZ87" s="174">
        <v>36.396298624785771</v>
      </c>
      <c r="BA87" s="187">
        <v>8.7969472426240785</v>
      </c>
      <c r="BB87" s="191">
        <v>141.80479600000001</v>
      </c>
      <c r="BC87" s="192"/>
      <c r="BD87" s="192"/>
      <c r="BE87" s="192"/>
      <c r="BF87" s="187"/>
      <c r="BG87" s="193" t="s">
        <v>340</v>
      </c>
    </row>
    <row r="88" spans="1:59">
      <c r="A88" s="164" t="s">
        <v>181</v>
      </c>
      <c r="B88" s="164" t="s">
        <v>248</v>
      </c>
      <c r="C88" s="164" t="s">
        <v>183</v>
      </c>
      <c r="D88" s="164">
        <v>0</v>
      </c>
      <c r="E88" s="164" t="s">
        <v>185</v>
      </c>
      <c r="F88" s="181">
        <v>42372</v>
      </c>
      <c r="G88" s="178">
        <v>2045</v>
      </c>
      <c r="H88" s="175">
        <v>318.21600000000001</v>
      </c>
      <c r="I88" s="175">
        <v>8633.7799999999988</v>
      </c>
      <c r="J88" s="175">
        <v>27131.822409935383</v>
      </c>
      <c r="K88" s="171">
        <v>1.3822099907093428</v>
      </c>
      <c r="L88" s="171">
        <v>0.20106830886147284</v>
      </c>
      <c r="M88" s="174">
        <v>82.526485648594303</v>
      </c>
      <c r="N88" s="174">
        <v>1842.3676902204284</v>
      </c>
      <c r="O88" s="174">
        <v>0</v>
      </c>
      <c r="P88" s="174">
        <v>1103.2141857607355</v>
      </c>
      <c r="Q88" s="168">
        <v>183.61605654143284</v>
      </c>
      <c r="R88" s="168">
        <v>15.556146338531335</v>
      </c>
      <c r="S88" s="168">
        <v>0.57701704672748333</v>
      </c>
      <c r="T88" s="175">
        <v>5789.6764783053904</v>
      </c>
      <c r="U88" s="175">
        <v>0</v>
      </c>
      <c r="V88" s="167">
        <v>0.31931996633661441</v>
      </c>
      <c r="W88" s="167">
        <v>0</v>
      </c>
      <c r="X88" s="184">
        <v>0.33530384103403504</v>
      </c>
      <c r="Y88" s="168">
        <v>335.30384103403503</v>
      </c>
      <c r="Z88" s="168">
        <v>313.10907940541921</v>
      </c>
      <c r="AA88" s="168">
        <v>489.37308226385323</v>
      </c>
      <c r="AB88" s="168">
        <v>33.424277087313747</v>
      </c>
      <c r="AC88" s="168">
        <v>875.10313408993272</v>
      </c>
      <c r="AD88" s="168">
        <v>7402.209497894065</v>
      </c>
      <c r="AE88" s="168">
        <v>43.100039644258267</v>
      </c>
      <c r="AF88" s="168">
        <v>30.674468061033217</v>
      </c>
      <c r="AG88" s="168">
        <v>7.3371466733971875</v>
      </c>
      <c r="AH88" s="168">
        <v>162.05025627017409</v>
      </c>
      <c r="AI88" s="168">
        <v>61.270146465593626</v>
      </c>
      <c r="AJ88" s="185">
        <v>251.83893293982558</v>
      </c>
      <c r="AK88" s="185">
        <v>718.3002438335792</v>
      </c>
      <c r="AL88" s="185">
        <v>7.3371466733971875</v>
      </c>
      <c r="AM88" s="185">
        <v>17.867492180046487</v>
      </c>
      <c r="AN88" s="168">
        <v>3475.3932512135666</v>
      </c>
      <c r="AO88" s="168">
        <v>1.623317526585025</v>
      </c>
      <c r="AP88" s="186">
        <v>0</v>
      </c>
      <c r="AQ88" s="187">
        <v>0</v>
      </c>
      <c r="AR88" s="188">
        <v>0</v>
      </c>
      <c r="AS88" s="168">
        <v>3.1495888393474116</v>
      </c>
      <c r="AT88" s="168">
        <v>3.1608921158775973</v>
      </c>
      <c r="AU88" s="168">
        <v>228.27746070557171</v>
      </c>
      <c r="AV88" s="189">
        <v>303.93358367017549</v>
      </c>
      <c r="AW88" s="189">
        <v>181.99615788633261</v>
      </c>
      <c r="AX88" s="175">
        <v>0</v>
      </c>
      <c r="AY88" s="190">
        <v>1.0536988744564542</v>
      </c>
      <c r="AZ88" s="174">
        <v>38.836273455431467</v>
      </c>
      <c r="BA88" s="187">
        <v>8.758232663470416</v>
      </c>
      <c r="BB88" s="191">
        <v>141.80479600000001</v>
      </c>
      <c r="BC88" s="192"/>
      <c r="BD88" s="192"/>
      <c r="BE88" s="192"/>
      <c r="BF88" s="187"/>
      <c r="BG88" s="193" t="s">
        <v>341</v>
      </c>
    </row>
    <row r="89" spans="1:59">
      <c r="A89" s="164" t="s">
        <v>181</v>
      </c>
      <c r="B89" s="164" t="s">
        <v>248</v>
      </c>
      <c r="C89" s="164" t="s">
        <v>183</v>
      </c>
      <c r="D89" s="164">
        <v>0</v>
      </c>
      <c r="E89" s="164" t="s">
        <v>185</v>
      </c>
      <c r="F89" s="181">
        <v>38718</v>
      </c>
      <c r="G89" s="178">
        <v>2050</v>
      </c>
      <c r="H89" s="175">
        <v>322.23700000000002</v>
      </c>
      <c r="I89" s="175">
        <v>10012.199999999999</v>
      </c>
      <c r="J89" s="175">
        <v>31070.919850917173</v>
      </c>
      <c r="K89" s="171">
        <v>1.6864347059342617</v>
      </c>
      <c r="L89" s="171">
        <v>0.24985832960853308</v>
      </c>
      <c r="M89" s="174">
        <v>82.526485648594303</v>
      </c>
      <c r="N89" s="174">
        <v>2253.2935791899476</v>
      </c>
      <c r="O89" s="174">
        <v>0</v>
      </c>
      <c r="P89" s="174">
        <v>1349.27759232931</v>
      </c>
      <c r="Q89" s="168">
        <v>228.87358227024257</v>
      </c>
      <c r="R89" s="168">
        <v>20.036053107458343</v>
      </c>
      <c r="S89" s="168">
        <v>0.71026475007600787</v>
      </c>
      <c r="T89" s="175">
        <v>6992.6593755215808</v>
      </c>
      <c r="U89" s="175">
        <v>0</v>
      </c>
      <c r="V89" s="167">
        <v>0.34366250228074197</v>
      </c>
      <c r="W89" s="167">
        <v>0</v>
      </c>
      <c r="X89" s="184">
        <v>0.41001018815243057</v>
      </c>
      <c r="Y89" s="168">
        <v>410.01018815243054</v>
      </c>
      <c r="Z89" s="168">
        <v>382.92008258587686</v>
      </c>
      <c r="AA89" s="168">
        <v>597.9346769524268</v>
      </c>
      <c r="AB89" s="168">
        <v>40.744089405177945</v>
      </c>
      <c r="AC89" s="168">
        <v>1067.2729903802183</v>
      </c>
      <c r="AD89" s="168">
        <v>9019.1622201522932</v>
      </c>
      <c r="AE89" s="168">
        <v>52.6604041197116</v>
      </c>
      <c r="AF89" s="168">
        <v>37.469400058081277</v>
      </c>
      <c r="AG89" s="168">
        <v>8.9395378590451724</v>
      </c>
      <c r="AH89" s="168">
        <v>198.20367582596191</v>
      </c>
      <c r="AI89" s="168">
        <v>74.941629039424186</v>
      </c>
      <c r="AJ89" s="185">
        <v>307.97845354645267</v>
      </c>
      <c r="AK89" s="185">
        <v>875.51551071389019</v>
      </c>
      <c r="AL89" s="185">
        <v>8.9395378590451724</v>
      </c>
      <c r="AM89" s="185">
        <v>21.807610037892648</v>
      </c>
      <c r="AN89" s="168">
        <v>4250.1119191984299</v>
      </c>
      <c r="AO89" s="168">
        <v>1.985179998255904</v>
      </c>
      <c r="AP89" s="186">
        <v>0</v>
      </c>
      <c r="AQ89" s="187">
        <v>0</v>
      </c>
      <c r="AR89" s="188">
        <v>0</v>
      </c>
      <c r="AS89" s="168">
        <v>3.1495888393474116</v>
      </c>
      <c r="AT89" s="168">
        <v>3.1537508458021835</v>
      </c>
      <c r="AU89" s="168">
        <v>228.25433053755646</v>
      </c>
      <c r="AV89" s="189">
        <v>303.87385848794401</v>
      </c>
      <c r="AW89" s="189">
        <v>181.96039430415809</v>
      </c>
      <c r="AX89" s="175">
        <v>0</v>
      </c>
      <c r="AY89" s="190">
        <v>1.2723870572045746</v>
      </c>
      <c r="AZ89" s="174">
        <v>40.951058523843969</v>
      </c>
      <c r="BA89" s="187">
        <v>8.7384455582671148</v>
      </c>
      <c r="BB89" s="191">
        <v>141.80479600000001</v>
      </c>
      <c r="BC89" s="192"/>
      <c r="BD89" s="192"/>
      <c r="BE89" s="192"/>
      <c r="BF89" s="187"/>
      <c r="BG89" s="193" t="s">
        <v>342</v>
      </c>
    </row>
    <row r="90" spans="1:59">
      <c r="A90" s="164" t="s">
        <v>181</v>
      </c>
      <c r="B90" s="164" t="s">
        <v>248</v>
      </c>
      <c r="C90" s="164" t="s">
        <v>183</v>
      </c>
      <c r="D90" s="164">
        <v>0</v>
      </c>
      <c r="E90" s="164" t="s">
        <v>189</v>
      </c>
      <c r="F90" s="181">
        <v>49680</v>
      </c>
      <c r="G90" s="178">
        <v>2000</v>
      </c>
      <c r="H90" s="175">
        <v>211.54042799999999</v>
      </c>
      <c r="I90" s="175">
        <v>776.36961000000008</v>
      </c>
      <c r="J90" s="175">
        <v>3670.0767666027418</v>
      </c>
      <c r="K90" s="171">
        <v>3.2519123323529006E-2</v>
      </c>
      <c r="L90" s="171">
        <v>0.15620008775852634</v>
      </c>
      <c r="M90" s="174">
        <v>31.752755670426136</v>
      </c>
      <c r="N90" s="174">
        <v>0</v>
      </c>
      <c r="O90" s="174">
        <v>31.9057572</v>
      </c>
      <c r="P90" s="174">
        <v>106.352524</v>
      </c>
      <c r="Q90" s="168">
        <v>7.0052599999999998</v>
      </c>
      <c r="R90" s="168">
        <v>0.62294000000000005</v>
      </c>
      <c r="S90" s="168">
        <v>3.3115466704076064E-2</v>
      </c>
      <c r="T90" s="175">
        <v>0</v>
      </c>
      <c r="U90" s="175">
        <v>41.096092362502439</v>
      </c>
      <c r="V90" s="167">
        <v>0</v>
      </c>
      <c r="W90" s="167">
        <v>3.6600000000000001E-2</v>
      </c>
      <c r="X90" s="184">
        <v>4.0204821501531741E-2</v>
      </c>
      <c r="Y90" s="168">
        <v>40.20482150153174</v>
      </c>
      <c r="Z90" s="168">
        <v>37.400966723715136</v>
      </c>
      <c r="AA90" s="168">
        <v>66.990837521213493</v>
      </c>
      <c r="AB90" s="168">
        <v>3.7888719455915023</v>
      </c>
      <c r="AC90" s="168">
        <v>217.71888349598649</v>
      </c>
      <c r="AD90" s="168">
        <v>1282.7712509160986</v>
      </c>
      <c r="AE90" s="168">
        <v>52.35764163634127</v>
      </c>
      <c r="AF90" s="168">
        <v>47.156362767863854</v>
      </c>
      <c r="AG90" s="168">
        <v>15.048674120206597</v>
      </c>
      <c r="AH90" s="168">
        <v>90.188871768543891</v>
      </c>
      <c r="AI90" s="168">
        <v>7.5787313027636287</v>
      </c>
      <c r="AJ90" s="185">
        <v>29.822235420951507</v>
      </c>
      <c r="AK90" s="185">
        <v>199.47680404971626</v>
      </c>
      <c r="AL90" s="185">
        <v>15.048674120206597</v>
      </c>
      <c r="AM90" s="185">
        <v>45.671542347818601</v>
      </c>
      <c r="AN90" s="168">
        <v>404.03276735925192</v>
      </c>
      <c r="AO90" s="168">
        <v>0.18871921108205533</v>
      </c>
      <c r="AP90" s="186">
        <v>0</v>
      </c>
      <c r="AQ90" s="187">
        <v>0</v>
      </c>
      <c r="AR90" s="186">
        <v>0</v>
      </c>
      <c r="AS90" s="168">
        <v>3.6154089339670064</v>
      </c>
      <c r="AT90" s="168">
        <v>4.2343037974683542</v>
      </c>
      <c r="AU90" s="168">
        <v>280.40928695732231</v>
      </c>
      <c r="AV90" s="189">
        <v>378.03354344022654</v>
      </c>
      <c r="AW90" s="189">
        <v>0</v>
      </c>
      <c r="AX90" s="175">
        <v>1260.1118114674218</v>
      </c>
      <c r="AY90" s="190">
        <v>0.19005738941556713</v>
      </c>
      <c r="AZ90" s="174">
        <v>51.785671391145428</v>
      </c>
      <c r="BA90" s="187">
        <v>11.732452885614475</v>
      </c>
      <c r="BB90" s="191">
        <v>160.427952</v>
      </c>
      <c r="BC90" s="192"/>
      <c r="BD90" s="192"/>
      <c r="BE90" s="192"/>
      <c r="BF90" s="187"/>
      <c r="BG90" s="193" t="s">
        <v>343</v>
      </c>
    </row>
    <row r="91" spans="1:59">
      <c r="A91" s="164" t="s">
        <v>181</v>
      </c>
      <c r="B91" s="164" t="s">
        <v>248</v>
      </c>
      <c r="C91" s="164" t="s">
        <v>183</v>
      </c>
      <c r="D91" s="164">
        <v>0</v>
      </c>
      <c r="E91" s="164" t="s">
        <v>189</v>
      </c>
      <c r="F91" s="181">
        <v>44199</v>
      </c>
      <c r="G91" s="178">
        <v>2005</v>
      </c>
      <c r="H91" s="175">
        <v>226.25470300000001</v>
      </c>
      <c r="I91" s="175">
        <v>1098.69534</v>
      </c>
      <c r="J91" s="175">
        <v>4856.0110593590625</v>
      </c>
      <c r="K91" s="171">
        <v>8.4826139960787347E-2</v>
      </c>
      <c r="L91" s="171">
        <v>0.12796098731714509</v>
      </c>
      <c r="M91" s="174">
        <v>57.139620659510229</v>
      </c>
      <c r="N91" s="174">
        <v>0</v>
      </c>
      <c r="O91" s="174">
        <v>38.007167416741673</v>
      </c>
      <c r="P91" s="174">
        <v>126.69055805580558</v>
      </c>
      <c r="Q91" s="168">
        <v>9.2424800000000005</v>
      </c>
      <c r="R91" s="168">
        <v>1.0078</v>
      </c>
      <c r="S91" s="168">
        <v>4.0849891195410867E-2</v>
      </c>
      <c r="T91" s="175">
        <v>0</v>
      </c>
      <c r="U91" s="175">
        <v>34.592999563228943</v>
      </c>
      <c r="V91" s="167">
        <v>0</v>
      </c>
      <c r="W91" s="167">
        <v>3.5103510351035101E-2</v>
      </c>
      <c r="X91" s="184">
        <v>4.5425785987279581E-2</v>
      </c>
      <c r="Y91" s="168">
        <v>45.425785987279582</v>
      </c>
      <c r="Z91" s="168">
        <v>41.864877346600295</v>
      </c>
      <c r="AA91" s="168">
        <v>91.848629057557986</v>
      </c>
      <c r="AB91" s="168">
        <v>4.2439359538266288</v>
      </c>
      <c r="AC91" s="168">
        <v>274.68907924209037</v>
      </c>
      <c r="AD91" s="168">
        <v>2891.1272637864154</v>
      </c>
      <c r="AE91" s="168">
        <v>47.257440054901416</v>
      </c>
      <c r="AF91" s="168">
        <v>42.33226926814212</v>
      </c>
      <c r="AG91" s="168">
        <v>13.184498558081591</v>
      </c>
      <c r="AH91" s="168">
        <v>41.316652409672372</v>
      </c>
      <c r="AI91" s="168">
        <v>8.3917557654133574</v>
      </c>
      <c r="AJ91" s="185">
        <v>33.473121581186938</v>
      </c>
      <c r="AK91" s="185">
        <v>254.11195369851572</v>
      </c>
      <c r="AL91" s="185">
        <v>13.184498558081591</v>
      </c>
      <c r="AM91" s="185">
        <v>40.656772252495053</v>
      </c>
      <c r="AN91" s="168">
        <v>455.62331726844019</v>
      </c>
      <c r="AO91" s="168">
        <v>0.21281658303974704</v>
      </c>
      <c r="AP91" s="186">
        <v>0</v>
      </c>
      <c r="AQ91" s="187">
        <v>0</v>
      </c>
      <c r="AR91" s="186">
        <v>0</v>
      </c>
      <c r="AS91" s="168">
        <v>3.3119109800758579</v>
      </c>
      <c r="AT91" s="168">
        <v>3.9046889701122889</v>
      </c>
      <c r="AU91" s="168">
        <v>264.21165156161402</v>
      </c>
      <c r="AV91" s="189">
        <v>358.55699654642058</v>
      </c>
      <c r="AW91" s="189">
        <v>0</v>
      </c>
      <c r="AX91" s="175">
        <v>1195.1899884880688</v>
      </c>
      <c r="AY91" s="190">
        <v>0.20077278122824072</v>
      </c>
      <c r="AZ91" s="174">
        <v>41.345206749743369</v>
      </c>
      <c r="BA91" s="187">
        <v>10.819152702791706</v>
      </c>
      <c r="BB91" s="191">
        <v>160.427952</v>
      </c>
      <c r="BC91" s="192"/>
      <c r="BD91" s="192"/>
      <c r="BE91" s="192"/>
      <c r="BF91" s="187"/>
      <c r="BG91" s="193" t="s">
        <v>344</v>
      </c>
    </row>
    <row r="92" spans="1:59">
      <c r="A92" s="164" t="s">
        <v>181</v>
      </c>
      <c r="B92" s="164" t="s">
        <v>248</v>
      </c>
      <c r="C92" s="164" t="s">
        <v>183</v>
      </c>
      <c r="D92" s="164">
        <v>0</v>
      </c>
      <c r="E92" s="164" t="s">
        <v>189</v>
      </c>
      <c r="F92" s="181">
        <v>49680</v>
      </c>
      <c r="G92" s="178">
        <v>2010</v>
      </c>
      <c r="H92" s="175">
        <v>241.61312599999999</v>
      </c>
      <c r="I92" s="175">
        <v>1623.2067900000002</v>
      </c>
      <c r="J92" s="175">
        <v>6718.2061540812165</v>
      </c>
      <c r="K92" s="171">
        <v>5.8719961590875482E-2</v>
      </c>
      <c r="L92" s="171">
        <v>6.289370862952956E-2</v>
      </c>
      <c r="M92" s="174">
        <v>82.526485648594303</v>
      </c>
      <c r="N92" s="174">
        <v>0</v>
      </c>
      <c r="O92" s="174">
        <v>22.934262830277511</v>
      </c>
      <c r="P92" s="174">
        <v>76.447542767591713</v>
      </c>
      <c r="Q92" s="168">
        <v>12.258660000000001</v>
      </c>
      <c r="R92" s="168">
        <v>0.56742499999999996</v>
      </c>
      <c r="S92" s="168">
        <v>5.073673025529251E-2</v>
      </c>
      <c r="T92" s="175">
        <v>0</v>
      </c>
      <c r="U92" s="175">
        <v>14.12898404046074</v>
      </c>
      <c r="V92" s="167">
        <v>0</v>
      </c>
      <c r="W92" s="167">
        <v>3.6003600360036005E-2</v>
      </c>
      <c r="X92" s="184">
        <v>2.6102654725616167E-2</v>
      </c>
      <c r="Y92" s="168">
        <v>26.102654725616166</v>
      </c>
      <c r="Z92" s="168">
        <v>23.934472785877947</v>
      </c>
      <c r="AA92" s="168">
        <v>44.367803006056242</v>
      </c>
      <c r="AB92" s="168">
        <v>3.5536471966000418</v>
      </c>
      <c r="AC92" s="168">
        <v>129.9114877056013</v>
      </c>
      <c r="AD92" s="168">
        <v>1071.1598364460926</v>
      </c>
      <c r="AE92" s="168">
        <v>18.16207359133206</v>
      </c>
      <c r="AF92" s="168">
        <v>16.046583274081208</v>
      </c>
      <c r="AG92" s="168">
        <v>4.725962770947465</v>
      </c>
      <c r="AH92" s="168">
        <v>22.053192043988954</v>
      </c>
      <c r="AI92" s="168">
        <v>4.7787831222646311</v>
      </c>
      <c r="AJ92" s="185">
        <v>19.155689663613316</v>
      </c>
      <c r="AK92" s="185">
        <v>118.09524594483376</v>
      </c>
      <c r="AL92" s="185">
        <v>4.725962770947465</v>
      </c>
      <c r="AM92" s="185">
        <v>15.082841622700823</v>
      </c>
      <c r="AN92" s="168">
        <v>261.2053236399401</v>
      </c>
      <c r="AO92" s="168">
        <v>0.12200610096539895</v>
      </c>
      <c r="AP92" s="186">
        <v>0</v>
      </c>
      <c r="AQ92" s="187">
        <v>0</v>
      </c>
      <c r="AR92" s="186">
        <v>0</v>
      </c>
      <c r="AS92" s="168">
        <v>3.2928019923228078</v>
      </c>
      <c r="AT92" s="168">
        <v>3.6709821187302927</v>
      </c>
      <c r="AU92" s="168">
        <v>250.57299384819416</v>
      </c>
      <c r="AV92" s="189">
        <v>341.44530720851139</v>
      </c>
      <c r="AW92" s="189">
        <v>0</v>
      </c>
      <c r="AX92" s="175">
        <v>1138.1510240283715</v>
      </c>
      <c r="AY92" s="190">
        <v>0.10803491994725554</v>
      </c>
      <c r="AZ92" s="174">
        <v>16.080917654130907</v>
      </c>
      <c r="BA92" s="187">
        <v>10.171595334677507</v>
      </c>
      <c r="BB92" s="191">
        <v>160.427952</v>
      </c>
      <c r="BC92" s="192"/>
      <c r="BD92" s="192"/>
      <c r="BE92" s="192"/>
      <c r="BF92" s="187"/>
      <c r="BG92" s="193" t="s">
        <v>345</v>
      </c>
    </row>
    <row r="93" spans="1:59">
      <c r="A93" s="164" t="s">
        <v>181</v>
      </c>
      <c r="B93" s="164" t="s">
        <v>248</v>
      </c>
      <c r="C93" s="164" t="s">
        <v>183</v>
      </c>
      <c r="D93" s="164">
        <v>0</v>
      </c>
      <c r="E93" s="164" t="s">
        <v>189</v>
      </c>
      <c r="F93" s="181">
        <v>35064</v>
      </c>
      <c r="G93" s="178">
        <v>2015</v>
      </c>
      <c r="H93" s="175">
        <v>257.56381499999998</v>
      </c>
      <c r="I93" s="175">
        <v>2306.9010600000001</v>
      </c>
      <c r="J93" s="175">
        <v>8956.6193915865097</v>
      </c>
      <c r="K93" s="171">
        <v>7.4298558105735144E-2</v>
      </c>
      <c r="L93" s="171">
        <v>7.0419589393566268E-2</v>
      </c>
      <c r="M93" s="174">
        <v>82.526485648594303</v>
      </c>
      <c r="N93" s="174">
        <v>0</v>
      </c>
      <c r="O93" s="174">
        <v>27.908939804656661</v>
      </c>
      <c r="P93" s="174">
        <v>93.029799348855548</v>
      </c>
      <c r="Q93" s="168">
        <v>6.1199789059177387</v>
      </c>
      <c r="R93" s="168">
        <v>0.44978679170494218</v>
      </c>
      <c r="S93" s="168">
        <v>2.3761019791998884E-2</v>
      </c>
      <c r="T93" s="175">
        <v>0</v>
      </c>
      <c r="U93" s="175">
        <v>12.09802201255075</v>
      </c>
      <c r="V93" s="167">
        <v>0</v>
      </c>
      <c r="W93" s="167">
        <v>3.967492485791773E-2</v>
      </c>
      <c r="X93" s="184">
        <v>3.0771350652742571E-2</v>
      </c>
      <c r="Y93" s="168">
        <v>30.771350652742573</v>
      </c>
      <c r="Z93" s="168">
        <v>28.450083621463701</v>
      </c>
      <c r="AA93" s="168">
        <v>46.361532669689154</v>
      </c>
      <c r="AB93" s="168">
        <v>3.9000963575055074</v>
      </c>
      <c r="AC93" s="168">
        <v>116.22712258937231</v>
      </c>
      <c r="AD93" s="168">
        <v>747.58422623723266</v>
      </c>
      <c r="AE93" s="168">
        <v>12.642387799882723</v>
      </c>
      <c r="AF93" s="168">
        <v>10.842236034388247</v>
      </c>
      <c r="AG93" s="168">
        <v>2.9425268775892186</v>
      </c>
      <c r="AH93" s="168">
        <v>18.509060384786181</v>
      </c>
      <c r="AI93" s="168">
        <v>5.6721272192523173</v>
      </c>
      <c r="AJ93" s="185">
        <v>22.777956402211384</v>
      </c>
      <c r="AK93" s="185">
        <v>102.1663864169648</v>
      </c>
      <c r="AL93" s="185">
        <v>2.9425268775892186</v>
      </c>
      <c r="AM93" s="185">
        <v>9.6952857309430129</v>
      </c>
      <c r="AN93" s="168">
        <v>310.81495704164979</v>
      </c>
      <c r="AO93" s="168">
        <v>0.14517820885860855</v>
      </c>
      <c r="AP93" s="186">
        <v>0</v>
      </c>
      <c r="AQ93" s="187">
        <v>0</v>
      </c>
      <c r="AR93" s="186">
        <v>0</v>
      </c>
      <c r="AS93" s="168">
        <v>3.2928019923228078</v>
      </c>
      <c r="AT93" s="168">
        <v>3.5669509566285473</v>
      </c>
      <c r="AU93" s="168">
        <v>244.84580813504249</v>
      </c>
      <c r="AV93" s="189">
        <v>330.7687522505779</v>
      </c>
      <c r="AW93" s="189">
        <v>0</v>
      </c>
      <c r="AX93" s="175">
        <v>1102.5625075019263</v>
      </c>
      <c r="AY93" s="190">
        <v>0.11947078300864031</v>
      </c>
      <c r="AZ93" s="174">
        <v>13.338825485971459</v>
      </c>
      <c r="BA93" s="187">
        <v>9.8833447115823478</v>
      </c>
      <c r="BB93" s="191">
        <v>147.84205500000002</v>
      </c>
      <c r="BC93" s="192"/>
      <c r="BD93" s="192"/>
      <c r="BE93" s="192"/>
      <c r="BF93" s="187"/>
      <c r="BG93" s="193" t="s">
        <v>346</v>
      </c>
    </row>
    <row r="94" spans="1:59">
      <c r="A94" s="164" t="s">
        <v>181</v>
      </c>
      <c r="B94" s="164" t="s">
        <v>248</v>
      </c>
      <c r="C94" s="164" t="s">
        <v>183</v>
      </c>
      <c r="D94" s="164">
        <v>0</v>
      </c>
      <c r="E94" s="164" t="s">
        <v>189</v>
      </c>
      <c r="F94" s="181">
        <v>53334</v>
      </c>
      <c r="G94" s="178">
        <v>2020</v>
      </c>
      <c r="H94" s="175">
        <v>271.85700000000003</v>
      </c>
      <c r="I94" s="175">
        <v>3336.44022</v>
      </c>
      <c r="J94" s="175">
        <v>12272.776570034979</v>
      </c>
      <c r="K94" s="171">
        <v>0.10183907070641385</v>
      </c>
      <c r="L94" s="171">
        <v>9.2112327139632078E-2</v>
      </c>
      <c r="M94" s="174">
        <v>82.526485648594303</v>
      </c>
      <c r="N94" s="174">
        <v>0</v>
      </c>
      <c r="O94" s="174">
        <v>37.737165614706797</v>
      </c>
      <c r="P94" s="174">
        <v>125.79055204902266</v>
      </c>
      <c r="Q94" s="168">
        <v>8.2751497960017542</v>
      </c>
      <c r="R94" s="168">
        <v>0.92550228875142027</v>
      </c>
      <c r="S94" s="168">
        <v>3.0439347877750999E-2</v>
      </c>
      <c r="T94" s="175">
        <v>0</v>
      </c>
      <c r="U94" s="175">
        <v>11.3106074517669</v>
      </c>
      <c r="V94" s="167">
        <v>0</v>
      </c>
      <c r="W94" s="167">
        <v>4.4314488920737735E-2</v>
      </c>
      <c r="X94" s="184">
        <v>4.0843325350807341E-2</v>
      </c>
      <c r="Y94" s="168">
        <v>40.843325350807341</v>
      </c>
      <c r="Z94" s="168">
        <v>38.11263422386476</v>
      </c>
      <c r="AA94" s="168">
        <v>58.142345017024056</v>
      </c>
      <c r="AB94" s="168">
        <v>4.2856795352918917</v>
      </c>
      <c r="AC94" s="168">
        <v>118.82037499088398</v>
      </c>
      <c r="AD94" s="168">
        <v>643.72901976534092</v>
      </c>
      <c r="AE94" s="168">
        <v>11.852614799756402</v>
      </c>
      <c r="AF94" s="168">
        <v>9.8469085404067194</v>
      </c>
      <c r="AG94" s="168">
        <v>2.5399185920814054</v>
      </c>
      <c r="AH94" s="168">
        <v>20.072574404055835</v>
      </c>
      <c r="AI94" s="168">
        <v>7.5943464239094105</v>
      </c>
      <c r="AJ94" s="185">
        <v>30.518287799955349</v>
      </c>
      <c r="AK94" s="185">
        <v>99.976360461197629</v>
      </c>
      <c r="AL94" s="185">
        <v>2.5399185920814054</v>
      </c>
      <c r="AM94" s="185">
        <v>8.3097060282013331</v>
      </c>
      <c r="AN94" s="168">
        <v>416.54690994358583</v>
      </c>
      <c r="AO94" s="168">
        <v>0.19456442787305869</v>
      </c>
      <c r="AP94" s="186">
        <v>0</v>
      </c>
      <c r="AQ94" s="187">
        <v>0</v>
      </c>
      <c r="AR94" s="186">
        <v>0</v>
      </c>
      <c r="AS94" s="168">
        <v>3.2928019923228078</v>
      </c>
      <c r="AT94" s="168">
        <v>3.526926572702231</v>
      </c>
      <c r="AU94" s="168">
        <v>242.61192357325746</v>
      </c>
      <c r="AV94" s="189">
        <v>324.69310838933291</v>
      </c>
      <c r="AW94" s="189">
        <v>0</v>
      </c>
      <c r="AX94" s="175">
        <v>1082.3103612977766</v>
      </c>
      <c r="AY94" s="190">
        <v>0.15023826993900224</v>
      </c>
      <c r="AZ94" s="174">
        <v>12.241587637619157</v>
      </c>
      <c r="BA94" s="187">
        <v>9.7724447334154494</v>
      </c>
      <c r="BB94" s="191">
        <v>135.256158</v>
      </c>
      <c r="BC94" s="192"/>
      <c r="BD94" s="192"/>
      <c r="BE94" s="192"/>
      <c r="BF94" s="187"/>
      <c r="BG94" s="193" t="s">
        <v>347</v>
      </c>
    </row>
    <row r="95" spans="1:59">
      <c r="A95" s="164" t="s">
        <v>181</v>
      </c>
      <c r="B95" s="164" t="s">
        <v>248</v>
      </c>
      <c r="C95" s="164" t="s">
        <v>183</v>
      </c>
      <c r="D95" s="164">
        <v>0</v>
      </c>
      <c r="E95" s="164" t="s">
        <v>189</v>
      </c>
      <c r="F95" s="181">
        <v>51507</v>
      </c>
      <c r="G95" s="178">
        <v>2025</v>
      </c>
      <c r="H95" s="175">
        <v>284.505</v>
      </c>
      <c r="I95" s="175">
        <v>3917.4801099999995</v>
      </c>
      <c r="J95" s="175">
        <v>13769.459622853727</v>
      </c>
      <c r="K95" s="171">
        <v>0.11527940673531235</v>
      </c>
      <c r="L95" s="171">
        <v>0.10241196848357047</v>
      </c>
      <c r="M95" s="174">
        <v>82.526485648594303</v>
      </c>
      <c r="N95" s="174">
        <v>0</v>
      </c>
      <c r="O95" s="174">
        <v>42.502941119514404</v>
      </c>
      <c r="P95" s="174">
        <v>141.67647039838135</v>
      </c>
      <c r="Q95" s="168">
        <v>9.3202072494165744</v>
      </c>
      <c r="R95" s="168">
        <v>0.63492122402775075</v>
      </c>
      <c r="S95" s="168">
        <v>3.2759379446465176E-2</v>
      </c>
      <c r="T95" s="175">
        <v>0</v>
      </c>
      <c r="U95" s="175">
        <v>10.849561433896957</v>
      </c>
      <c r="V95" s="167">
        <v>0</v>
      </c>
      <c r="W95" s="167">
        <v>4.5391722592277979E-2</v>
      </c>
      <c r="X95" s="184">
        <v>4.527447859033798E-2</v>
      </c>
      <c r="Y95" s="168">
        <v>45.274478590337978</v>
      </c>
      <c r="Z95" s="168">
        <v>42.770700828981475</v>
      </c>
      <c r="AA95" s="168">
        <v>61.870592306969215</v>
      </c>
      <c r="AB95" s="168">
        <v>3.2114528647056129</v>
      </c>
      <c r="AC95" s="168">
        <v>92.008877628524473</v>
      </c>
      <c r="AD95" s="168">
        <v>437.78863516798378</v>
      </c>
      <c r="AE95" s="168">
        <v>10.521719347716189</v>
      </c>
      <c r="AF95" s="168">
        <v>8.4928998673792861</v>
      </c>
      <c r="AG95" s="168">
        <v>2.1999033881568715</v>
      </c>
      <c r="AH95" s="168">
        <v>22.522975709986589</v>
      </c>
      <c r="AI95" s="168">
        <v>8.5207013874660831</v>
      </c>
      <c r="AJ95" s="185">
        <v>34.249999441515392</v>
      </c>
      <c r="AK95" s="185">
        <v>70.858409016213884</v>
      </c>
      <c r="AL95" s="185">
        <v>2.1999033881568715</v>
      </c>
      <c r="AM95" s="185">
        <v>6.7675159303852377</v>
      </c>
      <c r="AN95" s="168">
        <v>467.52968420003225</v>
      </c>
      <c r="AO95" s="168">
        <v>0.21837791458438785</v>
      </c>
      <c r="AP95" s="186">
        <v>0</v>
      </c>
      <c r="AQ95" s="187">
        <v>0</v>
      </c>
      <c r="AR95" s="186">
        <v>0</v>
      </c>
      <c r="AS95" s="168">
        <v>3.2928019923228078</v>
      </c>
      <c r="AT95" s="168">
        <v>3.5115278087519215</v>
      </c>
      <c r="AU95" s="168">
        <v>241.74797230060508</v>
      </c>
      <c r="AV95" s="189">
        <v>319.56244013582682</v>
      </c>
      <c r="AW95" s="189">
        <v>0</v>
      </c>
      <c r="AX95" s="175">
        <v>1065.2081337860895</v>
      </c>
      <c r="AY95" s="190">
        <v>0.15913421061260075</v>
      </c>
      <c r="AZ95" s="174">
        <v>11.557041087398904</v>
      </c>
      <c r="BA95" s="187">
        <v>9.7297776785263501</v>
      </c>
      <c r="BB95" s="191">
        <v>138.53047700000002</v>
      </c>
      <c r="BC95" s="192"/>
      <c r="BD95" s="192"/>
      <c r="BE95" s="192"/>
      <c r="BF95" s="187"/>
      <c r="BG95" s="193" t="s">
        <v>348</v>
      </c>
    </row>
    <row r="96" spans="1:59">
      <c r="A96" s="164" t="s">
        <v>181</v>
      </c>
      <c r="B96" s="164" t="s">
        <v>248</v>
      </c>
      <c r="C96" s="164" t="s">
        <v>183</v>
      </c>
      <c r="D96" s="164">
        <v>0</v>
      </c>
      <c r="E96" s="164" t="s">
        <v>189</v>
      </c>
      <c r="F96" s="181">
        <v>47853</v>
      </c>
      <c r="G96" s="178">
        <v>2030</v>
      </c>
      <c r="H96" s="175">
        <v>295.48200000000003</v>
      </c>
      <c r="I96" s="175">
        <v>4498.5199999999995</v>
      </c>
      <c r="J96" s="175">
        <v>15224.34530698993</v>
      </c>
      <c r="K96" s="171">
        <v>0.1281215415426295</v>
      </c>
      <c r="L96" s="171">
        <v>0.11303669434327066</v>
      </c>
      <c r="M96" s="174">
        <v>82.526485648594303</v>
      </c>
      <c r="N96" s="174">
        <v>0</v>
      </c>
      <c r="O96" s="174">
        <v>47.147663444870219</v>
      </c>
      <c r="P96" s="174">
        <v>157.15887814956741</v>
      </c>
      <c r="Q96" s="168">
        <v>10.338719699333426</v>
      </c>
      <c r="R96" s="168">
        <v>0.89050311289082018</v>
      </c>
      <c r="S96" s="168">
        <v>3.4989338434603209E-2</v>
      </c>
      <c r="T96" s="175">
        <v>0</v>
      </c>
      <c r="U96" s="175">
        <v>10.480705530901325</v>
      </c>
      <c r="V96" s="167">
        <v>0</v>
      </c>
      <c r="W96" s="167">
        <v>4.6067935477900855E-2</v>
      </c>
      <c r="X96" s="184">
        <v>4.990883438371458E-2</v>
      </c>
      <c r="Y96" s="168">
        <v>49.908834383714577</v>
      </c>
      <c r="Z96" s="168">
        <v>47.378354307039771</v>
      </c>
      <c r="AA96" s="168">
        <v>67.177635331244545</v>
      </c>
      <c r="AB96" s="168">
        <v>2.8558362194418985</v>
      </c>
      <c r="AC96" s="168">
        <v>84.444193866898587</v>
      </c>
      <c r="AD96" s="168">
        <v>370.9345336115644</v>
      </c>
      <c r="AE96" s="168">
        <v>10.602313360747884</v>
      </c>
      <c r="AF96" s="168">
        <v>8.4390239873717299</v>
      </c>
      <c r="AG96" s="168">
        <v>2.2000733850089618</v>
      </c>
      <c r="AH96" s="168">
        <v>24.948150532062282</v>
      </c>
      <c r="AI96" s="168">
        <v>9.4378574890117903</v>
      </c>
      <c r="AJ96" s="185">
        <v>37.940496818027981</v>
      </c>
      <c r="AK96" s="185">
        <v>61.013767118455064</v>
      </c>
      <c r="AL96" s="185">
        <v>2.2000733850089618</v>
      </c>
      <c r="AM96" s="185">
        <v>6.527635047148677</v>
      </c>
      <c r="AN96" s="168">
        <v>517.92741365638449</v>
      </c>
      <c r="AO96" s="168">
        <v>0.24191813337776305</v>
      </c>
      <c r="AP96" s="186">
        <v>0</v>
      </c>
      <c r="AQ96" s="187">
        <v>0</v>
      </c>
      <c r="AR96" s="186">
        <v>0</v>
      </c>
      <c r="AS96" s="168">
        <v>3.2928019923228078</v>
      </c>
      <c r="AT96" s="168">
        <v>3.5056033719977195</v>
      </c>
      <c r="AU96" s="168">
        <v>241.41491250605756</v>
      </c>
      <c r="AV96" s="189">
        <v>317.56929657016616</v>
      </c>
      <c r="AW96" s="189">
        <v>0</v>
      </c>
      <c r="AX96" s="175">
        <v>1058.5643219005538</v>
      </c>
      <c r="AY96" s="190">
        <v>0.16890651337040691</v>
      </c>
      <c r="AZ96" s="174">
        <v>11.094500943357946</v>
      </c>
      <c r="BA96" s="187">
        <v>9.7133621877120078</v>
      </c>
      <c r="BB96" s="191">
        <v>141.80479600000001</v>
      </c>
      <c r="BC96" s="192"/>
      <c r="BD96" s="192"/>
      <c r="BE96" s="192"/>
      <c r="BF96" s="187"/>
      <c r="BG96" s="193" t="s">
        <v>349</v>
      </c>
    </row>
    <row r="97" spans="1:59">
      <c r="A97" s="164" t="s">
        <v>181</v>
      </c>
      <c r="B97" s="164" t="s">
        <v>248</v>
      </c>
      <c r="C97" s="164" t="s">
        <v>183</v>
      </c>
      <c r="D97" s="164">
        <v>0</v>
      </c>
      <c r="E97" s="164" t="s">
        <v>189</v>
      </c>
      <c r="F97" s="181">
        <v>38718</v>
      </c>
      <c r="G97" s="178">
        <v>2035</v>
      </c>
      <c r="H97" s="175">
        <v>304.84699999999998</v>
      </c>
      <c r="I97" s="175">
        <v>5876.94</v>
      </c>
      <c r="J97" s="175">
        <v>19278.326504771248</v>
      </c>
      <c r="K97" s="171">
        <v>0.16569712277605034</v>
      </c>
      <c r="L97" s="171">
        <v>0.14579999895185256</v>
      </c>
      <c r="M97" s="174">
        <v>82.526485648594303</v>
      </c>
      <c r="N97" s="174">
        <v>0</v>
      </c>
      <c r="O97" s="174">
        <v>60.930645241603159</v>
      </c>
      <c r="P97" s="174">
        <v>203.10215080534388</v>
      </c>
      <c r="Q97" s="168">
        <v>13.361104585576204</v>
      </c>
      <c r="R97" s="168">
        <v>1.1292487593112854</v>
      </c>
      <c r="S97" s="168">
        <v>4.3828886574498696E-2</v>
      </c>
      <c r="T97" s="175">
        <v>0</v>
      </c>
      <c r="U97" s="175">
        <v>10.36775009470969</v>
      </c>
      <c r="V97" s="167">
        <v>0</v>
      </c>
      <c r="W97" s="167">
        <v>4.7842579031329512E-2</v>
      </c>
      <c r="X97" s="184">
        <v>6.435519950596387E-2</v>
      </c>
      <c r="Y97" s="168">
        <v>64.355199505963867</v>
      </c>
      <c r="Z97" s="168">
        <v>61.195772421433297</v>
      </c>
      <c r="AA97" s="168">
        <v>86.191709967222579</v>
      </c>
      <c r="AB97" s="168">
        <v>3.3712561588926198</v>
      </c>
      <c r="AC97" s="168">
        <v>101.36214477327337</v>
      </c>
      <c r="AD97" s="168">
        <v>430.88993969981584</v>
      </c>
      <c r="AE97" s="168">
        <v>13.267001252437879</v>
      </c>
      <c r="AF97" s="168">
        <v>10.506933477737446</v>
      </c>
      <c r="AG97" s="168">
        <v>2.7489207666240221</v>
      </c>
      <c r="AH97" s="168">
        <v>32.223426707588494</v>
      </c>
      <c r="AI97" s="168">
        <v>12.189929634027116</v>
      </c>
      <c r="AJ97" s="185">
        <v>49.005842787406181</v>
      </c>
      <c r="AK97" s="185">
        <v>71.097757862587571</v>
      </c>
      <c r="AL97" s="185">
        <v>2.7489207666240221</v>
      </c>
      <c r="AM97" s="185">
        <v>8.0380422986096089</v>
      </c>
      <c r="AN97" s="168">
        <v>668.99117636064057</v>
      </c>
      <c r="AO97" s="168">
        <v>0.31247833646962053</v>
      </c>
      <c r="AP97" s="186">
        <v>0</v>
      </c>
      <c r="AQ97" s="187">
        <v>0</v>
      </c>
      <c r="AR97" s="186">
        <v>0</v>
      </c>
      <c r="AS97" s="168">
        <v>3.2928019923228078</v>
      </c>
      <c r="AT97" s="168">
        <v>3.50332403639859</v>
      </c>
      <c r="AU97" s="168">
        <v>241.2866756609294</v>
      </c>
      <c r="AV97" s="189">
        <v>316.86124076373193</v>
      </c>
      <c r="AW97" s="189">
        <v>0</v>
      </c>
      <c r="AX97" s="175">
        <v>1056.2041358791068</v>
      </c>
      <c r="AY97" s="190">
        <v>0.21110655347096699</v>
      </c>
      <c r="AZ97" s="174">
        <v>10.950460529793373</v>
      </c>
      <c r="BA97" s="187">
        <v>9.7070465809897701</v>
      </c>
      <c r="BB97" s="191">
        <v>141.80479600000001</v>
      </c>
      <c r="BC97" s="192"/>
      <c r="BD97" s="192"/>
      <c r="BE97" s="192"/>
      <c r="BF97" s="187"/>
      <c r="BG97" s="193" t="s">
        <v>350</v>
      </c>
    </row>
    <row r="98" spans="1:59">
      <c r="A98" s="164" t="s">
        <v>181</v>
      </c>
      <c r="B98" s="164" t="s">
        <v>248</v>
      </c>
      <c r="C98" s="164" t="s">
        <v>183</v>
      </c>
      <c r="D98" s="164">
        <v>0</v>
      </c>
      <c r="E98" s="164" t="s">
        <v>189</v>
      </c>
      <c r="F98" s="181">
        <v>46026</v>
      </c>
      <c r="G98" s="178">
        <v>2040</v>
      </c>
      <c r="H98" s="175">
        <v>312.43900000000002</v>
      </c>
      <c r="I98" s="175">
        <v>7255.3599999999988</v>
      </c>
      <c r="J98" s="175">
        <v>23221.684872887185</v>
      </c>
      <c r="K98" s="171">
        <v>0.20149669411096557</v>
      </c>
      <c r="L98" s="171">
        <v>0.17711943842763908</v>
      </c>
      <c r="M98" s="174">
        <v>82.526485648594303</v>
      </c>
      <c r="N98" s="174">
        <v>0</v>
      </c>
      <c r="O98" s="174">
        <v>74.074198864565133</v>
      </c>
      <c r="P98" s="174">
        <v>246.91399621521711</v>
      </c>
      <c r="Q98" s="168">
        <v>16.243273219868239</v>
      </c>
      <c r="R98" s="168">
        <v>1.220514595379901</v>
      </c>
      <c r="S98" s="168">
        <v>5.1988622482686986E-2</v>
      </c>
      <c r="T98" s="175">
        <v>0</v>
      </c>
      <c r="U98" s="175">
        <v>10.209582827670184</v>
      </c>
      <c r="V98" s="167">
        <v>0</v>
      </c>
      <c r="W98" s="167">
        <v>4.8165743500987283E-2</v>
      </c>
      <c r="X98" s="184">
        <v>7.8179681574420012E-2</v>
      </c>
      <c r="Y98" s="168">
        <v>78.179681574420016</v>
      </c>
      <c r="Z98" s="168">
        <v>74.381076930530824</v>
      </c>
      <c r="AA98" s="168">
        <v>104.53167066988713</v>
      </c>
      <c r="AB98" s="168">
        <v>3.9775599904094396</v>
      </c>
      <c r="AC98" s="168">
        <v>120.24304231137751</v>
      </c>
      <c r="AD98" s="168">
        <v>504.70182192429445</v>
      </c>
      <c r="AE98" s="168">
        <v>15.96646804302182</v>
      </c>
      <c r="AF98" s="168">
        <v>12.624407656430876</v>
      </c>
      <c r="AG98" s="168">
        <v>3.3068539837277431</v>
      </c>
      <c r="AH98" s="168">
        <v>39.166039176847363</v>
      </c>
      <c r="AI98" s="168">
        <v>14.816205152465912</v>
      </c>
      <c r="AJ98" s="185">
        <v>59.564871778064912</v>
      </c>
      <c r="AK98" s="185">
        <v>83.457525823205032</v>
      </c>
      <c r="AL98" s="185">
        <v>3.3068539837277431</v>
      </c>
      <c r="AM98" s="185">
        <v>9.6235362436860967</v>
      </c>
      <c r="AN98" s="168">
        <v>813.13994110460931</v>
      </c>
      <c r="AO98" s="168">
        <v>0.37980862093822165</v>
      </c>
      <c r="AP98" s="186">
        <v>0</v>
      </c>
      <c r="AQ98" s="187">
        <v>0</v>
      </c>
      <c r="AR98" s="186">
        <v>0</v>
      </c>
      <c r="AS98" s="168">
        <v>3.2928019923228078</v>
      </c>
      <c r="AT98" s="168">
        <v>3.5024470972077419</v>
      </c>
      <c r="AU98" s="168">
        <v>241.23732429548673</v>
      </c>
      <c r="AV98" s="189">
        <v>316.62717696357896</v>
      </c>
      <c r="AW98" s="189">
        <v>0</v>
      </c>
      <c r="AX98" s="175">
        <v>1055.4239232119298</v>
      </c>
      <c r="AY98" s="190">
        <v>0.25022382472873106</v>
      </c>
      <c r="AZ98" s="174">
        <v>10.775437962336815</v>
      </c>
      <c r="BA98" s="187">
        <v>9.7046167487830388</v>
      </c>
      <c r="BB98" s="191">
        <v>141.80479600000001</v>
      </c>
      <c r="BC98" s="192"/>
      <c r="BD98" s="192"/>
      <c r="BE98" s="192"/>
      <c r="BF98" s="187"/>
      <c r="BG98" s="193" t="s">
        <v>351</v>
      </c>
    </row>
    <row r="99" spans="1:59">
      <c r="A99" s="164" t="s">
        <v>181</v>
      </c>
      <c r="B99" s="164" t="s">
        <v>248</v>
      </c>
      <c r="C99" s="164" t="s">
        <v>183</v>
      </c>
      <c r="D99" s="164">
        <v>0</v>
      </c>
      <c r="E99" s="164" t="s">
        <v>189</v>
      </c>
      <c r="F99" s="181">
        <v>53334</v>
      </c>
      <c r="G99" s="178">
        <v>2045</v>
      </c>
      <c r="H99" s="175">
        <v>318.21600000000001</v>
      </c>
      <c r="I99" s="175">
        <v>8633.7799999999988</v>
      </c>
      <c r="J99" s="175">
        <v>27131.822409935383</v>
      </c>
      <c r="K99" s="171">
        <v>0.23404063544147422</v>
      </c>
      <c r="L99" s="171">
        <v>0.20564523802097096</v>
      </c>
      <c r="M99" s="174">
        <v>82.526485648594303</v>
      </c>
      <c r="N99" s="174">
        <v>0</v>
      </c>
      <c r="O99" s="174">
        <v>86.028726982342022</v>
      </c>
      <c r="P99" s="174">
        <v>286.76242327447341</v>
      </c>
      <c r="Q99" s="168">
        <v>18.86470780043901</v>
      </c>
      <c r="R99" s="168">
        <v>1.3756601997296971</v>
      </c>
      <c r="S99" s="168">
        <v>5.9282713001354459E-2</v>
      </c>
      <c r="T99" s="175">
        <v>0</v>
      </c>
      <c r="U99" s="175">
        <v>9.9642018886677715</v>
      </c>
      <c r="V99" s="167">
        <v>0</v>
      </c>
      <c r="W99" s="167">
        <v>4.7612338845716681E-2</v>
      </c>
      <c r="X99" s="184">
        <v>9.0775278602548498E-2</v>
      </c>
      <c r="Y99" s="168">
        <v>90.775278602548497</v>
      </c>
      <c r="Z99" s="168">
        <v>86.378231268384738</v>
      </c>
      <c r="AA99" s="168">
        <v>121.31379221233522</v>
      </c>
      <c r="AB99" s="168">
        <v>4.5778608350851417</v>
      </c>
      <c r="AC99" s="168">
        <v>138.62513955608966</v>
      </c>
      <c r="AD99" s="168">
        <v>579.66981011082828</v>
      </c>
      <c r="AE99" s="168">
        <v>18.483964319553415</v>
      </c>
      <c r="AF99" s="168">
        <v>14.607462566197329</v>
      </c>
      <c r="AG99" s="168">
        <v>3.8273856143597733</v>
      </c>
      <c r="AH99" s="168">
        <v>45.483125594295196</v>
      </c>
      <c r="AI99" s="168">
        <v>17.205876661814386</v>
      </c>
      <c r="AJ99" s="185">
        <v>69.172354606570352</v>
      </c>
      <c r="AK99" s="185">
        <v>95.906224180957238</v>
      </c>
      <c r="AL99" s="185">
        <v>3.8273856143597733</v>
      </c>
      <c r="AM99" s="185">
        <v>11.122557731948179</v>
      </c>
      <c r="AN99" s="168">
        <v>944.2970329255154</v>
      </c>
      <c r="AO99" s="168">
        <v>0.44107063950675424</v>
      </c>
      <c r="AP99" s="186">
        <v>0</v>
      </c>
      <c r="AQ99" s="187">
        <v>0</v>
      </c>
      <c r="AR99" s="186">
        <v>0</v>
      </c>
      <c r="AS99" s="168">
        <v>3.2928019923228078</v>
      </c>
      <c r="AT99" s="168">
        <v>3.5021097083893782</v>
      </c>
      <c r="AU99" s="168">
        <v>241.21833612893673</v>
      </c>
      <c r="AV99" s="189">
        <v>316.55220919814639</v>
      </c>
      <c r="AW99" s="189">
        <v>0</v>
      </c>
      <c r="AX99" s="175">
        <v>1055.1740306604877</v>
      </c>
      <c r="AY99" s="190">
        <v>0.2852630873449119</v>
      </c>
      <c r="AZ99" s="174">
        <v>10.513967069180419</v>
      </c>
      <c r="BA99" s="187">
        <v>9.7036819083452901</v>
      </c>
      <c r="BB99" s="191">
        <v>141.80479600000001</v>
      </c>
      <c r="BC99" s="192"/>
      <c r="BD99" s="192"/>
      <c r="BE99" s="192"/>
      <c r="BF99" s="187"/>
      <c r="BG99" s="193" t="s">
        <v>352</v>
      </c>
    </row>
    <row r="100" spans="1:59">
      <c r="A100" s="164" t="s">
        <v>181</v>
      </c>
      <c r="B100" s="164" t="s">
        <v>248</v>
      </c>
      <c r="C100" s="164" t="s">
        <v>183</v>
      </c>
      <c r="D100" s="164">
        <v>0</v>
      </c>
      <c r="E100" s="164" t="s">
        <v>189</v>
      </c>
      <c r="F100" s="181">
        <v>46026</v>
      </c>
      <c r="G100" s="178">
        <v>2050</v>
      </c>
      <c r="H100" s="175">
        <v>322.23700000000002</v>
      </c>
      <c r="I100" s="175">
        <v>10012.199999999999</v>
      </c>
      <c r="J100" s="175">
        <v>31070.919850917173</v>
      </c>
      <c r="K100" s="171">
        <v>0.26243402493316209</v>
      </c>
      <c r="L100" s="171">
        <v>0.23055883381883019</v>
      </c>
      <c r="M100" s="174">
        <v>82.526485648594303</v>
      </c>
      <c r="N100" s="174">
        <v>0</v>
      </c>
      <c r="O100" s="174">
        <v>96.461578736233918</v>
      </c>
      <c r="P100" s="174">
        <v>321.53859578744641</v>
      </c>
      <c r="Q100" s="168">
        <v>21.15246337658354</v>
      </c>
      <c r="R100" s="168">
        <v>1.4933739961115509</v>
      </c>
      <c r="S100" s="168">
        <v>6.5642565492428057E-2</v>
      </c>
      <c r="T100" s="175">
        <v>0</v>
      </c>
      <c r="U100" s="175">
        <v>9.6344039008643385</v>
      </c>
      <c r="V100" s="167">
        <v>0</v>
      </c>
      <c r="W100" s="167">
        <v>4.6508947390480872E-2</v>
      </c>
      <c r="X100" s="184">
        <v>0.10177616749502126</v>
      </c>
      <c r="Y100" s="168">
        <v>101.77616749502126</v>
      </c>
      <c r="Z100" s="168">
        <v>96.85049068715071</v>
      </c>
      <c r="AA100" s="168">
        <v>136.00416717273495</v>
      </c>
      <c r="AB100" s="168">
        <v>5.1193712367522286</v>
      </c>
      <c r="AC100" s="168">
        <v>155.13253030884144</v>
      </c>
      <c r="AD100" s="168">
        <v>648.45463948406768</v>
      </c>
      <c r="AE100" s="168">
        <v>20.709116943855395</v>
      </c>
      <c r="AF100" s="168">
        <v>16.363896490991394</v>
      </c>
      <c r="AG100" s="168">
        <v>4.2881370651660964</v>
      </c>
      <c r="AH100" s="168">
        <v>50.997320870651158</v>
      </c>
      <c r="AI100" s="168">
        <v>19.291835304619283</v>
      </c>
      <c r="AJ100" s="185">
        <v>77.558655382531427</v>
      </c>
      <c r="AK100" s="185">
        <v>107.23442674664312</v>
      </c>
      <c r="AL100" s="185">
        <v>4.2881370651660964</v>
      </c>
      <c r="AM100" s="185">
        <v>12.456485514010378</v>
      </c>
      <c r="AN100" s="168">
        <v>1058.7824046471628</v>
      </c>
      <c r="AO100" s="168">
        <v>0.49454548307689022</v>
      </c>
      <c r="AP100" s="186">
        <v>0</v>
      </c>
      <c r="AQ100" s="187">
        <v>0</v>
      </c>
      <c r="AR100" s="186">
        <v>0</v>
      </c>
      <c r="AS100" s="168">
        <v>3.2928019923228078</v>
      </c>
      <c r="AT100" s="168">
        <v>3.501979903249016</v>
      </c>
      <c r="AU100" s="168">
        <v>241.21102846950819</v>
      </c>
      <c r="AV100" s="189">
        <v>316.52861842533065</v>
      </c>
      <c r="AW100" s="189">
        <v>0</v>
      </c>
      <c r="AX100" s="175">
        <v>1055.095394751102</v>
      </c>
      <c r="AY100" s="190">
        <v>0.31584258634179579</v>
      </c>
      <c r="AZ100" s="174">
        <v>10.165215186974018</v>
      </c>
      <c r="BA100" s="187">
        <v>9.7033222429158705</v>
      </c>
      <c r="BB100" s="191">
        <v>141.80479600000001</v>
      </c>
      <c r="BC100" s="192"/>
      <c r="BD100" s="192"/>
      <c r="BE100" s="192"/>
      <c r="BF100" s="187"/>
      <c r="BG100" s="193" t="s">
        <v>353</v>
      </c>
    </row>
    <row r="101" spans="1:59">
      <c r="A101" s="164" t="s">
        <v>181</v>
      </c>
      <c r="B101" s="164" t="s">
        <v>248</v>
      </c>
      <c r="C101" s="164" t="s">
        <v>183</v>
      </c>
      <c r="D101" s="164">
        <v>0</v>
      </c>
      <c r="E101" s="164" t="s">
        <v>190</v>
      </c>
      <c r="F101" s="181">
        <v>42372</v>
      </c>
      <c r="G101" s="178">
        <v>2000</v>
      </c>
      <c r="H101" s="175">
        <v>211.54042799999999</v>
      </c>
      <c r="I101" s="175">
        <v>776.36961000000008</v>
      </c>
      <c r="J101" s="175">
        <v>3670.0767666027418</v>
      </c>
      <c r="K101" s="171">
        <v>2.5787498099620401E-2</v>
      </c>
      <c r="L101" s="171">
        <v>0.12387073674087186</v>
      </c>
      <c r="M101" s="174">
        <v>31.752755670426136</v>
      </c>
      <c r="N101" s="174">
        <v>0</v>
      </c>
      <c r="O101" s="174">
        <v>94.235310200000001</v>
      </c>
      <c r="P101" s="174">
        <v>49.59753168421053</v>
      </c>
      <c r="Q101" s="168">
        <v>1.26295</v>
      </c>
      <c r="R101" s="168">
        <v>0.13250000000000001</v>
      </c>
      <c r="S101" s="168">
        <v>5.9702535914317057E-3</v>
      </c>
      <c r="T101" s="175">
        <v>0</v>
      </c>
      <c r="U101" s="175">
        <v>121.37944219635283</v>
      </c>
      <c r="V101" s="167">
        <v>0</v>
      </c>
      <c r="W101" s="167">
        <v>0.1081</v>
      </c>
      <c r="X101" s="184">
        <v>3.4705049865201572E-2</v>
      </c>
      <c r="Y101" s="168">
        <v>34.705049865201573</v>
      </c>
      <c r="Z101" s="168">
        <v>29.659742310813705</v>
      </c>
      <c r="AA101" s="168">
        <v>56.181756328016561</v>
      </c>
      <c r="AB101" s="168">
        <v>12.217327671769986</v>
      </c>
      <c r="AC101" s="168">
        <v>556.30734613799677</v>
      </c>
      <c r="AD101" s="168">
        <v>1754.2313637352918</v>
      </c>
      <c r="AE101" s="168">
        <v>39.323059246832344</v>
      </c>
      <c r="AF101" s="168">
        <v>35.37380086418591</v>
      </c>
      <c r="AG101" s="168">
        <v>9.2105595245370679</v>
      </c>
      <c r="AH101" s="168">
        <v>71.522023211826195</v>
      </c>
      <c r="AI101" s="168">
        <v>6.0100932554420829</v>
      </c>
      <c r="AJ101" s="185">
        <v>23.649649055371622</v>
      </c>
      <c r="AK101" s="185">
        <v>541.84100010944235</v>
      </c>
      <c r="AL101" s="185">
        <v>9.2105595245370679</v>
      </c>
      <c r="AM101" s="185">
        <v>34.196307582791938</v>
      </c>
      <c r="AN101" s="168">
        <v>320.40633507318898</v>
      </c>
      <c r="AO101" s="168">
        <v>0.14965823484049226</v>
      </c>
      <c r="AP101" s="186">
        <v>0</v>
      </c>
      <c r="AQ101" s="187">
        <v>0</v>
      </c>
      <c r="AR101" s="186">
        <v>0</v>
      </c>
      <c r="AS101" s="168">
        <v>5.7897661508933878</v>
      </c>
      <c r="AT101" s="168">
        <v>7.2001265822784815</v>
      </c>
      <c r="AU101" s="168">
        <v>476.83116986445782</v>
      </c>
      <c r="AV101" s="189">
        <v>699.73340782702689</v>
      </c>
      <c r="AW101" s="189">
        <v>0</v>
      </c>
      <c r="AX101" s="175">
        <v>368.28074096159315</v>
      </c>
      <c r="AY101" s="190">
        <v>0.16405871063663335</v>
      </c>
      <c r="AZ101" s="174">
        <v>44.701710909577685</v>
      </c>
      <c r="BA101" s="187">
        <v>19.950185423055721</v>
      </c>
      <c r="BB101" s="191">
        <v>160.427952</v>
      </c>
      <c r="BC101" s="192"/>
      <c r="BD101" s="192"/>
      <c r="BE101" s="192"/>
      <c r="BF101" s="187"/>
      <c r="BG101" s="193" t="s">
        <v>354</v>
      </c>
    </row>
    <row r="102" spans="1:59">
      <c r="A102" s="164" t="s">
        <v>181</v>
      </c>
      <c r="B102" s="164" t="s">
        <v>248</v>
      </c>
      <c r="C102" s="164" t="s">
        <v>183</v>
      </c>
      <c r="D102" s="164">
        <v>0</v>
      </c>
      <c r="E102" s="164" t="s">
        <v>190</v>
      </c>
      <c r="F102" s="181">
        <v>53334</v>
      </c>
      <c r="G102" s="178">
        <v>2005</v>
      </c>
      <c r="H102" s="175">
        <v>226.25470300000001</v>
      </c>
      <c r="I102" s="175">
        <v>1098.69534</v>
      </c>
      <c r="J102" s="175">
        <v>4856.0110593590625</v>
      </c>
      <c r="K102" s="171">
        <v>1.8073068183909052E-2</v>
      </c>
      <c r="L102" s="171">
        <v>0.1592954296876215</v>
      </c>
      <c r="M102" s="174">
        <v>57.139620659510229</v>
      </c>
      <c r="N102" s="174">
        <v>0</v>
      </c>
      <c r="O102" s="174">
        <v>117.48654315431544</v>
      </c>
      <c r="P102" s="174">
        <v>65.270301752397472</v>
      </c>
      <c r="Q102" s="168">
        <v>1.7452000000000001</v>
      </c>
      <c r="R102" s="168">
        <v>0.15825</v>
      </c>
      <c r="S102" s="168">
        <v>7.7134308231374092E-3</v>
      </c>
      <c r="T102" s="175">
        <v>0</v>
      </c>
      <c r="U102" s="175">
        <v>106.93277642764504</v>
      </c>
      <c r="V102" s="167">
        <v>0</v>
      </c>
      <c r="W102" s="167">
        <v>0.10851085108510851</v>
      </c>
      <c r="X102" s="184">
        <v>4.1639160559213309E-2</v>
      </c>
      <c r="Y102" s="168">
        <v>41.639160559213309</v>
      </c>
      <c r="Z102" s="168">
        <v>35.232599042385175</v>
      </c>
      <c r="AA102" s="168">
        <v>59.563919911811283</v>
      </c>
      <c r="AB102" s="168">
        <v>16.501555432996128</v>
      </c>
      <c r="AC102" s="168">
        <v>684.26815520091964</v>
      </c>
      <c r="AD102" s="168">
        <v>1452.850063870892</v>
      </c>
      <c r="AE102" s="168">
        <v>48.608376589746698</v>
      </c>
      <c r="AF102" s="168">
        <v>43.76692694219247</v>
      </c>
      <c r="AG102" s="168">
        <v>11.497262124989211</v>
      </c>
      <c r="AH102" s="168">
        <v>42.689871439966176</v>
      </c>
      <c r="AI102" s="168">
        <v>7.1633379870822047</v>
      </c>
      <c r="AJ102" s="185">
        <v>28.06926105530297</v>
      </c>
      <c r="AK102" s="185">
        <v>667.12128298039931</v>
      </c>
      <c r="AL102" s="185">
        <v>11.497262124989211</v>
      </c>
      <c r="AM102" s="185">
        <v>42.371120287291902</v>
      </c>
      <c r="AN102" s="168">
        <v>379.74753456365886</v>
      </c>
      <c r="AO102" s="168">
        <v>0.17737584899763001</v>
      </c>
      <c r="AP102" s="186">
        <v>0</v>
      </c>
      <c r="AQ102" s="187">
        <v>0</v>
      </c>
      <c r="AR102" s="186">
        <v>0</v>
      </c>
      <c r="AS102" s="168">
        <v>5.0508809164648358</v>
      </c>
      <c r="AT102" s="168">
        <v>6.5622949248056628</v>
      </c>
      <c r="AU102" s="168">
        <v>430.04644228218154</v>
      </c>
      <c r="AV102" s="189">
        <v>637.94956421637573</v>
      </c>
      <c r="AW102" s="189">
        <v>0</v>
      </c>
      <c r="AX102" s="175">
        <v>354.41642456465314</v>
      </c>
      <c r="AY102" s="190">
        <v>0.18403666313717823</v>
      </c>
      <c r="AZ102" s="174">
        <v>37.898732290257378</v>
      </c>
      <c r="BA102" s="187">
        <v>18.18287485012814</v>
      </c>
      <c r="BB102" s="191">
        <v>160.427952</v>
      </c>
      <c r="BC102" s="192"/>
      <c r="BD102" s="192"/>
      <c r="BE102" s="192"/>
      <c r="BF102" s="187"/>
      <c r="BG102" s="193" t="s">
        <v>355</v>
      </c>
    </row>
    <row r="103" spans="1:59">
      <c r="A103" s="164" t="s">
        <v>181</v>
      </c>
      <c r="B103" s="164" t="s">
        <v>248</v>
      </c>
      <c r="C103" s="164" t="s">
        <v>183</v>
      </c>
      <c r="D103" s="164">
        <v>0</v>
      </c>
      <c r="E103" s="164" t="s">
        <v>190</v>
      </c>
      <c r="F103" s="181">
        <v>49680</v>
      </c>
      <c r="G103" s="178">
        <v>2010</v>
      </c>
      <c r="H103" s="175">
        <v>241.61312599999999</v>
      </c>
      <c r="I103" s="175">
        <v>1623.2067900000002</v>
      </c>
      <c r="J103" s="175">
        <v>6718.2061540812165</v>
      </c>
      <c r="K103" s="171">
        <v>7.0902680006281246E-3</v>
      </c>
      <c r="L103" s="171">
        <v>8.8823222732199197E-2</v>
      </c>
      <c r="M103" s="174">
        <v>82.526485648594303</v>
      </c>
      <c r="N103" s="174">
        <v>0</v>
      </c>
      <c r="O103" s="174">
        <v>66.254537065246154</v>
      </c>
      <c r="P103" s="174">
        <v>38.973257097203621</v>
      </c>
      <c r="Q103" s="168">
        <v>2.2188099999999999</v>
      </c>
      <c r="R103" s="168">
        <v>6.6260000000000003</v>
      </c>
      <c r="S103" s="168">
        <v>9.1833173004019653E-3</v>
      </c>
      <c r="T103" s="175">
        <v>0</v>
      </c>
      <c r="U103" s="175">
        <v>40.817065005775476</v>
      </c>
      <c r="V103" s="167">
        <v>0</v>
      </c>
      <c r="W103" s="167">
        <v>0.10401040104010402</v>
      </c>
      <c r="X103" s="184">
        <v>2.2386119129681959E-2</v>
      </c>
      <c r="Y103" s="168">
        <v>22.386119129681958</v>
      </c>
      <c r="Z103" s="168">
        <v>19.143472332051118</v>
      </c>
      <c r="AA103" s="168">
        <v>28.518841368058258</v>
      </c>
      <c r="AB103" s="168">
        <v>8.488844843722763</v>
      </c>
      <c r="AC103" s="168">
        <v>265.41708210451054</v>
      </c>
      <c r="AD103" s="168">
        <v>576.04113593743421</v>
      </c>
      <c r="AE103" s="168">
        <v>17.736460441055566</v>
      </c>
      <c r="AF103" s="168">
        <v>15.7986022037553</v>
      </c>
      <c r="AG103" s="168">
        <v>4.2956090514590342</v>
      </c>
      <c r="AH103" s="168">
        <v>23.537113518015076</v>
      </c>
      <c r="AI103" s="168">
        <v>3.8978497660496565</v>
      </c>
      <c r="AJ103" s="185">
        <v>15.245622566001462</v>
      </c>
      <c r="AK103" s="185">
        <v>256.09450537815871</v>
      </c>
      <c r="AL103" s="185">
        <v>4.2956090514590342</v>
      </c>
      <c r="AM103" s="185">
        <v>15.039540313109125</v>
      </c>
      <c r="AN103" s="168">
        <v>206.13720315177358</v>
      </c>
      <c r="AO103" s="168">
        <v>9.6284394475544419E-2</v>
      </c>
      <c r="AP103" s="186">
        <v>0</v>
      </c>
      <c r="AQ103" s="187">
        <v>0</v>
      </c>
      <c r="AR103" s="186">
        <v>0</v>
      </c>
      <c r="AS103" s="168">
        <v>4.8718200715167015</v>
      </c>
      <c r="AT103" s="168">
        <v>5.9468636093824792</v>
      </c>
      <c r="AU103" s="168">
        <v>391.18163842393744</v>
      </c>
      <c r="AV103" s="189">
        <v>574.39692745844911</v>
      </c>
      <c r="AW103" s="189">
        <v>0</v>
      </c>
      <c r="AX103" s="175">
        <v>337.88054556379365</v>
      </c>
      <c r="AY103" s="190">
        <v>9.2652744080145538E-2</v>
      </c>
      <c r="AZ103" s="174">
        <v>13.791292192464249</v>
      </c>
      <c r="BA103" s="187">
        <v>16.477631377316552</v>
      </c>
      <c r="BB103" s="191">
        <v>160.427952</v>
      </c>
      <c r="BC103" s="192"/>
      <c r="BD103" s="192"/>
      <c r="BE103" s="192"/>
      <c r="BF103" s="187"/>
      <c r="BG103" s="193" t="s">
        <v>356</v>
      </c>
    </row>
    <row r="104" spans="1:59">
      <c r="A104" s="164" t="s">
        <v>181</v>
      </c>
      <c r="B104" s="164" t="s">
        <v>248</v>
      </c>
      <c r="C104" s="164" t="s">
        <v>183</v>
      </c>
      <c r="D104" s="164">
        <v>0</v>
      </c>
      <c r="E104" s="164" t="s">
        <v>190</v>
      </c>
      <c r="F104" s="181">
        <v>36891</v>
      </c>
      <c r="G104" s="178">
        <v>2015</v>
      </c>
      <c r="H104" s="175">
        <v>257.56381499999998</v>
      </c>
      <c r="I104" s="175">
        <v>2306.9010600000001</v>
      </c>
      <c r="J104" s="175">
        <v>8956.6193915865097</v>
      </c>
      <c r="K104" s="171">
        <v>6.9174780129173793E-3</v>
      </c>
      <c r="L104" s="171">
        <v>0.1041150118917558</v>
      </c>
      <c r="M104" s="174">
        <v>82.526485648594303</v>
      </c>
      <c r="N104" s="174">
        <v>0</v>
      </c>
      <c r="O104" s="174">
        <v>80.625826102341463</v>
      </c>
      <c r="P104" s="174">
        <v>47.426956530789099</v>
      </c>
      <c r="Q104" s="168">
        <v>1.5813202364226826</v>
      </c>
      <c r="R104" s="168">
        <v>3.355911363300395</v>
      </c>
      <c r="S104" s="168">
        <v>6.1395279318357775E-3</v>
      </c>
      <c r="T104" s="175">
        <v>0</v>
      </c>
      <c r="U104" s="175">
        <v>34.949841369591056</v>
      </c>
      <c r="V104" s="167">
        <v>0</v>
      </c>
      <c r="W104" s="167">
        <v>0.11461644958954009</v>
      </c>
      <c r="X104" s="184">
        <v>2.5601830447329006E-2</v>
      </c>
      <c r="Y104" s="168">
        <v>25.601830447329007</v>
      </c>
      <c r="Z104" s="168">
        <v>22.169337678459236</v>
      </c>
      <c r="AA104" s="168">
        <v>31.518921420646251</v>
      </c>
      <c r="AB104" s="168">
        <v>8.8742272931329342</v>
      </c>
      <c r="AC104" s="168">
        <v>235.52880726079775</v>
      </c>
      <c r="AD104" s="168">
        <v>425.6599687759998</v>
      </c>
      <c r="AE104" s="168">
        <v>11.852525099292299</v>
      </c>
      <c r="AF104" s="168">
        <v>10.303925249300104</v>
      </c>
      <c r="AG104" s="168">
        <v>2.7689592128840794</v>
      </c>
      <c r="AH104" s="168">
        <v>17.039430387134814</v>
      </c>
      <c r="AI104" s="168">
        <v>4.5165168643404172</v>
      </c>
      <c r="AJ104" s="185">
        <v>17.652820814118819</v>
      </c>
      <c r="AK104" s="185">
        <v>224.73658515165224</v>
      </c>
      <c r="AL104" s="185">
        <v>2.7689592128840794</v>
      </c>
      <c r="AM104" s="185">
        <v>9.4252446199876161</v>
      </c>
      <c r="AN104" s="168">
        <v>238.63527030130581</v>
      </c>
      <c r="AO104" s="168">
        <v>0.11146388012527669</v>
      </c>
      <c r="AP104" s="186">
        <v>0</v>
      </c>
      <c r="AQ104" s="187">
        <v>0</v>
      </c>
      <c r="AR104" s="186">
        <v>0</v>
      </c>
      <c r="AS104" s="168">
        <v>4.8718200715167015</v>
      </c>
      <c r="AT104" s="168">
        <v>5.5751558635001253</v>
      </c>
      <c r="AU104" s="168">
        <v>372.21070263403442</v>
      </c>
      <c r="AV104" s="189">
        <v>539.81601013568229</v>
      </c>
      <c r="AW104" s="189">
        <v>0</v>
      </c>
      <c r="AX104" s="175">
        <v>317.53882949157781</v>
      </c>
      <c r="AY104" s="190">
        <v>9.9399950444626739E-2</v>
      </c>
      <c r="AZ104" s="174">
        <v>11.097931719416266</v>
      </c>
      <c r="BA104" s="187">
        <v>15.447699699199807</v>
      </c>
      <c r="BB104" s="191">
        <v>147.84205500000002</v>
      </c>
      <c r="BC104" s="192"/>
      <c r="BD104" s="192"/>
      <c r="BE104" s="192"/>
      <c r="BF104" s="187"/>
      <c r="BG104" s="193" t="s">
        <v>357</v>
      </c>
    </row>
    <row r="105" spans="1:59">
      <c r="A105" s="164" t="s">
        <v>181</v>
      </c>
      <c r="B105" s="164" t="s">
        <v>248</v>
      </c>
      <c r="C105" s="164" t="s">
        <v>183</v>
      </c>
      <c r="D105" s="164">
        <v>0</v>
      </c>
      <c r="E105" s="164" t="s">
        <v>190</v>
      </c>
      <c r="F105" s="181">
        <v>44199</v>
      </c>
      <c r="G105" s="178">
        <v>2020</v>
      </c>
      <c r="H105" s="175">
        <v>271.85700000000003</v>
      </c>
      <c r="I105" s="175">
        <v>3336.44022</v>
      </c>
      <c r="J105" s="175">
        <v>12272.776570034979</v>
      </c>
      <c r="K105" s="171">
        <v>8.5197907505988931E-3</v>
      </c>
      <c r="L105" s="171">
        <v>0.13867482439256562</v>
      </c>
      <c r="M105" s="174">
        <v>82.526485648594303</v>
      </c>
      <c r="N105" s="174">
        <v>0</v>
      </c>
      <c r="O105" s="174">
        <v>109.0184784424863</v>
      </c>
      <c r="P105" s="174">
        <v>64.128516730874296</v>
      </c>
      <c r="Q105" s="168">
        <v>2.1381874076711891</v>
      </c>
      <c r="R105" s="168">
        <v>0.19517619030700276</v>
      </c>
      <c r="S105" s="168">
        <v>7.8651180866087279E-3</v>
      </c>
      <c r="T105" s="175">
        <v>0</v>
      </c>
      <c r="U105" s="175">
        <v>32.675088193993268</v>
      </c>
      <c r="V105" s="167">
        <v>0</v>
      </c>
      <c r="W105" s="167">
        <v>0.12801963465990901</v>
      </c>
      <c r="X105" s="184">
        <v>3.33087595964872E-2</v>
      </c>
      <c r="Y105" s="168">
        <v>33.308759596487199</v>
      </c>
      <c r="Z105" s="168">
        <v>29.393840575475124</v>
      </c>
      <c r="AA105" s="168">
        <v>40.903687379697715</v>
      </c>
      <c r="AB105" s="168">
        <v>9.705794753421582</v>
      </c>
      <c r="AC105" s="168">
        <v>240.8249557265591</v>
      </c>
      <c r="AD105" s="168">
        <v>257.23515635931545</v>
      </c>
      <c r="AE105" s="168">
        <v>10.615018033877533</v>
      </c>
      <c r="AF105" s="168">
        <v>8.969790774556456</v>
      </c>
      <c r="AG105" s="168">
        <v>2.4321555978634173</v>
      </c>
      <c r="AH105" s="168">
        <v>15.693103170476455</v>
      </c>
      <c r="AI105" s="168">
        <v>5.9896385233519673</v>
      </c>
      <c r="AJ105" s="185">
        <v>23.404202052123157</v>
      </c>
      <c r="AK105" s="185">
        <v>226.51776259485703</v>
      </c>
      <c r="AL105" s="185">
        <v>2.4321555978634173</v>
      </c>
      <c r="AM105" s="185">
        <v>7.8049498681234644</v>
      </c>
      <c r="AN105" s="168">
        <v>316.35847256379952</v>
      </c>
      <c r="AO105" s="168">
        <v>0.14776752329169018</v>
      </c>
      <c r="AP105" s="186">
        <v>0</v>
      </c>
      <c r="AQ105" s="187">
        <v>0</v>
      </c>
      <c r="AR105" s="186">
        <v>0</v>
      </c>
      <c r="AS105" s="168">
        <v>4.8718200715167015</v>
      </c>
      <c r="AT105" s="168">
        <v>5.4321470454785548</v>
      </c>
      <c r="AU105" s="168">
        <v>364.95779483474848</v>
      </c>
      <c r="AV105" s="189">
        <v>519.40636232509178</v>
      </c>
      <c r="AW105" s="189">
        <v>0</v>
      </c>
      <c r="AX105" s="175">
        <v>305.5331543088775</v>
      </c>
      <c r="AY105" s="190">
        <v>0.12252308969968474</v>
      </c>
      <c r="AZ105" s="174">
        <v>9.9833227632315271</v>
      </c>
      <c r="BA105" s="187">
        <v>15.051449382756132</v>
      </c>
      <c r="BB105" s="191">
        <v>135.256158</v>
      </c>
      <c r="BC105" s="192"/>
      <c r="BD105" s="192"/>
      <c r="BE105" s="192"/>
      <c r="BF105" s="187"/>
      <c r="BG105" s="193" t="s">
        <v>358</v>
      </c>
    </row>
    <row r="106" spans="1:59">
      <c r="A106" s="164" t="s">
        <v>181</v>
      </c>
      <c r="B106" s="164" t="s">
        <v>248</v>
      </c>
      <c r="C106" s="164" t="s">
        <v>183</v>
      </c>
      <c r="D106" s="164">
        <v>0</v>
      </c>
      <c r="E106" s="164" t="s">
        <v>190</v>
      </c>
      <c r="F106" s="181">
        <v>46026</v>
      </c>
      <c r="G106" s="178">
        <v>2025</v>
      </c>
      <c r="H106" s="175">
        <v>284.505</v>
      </c>
      <c r="I106" s="175">
        <v>3917.4801099999995</v>
      </c>
      <c r="J106" s="175">
        <v>13769.459622853727</v>
      </c>
      <c r="K106" s="171">
        <v>9.2438625392022352E-3</v>
      </c>
      <c r="L106" s="171">
        <v>0.15526975414842414</v>
      </c>
      <c r="M106" s="174">
        <v>82.526485648594303</v>
      </c>
      <c r="N106" s="174">
        <v>0</v>
      </c>
      <c r="O106" s="174">
        <v>122.78627434526382</v>
      </c>
      <c r="P106" s="174">
        <v>72.227220203096365</v>
      </c>
      <c r="Q106" s="168">
        <v>2.4082161977559471</v>
      </c>
      <c r="R106" s="168">
        <v>0.16405510468647308</v>
      </c>
      <c r="S106" s="168">
        <v>8.4645830398620316E-3</v>
      </c>
      <c r="T106" s="175">
        <v>0</v>
      </c>
      <c r="U106" s="175">
        <v>31.343177475702319</v>
      </c>
      <c r="V106" s="167">
        <v>0</v>
      </c>
      <c r="W106" s="167">
        <v>0.13113164304435859</v>
      </c>
      <c r="X106" s="184">
        <v>3.648383270797434E-2</v>
      </c>
      <c r="Y106" s="168">
        <v>36.483832707974337</v>
      </c>
      <c r="Z106" s="168">
        <v>32.854129158293617</v>
      </c>
      <c r="AA106" s="168">
        <v>45.317746797106288</v>
      </c>
      <c r="AB106" s="168">
        <v>8.3783888582317569</v>
      </c>
      <c r="AC106" s="168">
        <v>204.64350059439965</v>
      </c>
      <c r="AD106" s="168">
        <v>177.9220779451928</v>
      </c>
      <c r="AE106" s="168">
        <v>9.1237478895838251</v>
      </c>
      <c r="AF106" s="168">
        <v>7.5040305650048111</v>
      </c>
      <c r="AG106" s="168">
        <v>2.104928613101726</v>
      </c>
      <c r="AH106" s="168">
        <v>17.541422671362159</v>
      </c>
      <c r="AI106" s="168">
        <v>6.6952980058522193</v>
      </c>
      <c r="AJ106" s="185">
        <v>26.158831152441397</v>
      </c>
      <c r="AK106" s="185">
        <v>188.65289077346966</v>
      </c>
      <c r="AL106" s="185">
        <v>2.104928613101726</v>
      </c>
      <c r="AM106" s="185">
        <v>6.2021410287298737</v>
      </c>
      <c r="AN106" s="168">
        <v>353.58232216219835</v>
      </c>
      <c r="AO106" s="168">
        <v>0.16515436935262029</v>
      </c>
      <c r="AP106" s="186">
        <v>0</v>
      </c>
      <c r="AQ106" s="187">
        <v>0</v>
      </c>
      <c r="AR106" s="186">
        <v>0</v>
      </c>
      <c r="AS106" s="168">
        <v>4.8718200715167015</v>
      </c>
      <c r="AT106" s="168">
        <v>5.3771266100464672</v>
      </c>
      <c r="AU106" s="168">
        <v>362.17413710350678</v>
      </c>
      <c r="AV106" s="189">
        <v>505.12580444581869</v>
      </c>
      <c r="AW106" s="189">
        <v>0</v>
      </c>
      <c r="AX106" s="175">
        <v>297.13282614459916</v>
      </c>
      <c r="AY106" s="190">
        <v>0.12823617408472376</v>
      </c>
      <c r="AZ106" s="174">
        <v>9.3130869037071751</v>
      </c>
      <c r="BA106" s="187">
        <v>14.89899818951891</v>
      </c>
      <c r="BB106" s="191">
        <v>138.53047700000002</v>
      </c>
      <c r="BC106" s="192"/>
      <c r="BD106" s="192"/>
      <c r="BE106" s="192"/>
      <c r="BF106" s="187"/>
      <c r="BG106" s="193" t="s">
        <v>359</v>
      </c>
    </row>
    <row r="107" spans="1:59">
      <c r="A107" s="164" t="s">
        <v>181</v>
      </c>
      <c r="B107" s="164" t="s">
        <v>248</v>
      </c>
      <c r="C107" s="164" t="s">
        <v>183</v>
      </c>
      <c r="D107" s="164">
        <v>0</v>
      </c>
      <c r="E107" s="164" t="s">
        <v>190</v>
      </c>
      <c r="F107" s="181">
        <v>51507</v>
      </c>
      <c r="G107" s="178">
        <v>2030</v>
      </c>
      <c r="H107" s="175">
        <v>295.48200000000003</v>
      </c>
      <c r="I107" s="175">
        <v>4498.5199999999995</v>
      </c>
      <c r="J107" s="175">
        <v>15224.34530698993</v>
      </c>
      <c r="K107" s="171">
        <v>1.0105396935618755E-2</v>
      </c>
      <c r="L107" s="171">
        <v>0.17184479058906343</v>
      </c>
      <c r="M107" s="174">
        <v>82.526485648594303</v>
      </c>
      <c r="N107" s="174">
        <v>0</v>
      </c>
      <c r="O107" s="174">
        <v>136.20436106295844</v>
      </c>
      <c r="P107" s="174">
        <v>80.120212389975549</v>
      </c>
      <c r="Q107" s="168">
        <v>2.671386115963442</v>
      </c>
      <c r="R107" s="168">
        <v>0.23009402722777544</v>
      </c>
      <c r="S107" s="168">
        <v>9.0407744497581644E-3</v>
      </c>
      <c r="T107" s="175">
        <v>0</v>
      </c>
      <c r="U107" s="175">
        <v>30.277593755937165</v>
      </c>
      <c r="V107" s="167">
        <v>0</v>
      </c>
      <c r="W107" s="167">
        <v>0.13308514693615806</v>
      </c>
      <c r="X107" s="184">
        <v>4.0033995771080251E-2</v>
      </c>
      <c r="Y107" s="168">
        <v>40.033995771080249</v>
      </c>
      <c r="Z107" s="168">
        <v>36.337054863041367</v>
      </c>
      <c r="AA107" s="168">
        <v>49.976398526600654</v>
      </c>
      <c r="AB107" s="168">
        <v>8.2131910901807696</v>
      </c>
      <c r="AC107" s="168">
        <v>199.76151800275659</v>
      </c>
      <c r="AD107" s="168">
        <v>156.68445161765351</v>
      </c>
      <c r="AE107" s="168">
        <v>9.0643098172416785</v>
      </c>
      <c r="AF107" s="168">
        <v>7.3549768599299643</v>
      </c>
      <c r="AG107" s="168">
        <v>2.1030345871285063</v>
      </c>
      <c r="AH107" s="168">
        <v>19.401403775573112</v>
      </c>
      <c r="AI107" s="168">
        <v>7.4053120379772075</v>
      </c>
      <c r="AJ107" s="185">
        <v>28.931742825064159</v>
      </c>
      <c r="AK107" s="185">
        <v>182.07607524460542</v>
      </c>
      <c r="AL107" s="185">
        <v>2.1030345871285063</v>
      </c>
      <c r="AM107" s="185">
        <v>5.9151049124594133</v>
      </c>
      <c r="AN107" s="168">
        <v>391.05841998733808</v>
      </c>
      <c r="AO107" s="168">
        <v>0.18265903775419506</v>
      </c>
      <c r="AP107" s="186">
        <v>0</v>
      </c>
      <c r="AQ107" s="187">
        <v>0</v>
      </c>
      <c r="AR107" s="186">
        <v>0</v>
      </c>
      <c r="AS107" s="168">
        <v>4.8718200715167015</v>
      </c>
      <c r="AT107" s="168">
        <v>5.3559583467392367</v>
      </c>
      <c r="AU107" s="168">
        <v>361.10417037142088</v>
      </c>
      <c r="AV107" s="189">
        <v>499.67410940225125</v>
      </c>
      <c r="AW107" s="189">
        <v>0</v>
      </c>
      <c r="AX107" s="175">
        <v>293.92594670720661</v>
      </c>
      <c r="AY107" s="190">
        <v>0.13548708811731425</v>
      </c>
      <c r="AZ107" s="174">
        <v>8.8993704087300376</v>
      </c>
      <c r="BA107" s="187">
        <v>14.840344945963061</v>
      </c>
      <c r="BB107" s="191">
        <v>141.80479600000001</v>
      </c>
      <c r="BC107" s="192"/>
      <c r="BD107" s="192"/>
      <c r="BE107" s="192"/>
      <c r="BF107" s="187"/>
      <c r="BG107" s="193" t="s">
        <v>360</v>
      </c>
    </row>
    <row r="108" spans="1:59">
      <c r="A108" s="164" t="s">
        <v>181</v>
      </c>
      <c r="B108" s="164" t="s">
        <v>248</v>
      </c>
      <c r="C108" s="164" t="s">
        <v>183</v>
      </c>
      <c r="D108" s="164">
        <v>0</v>
      </c>
      <c r="E108" s="164" t="s">
        <v>190</v>
      </c>
      <c r="F108" s="181">
        <v>35064</v>
      </c>
      <c r="G108" s="178">
        <v>2035</v>
      </c>
      <c r="H108" s="175">
        <v>304.84699999999998</v>
      </c>
      <c r="I108" s="175">
        <v>5876.94</v>
      </c>
      <c r="J108" s="175">
        <v>19278.326504771248</v>
      </c>
      <c r="K108" s="171">
        <v>1.2985965338833829E-2</v>
      </c>
      <c r="L108" s="171">
        <v>0.22188577343411281</v>
      </c>
      <c r="M108" s="174">
        <v>82.526485648594303</v>
      </c>
      <c r="N108" s="174">
        <v>0</v>
      </c>
      <c r="O108" s="174">
        <v>176.02186403129801</v>
      </c>
      <c r="P108" s="174">
        <v>103.54227295958707</v>
      </c>
      <c r="Q108" s="168">
        <v>3.4523297199115452</v>
      </c>
      <c r="R108" s="168">
        <v>0.29178269116703143</v>
      </c>
      <c r="S108" s="168">
        <v>1.1324794798412139E-2</v>
      </c>
      <c r="T108" s="175">
        <v>0</v>
      </c>
      <c r="U108" s="175">
        <v>29.951278051383547</v>
      </c>
      <c r="V108" s="167">
        <v>0</v>
      </c>
      <c r="W108" s="167">
        <v>0.13821189497939637</v>
      </c>
      <c r="X108" s="184">
        <v>5.1538184036856685E-2</v>
      </c>
      <c r="Y108" s="168">
        <v>51.538184036856684</v>
      </c>
      <c r="Z108" s="168">
        <v>46.906332977298263</v>
      </c>
      <c r="AA108" s="168">
        <v>64.455681945907671</v>
      </c>
      <c r="AB108" s="168">
        <v>10.13576849298901</v>
      </c>
      <c r="AC108" s="168">
        <v>246.38216172747332</v>
      </c>
      <c r="AD108" s="168">
        <v>186.65600842084049</v>
      </c>
      <c r="AE108" s="168">
        <v>11.291797334816204</v>
      </c>
      <c r="AF108" s="168">
        <v>9.1179796536894457</v>
      </c>
      <c r="AG108" s="168">
        <v>2.6270403480575006</v>
      </c>
      <c r="AH108" s="168">
        <v>25.044836848395157</v>
      </c>
      <c r="AI108" s="168">
        <v>9.5593944143047906</v>
      </c>
      <c r="AJ108" s="185">
        <v>37.346938562993472</v>
      </c>
      <c r="AK108" s="185">
        <v>223.55277265959177</v>
      </c>
      <c r="AL108" s="185">
        <v>2.6270403480575006</v>
      </c>
      <c r="AM108" s="185">
        <v>7.2593118715590759</v>
      </c>
      <c r="AN108" s="168">
        <v>504.80083636719991</v>
      </c>
      <c r="AO108" s="168">
        <v>0.23578685514898545</v>
      </c>
      <c r="AP108" s="186">
        <v>0</v>
      </c>
      <c r="AQ108" s="187">
        <v>0</v>
      </c>
      <c r="AR108" s="186">
        <v>0</v>
      </c>
      <c r="AS108" s="168">
        <v>4.8718200715167015</v>
      </c>
      <c r="AT108" s="168">
        <v>5.3478141841580928</v>
      </c>
      <c r="AU108" s="168">
        <v>360.69266682575261</v>
      </c>
      <c r="AV108" s="189">
        <v>497.75017066674042</v>
      </c>
      <c r="AW108" s="189">
        <v>0</v>
      </c>
      <c r="AX108" s="175">
        <v>292.79421803925908</v>
      </c>
      <c r="AY108" s="190">
        <v>0.1690624609619143</v>
      </c>
      <c r="AZ108" s="174">
        <v>8.7695610363312682</v>
      </c>
      <c r="BA108" s="187">
        <v>14.817779015801605</v>
      </c>
      <c r="BB108" s="191">
        <v>141.80479600000001</v>
      </c>
      <c r="BC108" s="192"/>
      <c r="BD108" s="192"/>
      <c r="BE108" s="192"/>
      <c r="BF108" s="187"/>
      <c r="BG108" s="193" t="s">
        <v>361</v>
      </c>
    </row>
    <row r="109" spans="1:59">
      <c r="A109" s="164" t="s">
        <v>181</v>
      </c>
      <c r="B109" s="164" t="s">
        <v>248</v>
      </c>
      <c r="C109" s="164" t="s">
        <v>183</v>
      </c>
      <c r="D109" s="164">
        <v>0</v>
      </c>
      <c r="E109" s="164" t="s">
        <v>190</v>
      </c>
      <c r="F109" s="181">
        <v>44199</v>
      </c>
      <c r="G109" s="178">
        <v>2040</v>
      </c>
      <c r="H109" s="175">
        <v>312.43900000000002</v>
      </c>
      <c r="I109" s="175">
        <v>7255.3599999999988</v>
      </c>
      <c r="J109" s="175">
        <v>23221.684872887185</v>
      </c>
      <c r="K109" s="171">
        <v>1.5752836126921875E-2</v>
      </c>
      <c r="L109" s="171">
        <v>0.26965801219174829</v>
      </c>
      <c r="M109" s="174">
        <v>82.526485648594303</v>
      </c>
      <c r="N109" s="174">
        <v>0</v>
      </c>
      <c r="O109" s="174">
        <v>213.99213005318819</v>
      </c>
      <c r="P109" s="174">
        <v>125.87772356069894</v>
      </c>
      <c r="Q109" s="168">
        <v>4.1970433302446963</v>
      </c>
      <c r="R109" s="168">
        <v>0.31536455569434002</v>
      </c>
      <c r="S109" s="168">
        <v>1.3433160809773095E-2</v>
      </c>
      <c r="T109" s="175">
        <v>0</v>
      </c>
      <c r="U109" s="175">
        <v>29.494350391047199</v>
      </c>
      <c r="V109" s="167">
        <v>0</v>
      </c>
      <c r="W109" s="167">
        <v>0.13914548122507439</v>
      </c>
      <c r="X109" s="184">
        <v>6.2574703071852991E-2</v>
      </c>
      <c r="Y109" s="168">
        <v>62.574703071852987</v>
      </c>
      <c r="Z109" s="168">
        <v>56.999696451233021</v>
      </c>
      <c r="AA109" s="168">
        <v>78.302331507448358</v>
      </c>
      <c r="AB109" s="168">
        <v>12.139088365549522</v>
      </c>
      <c r="AC109" s="168">
        <v>294.95852047572265</v>
      </c>
      <c r="AD109" s="168">
        <v>221.51382172293549</v>
      </c>
      <c r="AE109" s="168">
        <v>13.566439105372252</v>
      </c>
      <c r="AF109" s="168">
        <v>10.937262384733774</v>
      </c>
      <c r="AG109" s="168">
        <v>3.1596228008059235</v>
      </c>
      <c r="AH109" s="168">
        <v>30.434105065614013</v>
      </c>
      <c r="AI109" s="168">
        <v>11.616450982551022</v>
      </c>
      <c r="AJ109" s="185">
        <v>45.383245468681999</v>
      </c>
      <c r="AK109" s="185">
        <v>267.21675854225117</v>
      </c>
      <c r="AL109" s="185">
        <v>3.1596228008059235</v>
      </c>
      <c r="AM109" s="185">
        <v>8.6786518577140015</v>
      </c>
      <c r="AN109" s="168">
        <v>613.42270159241798</v>
      </c>
      <c r="AO109" s="168">
        <v>0.28652292006160546</v>
      </c>
      <c r="AP109" s="186">
        <v>0</v>
      </c>
      <c r="AQ109" s="187">
        <v>0</v>
      </c>
      <c r="AR109" s="186">
        <v>0</v>
      </c>
      <c r="AS109" s="168">
        <v>4.8718200715167015</v>
      </c>
      <c r="AT109" s="168">
        <v>5.3446808433079038</v>
      </c>
      <c r="AU109" s="168">
        <v>360.53436767783575</v>
      </c>
      <c r="AV109" s="189">
        <v>497.10704405675972</v>
      </c>
      <c r="AW109" s="189">
        <v>0</v>
      </c>
      <c r="AX109" s="175">
        <v>292.41590826868219</v>
      </c>
      <c r="AY109" s="190">
        <v>0.20027814412366249</v>
      </c>
      <c r="AZ109" s="174">
        <v>8.6246172583928296</v>
      </c>
      <c r="BA109" s="187">
        <v>14.809097122470902</v>
      </c>
      <c r="BB109" s="191">
        <v>141.80479600000001</v>
      </c>
      <c r="BC109" s="192"/>
      <c r="BD109" s="192"/>
      <c r="BE109" s="192"/>
      <c r="BF109" s="187"/>
      <c r="BG109" s="193" t="s">
        <v>362</v>
      </c>
    </row>
    <row r="110" spans="1:59">
      <c r="A110" s="164" t="s">
        <v>181</v>
      </c>
      <c r="B110" s="164" t="s">
        <v>248</v>
      </c>
      <c r="C110" s="164" t="s">
        <v>183</v>
      </c>
      <c r="D110" s="164">
        <v>0</v>
      </c>
      <c r="E110" s="164" t="s">
        <v>190</v>
      </c>
      <c r="F110" s="181">
        <v>53334</v>
      </c>
      <c r="G110" s="178">
        <v>2045</v>
      </c>
      <c r="H110" s="175">
        <v>318.21600000000001</v>
      </c>
      <c r="I110" s="175">
        <v>8633.7799999999988</v>
      </c>
      <c r="J110" s="175">
        <v>27131.822409935383</v>
      </c>
      <c r="K110" s="171">
        <v>1.8279770456227511E-2</v>
      </c>
      <c r="L110" s="171">
        <v>0.31313612074972363</v>
      </c>
      <c r="M110" s="174">
        <v>82.526485648594303</v>
      </c>
      <c r="N110" s="174">
        <v>0</v>
      </c>
      <c r="O110" s="174">
        <v>248.52743350454361</v>
      </c>
      <c r="P110" s="174">
        <v>146.1926079438492</v>
      </c>
      <c r="Q110" s="168">
        <v>4.874386767933089</v>
      </c>
      <c r="R110" s="168">
        <v>0.35545209317149229</v>
      </c>
      <c r="S110" s="168">
        <v>1.5317855695292157E-2</v>
      </c>
      <c r="T110" s="175">
        <v>0</v>
      </c>
      <c r="U110" s="175">
        <v>28.785472122818007</v>
      </c>
      <c r="V110" s="167">
        <v>0</v>
      </c>
      <c r="W110" s="167">
        <v>0.13754675666540372</v>
      </c>
      <c r="X110" s="184">
        <v>7.2643315556562921E-2</v>
      </c>
      <c r="Y110" s="168">
        <v>72.643315556562925</v>
      </c>
      <c r="Z110" s="168">
        <v>66.187490251921915</v>
      </c>
      <c r="AA110" s="168">
        <v>90.916321146427279</v>
      </c>
      <c r="AB110" s="168">
        <v>14.036635154296407</v>
      </c>
      <c r="AC110" s="168">
        <v>341.02637541889055</v>
      </c>
      <c r="AD110" s="168">
        <v>255.48534439345534</v>
      </c>
      <c r="AE110" s="168">
        <v>15.698061409818642</v>
      </c>
      <c r="AF110" s="168">
        <v>12.649498743699304</v>
      </c>
      <c r="AG110" s="168">
        <v>3.6570284676795546</v>
      </c>
      <c r="AH110" s="168">
        <v>35.339824816089042</v>
      </c>
      <c r="AI110" s="168">
        <v>13.488933479234909</v>
      </c>
      <c r="AJ110" s="185">
        <v>52.698556772687006</v>
      </c>
      <c r="AK110" s="185">
        <v>308.81295005914552</v>
      </c>
      <c r="AL110" s="185">
        <v>3.6570284676795546</v>
      </c>
      <c r="AM110" s="185">
        <v>10.026825728428031</v>
      </c>
      <c r="AN110" s="168">
        <v>712.29963486961958</v>
      </c>
      <c r="AO110" s="168">
        <v>0.33270723566612348</v>
      </c>
      <c r="AP110" s="186">
        <v>0</v>
      </c>
      <c r="AQ110" s="187">
        <v>0</v>
      </c>
      <c r="AR110" s="186">
        <v>0</v>
      </c>
      <c r="AS110" s="168">
        <v>4.8718200715167015</v>
      </c>
      <c r="AT110" s="168">
        <v>5.3434753387780463</v>
      </c>
      <c r="AU110" s="168">
        <v>360.47347067594472</v>
      </c>
      <c r="AV110" s="189">
        <v>496.90142735851828</v>
      </c>
      <c r="AW110" s="189">
        <v>0</v>
      </c>
      <c r="AX110" s="175">
        <v>292.29495726971663</v>
      </c>
      <c r="AY110" s="190">
        <v>0.22828303905700192</v>
      </c>
      <c r="AZ110" s="174">
        <v>8.4138483441277092</v>
      </c>
      <c r="BA110" s="187">
        <v>14.805756898014545</v>
      </c>
      <c r="BB110" s="191">
        <v>141.80479600000001</v>
      </c>
      <c r="BC110" s="192"/>
      <c r="BD110" s="192"/>
      <c r="BE110" s="192"/>
      <c r="BF110" s="187"/>
      <c r="BG110" s="193" t="s">
        <v>363</v>
      </c>
    </row>
    <row r="111" spans="1:59">
      <c r="A111" s="164" t="s">
        <v>181</v>
      </c>
      <c r="B111" s="164" t="s">
        <v>248</v>
      </c>
      <c r="C111" s="164" t="s">
        <v>183</v>
      </c>
      <c r="D111" s="164">
        <v>0</v>
      </c>
      <c r="E111" s="164" t="s">
        <v>190</v>
      </c>
      <c r="F111" s="181">
        <v>46026</v>
      </c>
      <c r="G111" s="178">
        <v>2050</v>
      </c>
      <c r="H111" s="175">
        <v>322.23700000000002</v>
      </c>
      <c r="I111" s="175">
        <v>10012.199999999999</v>
      </c>
      <c r="J111" s="175">
        <v>31070.919850917173</v>
      </c>
      <c r="K111" s="171">
        <v>2.0489969043493983E-2</v>
      </c>
      <c r="L111" s="171">
        <v>0.35109303794782293</v>
      </c>
      <c r="M111" s="174">
        <v>82.526485648594303</v>
      </c>
      <c r="N111" s="174">
        <v>0</v>
      </c>
      <c r="O111" s="174">
        <v>278.6667830157869</v>
      </c>
      <c r="P111" s="174">
        <v>163.92163706810996</v>
      </c>
      <c r="Q111" s="168">
        <v>5.4655120388140155</v>
      </c>
      <c r="R111" s="168">
        <v>0.38586775492234787</v>
      </c>
      <c r="S111" s="168">
        <v>1.6961156039852703E-2</v>
      </c>
      <c r="T111" s="175">
        <v>0</v>
      </c>
      <c r="U111" s="175">
        <v>27.832722380274756</v>
      </c>
      <c r="V111" s="167">
        <v>0</v>
      </c>
      <c r="W111" s="167">
        <v>0.13435918135027808</v>
      </c>
      <c r="X111" s="184">
        <v>8.144221633341274E-2</v>
      </c>
      <c r="Y111" s="168">
        <v>81.442216333412745</v>
      </c>
      <c r="Z111" s="168">
        <v>74.20935023781243</v>
      </c>
      <c r="AA111" s="168">
        <v>101.93384248406748</v>
      </c>
      <c r="AB111" s="168">
        <v>15.719865884223593</v>
      </c>
      <c r="AC111" s="168">
        <v>381.95628437669438</v>
      </c>
      <c r="AD111" s="168">
        <v>285.74986889665166</v>
      </c>
      <c r="AE111" s="168">
        <v>17.588173406583032</v>
      </c>
      <c r="AF111" s="168">
        <v>14.171126038938029</v>
      </c>
      <c r="AG111" s="168">
        <v>4.0976439576420933</v>
      </c>
      <c r="AH111" s="168">
        <v>39.622994675808918</v>
      </c>
      <c r="AI111" s="168">
        <v>15.12378963237871</v>
      </c>
      <c r="AJ111" s="185">
        <v>59.08556060543372</v>
      </c>
      <c r="AK111" s="185">
        <v>345.83863905208602</v>
      </c>
      <c r="AL111" s="185">
        <v>4.0976439576420933</v>
      </c>
      <c r="AM111" s="185">
        <v>11.230589070404932</v>
      </c>
      <c r="AN111" s="168">
        <v>798.62931470334865</v>
      </c>
      <c r="AO111" s="168">
        <v>0.37303086876566721</v>
      </c>
      <c r="AP111" s="186">
        <v>0</v>
      </c>
      <c r="AQ111" s="187">
        <v>0</v>
      </c>
      <c r="AR111" s="186">
        <v>0</v>
      </c>
      <c r="AS111" s="168">
        <v>4.8718200715167015</v>
      </c>
      <c r="AT111" s="168">
        <v>5.3430115395168141</v>
      </c>
      <c r="AU111" s="168">
        <v>360.45003980092929</v>
      </c>
      <c r="AV111" s="189">
        <v>496.83627976197704</v>
      </c>
      <c r="AW111" s="189">
        <v>0</v>
      </c>
      <c r="AX111" s="175">
        <v>292.25663515410417</v>
      </c>
      <c r="AY111" s="190">
        <v>0.25274011467774571</v>
      </c>
      <c r="AZ111" s="174">
        <v>8.1342977900374294</v>
      </c>
      <c r="BA111" s="187">
        <v>14.804471798210407</v>
      </c>
      <c r="BB111" s="191">
        <v>141.80479600000001</v>
      </c>
      <c r="BC111" s="192"/>
      <c r="BD111" s="192"/>
      <c r="BE111" s="192"/>
      <c r="BF111" s="187"/>
      <c r="BG111" s="193" t="s">
        <v>364</v>
      </c>
    </row>
    <row r="112" spans="1:59">
      <c r="A112" s="164" t="s">
        <v>181</v>
      </c>
      <c r="B112" s="164" t="s">
        <v>248</v>
      </c>
      <c r="C112" s="164" t="s">
        <v>183</v>
      </c>
      <c r="D112" s="164">
        <v>0</v>
      </c>
      <c r="E112" s="164" t="s">
        <v>365</v>
      </c>
      <c r="F112" s="181">
        <v>53334</v>
      </c>
      <c r="G112" s="178">
        <v>2000</v>
      </c>
      <c r="H112" s="175">
        <v>211.54042799999999</v>
      </c>
      <c r="I112" s="175">
        <v>776.36961000000008</v>
      </c>
      <c r="J112" s="175">
        <v>3670.0767666027418</v>
      </c>
      <c r="K112" s="174"/>
      <c r="L112" s="174"/>
      <c r="M112" s="174">
        <v>31.752755670426136</v>
      </c>
      <c r="N112" s="174">
        <v>168.99829200000002</v>
      </c>
      <c r="O112" s="174">
        <v>0</v>
      </c>
      <c r="P112" s="174">
        <v>0</v>
      </c>
      <c r="Q112" s="168">
        <v>0</v>
      </c>
      <c r="R112" s="168">
        <v>0</v>
      </c>
      <c r="S112" s="168">
        <v>0</v>
      </c>
      <c r="T112" s="175">
        <v>798.89359021245821</v>
      </c>
      <c r="U112" s="175">
        <v>0</v>
      </c>
      <c r="V112" s="167">
        <v>7.4700000000000003E-2</v>
      </c>
      <c r="W112" s="167">
        <v>0</v>
      </c>
      <c r="X112" s="184">
        <v>5.987485653980538E-3</v>
      </c>
      <c r="Y112" s="168">
        <v>5.9874856539805377</v>
      </c>
      <c r="Z112" s="168">
        <v>5.8799873884636931</v>
      </c>
      <c r="AA112" s="168">
        <v>4.2161693888160006</v>
      </c>
      <c r="AB112" s="168">
        <v>7.0269489813600009E-3</v>
      </c>
      <c r="AC112" s="168">
        <v>47.816646870378605</v>
      </c>
      <c r="AD112" s="168">
        <v>6.8496263090087517</v>
      </c>
      <c r="AE112" s="168">
        <v>2.4039726130798735</v>
      </c>
      <c r="AF112" s="168">
        <v>2.1277530331960453</v>
      </c>
      <c r="AG112" s="168">
        <v>0.90484017610475331</v>
      </c>
      <c r="AH112" s="168">
        <v>17.96612515184124</v>
      </c>
      <c r="AI112" s="168">
        <v>3.4017463733959548</v>
      </c>
      <c r="AJ112" s="168">
        <v>2.4782410150677383</v>
      </c>
      <c r="AK112" s="168">
        <v>43.667906988878805</v>
      </c>
      <c r="AL112" s="168">
        <v>0.90484017610475331</v>
      </c>
      <c r="AM112" s="168">
        <v>1.486523146457809</v>
      </c>
      <c r="AN112" s="168">
        <v>50.699487600000005</v>
      </c>
      <c r="AO112" s="197">
        <v>2.3681166665447565E-2</v>
      </c>
      <c r="AP112" s="186">
        <v>0.33999999999999997</v>
      </c>
      <c r="AQ112" s="187">
        <v>0</v>
      </c>
      <c r="AR112" s="186">
        <v>0</v>
      </c>
      <c r="AS112" s="168" t="s">
        <v>274</v>
      </c>
      <c r="AT112" s="168" t="s">
        <v>274</v>
      </c>
      <c r="AU112" s="168">
        <v>0</v>
      </c>
      <c r="AV112" s="189">
        <v>0</v>
      </c>
      <c r="AW112" s="189">
        <v>35.429267261355143</v>
      </c>
      <c r="AX112" s="175">
        <v>0</v>
      </c>
      <c r="AY112" s="190">
        <v>2.8304214521020721E-2</v>
      </c>
      <c r="AZ112" s="174">
        <v>7.7121587152033646</v>
      </c>
      <c r="BA112" s="187" t="e">
        <v>#VALUE!</v>
      </c>
      <c r="BB112" s="191">
        <v>160.427952</v>
      </c>
      <c r="BC112" s="192"/>
      <c r="BD112" s="192"/>
      <c r="BE112" s="192"/>
      <c r="BF112" s="187"/>
      <c r="BG112" s="193" t="s">
        <v>366</v>
      </c>
    </row>
    <row r="113" spans="1:59">
      <c r="A113" s="164" t="s">
        <v>181</v>
      </c>
      <c r="B113" s="164" t="s">
        <v>248</v>
      </c>
      <c r="C113" s="164" t="s">
        <v>183</v>
      </c>
      <c r="D113" s="164">
        <v>0</v>
      </c>
      <c r="E113" s="164" t="s">
        <v>365</v>
      </c>
      <c r="F113" s="181">
        <v>47853</v>
      </c>
      <c r="G113" s="178">
        <v>2005</v>
      </c>
      <c r="H113" s="175">
        <v>226.25470300000001</v>
      </c>
      <c r="I113" s="175">
        <v>1098.69534</v>
      </c>
      <c r="J113" s="175">
        <v>4856.0110593590625</v>
      </c>
      <c r="K113" s="174"/>
      <c r="L113" s="174"/>
      <c r="M113" s="174">
        <v>57.139620659510229</v>
      </c>
      <c r="N113" s="174">
        <v>198.878355</v>
      </c>
      <c r="O113" s="174">
        <v>0</v>
      </c>
      <c r="P113" s="174">
        <v>0</v>
      </c>
      <c r="Q113" s="168">
        <v>0</v>
      </c>
      <c r="R113" s="168">
        <v>0</v>
      </c>
      <c r="S113" s="168">
        <v>0</v>
      </c>
      <c r="T113" s="175">
        <v>879.00208200313079</v>
      </c>
      <c r="U113" s="175">
        <v>0</v>
      </c>
      <c r="V113" s="167">
        <v>6.5000000000000002E-2</v>
      </c>
      <c r="W113" s="167">
        <v>0</v>
      </c>
      <c r="X113" s="184">
        <v>6.9763605248594762E-3</v>
      </c>
      <c r="Y113" s="168">
        <v>6.9763605248594764</v>
      </c>
      <c r="Z113" s="168">
        <v>6.8511064140319977</v>
      </c>
      <c r="AA113" s="168">
        <v>4.9124828542778536</v>
      </c>
      <c r="AB113" s="168">
        <v>8.1947633239340921E-3</v>
      </c>
      <c r="AC113" s="168">
        <v>51.126105123255954</v>
      </c>
      <c r="AD113" s="168">
        <v>7.9808918321548941</v>
      </c>
      <c r="AE113" s="168">
        <v>2.8010055549402137</v>
      </c>
      <c r="AF113" s="168">
        <v>2.4791658505052814</v>
      </c>
      <c r="AG113" s="168">
        <v>1.0542804173227001</v>
      </c>
      <c r="AH113" s="168">
        <v>15.470821358072719</v>
      </c>
      <c r="AI113" s="168">
        <v>3.9635675196859239</v>
      </c>
      <c r="AJ113" s="168">
        <v>2.8875388943460738</v>
      </c>
      <c r="AK113" s="168">
        <v>46.29216701947756</v>
      </c>
      <c r="AL113" s="168">
        <v>1.0542804173227001</v>
      </c>
      <c r="AM113" s="168">
        <v>1.7320321141730077</v>
      </c>
      <c r="AN113" s="168">
        <v>59.072837785650002</v>
      </c>
      <c r="AO113" s="197">
        <v>2.7592265390132386E-2</v>
      </c>
      <c r="AP113" s="186">
        <v>0.33999999999999997</v>
      </c>
      <c r="AQ113" s="187">
        <v>0</v>
      </c>
      <c r="AR113" s="186">
        <v>0</v>
      </c>
      <c r="AS113" s="168" t="s">
        <v>274</v>
      </c>
      <c r="AT113" s="168" t="s">
        <v>274</v>
      </c>
      <c r="AU113" s="168">
        <v>0</v>
      </c>
      <c r="AV113" s="189">
        <v>0</v>
      </c>
      <c r="AW113" s="189">
        <v>35.078530918356982</v>
      </c>
      <c r="AX113" s="175">
        <v>0</v>
      </c>
      <c r="AY113" s="190">
        <v>3.0834101710846985E-2</v>
      </c>
      <c r="AZ113" s="174">
        <v>6.349676994952465</v>
      </c>
      <c r="BA113" s="187" t="e">
        <v>#VALUE!</v>
      </c>
      <c r="BB113" s="191">
        <v>160.427952</v>
      </c>
      <c r="BC113" s="192"/>
      <c r="BD113" s="192"/>
      <c r="BE113" s="192"/>
      <c r="BF113" s="187"/>
      <c r="BG113" s="193" t="s">
        <v>367</v>
      </c>
    </row>
    <row r="114" spans="1:59">
      <c r="A114" s="164" t="s">
        <v>181</v>
      </c>
      <c r="B114" s="164" t="s">
        <v>248</v>
      </c>
      <c r="C114" s="164" t="s">
        <v>183</v>
      </c>
      <c r="D114" s="164">
        <v>0</v>
      </c>
      <c r="E114" s="164" t="s">
        <v>365</v>
      </c>
      <c r="F114" s="181">
        <v>46026</v>
      </c>
      <c r="G114" s="178">
        <v>2010</v>
      </c>
      <c r="H114" s="175">
        <v>241.61312599999999</v>
      </c>
      <c r="I114" s="175">
        <v>1623.2067900000002</v>
      </c>
      <c r="J114" s="175">
        <v>6718.2061540812165</v>
      </c>
      <c r="K114" s="174"/>
      <c r="L114" s="174"/>
      <c r="M114" s="174">
        <v>82.526485648594303</v>
      </c>
      <c r="N114" s="174">
        <v>120.92944603881601</v>
      </c>
      <c r="O114" s="174">
        <v>0</v>
      </c>
      <c r="P114" s="174">
        <v>0</v>
      </c>
      <c r="Q114" s="168">
        <v>0</v>
      </c>
      <c r="R114" s="168">
        <v>0</v>
      </c>
      <c r="S114" s="168">
        <v>0</v>
      </c>
      <c r="T114" s="175">
        <v>500.50859421774965</v>
      </c>
      <c r="U114" s="175">
        <v>0</v>
      </c>
      <c r="V114" s="167">
        <v>6.2600000000000003E-2</v>
      </c>
      <c r="W114" s="167">
        <v>0</v>
      </c>
      <c r="X114" s="184">
        <v>4.2426816380469901E-3</v>
      </c>
      <c r="Y114" s="168">
        <v>4.2426816380469905</v>
      </c>
      <c r="Z114" s="168">
        <v>4.1660255822122236</v>
      </c>
      <c r="AA114" s="168">
        <v>2.9824718008345177</v>
      </c>
      <c r="AB114" s="168">
        <v>7.0277208520276588E-3</v>
      </c>
      <c r="AC114" s="168">
        <v>29.021745723789579</v>
      </c>
      <c r="AD114" s="168">
        <v>4.854246358998072</v>
      </c>
      <c r="AE114" s="168">
        <v>1.7034871796265509</v>
      </c>
      <c r="AF114" s="168">
        <v>1.5076168946334148</v>
      </c>
      <c r="AG114" s="168">
        <v>0.64106295949806058</v>
      </c>
      <c r="AH114" s="168">
        <v>9.3994624969837748</v>
      </c>
      <c r="AI114" s="168">
        <v>2.4101611678178241</v>
      </c>
      <c r="AJ114" s="168">
        <v>1.7558644143943996</v>
      </c>
      <c r="AK114" s="168">
        <v>26.080710278872974</v>
      </c>
      <c r="AL114" s="168">
        <v>0.64106295949806058</v>
      </c>
      <c r="AM114" s="168">
        <v>1.0531748620325281</v>
      </c>
      <c r="AN114" s="168">
        <v>35.91967335690952</v>
      </c>
      <c r="AO114" s="197">
        <v>1.6777679846480553E-2</v>
      </c>
      <c r="AP114" s="186">
        <v>0.33999999999999997</v>
      </c>
      <c r="AQ114" s="187">
        <v>0</v>
      </c>
      <c r="AR114" s="186">
        <v>0</v>
      </c>
      <c r="AS114" s="168" t="s">
        <v>274</v>
      </c>
      <c r="AT114" s="168" t="s">
        <v>274</v>
      </c>
      <c r="AU114" s="168">
        <v>0</v>
      </c>
      <c r="AV114" s="189">
        <v>0</v>
      </c>
      <c r="AW114" s="189">
        <v>35.083941728180676</v>
      </c>
      <c r="AX114" s="175">
        <v>0</v>
      </c>
      <c r="AY114" s="190">
        <v>1.7559814353989157E-2</v>
      </c>
      <c r="AZ114" s="174">
        <v>2.6137653342658766</v>
      </c>
      <c r="BA114" s="187" t="e">
        <v>#VALUE!</v>
      </c>
      <c r="BB114" s="191">
        <v>160.427952</v>
      </c>
      <c r="BC114" s="192"/>
      <c r="BD114" s="192"/>
      <c r="BE114" s="192"/>
      <c r="BF114" s="187"/>
      <c r="BG114" s="193" t="s">
        <v>368</v>
      </c>
    </row>
    <row r="115" spans="1:59">
      <c r="A115" s="164" t="s">
        <v>181</v>
      </c>
      <c r="B115" s="164" t="s">
        <v>248</v>
      </c>
      <c r="C115" s="164" t="s">
        <v>183</v>
      </c>
      <c r="D115" s="164">
        <v>0</v>
      </c>
      <c r="E115" s="164" t="s">
        <v>365</v>
      </c>
      <c r="F115" s="181">
        <v>42372</v>
      </c>
      <c r="G115" s="178">
        <v>2015</v>
      </c>
      <c r="H115" s="175">
        <v>257.56381499999998</v>
      </c>
      <c r="I115" s="175">
        <v>2306.9010600000001</v>
      </c>
      <c r="J115" s="175">
        <v>8956.6193915865097</v>
      </c>
      <c r="K115" s="174"/>
      <c r="L115" s="174"/>
      <c r="M115" s="174">
        <v>82.526485648594303</v>
      </c>
      <c r="N115" s="174">
        <v>129.85371090914961</v>
      </c>
      <c r="O115" s="174">
        <v>0</v>
      </c>
      <c r="P115" s="174">
        <v>0</v>
      </c>
      <c r="Q115" s="168">
        <v>0</v>
      </c>
      <c r="R115" s="168">
        <v>0</v>
      </c>
      <c r="S115" s="168">
        <v>0</v>
      </c>
      <c r="T115" s="175">
        <v>504.1613120583325</v>
      </c>
      <c r="U115" s="175">
        <v>0</v>
      </c>
      <c r="V115" s="167">
        <v>6.0365217252945851E-2</v>
      </c>
      <c r="W115" s="167">
        <v>0</v>
      </c>
      <c r="X115" s="184">
        <v>4.3907291746262409E-3</v>
      </c>
      <c r="Y115" s="168">
        <v>4.3907291746262409</v>
      </c>
      <c r="Z115" s="168">
        <v>4.3084161099438107</v>
      </c>
      <c r="AA115" s="168">
        <v>3.2025701242023823</v>
      </c>
      <c r="AB115" s="168">
        <v>7.5463475750685493E-3</v>
      </c>
      <c r="AC115" s="168">
        <v>29.62775264125429</v>
      </c>
      <c r="AD115" s="168">
        <v>5.2124765640686066</v>
      </c>
      <c r="AE115" s="168">
        <v>1.6803295577234292</v>
      </c>
      <c r="AF115" s="168">
        <v>1.4819142055114649</v>
      </c>
      <c r="AG115" s="168">
        <v>0.68837166582657794</v>
      </c>
      <c r="AH115" s="168">
        <v>7.9850519918298843</v>
      </c>
      <c r="AI115" s="168">
        <v>2.4229736678338201</v>
      </c>
      <c r="AJ115" s="168">
        <v>1.8854424421099909</v>
      </c>
      <c r="AK115" s="168">
        <v>26.814280544953242</v>
      </c>
      <c r="AL115" s="168">
        <v>0.68837166582657794</v>
      </c>
      <c r="AM115" s="168">
        <v>1.1308963081436636</v>
      </c>
      <c r="AN115" s="168">
        <v>38.570447751344709</v>
      </c>
      <c r="AO115" s="197">
        <v>1.8015827078310183E-2</v>
      </c>
      <c r="AP115" s="186">
        <v>0.33999999999999997</v>
      </c>
      <c r="AQ115" s="187">
        <v>0</v>
      </c>
      <c r="AR115" s="186">
        <v>0</v>
      </c>
      <c r="AS115" s="168" t="s">
        <v>274</v>
      </c>
      <c r="AT115" s="168" t="s">
        <v>274</v>
      </c>
      <c r="AU115" s="168">
        <v>0</v>
      </c>
      <c r="AV115" s="189">
        <v>0</v>
      </c>
      <c r="AW115" s="189">
        <v>33.812889472971278</v>
      </c>
      <c r="AX115" s="175">
        <v>0</v>
      </c>
      <c r="AY115" s="190">
        <v>1.7047150721176581E-2</v>
      </c>
      <c r="AZ115" s="174">
        <v>1.9033019017409618</v>
      </c>
      <c r="BA115" s="187" t="e">
        <v>#VALUE!</v>
      </c>
      <c r="BB115" s="191">
        <v>147.84205500000002</v>
      </c>
      <c r="BC115" s="192"/>
      <c r="BD115" s="192"/>
      <c r="BE115" s="192"/>
      <c r="BF115" s="187"/>
      <c r="BG115" s="193" t="s">
        <v>369</v>
      </c>
    </row>
    <row r="116" spans="1:59">
      <c r="A116" s="164" t="s">
        <v>181</v>
      </c>
      <c r="B116" s="164" t="s">
        <v>248</v>
      </c>
      <c r="C116" s="164" t="s">
        <v>183</v>
      </c>
      <c r="D116" s="164">
        <v>0</v>
      </c>
      <c r="E116" s="164" t="s">
        <v>365</v>
      </c>
      <c r="F116" s="181">
        <v>38718</v>
      </c>
      <c r="G116" s="178">
        <v>2020</v>
      </c>
      <c r="H116" s="175">
        <v>271.85700000000003</v>
      </c>
      <c r="I116" s="175">
        <v>3336.44022</v>
      </c>
      <c r="J116" s="175">
        <v>12272.776570034979</v>
      </c>
      <c r="K116" s="174"/>
      <c r="L116" s="174"/>
      <c r="M116" s="174">
        <v>82.526485648594303</v>
      </c>
      <c r="N116" s="174">
        <v>152.01646486162323</v>
      </c>
      <c r="O116" s="174">
        <v>0</v>
      </c>
      <c r="P116" s="174">
        <v>0</v>
      </c>
      <c r="Q116" s="168">
        <v>0</v>
      </c>
      <c r="R116" s="168">
        <v>0</v>
      </c>
      <c r="S116" s="168">
        <v>0</v>
      </c>
      <c r="T116" s="175">
        <v>559.17804162343884</v>
      </c>
      <c r="U116" s="175">
        <v>0</v>
      </c>
      <c r="V116" s="167">
        <v>5.7288085548907512E-2</v>
      </c>
      <c r="W116" s="167">
        <v>0</v>
      </c>
      <c r="X116" s="184">
        <v>4.9468950539465623E-3</v>
      </c>
      <c r="Y116" s="168">
        <v>4.9468950539465624</v>
      </c>
      <c r="Z116" s="168">
        <v>4.8505332247978856</v>
      </c>
      <c r="AA116" s="168">
        <v>3.7491680857184684</v>
      </c>
      <c r="AB116" s="168">
        <v>8.8343188111243524E-3</v>
      </c>
      <c r="AC116" s="168">
        <v>33.571687950796331</v>
      </c>
      <c r="AD116" s="168">
        <v>6.1021148713890012</v>
      </c>
      <c r="AE116" s="168">
        <v>1.7928406737440783</v>
      </c>
      <c r="AF116" s="168">
        <v>1.5745031256679503</v>
      </c>
      <c r="AG116" s="168">
        <v>0.80585935062784364</v>
      </c>
      <c r="AH116" s="168">
        <v>7.5731739350425631</v>
      </c>
      <c r="AI116" s="168">
        <v>2.6432933027123693</v>
      </c>
      <c r="AJ116" s="168">
        <v>2.2072399220855163</v>
      </c>
      <c r="AK116" s="168">
        <v>30.681446071577454</v>
      </c>
      <c r="AL116" s="168">
        <v>0.80585935062784364</v>
      </c>
      <c r="AM116" s="168">
        <v>1.3239117903171715</v>
      </c>
      <c r="AN116" s="168">
        <v>45.153450557847954</v>
      </c>
      <c r="AO116" s="197">
        <v>2.1090674458422803E-2</v>
      </c>
      <c r="AP116" s="186">
        <v>0.33999999999999997</v>
      </c>
      <c r="AQ116" s="187">
        <v>0</v>
      </c>
      <c r="AR116" s="186">
        <v>0</v>
      </c>
      <c r="AS116" s="168" t="s">
        <v>274</v>
      </c>
      <c r="AT116" s="168" t="s">
        <v>274</v>
      </c>
      <c r="AU116" s="168">
        <v>0</v>
      </c>
      <c r="AV116" s="189">
        <v>0</v>
      </c>
      <c r="AW116" s="189">
        <v>32.541837217761881</v>
      </c>
      <c r="AX116" s="175">
        <v>0</v>
      </c>
      <c r="AY116" s="190">
        <v>1.8196680806256825E-2</v>
      </c>
      <c r="AZ116" s="174">
        <v>1.4826865544579013</v>
      </c>
      <c r="BA116" s="187" t="e">
        <v>#VALUE!</v>
      </c>
      <c r="BB116" s="191">
        <v>135.256158</v>
      </c>
      <c r="BC116" s="192"/>
      <c r="BD116" s="192"/>
      <c r="BE116" s="192"/>
      <c r="BF116" s="187"/>
      <c r="BG116" s="193" t="s">
        <v>370</v>
      </c>
    </row>
    <row r="117" spans="1:59">
      <c r="A117" s="164" t="s">
        <v>181</v>
      </c>
      <c r="B117" s="164" t="s">
        <v>248</v>
      </c>
      <c r="C117" s="164" t="s">
        <v>183</v>
      </c>
      <c r="D117" s="164">
        <v>0</v>
      </c>
      <c r="E117" s="164" t="s">
        <v>365</v>
      </c>
      <c r="F117" s="181">
        <v>35064</v>
      </c>
      <c r="G117" s="178">
        <v>2025</v>
      </c>
      <c r="H117" s="175">
        <v>284.505</v>
      </c>
      <c r="I117" s="175">
        <v>3917.4801099999995</v>
      </c>
      <c r="J117" s="175">
        <v>13769.459622853727</v>
      </c>
      <c r="K117" s="174"/>
      <c r="L117" s="174"/>
      <c r="M117" s="174">
        <v>82.526485648594303</v>
      </c>
      <c r="N117" s="174">
        <v>164.6864215863171</v>
      </c>
      <c r="O117" s="174">
        <v>0</v>
      </c>
      <c r="P117" s="174">
        <v>0</v>
      </c>
      <c r="Q117" s="168">
        <v>0</v>
      </c>
      <c r="R117" s="168">
        <v>0</v>
      </c>
      <c r="S117" s="168">
        <v>0</v>
      </c>
      <c r="T117" s="175">
        <v>578.85246862556755</v>
      </c>
      <c r="U117" s="175">
        <v>0</v>
      </c>
      <c r="V117" s="167">
        <v>5.6103991579119737E-2</v>
      </c>
      <c r="W117" s="167">
        <v>0</v>
      </c>
      <c r="X117" s="184">
        <v>5.4136562625294714E-3</v>
      </c>
      <c r="Y117" s="168">
        <v>5.4136562625294715</v>
      </c>
      <c r="Z117" s="168">
        <v>5.3092630651580341</v>
      </c>
      <c r="AA117" s="168">
        <v>4.0616460626461386</v>
      </c>
      <c r="AB117" s="168">
        <v>9.5706235076648341E-3</v>
      </c>
      <c r="AC117" s="168">
        <v>36.015575868954009</v>
      </c>
      <c r="AD117" s="168">
        <v>6.6107014341668293</v>
      </c>
      <c r="AE117" s="168">
        <v>1.9408030496010138</v>
      </c>
      <c r="AF117" s="168">
        <v>1.7043850418011486</v>
      </c>
      <c r="AG117" s="168">
        <v>0.87302446401170486</v>
      </c>
      <c r="AH117" s="168">
        <v>8.3902304578110769</v>
      </c>
      <c r="AI117" s="168">
        <v>2.9180586342326591</v>
      </c>
      <c r="AJ117" s="168">
        <v>2.391204430925375</v>
      </c>
      <c r="AK117" s="168">
        <v>32.876823174172664</v>
      </c>
      <c r="AL117" s="168">
        <v>0.87302446401170486</v>
      </c>
      <c r="AM117" s="168">
        <v>1.4342544765906577</v>
      </c>
      <c r="AN117" s="168">
        <v>48.916807803783769</v>
      </c>
      <c r="AO117" s="197">
        <v>2.2848496763566293E-2</v>
      </c>
      <c r="AP117" s="186">
        <v>0.33999999999999997</v>
      </c>
      <c r="AQ117" s="187">
        <v>0</v>
      </c>
      <c r="AR117" s="186">
        <v>0</v>
      </c>
      <c r="AS117" s="168" t="s">
        <v>274</v>
      </c>
      <c r="AT117" s="168" t="s">
        <v>274</v>
      </c>
      <c r="AU117" s="168">
        <v>0</v>
      </c>
      <c r="AV117" s="189">
        <v>0</v>
      </c>
      <c r="AW117" s="189">
        <v>32.87251134843568</v>
      </c>
      <c r="AX117" s="175">
        <v>0</v>
      </c>
      <c r="AY117" s="190">
        <v>1.902833434396398E-2</v>
      </c>
      <c r="AZ117" s="174">
        <v>1.3819231012073914</v>
      </c>
      <c r="BA117" s="187" t="e">
        <v>#VALUE!</v>
      </c>
      <c r="BB117" s="191">
        <v>138.53047700000002</v>
      </c>
      <c r="BC117" s="192"/>
      <c r="BD117" s="192"/>
      <c r="BE117" s="192"/>
      <c r="BF117" s="187"/>
      <c r="BG117" s="193" t="s">
        <v>371</v>
      </c>
    </row>
    <row r="118" spans="1:59">
      <c r="A118" s="164" t="s">
        <v>181</v>
      </c>
      <c r="B118" s="164" t="s">
        <v>248</v>
      </c>
      <c r="C118" s="164" t="s">
        <v>183</v>
      </c>
      <c r="D118" s="164">
        <v>0</v>
      </c>
      <c r="E118" s="164" t="s">
        <v>365</v>
      </c>
      <c r="F118" s="181">
        <v>51507</v>
      </c>
      <c r="G118" s="178">
        <v>2030</v>
      </c>
      <c r="H118" s="175">
        <v>295.48200000000003</v>
      </c>
      <c r="I118" s="175">
        <v>4498.5199999999995</v>
      </c>
      <c r="J118" s="175">
        <v>15224.34530698993</v>
      </c>
      <c r="K118" s="174"/>
      <c r="L118" s="174"/>
      <c r="M118" s="174">
        <v>82.526485648594303</v>
      </c>
      <c r="N118" s="174">
        <v>177.39767464662663</v>
      </c>
      <c r="O118" s="174">
        <v>0</v>
      </c>
      <c r="P118" s="174">
        <v>0</v>
      </c>
      <c r="Q118" s="168">
        <v>0</v>
      </c>
      <c r="R118" s="168">
        <v>0</v>
      </c>
      <c r="S118" s="168">
        <v>0</v>
      </c>
      <c r="T118" s="175">
        <v>600.36711084474393</v>
      </c>
      <c r="U118" s="175">
        <v>0</v>
      </c>
      <c r="V118" s="167">
        <v>5.5031695791743038E-2</v>
      </c>
      <c r="W118" s="167">
        <v>0</v>
      </c>
      <c r="X118" s="184">
        <v>5.8901678948546617E-3</v>
      </c>
      <c r="Y118" s="168">
        <v>5.8901678948546614</v>
      </c>
      <c r="Z118" s="168">
        <v>5.7777171518957893</v>
      </c>
      <c r="AA118" s="168">
        <v>4.3751425272993876</v>
      </c>
      <c r="AB118" s="168">
        <v>1.0309328108682059E-2</v>
      </c>
      <c r="AC118" s="168">
        <v>38.63649360528067</v>
      </c>
      <c r="AD118" s="168">
        <v>7.1209456791169394</v>
      </c>
      <c r="AE118" s="168">
        <v>2.0890265232246117</v>
      </c>
      <c r="AF118" s="168">
        <v>1.8344868179744718</v>
      </c>
      <c r="AG118" s="168">
        <v>0.94040849472292809</v>
      </c>
      <c r="AH118" s="168">
        <v>9.238035825463685</v>
      </c>
      <c r="AI118" s="168">
        <v>3.2019485999721637</v>
      </c>
      <c r="AJ118" s="168">
        <v>2.5757685519236255</v>
      </c>
      <c r="AK118" s="168">
        <v>35.24726851476175</v>
      </c>
      <c r="AL118" s="168">
        <v>0.94040849472292809</v>
      </c>
      <c r="AM118" s="168">
        <v>1.544956812759096</v>
      </c>
      <c r="AN118" s="168">
        <v>52.69243130028751</v>
      </c>
      <c r="AO118" s="197">
        <v>2.461204849789753E-2</v>
      </c>
      <c r="AP118" s="186">
        <v>0.33999999999999997</v>
      </c>
      <c r="AQ118" s="187">
        <v>0</v>
      </c>
      <c r="AR118" s="186">
        <v>0</v>
      </c>
      <c r="AS118" s="168" t="s">
        <v>274</v>
      </c>
      <c r="AT118" s="168" t="s">
        <v>274</v>
      </c>
      <c r="AU118" s="168">
        <v>0</v>
      </c>
      <c r="AV118" s="189">
        <v>0</v>
      </c>
      <c r="AW118" s="189">
        <v>33.203185479109486</v>
      </c>
      <c r="AX118" s="175">
        <v>0</v>
      </c>
      <c r="AY118" s="190">
        <v>1.9934100536935111E-2</v>
      </c>
      <c r="AZ118" s="174">
        <v>1.3093568317701516</v>
      </c>
      <c r="BA118" s="187" t="e">
        <v>#VALUE!</v>
      </c>
      <c r="BB118" s="191">
        <v>141.80479600000001</v>
      </c>
      <c r="BC118" s="192"/>
      <c r="BD118" s="192"/>
      <c r="BE118" s="192"/>
      <c r="BF118" s="187"/>
      <c r="BG118" s="193" t="s">
        <v>372</v>
      </c>
    </row>
    <row r="119" spans="1:59">
      <c r="A119" s="164" t="s">
        <v>181</v>
      </c>
      <c r="B119" s="164" t="s">
        <v>248</v>
      </c>
      <c r="C119" s="164" t="s">
        <v>183</v>
      </c>
      <c r="D119" s="164">
        <v>0</v>
      </c>
      <c r="E119" s="164" t="s">
        <v>365</v>
      </c>
      <c r="F119" s="181">
        <v>47853</v>
      </c>
      <c r="G119" s="178">
        <v>2035</v>
      </c>
      <c r="H119" s="175">
        <v>304.84699999999998</v>
      </c>
      <c r="I119" s="175">
        <v>5876.94</v>
      </c>
      <c r="J119" s="175">
        <v>19278.326504771248</v>
      </c>
      <c r="K119" s="174"/>
      <c r="L119" s="174"/>
      <c r="M119" s="174">
        <v>82.526485648594303</v>
      </c>
      <c r="N119" s="174">
        <v>211.09768426660619</v>
      </c>
      <c r="O119" s="174">
        <v>0</v>
      </c>
      <c r="P119" s="174">
        <v>0</v>
      </c>
      <c r="Q119" s="168">
        <v>0</v>
      </c>
      <c r="R119" s="168">
        <v>0</v>
      </c>
      <c r="S119" s="168">
        <v>0</v>
      </c>
      <c r="T119" s="175">
        <v>692.47092563353488</v>
      </c>
      <c r="U119" s="175">
        <v>0</v>
      </c>
      <c r="V119" s="167">
        <v>5.1896589031868008E-2</v>
      </c>
      <c r="W119" s="167">
        <v>0</v>
      </c>
      <c r="X119" s="184">
        <v>7.0091155649146166E-3</v>
      </c>
      <c r="Y119" s="168">
        <v>7.0091155649146168</v>
      </c>
      <c r="Z119" s="168">
        <v>6.8753026979761795</v>
      </c>
      <c r="AA119" s="168">
        <v>5.2062827637905018</v>
      </c>
      <c r="AB119" s="168">
        <v>1.2267777998908498E-2</v>
      </c>
      <c r="AC119" s="168">
        <v>45.717546341801764</v>
      </c>
      <c r="AD119" s="168">
        <v>8.4737026324852476</v>
      </c>
      <c r="AE119" s="168">
        <v>2.4835226277986324</v>
      </c>
      <c r="AF119" s="168">
        <v>2.1808166275450271</v>
      </c>
      <c r="AG119" s="168">
        <v>1.1190566950558958</v>
      </c>
      <c r="AH119" s="168">
        <v>10.129505127901409</v>
      </c>
      <c r="AI119" s="168">
        <v>3.8102186848911943</v>
      </c>
      <c r="AJ119" s="168">
        <v>3.0650840130849852</v>
      </c>
      <c r="AK119" s="168">
        <v>41.866264379338141</v>
      </c>
      <c r="AL119" s="168">
        <v>1.1190566950558958</v>
      </c>
      <c r="AM119" s="168">
        <v>1.838450284734686</v>
      </c>
      <c r="AN119" s="168">
        <v>62.702345157710042</v>
      </c>
      <c r="AO119" s="197">
        <v>2.9287567908164627E-2</v>
      </c>
      <c r="AP119" s="186">
        <v>0.33999999999999997</v>
      </c>
      <c r="AQ119" s="187">
        <v>0</v>
      </c>
      <c r="AR119" s="186">
        <v>0</v>
      </c>
      <c r="AS119" s="168" t="s">
        <v>274</v>
      </c>
      <c r="AT119" s="168" t="s">
        <v>274</v>
      </c>
      <c r="AU119" s="168">
        <v>0</v>
      </c>
      <c r="AV119" s="189">
        <v>0</v>
      </c>
      <c r="AW119" s="189">
        <v>33.203185479109486</v>
      </c>
      <c r="AX119" s="175">
        <v>0</v>
      </c>
      <c r="AY119" s="190">
        <v>2.2992240582700888E-2</v>
      </c>
      <c r="AZ119" s="174">
        <v>1.1926471199152309</v>
      </c>
      <c r="BA119" s="187" t="e">
        <v>#VALUE!</v>
      </c>
      <c r="BB119" s="191">
        <v>141.80479600000001</v>
      </c>
      <c r="BC119" s="192"/>
      <c r="BD119" s="192"/>
      <c r="BE119" s="192"/>
      <c r="BF119" s="187"/>
      <c r="BG119" s="193" t="s">
        <v>373</v>
      </c>
    </row>
    <row r="120" spans="1:59">
      <c r="A120" s="164" t="s">
        <v>181</v>
      </c>
      <c r="B120" s="164" t="s">
        <v>248</v>
      </c>
      <c r="C120" s="164" t="s">
        <v>183</v>
      </c>
      <c r="D120" s="164">
        <v>0</v>
      </c>
      <c r="E120" s="164" t="s">
        <v>365</v>
      </c>
      <c r="F120" s="181">
        <v>46026</v>
      </c>
      <c r="G120" s="178">
        <v>2040</v>
      </c>
      <c r="H120" s="175">
        <v>312.43900000000002</v>
      </c>
      <c r="I120" s="175">
        <v>7255.3599999999988</v>
      </c>
      <c r="J120" s="175">
        <v>23221.684872887185</v>
      </c>
      <c r="K120" s="174"/>
      <c r="L120" s="174"/>
      <c r="M120" s="174">
        <v>82.526485648594303</v>
      </c>
      <c r="N120" s="174">
        <v>242.30858591997227</v>
      </c>
      <c r="O120" s="174">
        <v>0</v>
      </c>
      <c r="P120" s="174">
        <v>0</v>
      </c>
      <c r="Q120" s="168">
        <v>0</v>
      </c>
      <c r="R120" s="168">
        <v>0</v>
      </c>
      <c r="S120" s="168">
        <v>0</v>
      </c>
      <c r="T120" s="175">
        <v>775.53886012940859</v>
      </c>
      <c r="U120" s="175">
        <v>0</v>
      </c>
      <c r="V120" s="167">
        <v>4.914117312762107E-2</v>
      </c>
      <c r="W120" s="167">
        <v>0</v>
      </c>
      <c r="X120" s="184">
        <v>8.0454169214815765E-3</v>
      </c>
      <c r="Y120" s="168">
        <v>8.0454169214815767</v>
      </c>
      <c r="Z120" s="168">
        <v>7.8918197530503003</v>
      </c>
      <c r="AA120" s="168">
        <v>5.9760343595259622</v>
      </c>
      <c r="AB120" s="168">
        <v>1.4081575312505231E-2</v>
      </c>
      <c r="AC120" s="168">
        <v>52.237785606423486</v>
      </c>
      <c r="AD120" s="168">
        <v>9.7265439434697445</v>
      </c>
      <c r="AE120" s="168">
        <v>2.8480111555906835</v>
      </c>
      <c r="AF120" s="168">
        <v>2.5007660428880483</v>
      </c>
      <c r="AG120" s="168">
        <v>1.2845098054264463</v>
      </c>
      <c r="AH120" s="168">
        <v>10.6360248589211</v>
      </c>
      <c r="AI120" s="168">
        <v>4.3735614854771363</v>
      </c>
      <c r="AJ120" s="168">
        <v>3.518258267573164</v>
      </c>
      <c r="AK120" s="168">
        <v>48.025757234136115</v>
      </c>
      <c r="AL120" s="168">
        <v>1.2845098054264463</v>
      </c>
      <c r="AM120" s="168">
        <v>2.1102661089148764</v>
      </c>
      <c r="AN120" s="168">
        <v>71.972919275809375</v>
      </c>
      <c r="AO120" s="197">
        <v>3.3617749950775544E-2</v>
      </c>
      <c r="AP120" s="186">
        <v>0.33999999999999997</v>
      </c>
      <c r="AQ120" s="187">
        <v>0</v>
      </c>
      <c r="AR120" s="186">
        <v>0</v>
      </c>
      <c r="AS120" s="168" t="s">
        <v>274</v>
      </c>
      <c r="AT120" s="168" t="s">
        <v>274</v>
      </c>
      <c r="AU120" s="168">
        <v>0</v>
      </c>
      <c r="AV120" s="189">
        <v>0</v>
      </c>
      <c r="AW120" s="189">
        <v>33.203185479109486</v>
      </c>
      <c r="AX120" s="175">
        <v>0</v>
      </c>
      <c r="AY120" s="190">
        <v>2.57503606191339E-2</v>
      </c>
      <c r="AZ120" s="174">
        <v>1.1088928628602273</v>
      </c>
      <c r="BA120" s="187" t="e">
        <v>#VALUE!</v>
      </c>
      <c r="BB120" s="191">
        <v>141.80479600000001</v>
      </c>
      <c r="BC120" s="192"/>
      <c r="BD120" s="192"/>
      <c r="BE120" s="192"/>
      <c r="BF120" s="187"/>
      <c r="BG120" s="193" t="s">
        <v>374</v>
      </c>
    </row>
    <row r="121" spans="1:59">
      <c r="A121" s="164" t="s">
        <v>181</v>
      </c>
      <c r="B121" s="164" t="s">
        <v>248</v>
      </c>
      <c r="C121" s="164" t="s">
        <v>183</v>
      </c>
      <c r="D121" s="164">
        <v>0</v>
      </c>
      <c r="E121" s="164" t="s">
        <v>365</v>
      </c>
      <c r="F121" s="181">
        <v>40545</v>
      </c>
      <c r="G121" s="178">
        <v>2045</v>
      </c>
      <c r="H121" s="175">
        <v>318.21600000000001</v>
      </c>
      <c r="I121" s="175">
        <v>8633.7799999999988</v>
      </c>
      <c r="J121" s="175">
        <v>27131.822409935383</v>
      </c>
      <c r="K121" s="174"/>
      <c r="L121" s="174"/>
      <c r="M121" s="174">
        <v>82.526485648594303</v>
      </c>
      <c r="N121" s="174">
        <v>269.12481032509532</v>
      </c>
      <c r="O121" s="174">
        <v>0</v>
      </c>
      <c r="P121" s="174">
        <v>0</v>
      </c>
      <c r="Q121" s="168">
        <v>0</v>
      </c>
      <c r="R121" s="168">
        <v>0</v>
      </c>
      <c r="S121" s="168">
        <v>0</v>
      </c>
      <c r="T121" s="175">
        <v>845.72997688706835</v>
      </c>
      <c r="U121" s="175">
        <v>0</v>
      </c>
      <c r="V121" s="167">
        <v>4.6644828732898228E-2</v>
      </c>
      <c r="W121" s="167">
        <v>0</v>
      </c>
      <c r="X121" s="184">
        <v>8.9358009942542994E-3</v>
      </c>
      <c r="Y121" s="168">
        <v>8.9358009942542989</v>
      </c>
      <c r="Z121" s="168">
        <v>8.7652052695357732</v>
      </c>
      <c r="AA121" s="168">
        <v>6.6374004346459801</v>
      </c>
      <c r="AB121" s="168">
        <v>1.5639979370389072E-2</v>
      </c>
      <c r="AC121" s="168">
        <v>57.787166133515392</v>
      </c>
      <c r="AD121" s="168">
        <v>10.802977880319672</v>
      </c>
      <c r="AE121" s="168">
        <v>3.1601992069382985</v>
      </c>
      <c r="AF121" s="168">
        <v>2.7747646179890588</v>
      </c>
      <c r="AG121" s="168">
        <v>1.4266661514845798</v>
      </c>
      <c r="AH121" s="168">
        <v>10.7122895662832</v>
      </c>
      <c r="AI121" s="168">
        <v>4.8575823293893423</v>
      </c>
      <c r="AJ121" s="168">
        <v>3.9076229401464309</v>
      </c>
      <c r="AK121" s="168">
        <v>53.340754547693543</v>
      </c>
      <c r="AL121" s="168">
        <v>1.4266661514845798</v>
      </c>
      <c r="AM121" s="168">
        <v>2.3438086774389526</v>
      </c>
      <c r="AN121" s="168">
        <v>79.938142410863065</v>
      </c>
      <c r="AO121" s="197">
        <v>3.7338217070224014E-2</v>
      </c>
      <c r="AP121" s="186">
        <v>0.33999999999999997</v>
      </c>
      <c r="AQ121" s="187">
        <v>0</v>
      </c>
      <c r="AR121" s="186">
        <v>0</v>
      </c>
      <c r="AS121" s="168" t="s">
        <v>274</v>
      </c>
      <c r="AT121" s="168" t="s">
        <v>274</v>
      </c>
      <c r="AU121" s="168">
        <v>0</v>
      </c>
      <c r="AV121" s="189">
        <v>0</v>
      </c>
      <c r="AW121" s="189">
        <v>33.203185479109486</v>
      </c>
      <c r="AX121" s="175">
        <v>0</v>
      </c>
      <c r="AY121" s="190">
        <v>2.8080929287824304E-2</v>
      </c>
      <c r="AZ121" s="174">
        <v>1.0349813169034074</v>
      </c>
      <c r="BA121" s="187" t="e">
        <v>#VALUE!</v>
      </c>
      <c r="BB121" s="191">
        <v>141.80479600000001</v>
      </c>
      <c r="BC121" s="192"/>
      <c r="BD121" s="192"/>
      <c r="BE121" s="192"/>
      <c r="BF121" s="187"/>
      <c r="BG121" s="193" t="s">
        <v>375</v>
      </c>
    </row>
    <row r="122" spans="1:59">
      <c r="A122" s="164" t="s">
        <v>181</v>
      </c>
      <c r="B122" s="164" t="s">
        <v>248</v>
      </c>
      <c r="C122" s="164" t="s">
        <v>183</v>
      </c>
      <c r="D122" s="164">
        <v>0</v>
      </c>
      <c r="E122" s="164" t="s">
        <v>365</v>
      </c>
      <c r="F122" s="181">
        <v>36891</v>
      </c>
      <c r="G122" s="178">
        <v>2050</v>
      </c>
      <c r="H122" s="175">
        <v>322.23700000000002</v>
      </c>
      <c r="I122" s="175">
        <v>10012.199999999999</v>
      </c>
      <c r="J122" s="175">
        <v>31070.919850917173</v>
      </c>
      <c r="K122" s="174"/>
      <c r="L122" s="174"/>
      <c r="M122" s="174">
        <v>82.526485648594303</v>
      </c>
      <c r="N122" s="174">
        <v>290.6239168748528</v>
      </c>
      <c r="O122" s="174">
        <v>0</v>
      </c>
      <c r="P122" s="174">
        <v>0</v>
      </c>
      <c r="Q122" s="168">
        <v>0</v>
      </c>
      <c r="R122" s="168">
        <v>0</v>
      </c>
      <c r="S122" s="168">
        <v>0</v>
      </c>
      <c r="T122" s="175">
        <v>901.89493098201876</v>
      </c>
      <c r="U122" s="175">
        <v>0</v>
      </c>
      <c r="V122" s="167">
        <v>4.4324691384310243E-2</v>
      </c>
      <c r="W122" s="167">
        <v>0</v>
      </c>
      <c r="X122" s="184">
        <v>9.649639816661032E-3</v>
      </c>
      <c r="Y122" s="168">
        <v>9.6496398166610327</v>
      </c>
      <c r="Z122" s="168">
        <v>9.4654160074183551</v>
      </c>
      <c r="AA122" s="168">
        <v>7.1676309213316376</v>
      </c>
      <c r="AB122" s="168">
        <v>1.6889383252973619E-2</v>
      </c>
      <c r="AC122" s="168">
        <v>62.153234083502745</v>
      </c>
      <c r="AD122" s="168">
        <v>11.665976621398613</v>
      </c>
      <c r="AE122" s="168">
        <v>3.4094122967149034</v>
      </c>
      <c r="AF122" s="168">
        <v>2.9934463845119104</v>
      </c>
      <c r="AG122" s="168">
        <v>1.5406357537841537</v>
      </c>
      <c r="AH122" s="168">
        <v>10.379283020941395</v>
      </c>
      <c r="AI122" s="168">
        <v>5.2456315766795019</v>
      </c>
      <c r="AJ122" s="168">
        <v>4.2197844307388532</v>
      </c>
      <c r="AK122" s="168">
        <v>57.601894812242357</v>
      </c>
      <c r="AL122" s="168">
        <v>1.5406357537841537</v>
      </c>
      <c r="AM122" s="168">
        <v>2.5310444526453955</v>
      </c>
      <c r="AN122" s="168">
        <v>86.324022029337513</v>
      </c>
      <c r="AO122" s="197">
        <v>4.0320990402051102E-2</v>
      </c>
      <c r="AP122" s="186">
        <v>0.33999999999999997</v>
      </c>
      <c r="AQ122" s="187">
        <v>0</v>
      </c>
      <c r="AR122" s="186">
        <v>0</v>
      </c>
      <c r="AS122" s="168" t="s">
        <v>274</v>
      </c>
      <c r="AT122" s="168" t="s">
        <v>274</v>
      </c>
      <c r="AU122" s="168">
        <v>0</v>
      </c>
      <c r="AV122" s="189">
        <v>0</v>
      </c>
      <c r="AW122" s="189">
        <v>33.203185479109479</v>
      </c>
      <c r="AX122" s="175">
        <v>0</v>
      </c>
      <c r="AY122" s="190">
        <v>2.994578467606461E-2</v>
      </c>
      <c r="AZ122" s="174">
        <v>0.96378816011076818</v>
      </c>
      <c r="BA122" s="187" t="e">
        <v>#VALUE!</v>
      </c>
      <c r="BB122" s="191">
        <v>141.80479600000001</v>
      </c>
      <c r="BC122" s="192"/>
      <c r="BD122" s="192"/>
      <c r="BE122" s="192"/>
      <c r="BF122" s="187"/>
      <c r="BG122" s="193" t="s">
        <v>376</v>
      </c>
    </row>
    <row r="123" spans="1:59">
      <c r="A123" s="198" t="s">
        <v>181</v>
      </c>
      <c r="B123" s="198" t="s">
        <v>248</v>
      </c>
      <c r="C123" s="198" t="s">
        <v>183</v>
      </c>
      <c r="D123" s="164">
        <v>0</v>
      </c>
      <c r="E123" s="198" t="s">
        <v>377</v>
      </c>
      <c r="F123" s="181">
        <v>47853</v>
      </c>
      <c r="G123" s="199">
        <v>2000</v>
      </c>
      <c r="H123" s="200">
        <v>211.54042799999999</v>
      </c>
      <c r="I123" s="200">
        <v>776.36961000000008</v>
      </c>
      <c r="J123" s="200">
        <v>3670.0767666027418</v>
      </c>
      <c r="K123" s="201">
        <v>5.8306621423149407E-2</v>
      </c>
      <c r="L123" s="201">
        <v>0.4811354760549737</v>
      </c>
      <c r="M123" s="202">
        <v>31.752755670426136</v>
      </c>
      <c r="N123" s="202"/>
      <c r="O123" s="202">
        <v>325.7699854</v>
      </c>
      <c r="P123" s="202">
        <v>177.18717462038074</v>
      </c>
      <c r="Q123" s="202">
        <v>8.9031199999999995</v>
      </c>
      <c r="R123" s="202">
        <v>0.82795000000000007</v>
      </c>
      <c r="S123" s="185">
        <v>4.2087085122093068E-2</v>
      </c>
      <c r="T123" s="203">
        <v>0</v>
      </c>
      <c r="U123" s="203">
        <v>419.60682283790055</v>
      </c>
      <c r="V123" s="204">
        <v>0</v>
      </c>
      <c r="W123" s="204">
        <v>0.37370000000000003</v>
      </c>
      <c r="X123" s="201">
        <v>0.11892953459383909</v>
      </c>
      <c r="Y123" s="202">
        <v>118.92953459383909</v>
      </c>
      <c r="Z123" s="202">
        <v>107.12755537598854</v>
      </c>
      <c r="AA123" s="202">
        <v>179.28607059390575</v>
      </c>
      <c r="AB123" s="202">
        <v>24.563179372492989</v>
      </c>
      <c r="AC123" s="202">
        <v>1147.7924794861287</v>
      </c>
      <c r="AD123" s="202">
        <v>3221.5288714557837</v>
      </c>
      <c r="AE123" s="202">
        <v>136.74050294953196</v>
      </c>
      <c r="AF123" s="202">
        <v>122.90664120190968</v>
      </c>
      <c r="AG123" s="202">
        <v>39.82483418140604</v>
      </c>
      <c r="AH123" s="202">
        <v>273.62631109570498</v>
      </c>
      <c r="AI123" s="168">
        <v>21.774648824779007</v>
      </c>
      <c r="AJ123" s="202">
        <v>85.352906551209529</v>
      </c>
      <c r="AK123" s="202">
        <v>1095.648632855804</v>
      </c>
      <c r="AL123" s="202">
        <v>39.82483418140604</v>
      </c>
      <c r="AM123" s="202">
        <v>118.66237461572044</v>
      </c>
      <c r="AN123" s="168">
        <v>1154.9024724324408</v>
      </c>
      <c r="AO123" s="202">
        <v>0.53944209747812311</v>
      </c>
      <c r="AP123" s="205"/>
      <c r="AQ123" s="202">
        <v>0</v>
      </c>
      <c r="AR123" s="205"/>
      <c r="AS123" s="168" t="e">
        <v>#REF!</v>
      </c>
      <c r="AT123" s="168" t="e">
        <v>#REF!</v>
      </c>
      <c r="AU123" s="168">
        <v>481.71041010206341</v>
      </c>
      <c r="AV123" s="189">
        <v>671.20848249114397</v>
      </c>
      <c r="AW123" s="189">
        <v>0</v>
      </c>
      <c r="AX123" s="175">
        <v>365.07210585349128</v>
      </c>
      <c r="AY123" s="206"/>
      <c r="AZ123" s="202"/>
      <c r="BA123" s="187" t="e">
        <v>#REF!</v>
      </c>
      <c r="BB123" s="207"/>
      <c r="BC123" s="208"/>
      <c r="BD123" s="208"/>
      <c r="BE123" s="208"/>
      <c r="BF123" s="209"/>
      <c r="BG123" s="210" t="s">
        <v>378</v>
      </c>
    </row>
    <row r="124" spans="1:59">
      <c r="A124" s="198" t="s">
        <v>181</v>
      </c>
      <c r="B124" s="198" t="s">
        <v>248</v>
      </c>
      <c r="C124" s="198" t="s">
        <v>183</v>
      </c>
      <c r="D124" s="164">
        <v>0</v>
      </c>
      <c r="E124" s="198" t="s">
        <v>377</v>
      </c>
      <c r="F124" s="181">
        <v>40545</v>
      </c>
      <c r="G124" s="199">
        <v>2005</v>
      </c>
      <c r="H124" s="200">
        <v>226.25470300000001</v>
      </c>
      <c r="I124" s="200">
        <v>1098.69534</v>
      </c>
      <c r="J124" s="200">
        <v>4856.0110593590625</v>
      </c>
      <c r="K124" s="201">
        <v>0.10371584951126646</v>
      </c>
      <c r="L124" s="201">
        <v>0.51898846130732434</v>
      </c>
      <c r="M124" s="202">
        <v>57.139620659510229</v>
      </c>
      <c r="N124" s="202"/>
      <c r="O124" s="202">
        <v>399.67081178117814</v>
      </c>
      <c r="P124" s="202">
        <v>219.09164883154983</v>
      </c>
      <c r="Q124" s="202">
        <v>11.873000000000001</v>
      </c>
      <c r="R124" s="202">
        <v>1.2545900000000001</v>
      </c>
      <c r="S124" s="185">
        <v>5.2476257255965199E-2</v>
      </c>
      <c r="T124" s="203">
        <v>0</v>
      </c>
      <c r="U124" s="203">
        <v>363.76855096261551</v>
      </c>
      <c r="V124" s="204">
        <v>0</v>
      </c>
      <c r="W124" s="204">
        <v>0.36913691369136914</v>
      </c>
      <c r="X124" s="201">
        <v>0.13844531588883674</v>
      </c>
      <c r="Y124" s="202">
        <v>138.44531588883675</v>
      </c>
      <c r="Z124" s="202">
        <v>123.43358920450197</v>
      </c>
      <c r="AA124" s="202">
        <v>216.40945783472154</v>
      </c>
      <c r="AB124" s="202">
        <v>32.219765900895098</v>
      </c>
      <c r="AC124" s="202">
        <v>1411.2160377881344</v>
      </c>
      <c r="AD124" s="202">
        <v>4616.5088791727212</v>
      </c>
      <c r="AE124" s="202">
        <v>146.81260669352773</v>
      </c>
      <c r="AF124" s="202">
        <v>131.7227326084431</v>
      </c>
      <c r="AG124" s="202">
        <v>42.260507882613787</v>
      </c>
      <c r="AH124" s="202">
        <v>143.56374666508839</v>
      </c>
      <c r="AI124" s="168">
        <v>25.020180589477718</v>
      </c>
      <c r="AJ124" s="202">
        <v>98.413408615024252</v>
      </c>
      <c r="AK124" s="202">
        <v>1351.0129413014986</v>
      </c>
      <c r="AL124" s="202">
        <v>42.260507882613787</v>
      </c>
      <c r="AM124" s="202">
        <v>126.82172886785123</v>
      </c>
      <c r="AN124" s="168">
        <v>1333.2436518838897</v>
      </c>
      <c r="AO124" s="202">
        <v>0.62274327849247035</v>
      </c>
      <c r="AP124" s="205"/>
      <c r="AQ124" s="202">
        <v>0</v>
      </c>
      <c r="AR124" s="205"/>
      <c r="AS124" s="168" t="e">
        <v>#REF!</v>
      </c>
      <c r="AT124" s="168" t="e">
        <v>#REF!</v>
      </c>
      <c r="AU124" s="168">
        <v>449.18831520908446</v>
      </c>
      <c r="AV124" s="189">
        <v>631.9059472471331</v>
      </c>
      <c r="AW124" s="189">
        <v>0</v>
      </c>
      <c r="AX124" s="175">
        <v>346.3983653743428</v>
      </c>
      <c r="AY124" s="206"/>
      <c r="AZ124" s="202"/>
      <c r="BA124" s="187" t="e">
        <v>#REF!</v>
      </c>
      <c r="BB124" s="207"/>
      <c r="BC124" s="208"/>
      <c r="BD124" s="208"/>
      <c r="BE124" s="208"/>
      <c r="BF124" s="209"/>
      <c r="BG124" s="210" t="s">
        <v>379</v>
      </c>
    </row>
    <row r="125" spans="1:59">
      <c r="A125" s="198" t="s">
        <v>181</v>
      </c>
      <c r="B125" s="198" t="s">
        <v>248</v>
      </c>
      <c r="C125" s="198" t="s">
        <v>183</v>
      </c>
      <c r="D125" s="164">
        <v>0</v>
      </c>
      <c r="E125" s="198" t="s">
        <v>377</v>
      </c>
      <c r="F125" s="181">
        <v>49680</v>
      </c>
      <c r="G125" s="199">
        <v>2010</v>
      </c>
      <c r="H125" s="200">
        <v>241.61312599999999</v>
      </c>
      <c r="I125" s="200">
        <v>1623.2067900000002</v>
      </c>
      <c r="J125" s="200">
        <v>6718.2061540812165</v>
      </c>
      <c r="K125" s="201">
        <v>6.6856821133872729E-2</v>
      </c>
      <c r="L125" s="201">
        <v>0.27583488890277075</v>
      </c>
      <c r="M125" s="202">
        <v>82.526485648594303</v>
      </c>
      <c r="N125" s="202"/>
      <c r="O125" s="202">
        <v>220.55116088450208</v>
      </c>
      <c r="P125" s="202">
        <v>131.44059998540246</v>
      </c>
      <c r="Q125" s="202">
        <v>15.631870000000001</v>
      </c>
      <c r="R125" s="202">
        <v>7.2506850000000007</v>
      </c>
      <c r="S125" s="185">
        <v>6.4697933671037391E-2</v>
      </c>
      <c r="T125" s="203">
        <v>0</v>
      </c>
      <c r="U125" s="203">
        <v>135.87372985576411</v>
      </c>
      <c r="V125" s="204">
        <v>0</v>
      </c>
      <c r="W125" s="204">
        <v>0.34623462346234624</v>
      </c>
      <c r="X125" s="201">
        <v>7.6652708047508428E-2</v>
      </c>
      <c r="Y125" s="202">
        <v>76.652708047508426</v>
      </c>
      <c r="Z125" s="202">
        <v>68.114169103915913</v>
      </c>
      <c r="AA125" s="202">
        <v>107.45622839220684</v>
      </c>
      <c r="AB125" s="202">
        <v>19.638030985863558</v>
      </c>
      <c r="AC125" s="202">
        <v>614.50013943255794</v>
      </c>
      <c r="AD125" s="202">
        <v>1838.75182925114</v>
      </c>
      <c r="AE125" s="202">
        <v>53.422015820641541</v>
      </c>
      <c r="AF125" s="202">
        <v>47.290456786744187</v>
      </c>
      <c r="AG125" s="202">
        <v>14.824503531167991</v>
      </c>
      <c r="AH125" s="202">
        <v>77.591174328870892</v>
      </c>
      <c r="AI125" s="168">
        <v>13.790202727397464</v>
      </c>
      <c r="AJ125" s="202">
        <v>54.323966376518449</v>
      </c>
      <c r="AK125" s="202">
        <v>581.1948914753109</v>
      </c>
      <c r="AL125" s="202">
        <v>14.824503531167991</v>
      </c>
      <c r="AM125" s="202">
        <v>44.577310221309389</v>
      </c>
      <c r="AN125" s="168">
        <v>736.37358804420455</v>
      </c>
      <c r="AO125" s="202">
        <v>0.343951911389898</v>
      </c>
      <c r="AP125" s="205"/>
      <c r="AQ125" s="202">
        <v>0</v>
      </c>
      <c r="AR125" s="205"/>
      <c r="AS125" s="168" t="e">
        <v>#REF!</v>
      </c>
      <c r="AT125" s="168" t="e">
        <v>#REF!</v>
      </c>
      <c r="AU125" s="168">
        <v>413.29670119089207</v>
      </c>
      <c r="AV125" s="189">
        <v>583.17375343707602</v>
      </c>
      <c r="AW125" s="189">
        <v>0</v>
      </c>
      <c r="AX125" s="175">
        <v>347.55068955474599</v>
      </c>
      <c r="AY125" s="206"/>
      <c r="AZ125" s="202"/>
      <c r="BA125" s="187" t="e">
        <v>#REF!</v>
      </c>
      <c r="BB125" s="207"/>
      <c r="BC125" s="208"/>
      <c r="BD125" s="208"/>
      <c r="BE125" s="208"/>
      <c r="BF125" s="209"/>
      <c r="BG125" s="210" t="s">
        <v>380</v>
      </c>
    </row>
    <row r="126" spans="1:59">
      <c r="A126" s="198" t="s">
        <v>181</v>
      </c>
      <c r="B126" s="198" t="s">
        <v>248</v>
      </c>
      <c r="C126" s="198" t="s">
        <v>183</v>
      </c>
      <c r="D126" s="164">
        <v>0</v>
      </c>
      <c r="E126" s="198" t="s">
        <v>377</v>
      </c>
      <c r="F126" s="181">
        <v>51507</v>
      </c>
      <c r="G126" s="199">
        <v>2015</v>
      </c>
      <c r="H126" s="200">
        <v>257.56381499999998</v>
      </c>
      <c r="I126" s="200">
        <v>2306.9010600000001</v>
      </c>
      <c r="J126" s="200">
        <v>8956.6193915865097</v>
      </c>
      <c r="K126" s="201">
        <v>8.2700221112241554E-2</v>
      </c>
      <c r="L126" s="201">
        <v>0.31961985149768635</v>
      </c>
      <c r="M126" s="202">
        <v>82.526485648594303</v>
      </c>
      <c r="N126" s="202"/>
      <c r="O126" s="202">
        <v>268.39097112144827</v>
      </c>
      <c r="P126" s="202">
        <v>159.95141505213857</v>
      </c>
      <c r="Q126" s="202">
        <v>8.3408247524343722</v>
      </c>
      <c r="R126" s="202">
        <v>3.8516825878156897</v>
      </c>
      <c r="S126" s="185">
        <v>3.2383526981204148E-2</v>
      </c>
      <c r="T126" s="203">
        <v>0</v>
      </c>
      <c r="U126" s="203">
        <v>116.34264502069641</v>
      </c>
      <c r="V126" s="204">
        <v>0</v>
      </c>
      <c r="W126" s="204">
        <v>0.38154052738364219</v>
      </c>
      <c r="X126" s="201">
        <v>8.923940265792589E-2</v>
      </c>
      <c r="Y126" s="202">
        <v>89.239402657925893</v>
      </c>
      <c r="Z126" s="202">
        <v>79.935435993913217</v>
      </c>
      <c r="AA126" s="202">
        <v>118.01988154034953</v>
      </c>
      <c r="AB126" s="202">
        <v>21.320367870818579</v>
      </c>
      <c r="AC126" s="202">
        <v>571.03513526338418</v>
      </c>
      <c r="AD126" s="202">
        <v>1375.9256724890336</v>
      </c>
      <c r="AE126" s="202">
        <v>36.17929538397383</v>
      </c>
      <c r="AF126" s="202">
        <v>31.102855569480798</v>
      </c>
      <c r="AG126" s="202">
        <v>9.1985314917945438</v>
      </c>
      <c r="AH126" s="202">
        <v>58.47495465627027</v>
      </c>
      <c r="AI126" s="168">
        <v>16.175855524231167</v>
      </c>
      <c r="AJ126" s="202">
        <v>63.759580469682049</v>
      </c>
      <c r="AK126" s="202">
        <v>531.93514068122113</v>
      </c>
      <c r="AL126" s="202">
        <v>9.1985314917945438</v>
      </c>
      <c r="AM126" s="202">
        <v>27.917512426419066</v>
      </c>
      <c r="AN126" s="168">
        <v>864.48849092534931</v>
      </c>
      <c r="AO126" s="202">
        <v>0.40379295734666265</v>
      </c>
      <c r="AP126" s="205"/>
      <c r="AQ126" s="202">
        <v>0</v>
      </c>
      <c r="AR126" s="205"/>
      <c r="AS126" s="168" t="e">
        <v>#REF!</v>
      </c>
      <c r="AT126" s="168" t="e">
        <v>#REF!</v>
      </c>
      <c r="AU126" s="168">
        <v>398.61842078045169</v>
      </c>
      <c r="AV126" s="189">
        <v>557.91568101374389</v>
      </c>
      <c r="AW126" s="189">
        <v>0</v>
      </c>
      <c r="AX126" s="175">
        <v>332.49778219083464</v>
      </c>
      <c r="AY126" s="206"/>
      <c r="AZ126" s="202"/>
      <c r="BA126" s="187" t="e">
        <v>#REF!</v>
      </c>
      <c r="BB126" s="207"/>
      <c r="BC126" s="208"/>
      <c r="BD126" s="208"/>
      <c r="BE126" s="208"/>
      <c r="BF126" s="209"/>
      <c r="BG126" s="210" t="s">
        <v>381</v>
      </c>
    </row>
    <row r="127" spans="1:59">
      <c r="A127" s="198" t="s">
        <v>181</v>
      </c>
      <c r="B127" s="198" t="s">
        <v>248</v>
      </c>
      <c r="C127" s="198" t="s">
        <v>183</v>
      </c>
      <c r="D127" s="164">
        <v>0</v>
      </c>
      <c r="E127" s="198" t="s">
        <v>377</v>
      </c>
      <c r="F127" s="181">
        <v>38718</v>
      </c>
      <c r="G127" s="199">
        <v>2020</v>
      </c>
      <c r="H127" s="200">
        <v>271.85700000000003</v>
      </c>
      <c r="I127" s="200">
        <v>3336.44022</v>
      </c>
      <c r="J127" s="200">
        <v>12272.776570034979</v>
      </c>
      <c r="K127" s="201">
        <v>0.11246552581873091</v>
      </c>
      <c r="L127" s="201">
        <v>0.42387345332977333</v>
      </c>
      <c r="M127" s="202">
        <v>82.526485648594303</v>
      </c>
      <c r="N127" s="202"/>
      <c r="O127" s="202">
        <v>362.90574266143034</v>
      </c>
      <c r="P127" s="202">
        <v>216.27883690236493</v>
      </c>
      <c r="Q127" s="202">
        <v>11.278073880590174</v>
      </c>
      <c r="R127" s="202">
        <v>1.2071515761887037</v>
      </c>
      <c r="S127" s="185">
        <v>4.1485317209379098E-2</v>
      </c>
      <c r="T127" s="203">
        <v>0</v>
      </c>
      <c r="U127" s="203">
        <v>108.77034166115835</v>
      </c>
      <c r="V127" s="204">
        <v>0</v>
      </c>
      <c r="W127" s="204">
        <v>0.42615766845442787</v>
      </c>
      <c r="X127" s="201">
        <v>0.1173078386888238</v>
      </c>
      <c r="Y127" s="202">
        <v>117.30783868882381</v>
      </c>
      <c r="Z127" s="202">
        <v>106.54701166196659</v>
      </c>
      <c r="AA127" s="202">
        <v>152.26553947753547</v>
      </c>
      <c r="AB127" s="202">
        <v>23.336203154090033</v>
      </c>
      <c r="AC127" s="202">
        <v>591.44216318116241</v>
      </c>
      <c r="AD127" s="202">
        <v>1058.8155364029155</v>
      </c>
      <c r="AE127" s="202">
        <v>33.210831390580296</v>
      </c>
      <c r="AF127" s="202">
        <v>27.643933372519662</v>
      </c>
      <c r="AG127" s="202">
        <v>7.884164541343722</v>
      </c>
      <c r="AH127" s="202">
        <v>56.637526075128065</v>
      </c>
      <c r="AI127" s="168">
        <v>21.556990094270375</v>
      </c>
      <c r="AJ127" s="202">
        <v>84.990021567696218</v>
      </c>
      <c r="AK127" s="202">
        <v>539.31756172617281</v>
      </c>
      <c r="AL127" s="202">
        <v>7.884164541343722</v>
      </c>
      <c r="AM127" s="202">
        <v>23.397446804640481</v>
      </c>
      <c r="AN127" s="168">
        <v>1152.455264224616</v>
      </c>
      <c r="AO127" s="202">
        <v>0.53829903374754307</v>
      </c>
      <c r="AP127" s="205"/>
      <c r="AQ127" s="202">
        <v>0</v>
      </c>
      <c r="AR127" s="205"/>
      <c r="AS127" s="168" t="e">
        <v>#REF!</v>
      </c>
      <c r="AT127" s="168" t="e">
        <v>#REF!</v>
      </c>
      <c r="AU127" s="168">
        <v>392.96503895137641</v>
      </c>
      <c r="AV127" s="189">
        <v>542.39166609620827</v>
      </c>
      <c r="AW127" s="189">
        <v>0</v>
      </c>
      <c r="AX127" s="175">
        <v>323.24602479014806</v>
      </c>
      <c r="AY127" s="206"/>
      <c r="AZ127" s="202"/>
      <c r="BA127" s="187" t="e">
        <v>#REF!</v>
      </c>
      <c r="BB127" s="207"/>
      <c r="BC127" s="208"/>
      <c r="BD127" s="208"/>
      <c r="BE127" s="208"/>
      <c r="BF127" s="209"/>
      <c r="BG127" s="210" t="s">
        <v>382</v>
      </c>
    </row>
    <row r="128" spans="1:59">
      <c r="A128" s="198" t="s">
        <v>181</v>
      </c>
      <c r="B128" s="198" t="s">
        <v>248</v>
      </c>
      <c r="C128" s="198" t="s">
        <v>183</v>
      </c>
      <c r="D128" s="164">
        <v>0</v>
      </c>
      <c r="E128" s="198" t="s">
        <v>377</v>
      </c>
      <c r="F128" s="181">
        <v>40545</v>
      </c>
      <c r="G128" s="199">
        <v>2025</v>
      </c>
      <c r="H128" s="200">
        <v>284.505</v>
      </c>
      <c r="I128" s="200">
        <v>3917.4801099999995</v>
      </c>
      <c r="J128" s="200">
        <v>13769.459622853727</v>
      </c>
      <c r="K128" s="201">
        <v>0.12693761333348469</v>
      </c>
      <c r="L128" s="201">
        <v>0.47381427830719036</v>
      </c>
      <c r="M128" s="202">
        <v>82.526485648594303</v>
      </c>
      <c r="N128" s="202"/>
      <c r="O128" s="202">
        <v>408.7366170993302</v>
      </c>
      <c r="P128" s="202">
        <v>243.59239811788649</v>
      </c>
      <c r="Q128" s="202">
        <v>12.702366547143283</v>
      </c>
      <c r="R128" s="202">
        <v>0.86532433242471307</v>
      </c>
      <c r="S128" s="185">
        <v>4.4647252410830333E-2</v>
      </c>
      <c r="T128" s="203">
        <v>0</v>
      </c>
      <c r="U128" s="203">
        <v>104.33661578930906</v>
      </c>
      <c r="V128" s="204">
        <v>0</v>
      </c>
      <c r="W128" s="204">
        <v>0.43651706559573994</v>
      </c>
      <c r="X128" s="201">
        <v>0.12902403548078412</v>
      </c>
      <c r="Y128" s="202">
        <v>129.02403548078411</v>
      </c>
      <c r="Z128" s="202">
        <v>119.33600427609153</v>
      </c>
      <c r="AA128" s="202">
        <v>166.63599310791804</v>
      </c>
      <c r="AB128" s="202">
        <v>18.530642204679925</v>
      </c>
      <c r="AC128" s="202">
        <v>472.08249597952386</v>
      </c>
      <c r="AD128" s="202">
        <v>722.59752700330569</v>
      </c>
      <c r="AE128" s="202">
        <v>29.561919109792033</v>
      </c>
      <c r="AF128" s="202">
        <v>23.936920320443022</v>
      </c>
      <c r="AG128" s="202">
        <v>6.9028075458331362</v>
      </c>
      <c r="AH128" s="202">
        <v>63.433095165568119</v>
      </c>
      <c r="AI128" s="168">
        <v>24.142754756263713</v>
      </c>
      <c r="AJ128" s="202">
        <v>95.193249519827816</v>
      </c>
      <c r="AK128" s="202">
        <v>413.69794998554551</v>
      </c>
      <c r="AL128" s="202">
        <v>6.9028075458331362</v>
      </c>
      <c r="AM128" s="202">
        <v>19.18041679381755</v>
      </c>
      <c r="AN128" s="168">
        <v>1290.8589001430855</v>
      </c>
      <c r="AO128" s="202">
        <v>0.60294583245185973</v>
      </c>
      <c r="AP128" s="205"/>
      <c r="AQ128" s="202">
        <v>0</v>
      </c>
      <c r="AR128" s="205"/>
      <c r="AS128" s="168" t="e">
        <v>#REF!</v>
      </c>
      <c r="AT128" s="168" t="e">
        <v>#REF!</v>
      </c>
      <c r="AU128" s="168">
        <v>390.78908149571674</v>
      </c>
      <c r="AV128" s="189">
        <v>529.67184722383229</v>
      </c>
      <c r="AW128" s="189">
        <v>0</v>
      </c>
      <c r="AX128" s="175">
        <v>315.66546789085203</v>
      </c>
      <c r="AY128" s="206"/>
      <c r="AZ128" s="202"/>
      <c r="BA128" s="187" t="e">
        <v>#REF!</v>
      </c>
      <c r="BB128" s="207"/>
      <c r="BC128" s="208"/>
      <c r="BD128" s="208"/>
      <c r="BE128" s="208"/>
      <c r="BF128" s="209"/>
      <c r="BG128" s="210" t="s">
        <v>383</v>
      </c>
    </row>
    <row r="129" spans="1:59">
      <c r="A129" s="198" t="s">
        <v>181</v>
      </c>
      <c r="B129" s="198" t="s">
        <v>248</v>
      </c>
      <c r="C129" s="198" t="s">
        <v>183</v>
      </c>
      <c r="D129" s="164">
        <v>0</v>
      </c>
      <c r="E129" s="198" t="s">
        <v>377</v>
      </c>
      <c r="F129" s="181">
        <v>51507</v>
      </c>
      <c r="G129" s="199">
        <v>2030</v>
      </c>
      <c r="H129" s="200">
        <v>295.48200000000003</v>
      </c>
      <c r="I129" s="200">
        <v>4498.5199999999995</v>
      </c>
      <c r="J129" s="200">
        <v>15224.34530698993</v>
      </c>
      <c r="K129" s="201">
        <v>0.14092262342227002</v>
      </c>
      <c r="L129" s="201">
        <v>0.52406201804310149</v>
      </c>
      <c r="M129" s="202">
        <v>82.526485648594303</v>
      </c>
      <c r="N129" s="202"/>
      <c r="O129" s="202">
        <v>453.40336346150201</v>
      </c>
      <c r="P129" s="202">
        <v>270.21218065584458</v>
      </c>
      <c r="Q129" s="202">
        <v>14.090481438309748</v>
      </c>
      <c r="R129" s="202">
        <v>1.2136529423226499</v>
      </c>
      <c r="S129" s="185">
        <v>4.7686429083022813E-2</v>
      </c>
      <c r="T129" s="203">
        <v>0</v>
      </c>
      <c r="U129" s="203">
        <v>100.78945152216774</v>
      </c>
      <c r="V129" s="204">
        <v>0</v>
      </c>
      <c r="W129" s="204">
        <v>0.44301997951247996</v>
      </c>
      <c r="X129" s="201">
        <v>0.14179483025825793</v>
      </c>
      <c r="Y129" s="202">
        <v>141.79483025825792</v>
      </c>
      <c r="Z129" s="202">
        <v>132.0924763251887</v>
      </c>
      <c r="AA129" s="202">
        <v>182.89460544044127</v>
      </c>
      <c r="AB129" s="202">
        <v>17.214727506906655</v>
      </c>
      <c r="AC129" s="202">
        <v>442.28360343968387</v>
      </c>
      <c r="AD129" s="202">
        <v>617.29535271281441</v>
      </c>
      <c r="AE129" s="202">
        <v>29.892685415611091</v>
      </c>
      <c r="AF129" s="202">
        <v>23.892449069097442</v>
      </c>
      <c r="AG129" s="202">
        <v>6.9540493130806498</v>
      </c>
      <c r="AH129" s="202">
        <v>70.212641408181952</v>
      </c>
      <c r="AI129" s="168">
        <v>26.72275537492672</v>
      </c>
      <c r="AJ129" s="202">
        <v>105.36972095026198</v>
      </c>
      <c r="AK129" s="202">
        <v>377.65658301661063</v>
      </c>
      <c r="AL129" s="202">
        <v>6.9540493130806498</v>
      </c>
      <c r="AM129" s="202">
        <v>18.627366664766861</v>
      </c>
      <c r="AN129" s="168">
        <v>1428.8769185693664</v>
      </c>
      <c r="AO129" s="202">
        <v>0.66741251351527098</v>
      </c>
      <c r="AP129" s="205"/>
      <c r="AQ129" s="202">
        <v>0</v>
      </c>
      <c r="AR129" s="205"/>
      <c r="AS129" s="168" t="e">
        <v>#REF!</v>
      </c>
      <c r="AT129" s="168" t="e">
        <v>#REF!</v>
      </c>
      <c r="AU129" s="168">
        <v>389.95178046568526</v>
      </c>
      <c r="AV129" s="189">
        <v>524.75365808492086</v>
      </c>
      <c r="AW129" s="189">
        <v>0</v>
      </c>
      <c r="AX129" s="175">
        <v>312.73440314982918</v>
      </c>
      <c r="AY129" s="206"/>
      <c r="AZ129" s="202"/>
      <c r="BA129" s="187" t="e">
        <v>#REF!</v>
      </c>
      <c r="BB129" s="207"/>
      <c r="BC129" s="208"/>
      <c r="BD129" s="208"/>
      <c r="BE129" s="208"/>
      <c r="BF129" s="209"/>
      <c r="BG129" s="210" t="s">
        <v>384</v>
      </c>
    </row>
    <row r="130" spans="1:59">
      <c r="A130" s="198" t="s">
        <v>181</v>
      </c>
      <c r="B130" s="198" t="s">
        <v>248</v>
      </c>
      <c r="C130" s="198" t="s">
        <v>183</v>
      </c>
      <c r="D130" s="164">
        <v>0</v>
      </c>
      <c r="E130" s="198" t="s">
        <v>377</v>
      </c>
      <c r="F130" s="181">
        <v>38718</v>
      </c>
      <c r="G130" s="199">
        <v>2035</v>
      </c>
      <c r="H130" s="200">
        <v>304.84699999999998</v>
      </c>
      <c r="I130" s="200">
        <v>5876.94</v>
      </c>
      <c r="J130" s="200">
        <v>19278.326504771248</v>
      </c>
      <c r="K130" s="201">
        <v>0.18217547092570779</v>
      </c>
      <c r="L130" s="201">
        <v>0.67650363312470618</v>
      </c>
      <c r="M130" s="202">
        <v>82.526485648594303</v>
      </c>
      <c r="N130" s="202"/>
      <c r="O130" s="202">
        <v>585.94970507341714</v>
      </c>
      <c r="P130" s="202">
        <v>349.20505739914017</v>
      </c>
      <c r="Q130" s="202">
        <v>18.209643131200746</v>
      </c>
      <c r="R130" s="202">
        <v>1.5390356973635584</v>
      </c>
      <c r="S130" s="185">
        <v>5.9733712751645081E-2</v>
      </c>
      <c r="T130" s="203">
        <v>0</v>
      </c>
      <c r="U130" s="203">
        <v>99.703196744124867</v>
      </c>
      <c r="V130" s="204">
        <v>0</v>
      </c>
      <c r="W130" s="204">
        <v>0.4600861350179522</v>
      </c>
      <c r="X130" s="201">
        <v>0.18263748130049656</v>
      </c>
      <c r="Y130" s="202">
        <v>182.63748130049657</v>
      </c>
      <c r="Z130" s="202">
        <v>170.56642806989748</v>
      </c>
      <c r="AA130" s="202">
        <v>235.51005346522663</v>
      </c>
      <c r="AB130" s="202">
        <v>20.749335214659219</v>
      </c>
      <c r="AC130" s="202">
        <v>535.75393248646515</v>
      </c>
      <c r="AD130" s="202">
        <v>721.10614899442203</v>
      </c>
      <c r="AE130" s="202">
        <v>37.4789761746081</v>
      </c>
      <c r="AF130" s="202">
        <v>29.820580375966458</v>
      </c>
      <c r="AG130" s="202">
        <v>8.7180365175156016</v>
      </c>
      <c r="AH130" s="202">
        <v>90.662568140409093</v>
      </c>
      <c r="AI130" s="168">
        <v>34.505793322022157</v>
      </c>
      <c r="AJ130" s="202">
        <v>136.06063474787533</v>
      </c>
      <c r="AK130" s="202">
        <v>452.30259146532978</v>
      </c>
      <c r="AL130" s="202">
        <v>8.7180365175156016</v>
      </c>
      <c r="AM130" s="202">
        <v>23.021897373725515</v>
      </c>
      <c r="AN130" s="168">
        <v>1845.0746347189547</v>
      </c>
      <c r="AO130" s="202">
        <v>0.86181383685166379</v>
      </c>
      <c r="AP130" s="205"/>
      <c r="AQ130" s="202">
        <v>0</v>
      </c>
      <c r="AR130" s="205"/>
      <c r="AS130" s="168" t="e">
        <v>#REF!</v>
      </c>
      <c r="AT130" s="168" t="e">
        <v>#REF!</v>
      </c>
      <c r="AU130" s="168">
        <v>389.62962266711531</v>
      </c>
      <c r="AV130" s="189">
        <v>523.0092675655111</v>
      </c>
      <c r="AW130" s="189">
        <v>0</v>
      </c>
      <c r="AX130" s="175">
        <v>311.69480881915086</v>
      </c>
      <c r="AY130" s="206"/>
      <c r="AZ130" s="202"/>
      <c r="BA130" s="187" t="e">
        <v>#REF!</v>
      </c>
      <c r="BB130" s="207"/>
      <c r="BC130" s="208"/>
      <c r="BD130" s="208"/>
      <c r="BE130" s="208"/>
      <c r="BF130" s="209"/>
      <c r="BG130" s="210" t="s">
        <v>385</v>
      </c>
    </row>
    <row r="131" spans="1:59">
      <c r="A131" s="198" t="s">
        <v>181</v>
      </c>
      <c r="B131" s="198" t="s">
        <v>248</v>
      </c>
      <c r="C131" s="198" t="s">
        <v>183</v>
      </c>
      <c r="D131" s="164">
        <v>0</v>
      </c>
      <c r="E131" s="198" t="s">
        <v>377</v>
      </c>
      <c r="F131" s="181">
        <v>49680</v>
      </c>
      <c r="G131" s="199">
        <v>2040</v>
      </c>
      <c r="H131" s="200">
        <v>312.43900000000002</v>
      </c>
      <c r="I131" s="200">
        <v>7255.3599999999988</v>
      </c>
      <c r="J131" s="200">
        <v>23221.684872887185</v>
      </c>
      <c r="K131" s="201">
        <v>0.22149930370498208</v>
      </c>
      <c r="L131" s="201">
        <v>0.82207868207398549</v>
      </c>
      <c r="M131" s="202">
        <v>82.526485648594303</v>
      </c>
      <c r="N131" s="202"/>
      <c r="O131" s="202">
        <v>712.34687908090143</v>
      </c>
      <c r="P131" s="202">
        <v>424.53325028361701</v>
      </c>
      <c r="Q131" s="202">
        <v>22.137706259383709</v>
      </c>
      <c r="R131" s="202">
        <v>1.6634204961079873</v>
      </c>
      <c r="S131" s="185">
        <v>7.0854490826637223E-2</v>
      </c>
      <c r="T131" s="203">
        <v>0</v>
      </c>
      <c r="U131" s="203">
        <v>98.182154859428266</v>
      </c>
      <c r="V131" s="204">
        <v>0</v>
      </c>
      <c r="W131" s="204">
        <v>0.46319390000116106</v>
      </c>
      <c r="X131" s="201">
        <v>0.22178955414177823</v>
      </c>
      <c r="Y131" s="202">
        <v>221.78955414177824</v>
      </c>
      <c r="Z131" s="202">
        <v>207.29370023740779</v>
      </c>
      <c r="AA131" s="202">
        <v>285.95906717414618</v>
      </c>
      <c r="AB131" s="202">
        <v>24.653950419519468</v>
      </c>
      <c r="AC131" s="202">
        <v>637.51295150161013</v>
      </c>
      <c r="AD131" s="202">
        <v>847.62571106690939</v>
      </c>
      <c r="AE131" s="202">
        <v>45.126827709940216</v>
      </c>
      <c r="AF131" s="202">
        <v>35.853116400839284</v>
      </c>
      <c r="AG131" s="202">
        <v>10.497568627576566</v>
      </c>
      <c r="AH131" s="202">
        <v>110.18424509774128</v>
      </c>
      <c r="AI131" s="168">
        <v>41.935590184229682</v>
      </c>
      <c r="AJ131" s="202">
        <v>165.35811005317811</v>
      </c>
      <c r="AK131" s="202">
        <v>536.09208919139223</v>
      </c>
      <c r="AL131" s="202">
        <v>10.497568627576566</v>
      </c>
      <c r="AM131" s="202">
        <v>27.590474376844146</v>
      </c>
      <c r="AN131" s="168">
        <v>2242.3731813857976</v>
      </c>
      <c r="AO131" s="202">
        <v>1.0473875683612817</v>
      </c>
      <c r="AP131" s="205"/>
      <c r="AQ131" s="202">
        <v>0</v>
      </c>
      <c r="AR131" s="205"/>
      <c r="AS131" s="168" t="e">
        <v>#REF!</v>
      </c>
      <c r="AT131" s="168" t="e">
        <v>#REF!</v>
      </c>
      <c r="AU131" s="168">
        <v>389.50567462668164</v>
      </c>
      <c r="AV131" s="189">
        <v>522.43152684414656</v>
      </c>
      <c r="AW131" s="189">
        <v>0</v>
      </c>
      <c r="AX131" s="175">
        <v>311.35049602230316</v>
      </c>
      <c r="AY131" s="206"/>
      <c r="AZ131" s="202"/>
      <c r="BA131" s="187" t="e">
        <v>#REF!</v>
      </c>
      <c r="BB131" s="207"/>
      <c r="BC131" s="208"/>
      <c r="BD131" s="208"/>
      <c r="BE131" s="208"/>
      <c r="BF131" s="209"/>
      <c r="BG131" s="210" t="s">
        <v>386</v>
      </c>
    </row>
    <row r="132" spans="1:59">
      <c r="A132" s="198" t="s">
        <v>181</v>
      </c>
      <c r="B132" s="198" t="s">
        <v>248</v>
      </c>
      <c r="C132" s="198" t="s">
        <v>183</v>
      </c>
      <c r="D132" s="164">
        <v>0</v>
      </c>
      <c r="E132" s="198" t="s">
        <v>377</v>
      </c>
      <c r="F132" s="181">
        <v>40545</v>
      </c>
      <c r="G132" s="199">
        <v>2045</v>
      </c>
      <c r="H132" s="200">
        <v>318.21600000000001</v>
      </c>
      <c r="I132" s="200">
        <v>8633.7799999999988</v>
      </c>
      <c r="J132" s="200">
        <v>27131.822409935383</v>
      </c>
      <c r="K132" s="201">
        <v>0.2572578349853209</v>
      </c>
      <c r="L132" s="201">
        <v>0.95459157659955363</v>
      </c>
      <c r="M132" s="202">
        <v>82.526485648594303</v>
      </c>
      <c r="N132" s="202"/>
      <c r="O132" s="202">
        <v>827.30959114685561</v>
      </c>
      <c r="P132" s="202">
        <v>493.04691300612382</v>
      </c>
      <c r="Q132" s="202">
        <v>25.710418971737951</v>
      </c>
      <c r="R132" s="202">
        <v>1.8748660446769356</v>
      </c>
      <c r="S132" s="185">
        <v>8.0795494166660223E-2</v>
      </c>
      <c r="T132" s="203">
        <v>0</v>
      </c>
      <c r="U132" s="203">
        <v>95.82240816268839</v>
      </c>
      <c r="V132" s="204">
        <v>0</v>
      </c>
      <c r="W132" s="204">
        <v>0.45787199189964195</v>
      </c>
      <c r="X132" s="201">
        <v>0.25749275383599834</v>
      </c>
      <c r="Y132" s="202">
        <v>257.49275383599837</v>
      </c>
      <c r="Z132" s="202">
        <v>240.71839945025749</v>
      </c>
      <c r="AA132" s="202">
        <v>331.97964211428223</v>
      </c>
      <c r="AB132" s="202">
        <v>28.439138700952373</v>
      </c>
      <c r="AC132" s="202">
        <v>735.72526697550666</v>
      </c>
      <c r="AD132" s="202">
        <v>974.69178477778541</v>
      </c>
      <c r="AE132" s="202">
        <v>52.251343495759102</v>
      </c>
      <c r="AF132" s="202">
        <v>41.494437851175803</v>
      </c>
      <c r="AG132" s="202">
        <v>12.154185886518569</v>
      </c>
      <c r="AH132" s="202">
        <v>127.95058430732581</v>
      </c>
      <c r="AI132" s="168">
        <v>48.697340924254576</v>
      </c>
      <c r="AJ132" s="202">
        <v>192.02105852600292</v>
      </c>
      <c r="AK132" s="202">
        <v>617.95083125469114</v>
      </c>
      <c r="AL132" s="202">
        <v>12.154185886518569</v>
      </c>
      <c r="AM132" s="202">
        <v>31.899487428881073</v>
      </c>
      <c r="AN132" s="168">
        <v>2603.9438424603345</v>
      </c>
      <c r="AO132" s="202">
        <v>1.2162732019557752</v>
      </c>
      <c r="AP132" s="205"/>
      <c r="AQ132" s="202">
        <v>0</v>
      </c>
      <c r="AR132" s="205"/>
      <c r="AS132" s="168" t="e">
        <v>#REF!</v>
      </c>
      <c r="AT132" s="168" t="e">
        <v>#REF!</v>
      </c>
      <c r="AU132" s="168">
        <v>389.45798758832905</v>
      </c>
      <c r="AV132" s="189">
        <v>522.24797893177401</v>
      </c>
      <c r="AW132" s="189">
        <v>0</v>
      </c>
      <c r="AX132" s="175">
        <v>311.24110803435718</v>
      </c>
      <c r="AY132" s="206"/>
      <c r="AZ132" s="202"/>
      <c r="BA132" s="187" t="e">
        <v>#REF!</v>
      </c>
      <c r="BB132" s="207"/>
      <c r="BC132" s="208"/>
      <c r="BD132" s="208"/>
      <c r="BE132" s="208"/>
      <c r="BF132" s="209"/>
      <c r="BG132" s="210" t="s">
        <v>387</v>
      </c>
    </row>
    <row r="133" spans="1:59">
      <c r="A133" s="198" t="s">
        <v>181</v>
      </c>
      <c r="B133" s="198" t="s">
        <v>248</v>
      </c>
      <c r="C133" s="198" t="s">
        <v>183</v>
      </c>
      <c r="D133" s="164">
        <v>0</v>
      </c>
      <c r="E133" s="198" t="s">
        <v>377</v>
      </c>
      <c r="F133" s="181">
        <v>49680</v>
      </c>
      <c r="G133" s="199">
        <v>2050</v>
      </c>
      <c r="H133" s="200">
        <v>322.23700000000002</v>
      </c>
      <c r="I133" s="200">
        <v>10012.199999999999</v>
      </c>
      <c r="J133" s="200">
        <v>31070.919850917173</v>
      </c>
      <c r="K133" s="201">
        <v>0.28846097081529082</v>
      </c>
      <c r="L133" s="201">
        <v>1.0702879544065953</v>
      </c>
      <c r="M133" s="202">
        <v>82.526485648594303</v>
      </c>
      <c r="N133" s="202"/>
      <c r="O133" s="202">
        <v>927.63884884678293</v>
      </c>
      <c r="P133" s="202">
        <v>552.83956055003955</v>
      </c>
      <c r="Q133" s="202">
        <v>28.828365721288812</v>
      </c>
      <c r="R133" s="202">
        <v>2.0352963601499843</v>
      </c>
      <c r="S133" s="185">
        <v>8.9463238924421498E-2</v>
      </c>
      <c r="T133" s="203">
        <v>0</v>
      </c>
      <c r="U133" s="203">
        <v>92.650850846645397</v>
      </c>
      <c r="V133" s="204">
        <v>0</v>
      </c>
      <c r="W133" s="204">
        <v>0.44726104407179113</v>
      </c>
      <c r="X133" s="201">
        <v>0.28868734261014506</v>
      </c>
      <c r="Y133" s="202">
        <v>288.68734261014504</v>
      </c>
      <c r="Z133" s="202">
        <v>269.89797575923012</v>
      </c>
      <c r="AA133" s="202">
        <v>372.2024943880873</v>
      </c>
      <c r="AB133" s="202">
        <v>31.826525138297818</v>
      </c>
      <c r="AC133" s="202">
        <v>823.57108524935848</v>
      </c>
      <c r="AD133" s="202">
        <v>1090.1249978147885</v>
      </c>
      <c r="AE133" s="202">
        <v>58.549599362286216</v>
      </c>
      <c r="AF133" s="202">
        <v>46.491593579868251</v>
      </c>
      <c r="AG133" s="202">
        <v>13.619877796212826</v>
      </c>
      <c r="AH133" s="202">
        <v>143.46053845266516</v>
      </c>
      <c r="AI133" s="168">
        <v>54.600336639073532</v>
      </c>
      <c r="AJ133" s="202">
        <v>215.29763912015659</v>
      </c>
      <c r="AK133" s="202">
        <v>691.52011879278473</v>
      </c>
      <c r="AL133" s="202">
        <v>13.619877796212826</v>
      </c>
      <c r="AM133" s="202">
        <v>35.733549691881414</v>
      </c>
      <c r="AN133" s="168">
        <v>2919.5919792042832</v>
      </c>
      <c r="AO133" s="202">
        <v>1.3637089352879486</v>
      </c>
      <c r="AP133" s="205"/>
      <c r="AQ133" s="202">
        <v>0</v>
      </c>
      <c r="AR133" s="205"/>
      <c r="AS133" s="168" t="e">
        <v>#REF!</v>
      </c>
      <c r="AT133" s="168" t="e">
        <v>#REF!</v>
      </c>
      <c r="AU133" s="168">
        <v>389.43963942440985</v>
      </c>
      <c r="AV133" s="189">
        <v>522.19009493987699</v>
      </c>
      <c r="AW133" s="189">
        <v>0</v>
      </c>
      <c r="AX133" s="175">
        <v>311.20661124642828</v>
      </c>
      <c r="AY133" s="206"/>
      <c r="AZ133" s="202"/>
      <c r="BA133" s="187" t="e">
        <v>#REF!</v>
      </c>
      <c r="BB133" s="207"/>
      <c r="BC133" s="208"/>
      <c r="BD133" s="208"/>
      <c r="BE133" s="208"/>
      <c r="BF133" s="209"/>
      <c r="BG133" s="210" t="s">
        <v>388</v>
      </c>
    </row>
    <row r="134" spans="1:59">
      <c r="A134" t="s">
        <v>412</v>
      </c>
      <c r="B134" t="s">
        <v>248</v>
      </c>
      <c r="C134" t="s">
        <v>412</v>
      </c>
      <c r="D134" t="s">
        <v>413</v>
      </c>
      <c r="E134" t="s">
        <v>249</v>
      </c>
      <c r="F134">
        <v>35064</v>
      </c>
      <c r="G134">
        <v>2000</v>
      </c>
      <c r="H134">
        <v>125.72031</v>
      </c>
      <c r="I134">
        <v>3624.5930488341396</v>
      </c>
      <c r="J134">
        <v>28830.608585312424</v>
      </c>
      <c r="K134">
        <v>4.8849935963956204E-2</v>
      </c>
      <c r="L134">
        <v>0</v>
      </c>
      <c r="M134">
        <v>92.708349951067106</v>
      </c>
      <c r="N134">
        <v>75.233408006228601</v>
      </c>
      <c r="O134">
        <v>0</v>
      </c>
      <c r="P134">
        <v>68.394007278389637</v>
      </c>
      <c r="Q134">
        <v>13.973800000000001</v>
      </c>
      <c r="R134">
        <v>0.77988000000000002</v>
      </c>
      <c r="S134">
        <v>0.11114990091895256</v>
      </c>
      <c r="T134">
        <v>598.41888718082703</v>
      </c>
      <c r="U134">
        <v>0</v>
      </c>
      <c r="V134">
        <v>5.324480020825198E-2</v>
      </c>
      <c r="W134">
        <v>0</v>
      </c>
      <c r="X134">
        <v>1.0409647219374041E-2</v>
      </c>
      <c r="Y134">
        <v>10.40964721937404</v>
      </c>
      <c r="Z134">
        <v>9.3207384492909817</v>
      </c>
      <c r="AA134">
        <v>36.099559540831528</v>
      </c>
      <c r="AB134">
        <v>0.62556973678613836</v>
      </c>
      <c r="AC134">
        <v>17.880081405805303</v>
      </c>
      <c r="AD134">
        <v>898.02048367012253</v>
      </c>
      <c r="AE134">
        <v>2.5737046269522228</v>
      </c>
      <c r="AF134">
        <v>2.118210489829103</v>
      </c>
      <c r="AG134">
        <v>0.50811362812160565</v>
      </c>
      <c r="AH134">
        <v>2.7927998027007224</v>
      </c>
      <c r="AI134">
        <v>1.7446175682236662</v>
      </c>
      <c r="AJ134">
        <v>7.5761208810673155</v>
      </c>
      <c r="AK134">
        <v>13.382977416836816</v>
      </c>
      <c r="AL134">
        <v>0.50811362812160565</v>
      </c>
      <c r="AM134">
        <v>1.7521671418898073</v>
      </c>
      <c r="AN134">
        <v>104.58381369694159</v>
      </c>
      <c r="AO134">
        <v>4.8849935963956204E-2</v>
      </c>
      <c r="AP134">
        <v>0</v>
      </c>
      <c r="AQ134">
        <v>0</v>
      </c>
      <c r="AR134">
        <v>0</v>
      </c>
      <c r="AS134">
        <v>1.3901246330391288</v>
      </c>
      <c r="AT134">
        <v>1.5291370963430417</v>
      </c>
      <c r="AU134">
        <v>110.77170621440006</v>
      </c>
      <c r="AV134">
        <v>152.20115962796001</v>
      </c>
      <c r="AW134">
        <v>138.36469057087274</v>
      </c>
      <c r="AX134">
        <v>0</v>
      </c>
      <c r="AY134">
        <v>8.2800044156541144E-2</v>
      </c>
      <c r="AZ134">
        <v>2.8719492310239718</v>
      </c>
      <c r="BA134">
        <v>4.2369489287038196</v>
      </c>
      <c r="BB134">
        <v>127.4345352</v>
      </c>
      <c r="BG134" t="s">
        <v>414</v>
      </c>
    </row>
    <row r="135" spans="1:59">
      <c r="A135" t="s">
        <v>412</v>
      </c>
      <c r="B135" t="s">
        <v>248</v>
      </c>
      <c r="C135" t="s">
        <v>412</v>
      </c>
      <c r="D135" t="s">
        <v>415</v>
      </c>
      <c r="E135" t="s">
        <v>249</v>
      </c>
      <c r="F135">
        <v>47853</v>
      </c>
      <c r="G135">
        <v>2005</v>
      </c>
      <c r="H135">
        <v>126.392944</v>
      </c>
      <c r="I135">
        <v>3872.8440000000001</v>
      </c>
      <c r="J135">
        <v>30641.299090240354</v>
      </c>
      <c r="K135">
        <v>4.2291775122009483E-2</v>
      </c>
      <c r="L135">
        <v>0</v>
      </c>
      <c r="M135">
        <v>121.25904245677594</v>
      </c>
      <c r="N135">
        <v>68.992190767227598</v>
      </c>
      <c r="O135">
        <v>0</v>
      </c>
      <c r="P135">
        <v>62.720173424752353</v>
      </c>
      <c r="Q135">
        <v>13.1752</v>
      </c>
      <c r="R135">
        <v>0.39510650000000003</v>
      </c>
      <c r="S135">
        <v>0.10423999618206535</v>
      </c>
      <c r="T135">
        <v>545.85476517761617</v>
      </c>
      <c r="U135">
        <v>0</v>
      </c>
      <c r="V135">
        <v>4.9389041639127558E-2</v>
      </c>
      <c r="W135">
        <v>0</v>
      </c>
      <c r="X135">
        <v>8.9182322258367416E-3</v>
      </c>
      <c r="Y135">
        <v>8.918232225836741</v>
      </c>
      <c r="Z135">
        <v>8.0694184483544458</v>
      </c>
      <c r="AA135">
        <v>28.36823149661798</v>
      </c>
      <c r="AB135">
        <v>0.4684831881437807</v>
      </c>
      <c r="AC135">
        <v>13.85675614461646</v>
      </c>
      <c r="AD135">
        <v>617.68686200074615</v>
      </c>
      <c r="AE135">
        <v>1.8119041648135954</v>
      </c>
      <c r="AF135">
        <v>1.4508304427664034</v>
      </c>
      <c r="AG135">
        <v>0.35368674549535351</v>
      </c>
      <c r="AH135">
        <v>2.0345439505673655</v>
      </c>
      <c r="AI135">
        <v>1.5104006261883915</v>
      </c>
      <c r="AJ135">
        <v>6.5590178221660542</v>
      </c>
      <c r="AK135">
        <v>9.9633936079269816</v>
      </c>
      <c r="AL135">
        <v>0.35368674549535351</v>
      </c>
      <c r="AM135">
        <v>1.1339288409428412</v>
      </c>
      <c r="AN135">
        <v>90.54331480673207</v>
      </c>
      <c r="AO135">
        <v>4.2291775122009483E-2</v>
      </c>
      <c r="AP135">
        <v>0</v>
      </c>
      <c r="AQ135">
        <v>0</v>
      </c>
      <c r="AR135">
        <v>0</v>
      </c>
      <c r="AS135">
        <v>1.3901246330391288</v>
      </c>
      <c r="AT135">
        <v>1.4436075326762312</v>
      </c>
      <c r="AU135">
        <v>104.57588785265627</v>
      </c>
      <c r="AV135">
        <v>142.19080941375688</v>
      </c>
      <c r="AW135">
        <v>129.26437219432441</v>
      </c>
      <c r="AX135">
        <v>0</v>
      </c>
      <c r="AY135">
        <v>7.0559573529964933E-2</v>
      </c>
      <c r="AZ135">
        <v>2.302760510321805</v>
      </c>
      <c r="BA135">
        <v>3.9999627264743096</v>
      </c>
      <c r="BB135">
        <v>127.4345352</v>
      </c>
      <c r="BG135" t="s">
        <v>416</v>
      </c>
    </row>
    <row r="136" spans="1:59">
      <c r="A136" t="s">
        <v>412</v>
      </c>
      <c r="B136" t="s">
        <v>248</v>
      </c>
      <c r="C136" t="s">
        <v>412</v>
      </c>
      <c r="D136" t="s">
        <v>181</v>
      </c>
      <c r="E136" t="s">
        <v>249</v>
      </c>
      <c r="F136">
        <v>53334</v>
      </c>
      <c r="G136">
        <v>2010</v>
      </c>
      <c r="H136">
        <v>126.53592</v>
      </c>
      <c r="I136">
        <v>3863.7400656183231</v>
      </c>
      <c r="J136">
        <v>30534.729313370648</v>
      </c>
      <c r="K136">
        <v>4.0073586806058277E-2</v>
      </c>
      <c r="L136">
        <v>0</v>
      </c>
      <c r="M136">
        <v>149.80973496248475</v>
      </c>
      <c r="N136">
        <v>66.898486723002279</v>
      </c>
      <c r="O136">
        <v>0</v>
      </c>
      <c r="P136">
        <v>60.816806111820249</v>
      </c>
      <c r="Q136">
        <v>12.477399999999999</v>
      </c>
      <c r="R136">
        <v>0.68796437030778657</v>
      </c>
      <c r="S136">
        <v>9.8607573248766039E-2</v>
      </c>
      <c r="T136">
        <v>528.69166891900954</v>
      </c>
      <c r="U136">
        <v>0</v>
      </c>
      <c r="V136">
        <v>5.1754021304926755E-2</v>
      </c>
      <c r="W136">
        <v>0</v>
      </c>
      <c r="X136">
        <v>8.4281853559419178E-3</v>
      </c>
      <c r="Y136">
        <v>8.4281853559419186</v>
      </c>
      <c r="Z136">
        <v>7.646180367970687</v>
      </c>
      <c r="AA136">
        <v>26.19829326112918</v>
      </c>
      <c r="AB136">
        <v>0.42633441759396468</v>
      </c>
      <c r="AC136">
        <v>12.741669820106281</v>
      </c>
      <c r="AD136">
        <v>561.10571104307166</v>
      </c>
      <c r="AE136">
        <v>1.639666423395056</v>
      </c>
      <c r="AF136">
        <v>1.3036765263835126</v>
      </c>
      <c r="AG136">
        <v>0.31636398680307803</v>
      </c>
      <c r="AH136">
        <v>1.9278328558824542</v>
      </c>
      <c r="AI136">
        <v>1.431180659380404</v>
      </c>
      <c r="AJ136">
        <v>6.2149997085902831</v>
      </c>
      <c r="AK136">
        <v>9.0525127409491901</v>
      </c>
      <c r="AL136">
        <v>0.31636398680307803</v>
      </c>
      <c r="AM136">
        <v>1.003396299010261</v>
      </c>
      <c r="AN136">
        <v>85.794350678071908</v>
      </c>
      <c r="AO136">
        <v>4.0073586806058277E-2</v>
      </c>
      <c r="AP136">
        <v>0</v>
      </c>
      <c r="AQ136">
        <v>0</v>
      </c>
      <c r="AR136">
        <v>0</v>
      </c>
      <c r="AS136">
        <v>1.3901246330391288</v>
      </c>
      <c r="AT136">
        <v>1.4107013531806807</v>
      </c>
      <c r="AU136">
        <v>102.19214236872506</v>
      </c>
      <c r="AV136">
        <v>138.58316302315373</v>
      </c>
      <c r="AW136">
        <v>125.98469365741249</v>
      </c>
      <c r="AX136">
        <v>0</v>
      </c>
      <c r="AY136">
        <v>6.6607057947987561E-2</v>
      </c>
      <c r="AZ136">
        <v>2.1813541316975567</v>
      </c>
      <c r="BA136">
        <v>3.9087859429832554</v>
      </c>
      <c r="BB136">
        <v>127.4345352</v>
      </c>
      <c r="BG136" t="s">
        <v>417</v>
      </c>
    </row>
    <row r="137" spans="1:59">
      <c r="A137" t="s">
        <v>412</v>
      </c>
      <c r="B137" t="s">
        <v>248</v>
      </c>
      <c r="C137" t="s">
        <v>412</v>
      </c>
      <c r="D137" t="s">
        <v>418</v>
      </c>
      <c r="E137" t="s">
        <v>249</v>
      </c>
      <c r="F137">
        <v>44199</v>
      </c>
      <c r="G137">
        <v>2015</v>
      </c>
      <c r="H137">
        <v>126.071988</v>
      </c>
      <c r="I137">
        <v>4245.0110146193938</v>
      </c>
      <c r="J137">
        <v>33671.326057136452</v>
      </c>
      <c r="K137">
        <v>3.9130378127261722E-2</v>
      </c>
      <c r="L137">
        <v>0</v>
      </c>
      <c r="M137">
        <v>149.80973496248475</v>
      </c>
      <c r="N137">
        <v>65.915451733906977</v>
      </c>
      <c r="O137">
        <v>0</v>
      </c>
      <c r="P137">
        <v>59.923137939915428</v>
      </c>
      <c r="Q137">
        <v>11.984627587983084</v>
      </c>
      <c r="R137">
        <v>1.0206745352445139</v>
      </c>
      <c r="S137">
        <v>9.5061780004477153E-2</v>
      </c>
      <c r="T137">
        <v>522.83979002462445</v>
      </c>
      <c r="U137">
        <v>0</v>
      </c>
      <c r="V137">
        <v>5.1157417415241331E-2</v>
      </c>
      <c r="W137">
        <v>0</v>
      </c>
      <c r="X137">
        <v>8.1209434240983834E-3</v>
      </c>
      <c r="Y137">
        <v>8.1209434240983835</v>
      </c>
      <c r="Z137">
        <v>7.4662128567614454</v>
      </c>
      <c r="AA137">
        <v>22.250275479428872</v>
      </c>
      <c r="AB137">
        <v>0.33044859178260033</v>
      </c>
      <c r="AC137">
        <v>10.545220780346922</v>
      </c>
      <c r="AD137">
        <v>430.53221976516846</v>
      </c>
      <c r="AE137">
        <v>1.3129872032203562</v>
      </c>
      <c r="AF137">
        <v>1.0078175963511287</v>
      </c>
      <c r="AG137">
        <v>0.23201979983359552</v>
      </c>
      <c r="AH137">
        <v>1.8824576143365044</v>
      </c>
      <c r="AI137">
        <v>1.397495079265342</v>
      </c>
      <c r="AJ137">
        <v>6.0687177774961034</v>
      </c>
      <c r="AK137">
        <v>6.9428950844484572</v>
      </c>
      <c r="AL137">
        <v>0.23201979983359552</v>
      </c>
      <c r="AM137">
        <v>0.71460503970823042</v>
      </c>
      <c r="AN137">
        <v>83.775016183685239</v>
      </c>
      <c r="AO137">
        <v>3.9130378127261722E-2</v>
      </c>
      <c r="AP137">
        <v>0</v>
      </c>
      <c r="AQ137">
        <v>0</v>
      </c>
      <c r="AR137">
        <v>0</v>
      </c>
      <c r="AS137">
        <v>1.3901246330391288</v>
      </c>
      <c r="AT137">
        <v>1.3980412085175837</v>
      </c>
      <c r="AU137">
        <v>101.27503308623741</v>
      </c>
      <c r="AV137">
        <v>135.5226662569174</v>
      </c>
      <c r="AW137">
        <v>123.2024238699249</v>
      </c>
      <c r="AX137">
        <v>0</v>
      </c>
      <c r="AY137">
        <v>6.4415129426676321E-2</v>
      </c>
      <c r="AZ137">
        <v>1.913055913431241</v>
      </c>
      <c r="BA137">
        <v>3.8737070828236102</v>
      </c>
      <c r="BB137">
        <v>125.08777743216</v>
      </c>
      <c r="BG137" t="s">
        <v>419</v>
      </c>
    </row>
    <row r="138" spans="1:59">
      <c r="A138" t="s">
        <v>412</v>
      </c>
      <c r="B138" t="s">
        <v>248</v>
      </c>
      <c r="C138" t="s">
        <v>412</v>
      </c>
      <c r="D138" t="s">
        <v>420</v>
      </c>
      <c r="E138" t="s">
        <v>249</v>
      </c>
      <c r="F138">
        <v>36891</v>
      </c>
      <c r="G138">
        <v>2020</v>
      </c>
      <c r="H138">
        <v>124.803628</v>
      </c>
      <c r="I138">
        <v>4561.8298042804072</v>
      </c>
      <c r="J138">
        <v>36552.060844580628</v>
      </c>
      <c r="K138">
        <v>3.8319969339858526E-2</v>
      </c>
      <c r="L138">
        <v>0</v>
      </c>
      <c r="M138">
        <v>149.80973496248475</v>
      </c>
      <c r="N138">
        <v>64.775991768949794</v>
      </c>
      <c r="O138">
        <v>0</v>
      </c>
      <c r="P138">
        <v>58.887265244499808</v>
      </c>
      <c r="Q138">
        <v>11.777453048899963</v>
      </c>
      <c r="R138">
        <v>1.0164779529662491</v>
      </c>
      <c r="S138">
        <v>9.4367874056513507E-2</v>
      </c>
      <c r="T138">
        <v>519.02330731082429</v>
      </c>
      <c r="U138">
        <v>0</v>
      </c>
      <c r="V138">
        <v>5.0718730113140528E-2</v>
      </c>
      <c r="W138">
        <v>0</v>
      </c>
      <c r="X138">
        <v>7.917999732813194E-3</v>
      </c>
      <c r="Y138">
        <v>7.9179997328131932</v>
      </c>
      <c r="Z138">
        <v>7.3115840287939804</v>
      </c>
      <c r="AA138">
        <v>20.725954003050205</v>
      </c>
      <c r="AB138">
        <v>0.29619749645288068</v>
      </c>
      <c r="AC138">
        <v>9.7213724083296604</v>
      </c>
      <c r="AD138">
        <v>384.14769943461289</v>
      </c>
      <c r="AE138">
        <v>1.1936759706642162</v>
      </c>
      <c r="AF138">
        <v>0.90215272227876209</v>
      </c>
      <c r="AG138">
        <v>0.20263898794929774</v>
      </c>
      <c r="AH138">
        <v>1.8434710196347905</v>
      </c>
      <c r="AI138">
        <v>1.3685522898829836</v>
      </c>
      <c r="AJ138">
        <v>5.9430317389109968</v>
      </c>
      <c r="AK138">
        <v>6.1936525950922308</v>
      </c>
      <c r="AL138">
        <v>0.20263898794929774</v>
      </c>
      <c r="AM138">
        <v>0.61501273748036667</v>
      </c>
      <c r="AN138">
        <v>82.039995656684397</v>
      </c>
      <c r="AO138">
        <v>3.8319969339858526E-2</v>
      </c>
      <c r="AP138">
        <v>0</v>
      </c>
      <c r="AQ138">
        <v>0</v>
      </c>
      <c r="AR138">
        <v>0</v>
      </c>
      <c r="AS138">
        <v>1.3901246330391288</v>
      </c>
      <c r="AT138">
        <v>1.3931704132643026</v>
      </c>
      <c r="AU138">
        <v>100.92218944512945</v>
      </c>
      <c r="AV138">
        <v>134.46030648456289</v>
      </c>
      <c r="AW138">
        <v>122.23664225869355</v>
      </c>
      <c r="AX138">
        <v>0</v>
      </c>
      <c r="AY138">
        <v>6.3443666339677185E-2</v>
      </c>
      <c r="AZ138">
        <v>1.7357069580683744</v>
      </c>
      <c r="BA138">
        <v>3.8602110328097297</v>
      </c>
      <c r="BB138">
        <v>122.74101966431999</v>
      </c>
      <c r="BG138" t="s">
        <v>421</v>
      </c>
    </row>
    <row r="139" spans="1:59">
      <c r="A139" t="s">
        <v>412</v>
      </c>
      <c r="B139" t="s">
        <v>248</v>
      </c>
      <c r="C139" t="s">
        <v>412</v>
      </c>
      <c r="D139">
        <v>0</v>
      </c>
      <c r="E139" t="s">
        <v>249</v>
      </c>
      <c r="F139">
        <v>38718</v>
      </c>
      <c r="G139">
        <v>2025</v>
      </c>
      <c r="H139">
        <v>122.770562999999</v>
      </c>
      <c r="I139">
        <v>4794.5289711444238</v>
      </c>
      <c r="J139">
        <v>39052.757061515331</v>
      </c>
      <c r="K139">
        <v>3.7491788934393734E-2</v>
      </c>
      <c r="L139">
        <v>0</v>
      </c>
      <c r="M139">
        <v>149.80973496248475</v>
      </c>
      <c r="N139">
        <v>63.46139980968357</v>
      </c>
      <c r="O139">
        <v>0</v>
      </c>
      <c r="P139">
        <v>57.692181645166876</v>
      </c>
      <c r="Q139">
        <v>11.538436329033376</v>
      </c>
      <c r="R139">
        <v>1.3267749785811129</v>
      </c>
      <c r="S139">
        <v>9.3983737201184539E-2</v>
      </c>
      <c r="T139">
        <v>516.91055460651501</v>
      </c>
      <c r="U139">
        <v>0</v>
      </c>
      <c r="V139">
        <v>5.0405650438496513E-2</v>
      </c>
      <c r="W139">
        <v>0</v>
      </c>
      <c r="X139">
        <v>7.7472492064347247E-3</v>
      </c>
      <c r="Y139">
        <v>7.7472492064347245</v>
      </c>
      <c r="Z139">
        <v>7.1535643140115344</v>
      </c>
      <c r="AA139">
        <v>20.289508016984986</v>
      </c>
      <c r="AB139">
        <v>0.29009124831733152</v>
      </c>
      <c r="AC139">
        <v>9.5178107830888976</v>
      </c>
      <c r="AD139">
        <v>376.25011822010708</v>
      </c>
      <c r="AE139">
        <v>1.1685145977618872</v>
      </c>
      <c r="AF139">
        <v>0.883240622674347</v>
      </c>
      <c r="AG139">
        <v>0.19846110485937404</v>
      </c>
      <c r="AH139">
        <v>1.8036294800196813</v>
      </c>
      <c r="AI139">
        <v>1.3389748082236714</v>
      </c>
      <c r="AJ139">
        <v>5.8145895057878629</v>
      </c>
      <c r="AK139">
        <v>6.0663328999892965</v>
      </c>
      <c r="AL139">
        <v>0.19846110485937404</v>
      </c>
      <c r="AM139">
        <v>0.60230637637554219</v>
      </c>
      <c r="AN139">
        <v>80.266927513944239</v>
      </c>
      <c r="AO139">
        <v>3.7491788934393734E-2</v>
      </c>
      <c r="AP139">
        <v>0</v>
      </c>
      <c r="AQ139">
        <v>0</v>
      </c>
      <c r="AR139">
        <v>0</v>
      </c>
      <c r="AS139">
        <v>1.3901246330391288</v>
      </c>
      <c r="AT139">
        <v>1.3912964499699856</v>
      </c>
      <c r="AU139">
        <v>100.78643830025756</v>
      </c>
      <c r="AV139">
        <v>134.28594630176798</v>
      </c>
      <c r="AW139">
        <v>122.07813300160726</v>
      </c>
      <c r="AX139">
        <v>0</v>
      </c>
      <c r="AY139">
        <v>6.3103475435188711E-2</v>
      </c>
      <c r="AZ139">
        <v>1.6158519956936468</v>
      </c>
      <c r="BA139">
        <v>3.8550186358747034</v>
      </c>
      <c r="BB139">
        <v>117.8084034583015</v>
      </c>
      <c r="BG139" t="s">
        <v>422</v>
      </c>
    </row>
    <row r="140" spans="1:59">
      <c r="A140" t="s">
        <v>412</v>
      </c>
      <c r="B140" t="s">
        <v>248</v>
      </c>
      <c r="C140" t="s">
        <v>412</v>
      </c>
      <c r="D140" t="s">
        <v>423</v>
      </c>
      <c r="E140" t="s">
        <v>249</v>
      </c>
      <c r="F140">
        <v>40545</v>
      </c>
      <c r="G140">
        <v>2030</v>
      </c>
      <c r="H140">
        <v>120.21754900000001</v>
      </c>
      <c r="I140">
        <v>5039.0981341684019</v>
      </c>
      <c r="J140">
        <v>41916.493690687392</v>
      </c>
      <c r="K140">
        <v>3.6529601470020545E-2</v>
      </c>
      <c r="L140">
        <v>0</v>
      </c>
      <c r="M140">
        <v>149.80973496248475</v>
      </c>
      <c r="N140">
        <v>61.864788220485941</v>
      </c>
      <c r="O140">
        <v>0</v>
      </c>
      <c r="P140">
        <v>56.240716564078127</v>
      </c>
      <c r="Q140">
        <v>11.248143312815625</v>
      </c>
      <c r="R140">
        <v>1.2994406510719103</v>
      </c>
      <c r="S140">
        <v>9.3564903014414516E-2</v>
      </c>
      <c r="T140">
        <v>514.60696657927986</v>
      </c>
      <c r="U140">
        <v>0</v>
      </c>
      <c r="V140">
        <v>5.0043312073513216E-2</v>
      </c>
      <c r="W140">
        <v>0</v>
      </c>
      <c r="X140">
        <v>7.548600025512925E-3</v>
      </c>
      <c r="Y140">
        <v>7.5486000255129246</v>
      </c>
      <c r="Z140">
        <v>6.9699755842079538</v>
      </c>
      <c r="AA140">
        <v>19.774182885425112</v>
      </c>
      <c r="AB140">
        <v>0.28278479587027605</v>
      </c>
      <c r="AC140">
        <v>9.2766106677573745</v>
      </c>
      <c r="AD140">
        <v>366.78371764375595</v>
      </c>
      <c r="AE140">
        <v>1.1388566831112445</v>
      </c>
      <c r="AF140">
        <v>0.86087744426981194</v>
      </c>
      <c r="AG140">
        <v>0.19346806498042876</v>
      </c>
      <c r="AH140">
        <v>1.7573412199666421</v>
      </c>
      <c r="AI140">
        <v>1.3046114232745367</v>
      </c>
      <c r="AJ140">
        <v>5.6653641609334171</v>
      </c>
      <c r="AK140">
        <v>5.9137113467128151</v>
      </c>
      <c r="AL140">
        <v>0.19346806498042876</v>
      </c>
      <c r="AM140">
        <v>0.58715308092897567</v>
      </c>
      <c r="AN140">
        <v>78.206960954524646</v>
      </c>
      <c r="AO140">
        <v>3.6529601470020545E-2</v>
      </c>
      <c r="AP140">
        <v>0</v>
      </c>
      <c r="AQ140">
        <v>0</v>
      </c>
      <c r="AR140">
        <v>0</v>
      </c>
      <c r="AS140">
        <v>1.3901246330391288</v>
      </c>
      <c r="AT140">
        <v>1.3905754715166045</v>
      </c>
      <c r="AU140">
        <v>100.73421014254961</v>
      </c>
      <c r="AV140">
        <v>134.21948521783841</v>
      </c>
      <c r="AW140">
        <v>122.01771383439856</v>
      </c>
      <c r="AX140">
        <v>0</v>
      </c>
      <c r="AY140">
        <v>6.2791165585258477E-2</v>
      </c>
      <c r="AZ140">
        <v>1.4980061559683564</v>
      </c>
      <c r="BA140">
        <v>3.853020941297169</v>
      </c>
      <c r="BB140">
        <v>112.875787252283</v>
      </c>
      <c r="BG140" t="s">
        <v>424</v>
      </c>
    </row>
    <row r="141" spans="1:59">
      <c r="A141" t="s">
        <v>412</v>
      </c>
      <c r="B141" t="s">
        <v>248</v>
      </c>
      <c r="C141" t="s">
        <v>412</v>
      </c>
      <c r="D141">
        <v>0</v>
      </c>
      <c r="E141" t="s">
        <v>249</v>
      </c>
      <c r="F141">
        <v>46026</v>
      </c>
      <c r="G141">
        <v>2035</v>
      </c>
      <c r="H141">
        <v>117.34894899999901</v>
      </c>
      <c r="I141">
        <v>5296.1427824511484</v>
      </c>
      <c r="J141">
        <v>45131.574058249069</v>
      </c>
      <c r="K141">
        <v>3.5436154080239569E-2</v>
      </c>
      <c r="L141">
        <v>0</v>
      </c>
      <c r="M141">
        <v>149.80973496248475</v>
      </c>
      <c r="N141">
        <v>60.024951439141127</v>
      </c>
      <c r="O141">
        <v>0</v>
      </c>
      <c r="P141">
        <v>54.568137671946474</v>
      </c>
      <c r="Q141">
        <v>10.913627534389295</v>
      </c>
      <c r="R141">
        <v>1.2592797221757142</v>
      </c>
      <c r="S141">
        <v>9.300149364260081E-2</v>
      </c>
      <c r="T141">
        <v>511.50821503430456</v>
      </c>
      <c r="U141">
        <v>0</v>
      </c>
      <c r="V141">
        <v>4.9582025044848467E-2</v>
      </c>
      <c r="W141">
        <v>0</v>
      </c>
      <c r="X141">
        <v>7.3227120470982345E-3</v>
      </c>
      <c r="Y141">
        <v>7.3227120470982348</v>
      </c>
      <c r="Z141">
        <v>6.7613420020528352</v>
      </c>
      <c r="AA141">
        <v>19.184289356775579</v>
      </c>
      <c r="AB141">
        <v>0.27437184941614057</v>
      </c>
      <c r="AC141">
        <v>9.0000767032000635</v>
      </c>
      <c r="AD141">
        <v>355.87554907108284</v>
      </c>
      <c r="AE141">
        <v>1.1048906177572277</v>
      </c>
      <c r="AF141">
        <v>0.83522227809703109</v>
      </c>
      <c r="AG141">
        <v>0.18771439359149586</v>
      </c>
      <c r="AH141">
        <v>1.7047383967055114</v>
      </c>
      <c r="AI141">
        <v>1.2655602456527735</v>
      </c>
      <c r="AJ141">
        <v>5.4957817564000617</v>
      </c>
      <c r="AK141">
        <v>5.7378396762051711</v>
      </c>
      <c r="AL141">
        <v>0.18771439359149586</v>
      </c>
      <c r="AM141">
        <v>0.56969135729512121</v>
      </c>
      <c r="AN141">
        <v>75.865977371974239</v>
      </c>
      <c r="AO141">
        <v>3.5436154080239569E-2</v>
      </c>
      <c r="AP141">
        <v>0</v>
      </c>
      <c r="AQ141">
        <v>0</v>
      </c>
      <c r="AR141">
        <v>0</v>
      </c>
      <c r="AS141">
        <v>1.3901246330391288</v>
      </c>
      <c r="AT141">
        <v>1.39029808618477</v>
      </c>
      <c r="AU141">
        <v>100.71411616499876</v>
      </c>
      <c r="AV141">
        <v>134.19391534160505</v>
      </c>
      <c r="AW141">
        <v>121.99446849236823</v>
      </c>
      <c r="AX141">
        <v>0</v>
      </c>
      <c r="AY141">
        <v>6.2401172822589973E-2</v>
      </c>
      <c r="AZ141">
        <v>1.3826500432280933</v>
      </c>
      <c r="BA141">
        <v>3.8522523591423283</v>
      </c>
      <c r="BB141">
        <v>112.875787252283</v>
      </c>
      <c r="BG141" t="s">
        <v>425</v>
      </c>
    </row>
    <row r="142" spans="1:59">
      <c r="A142" t="s">
        <v>412</v>
      </c>
      <c r="B142" t="s">
        <v>248</v>
      </c>
      <c r="C142" t="s">
        <v>412</v>
      </c>
      <c r="D142">
        <v>0</v>
      </c>
      <c r="E142" t="s">
        <v>249</v>
      </c>
      <c r="F142">
        <v>47853</v>
      </c>
      <c r="G142">
        <v>2040</v>
      </c>
      <c r="H142">
        <v>114.340034</v>
      </c>
      <c r="I142">
        <v>5566.2992911207348</v>
      </c>
      <c r="J142">
        <v>48681.980373739745</v>
      </c>
      <c r="K142">
        <v>3.43458618756185E-2</v>
      </c>
      <c r="L142">
        <v>0</v>
      </c>
      <c r="M142">
        <v>149.80973496248475</v>
      </c>
      <c r="N142">
        <v>58.182582354750039</v>
      </c>
      <c r="O142">
        <v>0</v>
      </c>
      <c r="P142">
        <v>52.893256686136397</v>
      </c>
      <c r="Q142">
        <v>10.57865133722728</v>
      </c>
      <c r="R142">
        <v>1.2208950625827848</v>
      </c>
      <c r="S142">
        <v>9.2519225044373168E-2</v>
      </c>
      <c r="T142">
        <v>508.85573774405248</v>
      </c>
      <c r="U142">
        <v>0</v>
      </c>
      <c r="V142">
        <v>4.9150615054228165E-2</v>
      </c>
      <c r="W142">
        <v>0</v>
      </c>
      <c r="X142">
        <v>7.0974328663743307E-3</v>
      </c>
      <c r="Y142">
        <v>7.0974328663743309</v>
      </c>
      <c r="Z142">
        <v>6.5533104402495184</v>
      </c>
      <c r="AA142">
        <v>18.59478116231049</v>
      </c>
      <c r="AB142">
        <v>0.26594931901694874</v>
      </c>
      <c r="AC142">
        <v>8.7235911384744256</v>
      </c>
      <c r="AD142">
        <v>344.95246655222786</v>
      </c>
      <c r="AE142">
        <v>1.0709416556372757</v>
      </c>
      <c r="AF142">
        <v>0.80956672056477907</v>
      </c>
      <c r="AG142">
        <v>0.18195280300030919</v>
      </c>
      <c r="AH142">
        <v>1.6522873609458859</v>
      </c>
      <c r="AI142">
        <v>1.2266217517296143</v>
      </c>
      <c r="AJ142">
        <v>5.3266886885199041</v>
      </c>
      <c r="AK142">
        <v>5.5617259405472419</v>
      </c>
      <c r="AL142">
        <v>0.18195280300030919</v>
      </c>
      <c r="AM142">
        <v>0.552205599803264</v>
      </c>
      <c r="AN142">
        <v>73.531748789004297</v>
      </c>
      <c r="AO142">
        <v>3.43458618756185E-2</v>
      </c>
      <c r="AP142">
        <v>0</v>
      </c>
      <c r="AQ142">
        <v>0</v>
      </c>
      <c r="AR142">
        <v>0</v>
      </c>
      <c r="AS142">
        <v>1.3901246330391288</v>
      </c>
      <c r="AT142">
        <v>1.3901913664597128</v>
      </c>
      <c r="AU142">
        <v>100.70638531728105</v>
      </c>
      <c r="AV142">
        <v>134.18407772638824</v>
      </c>
      <c r="AW142">
        <v>121.98552520580749</v>
      </c>
      <c r="AX142">
        <v>0</v>
      </c>
      <c r="AY142">
        <v>6.207303442269687E-2</v>
      </c>
      <c r="AZ142">
        <v>1.2750720892238105</v>
      </c>
      <c r="BA142">
        <v>3.8519566590211065</v>
      </c>
      <c r="BB142">
        <v>112.875787252283</v>
      </c>
      <c r="BG142" t="s">
        <v>426</v>
      </c>
    </row>
    <row r="143" spans="1:59">
      <c r="A143" t="s">
        <v>412</v>
      </c>
      <c r="B143" t="s">
        <v>248</v>
      </c>
      <c r="C143" t="s">
        <v>412</v>
      </c>
      <c r="D143">
        <v>0</v>
      </c>
      <c r="E143" t="s">
        <v>249</v>
      </c>
      <c r="F143">
        <v>53334</v>
      </c>
      <c r="G143">
        <v>2045</v>
      </c>
      <c r="H143">
        <v>111.365735</v>
      </c>
      <c r="I143">
        <v>5850.2364968323973</v>
      </c>
      <c r="J143">
        <v>52531.745934531806</v>
      </c>
      <c r="K143">
        <v>3.3305468001800689E-2</v>
      </c>
      <c r="L143">
        <v>0</v>
      </c>
      <c r="M143">
        <v>149.80973496248475</v>
      </c>
      <c r="N143">
        <v>56.421800556604637</v>
      </c>
      <c r="O143">
        <v>0</v>
      </c>
      <c r="P143">
        <v>51.292545960549667</v>
      </c>
      <c r="Q143">
        <v>10.258509192109933</v>
      </c>
      <c r="R143">
        <v>1.1993463539481359</v>
      </c>
      <c r="S143">
        <v>9.2115489491538249E-2</v>
      </c>
      <c r="T143">
        <v>506.63519220346041</v>
      </c>
      <c r="U143">
        <v>0</v>
      </c>
      <c r="V143">
        <v>4.8756674262994848E-2</v>
      </c>
      <c r="W143">
        <v>0</v>
      </c>
      <c r="X143">
        <v>6.8824488383048242E-3</v>
      </c>
      <c r="Y143">
        <v>6.8824488383048239</v>
      </c>
      <c r="Z143">
        <v>6.3547996542936156</v>
      </c>
      <c r="AA143">
        <v>18.031793841220264</v>
      </c>
      <c r="AB143">
        <v>0.25790046302249081</v>
      </c>
      <c r="AC143">
        <v>8.4594981953759714</v>
      </c>
      <c r="AD143">
        <v>334.51313531118029</v>
      </c>
      <c r="AE143">
        <v>1.0385182273683948</v>
      </c>
      <c r="AF143">
        <v>0.78505939975103634</v>
      </c>
      <c r="AG143">
        <v>0.17644635810429085</v>
      </c>
      <c r="AH143">
        <v>1.6022368001435381</v>
      </c>
      <c r="AI143">
        <v>1.1894653175538545</v>
      </c>
      <c r="AJ143">
        <v>5.1653343367397611</v>
      </c>
      <c r="AK143">
        <v>5.3934112077517975</v>
      </c>
      <c r="AL143">
        <v>0.17644635810429085</v>
      </c>
      <c r="AM143">
        <v>0.53549417982813852</v>
      </c>
      <c r="AN143">
        <v>71.304348549399378</v>
      </c>
      <c r="AO143">
        <v>3.3305468001800689E-2</v>
      </c>
      <c r="AP143">
        <v>0</v>
      </c>
      <c r="AQ143">
        <v>0</v>
      </c>
      <c r="AR143">
        <v>0</v>
      </c>
      <c r="AS143">
        <v>1.3901246330391288</v>
      </c>
      <c r="AT143">
        <v>1.3901503076926864</v>
      </c>
      <c r="AU143">
        <v>100.70341099294514</v>
      </c>
      <c r="AV143">
        <v>134.18029285577444</v>
      </c>
      <c r="AW143">
        <v>121.98208441434039</v>
      </c>
      <c r="AX143">
        <v>0</v>
      </c>
      <c r="AY143">
        <v>6.1800416782638069E-2</v>
      </c>
      <c r="AZ143">
        <v>1.1764394212150768</v>
      </c>
      <c r="BA143">
        <v>3.8518428929635165</v>
      </c>
      <c r="BB143">
        <v>112.875787252283</v>
      </c>
      <c r="BG143" t="s">
        <v>427</v>
      </c>
    </row>
    <row r="144" spans="1:59">
      <c r="A144" t="s">
        <v>412</v>
      </c>
      <c r="B144" t="s">
        <v>248</v>
      </c>
      <c r="C144" t="s">
        <v>412</v>
      </c>
      <c r="D144">
        <v>0</v>
      </c>
      <c r="E144" t="s">
        <v>249</v>
      </c>
      <c r="F144">
        <v>36891</v>
      </c>
      <c r="G144">
        <v>2050</v>
      </c>
      <c r="H144">
        <v>108.548677</v>
      </c>
      <c r="I144">
        <v>6148.6573536326659</v>
      </c>
      <c r="J144">
        <v>56644.240386574827</v>
      </c>
      <c r="K144">
        <v>3.2344655884476214E-2</v>
      </c>
      <c r="L144">
        <v>0</v>
      </c>
      <c r="M144">
        <v>149.80973496248475</v>
      </c>
      <c r="N144">
        <v>54.794740039316771</v>
      </c>
      <c r="O144">
        <v>0</v>
      </c>
      <c r="P144">
        <v>49.813400035742518</v>
      </c>
      <c r="Q144">
        <v>9.9626800071485029</v>
      </c>
      <c r="R144">
        <v>1.1482895659851284</v>
      </c>
      <c r="S144">
        <v>9.1780759402056128E-2</v>
      </c>
      <c r="T144">
        <v>504.79417671130875</v>
      </c>
      <c r="U144">
        <v>0</v>
      </c>
      <c r="V144">
        <v>4.8402416174605799E-2</v>
      </c>
      <c r="W144">
        <v>0</v>
      </c>
      <c r="X144">
        <v>6.6839040681316367E-3</v>
      </c>
      <c r="Y144">
        <v>6.6839040681316364</v>
      </c>
      <c r="Z144">
        <v>6.1714733455119877</v>
      </c>
      <c r="AA144">
        <v>17.511708568390421</v>
      </c>
      <c r="AB144">
        <v>0.25046311546942313</v>
      </c>
      <c r="AC144">
        <v>8.2155140531822539</v>
      </c>
      <c r="AD144">
        <v>324.86662361558638</v>
      </c>
      <c r="AE144">
        <v>1.0085649799943552</v>
      </c>
      <c r="AF144">
        <v>0.76241753911695986</v>
      </c>
      <c r="AG144">
        <v>0.17135809612295425</v>
      </c>
      <c r="AH144">
        <v>1.5560147043508028</v>
      </c>
      <c r="AI144">
        <v>1.1551510514945642</v>
      </c>
      <c r="AJ144">
        <v>5.0163222940174235</v>
      </c>
      <c r="AK144">
        <v>5.2378790137583255</v>
      </c>
      <c r="AL144">
        <v>0.17135809612295425</v>
      </c>
      <c r="AM144">
        <v>0.52005189637315186</v>
      </c>
      <c r="AN144">
        <v>69.247326498230876</v>
      </c>
      <c r="AO144">
        <v>3.2344655884476214E-2</v>
      </c>
      <c r="AP144">
        <v>0</v>
      </c>
      <c r="AQ144">
        <v>0</v>
      </c>
      <c r="AR144">
        <v>0</v>
      </c>
      <c r="AS144">
        <v>1.3901246330391288</v>
      </c>
      <c r="AT144">
        <v>1.3901345109658039</v>
      </c>
      <c r="AU144">
        <v>100.70226666756477</v>
      </c>
      <c r="AV144">
        <v>134.17883668522421</v>
      </c>
      <c r="AW144">
        <v>121.98076062293109</v>
      </c>
      <c r="AX144">
        <v>0</v>
      </c>
      <c r="AY144">
        <v>6.1575177633271722E-2</v>
      </c>
      <c r="AZ144">
        <v>1.0870509907634947</v>
      </c>
      <c r="BA144">
        <v>3.8517991232288065</v>
      </c>
      <c r="BB144">
        <v>112.875787252283</v>
      </c>
      <c r="BG144" t="s">
        <v>428</v>
      </c>
    </row>
    <row r="145" spans="1:59">
      <c r="A145" t="s">
        <v>412</v>
      </c>
      <c r="B145" t="s">
        <v>248</v>
      </c>
      <c r="C145" t="s">
        <v>412</v>
      </c>
      <c r="D145">
        <v>0</v>
      </c>
      <c r="E145" t="s">
        <v>261</v>
      </c>
      <c r="F145">
        <v>38718</v>
      </c>
      <c r="G145">
        <v>2000</v>
      </c>
      <c r="H145">
        <v>125.72031</v>
      </c>
      <c r="I145">
        <v>3624.5930488341396</v>
      </c>
      <c r="J145">
        <v>28830.608585312424</v>
      </c>
      <c r="K145">
        <v>0</v>
      </c>
      <c r="L145">
        <v>0</v>
      </c>
      <c r="M145">
        <v>92.708349951067106</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1.1915353997478244</v>
      </c>
      <c r="AT145">
        <v>1.3106889397226069</v>
      </c>
      <c r="AU145">
        <v>0</v>
      </c>
      <c r="AV145">
        <v>0</v>
      </c>
      <c r="AW145">
        <v>0</v>
      </c>
      <c r="AX145">
        <v>0</v>
      </c>
      <c r="AY145">
        <v>0</v>
      </c>
      <c r="AZ145">
        <v>0</v>
      </c>
      <c r="BA145">
        <v>3.6316705103175591</v>
      </c>
      <c r="BB145">
        <v>127.4345352</v>
      </c>
      <c r="BG145" t="s">
        <v>429</v>
      </c>
    </row>
    <row r="146" spans="1:59">
      <c r="A146" t="s">
        <v>412</v>
      </c>
      <c r="B146" t="s">
        <v>248</v>
      </c>
      <c r="C146" t="s">
        <v>412</v>
      </c>
      <c r="D146">
        <v>0</v>
      </c>
      <c r="E146" t="s">
        <v>261</v>
      </c>
      <c r="F146">
        <v>40545</v>
      </c>
      <c r="G146">
        <v>2005</v>
      </c>
      <c r="H146">
        <v>126.392944</v>
      </c>
      <c r="I146">
        <v>3872.8440000000001</v>
      </c>
      <c r="J146">
        <v>30641.299090240354</v>
      </c>
      <c r="K146">
        <v>0</v>
      </c>
      <c r="L146">
        <v>0</v>
      </c>
      <c r="M146">
        <v>121.25904245677594</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1.1915353997478244</v>
      </c>
      <c r="AT146">
        <v>1.2373778851510551</v>
      </c>
      <c r="AU146">
        <v>0</v>
      </c>
      <c r="AV146">
        <v>0</v>
      </c>
      <c r="AW146">
        <v>0</v>
      </c>
      <c r="AX146">
        <v>0</v>
      </c>
      <c r="AY146">
        <v>0</v>
      </c>
      <c r="AZ146">
        <v>0</v>
      </c>
      <c r="BA146">
        <v>3.4285394798351216</v>
      </c>
      <c r="BB146">
        <v>127.4345352</v>
      </c>
      <c r="BG146" t="s">
        <v>430</v>
      </c>
    </row>
    <row r="147" spans="1:59">
      <c r="A147" t="s">
        <v>412</v>
      </c>
      <c r="B147" t="s">
        <v>248</v>
      </c>
      <c r="C147" t="s">
        <v>412</v>
      </c>
      <c r="D147">
        <v>0</v>
      </c>
      <c r="E147" t="s">
        <v>261</v>
      </c>
      <c r="F147">
        <v>42372</v>
      </c>
      <c r="G147">
        <v>2010</v>
      </c>
      <c r="H147">
        <v>126.53592</v>
      </c>
      <c r="I147">
        <v>3863.7400656183231</v>
      </c>
      <c r="J147">
        <v>30534.729313370648</v>
      </c>
      <c r="K147">
        <v>0</v>
      </c>
      <c r="L147">
        <v>0</v>
      </c>
      <c r="M147">
        <v>149.80973496248475</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1.1915353997478244</v>
      </c>
      <c r="AT147">
        <v>1.2091725884405833</v>
      </c>
      <c r="AU147">
        <v>0</v>
      </c>
      <c r="AV147">
        <v>0</v>
      </c>
      <c r="AW147">
        <v>0</v>
      </c>
      <c r="AX147">
        <v>0</v>
      </c>
      <c r="AY147">
        <v>0</v>
      </c>
      <c r="AZ147">
        <v>0</v>
      </c>
      <c r="BA147">
        <v>3.3503879511285044</v>
      </c>
      <c r="BB147">
        <v>127.4345352</v>
      </c>
      <c r="BG147" t="s">
        <v>431</v>
      </c>
    </row>
    <row r="148" spans="1:59">
      <c r="A148" t="s">
        <v>412</v>
      </c>
      <c r="B148" t="s">
        <v>248</v>
      </c>
      <c r="C148" t="s">
        <v>412</v>
      </c>
      <c r="D148">
        <v>0</v>
      </c>
      <c r="E148" t="s">
        <v>261</v>
      </c>
      <c r="F148">
        <v>44199</v>
      </c>
      <c r="G148">
        <v>2015</v>
      </c>
      <c r="H148">
        <v>126.071988</v>
      </c>
      <c r="I148">
        <v>4245.0110146193938</v>
      </c>
      <c r="J148">
        <v>33671.326057136452</v>
      </c>
      <c r="K148">
        <v>0</v>
      </c>
      <c r="L148">
        <v>0</v>
      </c>
      <c r="M148">
        <v>149.80973496248475</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1.1915353997478244</v>
      </c>
      <c r="AT148">
        <v>1.1983210358722145</v>
      </c>
      <c r="AU148">
        <v>0</v>
      </c>
      <c r="AV148">
        <v>0</v>
      </c>
      <c r="AW148">
        <v>0</v>
      </c>
      <c r="AX148">
        <v>0</v>
      </c>
      <c r="AY148">
        <v>0</v>
      </c>
      <c r="AZ148">
        <v>0</v>
      </c>
      <c r="BA148">
        <v>3.3203203567059512</v>
      </c>
      <c r="BB148">
        <v>125.08777743216</v>
      </c>
      <c r="BG148" t="s">
        <v>432</v>
      </c>
    </row>
    <row r="149" spans="1:59">
      <c r="A149" t="s">
        <v>412</v>
      </c>
      <c r="B149" t="s">
        <v>248</v>
      </c>
      <c r="C149" t="s">
        <v>412</v>
      </c>
      <c r="D149">
        <v>0</v>
      </c>
      <c r="E149" t="s">
        <v>261</v>
      </c>
      <c r="F149">
        <v>38718</v>
      </c>
      <c r="G149">
        <v>2020</v>
      </c>
      <c r="H149">
        <v>124.803628</v>
      </c>
      <c r="I149">
        <v>4561.8298042804072</v>
      </c>
      <c r="J149">
        <v>36552.060844580628</v>
      </c>
      <c r="K149">
        <v>0</v>
      </c>
      <c r="L149">
        <v>0</v>
      </c>
      <c r="M149">
        <v>149.80973496248475</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1.1915353997478244</v>
      </c>
      <c r="AT149">
        <v>1.1941460685122591</v>
      </c>
      <c r="AU149">
        <v>0</v>
      </c>
      <c r="AV149">
        <v>0</v>
      </c>
      <c r="AW149">
        <v>0</v>
      </c>
      <c r="AX149">
        <v>0</v>
      </c>
      <c r="AY149">
        <v>0</v>
      </c>
      <c r="AZ149">
        <v>0</v>
      </c>
      <c r="BA149">
        <v>3.3087523138369108</v>
      </c>
      <c r="BB149">
        <v>122.74101966431999</v>
      </c>
      <c r="BG149" t="s">
        <v>433</v>
      </c>
    </row>
    <row r="150" spans="1:59">
      <c r="A150" t="s">
        <v>412</v>
      </c>
      <c r="B150" t="s">
        <v>248</v>
      </c>
      <c r="C150" t="s">
        <v>412</v>
      </c>
      <c r="D150">
        <v>0</v>
      </c>
      <c r="E150" t="s">
        <v>261</v>
      </c>
      <c r="F150">
        <v>35064</v>
      </c>
      <c r="G150">
        <v>2025</v>
      </c>
      <c r="H150">
        <v>122.770562999999</v>
      </c>
      <c r="I150">
        <v>4794.5289711444238</v>
      </c>
      <c r="J150">
        <v>39052.757061515331</v>
      </c>
      <c r="K150">
        <v>0</v>
      </c>
      <c r="L150">
        <v>0</v>
      </c>
      <c r="M150">
        <v>149.80973496248475</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1.1915353997478244</v>
      </c>
      <c r="AT150">
        <v>1.1925398142599875</v>
      </c>
      <c r="AU150">
        <v>0</v>
      </c>
      <c r="AV150">
        <v>0</v>
      </c>
      <c r="AW150">
        <v>0</v>
      </c>
      <c r="AX150">
        <v>0</v>
      </c>
      <c r="AY150">
        <v>0</v>
      </c>
      <c r="AZ150">
        <v>0</v>
      </c>
      <c r="BA150">
        <v>3.3043016878926026</v>
      </c>
      <c r="BB150">
        <v>117.8084034583015</v>
      </c>
      <c r="BG150" t="s">
        <v>434</v>
      </c>
    </row>
    <row r="151" spans="1:59">
      <c r="A151" t="s">
        <v>412</v>
      </c>
      <c r="B151" t="s">
        <v>248</v>
      </c>
      <c r="C151" t="s">
        <v>412</v>
      </c>
      <c r="D151">
        <v>0</v>
      </c>
      <c r="E151" t="s">
        <v>261</v>
      </c>
      <c r="F151">
        <v>51507</v>
      </c>
      <c r="G151">
        <v>2030</v>
      </c>
      <c r="H151">
        <v>120.21754900000001</v>
      </c>
      <c r="I151">
        <v>5039.0981341684019</v>
      </c>
      <c r="J151">
        <v>41916.493690687392</v>
      </c>
      <c r="K151">
        <v>0</v>
      </c>
      <c r="L151">
        <v>0</v>
      </c>
      <c r="M151">
        <v>149.80973496248475</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1.1915353997478244</v>
      </c>
      <c r="AT151">
        <v>1.1919218327285179</v>
      </c>
      <c r="AU151">
        <v>0</v>
      </c>
      <c r="AV151">
        <v>0</v>
      </c>
      <c r="AW151">
        <v>0</v>
      </c>
      <c r="AX151">
        <v>0</v>
      </c>
      <c r="AY151">
        <v>0</v>
      </c>
      <c r="AZ151">
        <v>0</v>
      </c>
      <c r="BA151">
        <v>3.3025893782547158</v>
      </c>
      <c r="BB151">
        <v>112.875787252283</v>
      </c>
      <c r="BG151" t="s">
        <v>435</v>
      </c>
    </row>
    <row r="152" spans="1:59">
      <c r="A152" t="s">
        <v>412</v>
      </c>
      <c r="B152" t="s">
        <v>248</v>
      </c>
      <c r="C152" t="s">
        <v>412</v>
      </c>
      <c r="D152">
        <v>0</v>
      </c>
      <c r="E152" t="s">
        <v>261</v>
      </c>
      <c r="F152">
        <v>47853</v>
      </c>
      <c r="G152">
        <v>2035</v>
      </c>
      <c r="H152">
        <v>117.34894899999901</v>
      </c>
      <c r="I152">
        <v>5296.1427824511484</v>
      </c>
      <c r="J152">
        <v>45131.574058249069</v>
      </c>
      <c r="K152">
        <v>0</v>
      </c>
      <c r="L152">
        <v>0</v>
      </c>
      <c r="M152">
        <v>149.80973496248475</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1.1915353997478244</v>
      </c>
      <c r="AT152">
        <v>1.1916840738726597</v>
      </c>
      <c r="AU152">
        <v>0</v>
      </c>
      <c r="AV152">
        <v>0</v>
      </c>
      <c r="AW152">
        <v>0</v>
      </c>
      <c r="AX152">
        <v>0</v>
      </c>
      <c r="AY152">
        <v>0</v>
      </c>
      <c r="AZ152">
        <v>0</v>
      </c>
      <c r="BA152">
        <v>3.3019305935505661</v>
      </c>
      <c r="BB152">
        <v>112.875787252283</v>
      </c>
      <c r="BG152" t="s">
        <v>436</v>
      </c>
    </row>
    <row r="153" spans="1:59">
      <c r="A153" t="s">
        <v>412</v>
      </c>
      <c r="B153" t="s">
        <v>248</v>
      </c>
      <c r="C153" t="s">
        <v>412</v>
      </c>
      <c r="D153">
        <v>0</v>
      </c>
      <c r="E153" t="s">
        <v>261</v>
      </c>
      <c r="F153">
        <v>44199</v>
      </c>
      <c r="G153">
        <v>2040</v>
      </c>
      <c r="H153">
        <v>114.340034</v>
      </c>
      <c r="I153">
        <v>5566.2992911207348</v>
      </c>
      <c r="J153">
        <v>48681.980373739745</v>
      </c>
      <c r="K153">
        <v>0</v>
      </c>
      <c r="L153">
        <v>0</v>
      </c>
      <c r="M153">
        <v>149.80973496248475</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1.1915353997478244</v>
      </c>
      <c r="AT153">
        <v>1.1915925998226107</v>
      </c>
      <c r="AU153">
        <v>0</v>
      </c>
      <c r="AV153">
        <v>0</v>
      </c>
      <c r="AW153">
        <v>0</v>
      </c>
      <c r="AX153">
        <v>0</v>
      </c>
      <c r="AY153">
        <v>0</v>
      </c>
      <c r="AZ153">
        <v>0</v>
      </c>
      <c r="BA153">
        <v>3.3016771363038049</v>
      </c>
      <c r="BB153">
        <v>112.875787252283</v>
      </c>
      <c r="BG153" t="s">
        <v>437</v>
      </c>
    </row>
    <row r="154" spans="1:59">
      <c r="A154" t="s">
        <v>412</v>
      </c>
      <c r="B154" t="s">
        <v>248</v>
      </c>
      <c r="C154" t="s">
        <v>412</v>
      </c>
      <c r="D154">
        <v>0</v>
      </c>
      <c r="E154" t="s">
        <v>261</v>
      </c>
      <c r="F154">
        <v>40545</v>
      </c>
      <c r="G154">
        <v>2045</v>
      </c>
      <c r="H154">
        <v>111.365735</v>
      </c>
      <c r="I154">
        <v>5850.2364968323973</v>
      </c>
      <c r="J154">
        <v>52531.745934531806</v>
      </c>
      <c r="K154">
        <v>0</v>
      </c>
      <c r="L154">
        <v>0</v>
      </c>
      <c r="M154">
        <v>149.80973496248475</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1.1915353997478244</v>
      </c>
      <c r="AT154">
        <v>1.1915574065937311</v>
      </c>
      <c r="AU154">
        <v>0</v>
      </c>
      <c r="AV154">
        <v>0</v>
      </c>
      <c r="AW154">
        <v>0</v>
      </c>
      <c r="AX154">
        <v>0</v>
      </c>
      <c r="AY154">
        <v>0</v>
      </c>
      <c r="AZ154">
        <v>0</v>
      </c>
      <c r="BA154">
        <v>3.3015796225401566</v>
      </c>
      <c r="BB154">
        <v>112.875787252283</v>
      </c>
      <c r="BG154" t="s">
        <v>438</v>
      </c>
    </row>
    <row r="155" spans="1:59">
      <c r="A155" t="s">
        <v>412</v>
      </c>
      <c r="B155" t="s">
        <v>248</v>
      </c>
      <c r="C155" t="s">
        <v>412</v>
      </c>
      <c r="D155">
        <v>0</v>
      </c>
      <c r="E155" t="s">
        <v>261</v>
      </c>
      <c r="F155">
        <v>42372</v>
      </c>
      <c r="G155">
        <v>2050</v>
      </c>
      <c r="H155">
        <v>108.548677</v>
      </c>
      <c r="I155">
        <v>6148.6573536326659</v>
      </c>
      <c r="J155">
        <v>56644.240386574827</v>
      </c>
      <c r="K155">
        <v>0</v>
      </c>
      <c r="L155">
        <v>0</v>
      </c>
      <c r="M155">
        <v>149.80973496248475</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1.1915353997478244</v>
      </c>
      <c r="AT155">
        <v>1.1915438665421174</v>
      </c>
      <c r="AU155">
        <v>0</v>
      </c>
      <c r="AV155">
        <v>0</v>
      </c>
      <c r="AW155">
        <v>0</v>
      </c>
      <c r="AX155">
        <v>0</v>
      </c>
      <c r="AY155">
        <v>0</v>
      </c>
      <c r="AZ155">
        <v>0</v>
      </c>
      <c r="BA155">
        <v>3.3015421056246907</v>
      </c>
      <c r="BB155">
        <v>112.875787252283</v>
      </c>
      <c r="BG155" t="s">
        <v>439</v>
      </c>
    </row>
    <row r="156" spans="1:59">
      <c r="A156" t="s">
        <v>412</v>
      </c>
      <c r="B156" t="s">
        <v>248</v>
      </c>
      <c r="C156" t="s">
        <v>412</v>
      </c>
      <c r="D156">
        <v>0</v>
      </c>
      <c r="E156" t="s">
        <v>273</v>
      </c>
      <c r="F156">
        <v>47853</v>
      </c>
      <c r="G156">
        <v>2000</v>
      </c>
      <c r="H156">
        <v>125.72031</v>
      </c>
      <c r="I156">
        <v>3624.5930488341396</v>
      </c>
      <c r="J156">
        <v>28830.608585312424</v>
      </c>
      <c r="M156">
        <v>92.708349951067106</v>
      </c>
      <c r="N156">
        <v>1412.9719279999999</v>
      </c>
      <c r="O156">
        <v>335.13600000000002</v>
      </c>
      <c r="P156">
        <v>0</v>
      </c>
      <c r="Q156">
        <v>0</v>
      </c>
      <c r="R156">
        <v>0</v>
      </c>
      <c r="S156">
        <v>0</v>
      </c>
      <c r="T156">
        <v>11239.010848764214</v>
      </c>
      <c r="U156">
        <v>92.461690315219656</v>
      </c>
      <c r="V156">
        <v>1</v>
      </c>
      <c r="W156">
        <v>1</v>
      </c>
      <c r="X156">
        <v>0.45653353203274316</v>
      </c>
      <c r="Y156">
        <v>456.53353203274315</v>
      </c>
      <c r="Z156">
        <v>402.95606604880305</v>
      </c>
      <c r="AA156">
        <v>773.06815016520545</v>
      </c>
      <c r="AB156">
        <v>114.93544372419461</v>
      </c>
      <c r="AC156">
        <v>3163.315413842663</v>
      </c>
      <c r="AD156">
        <v>27892.35857546658</v>
      </c>
      <c r="AE156">
        <v>155.68278964360874</v>
      </c>
      <c r="AF156">
        <v>134.00468044974377</v>
      </c>
      <c r="AG156">
        <v>47.291516958008408</v>
      </c>
      <c r="AH156">
        <v>172.30596601254746</v>
      </c>
      <c r="AI156">
        <v>84.448699288488967</v>
      </c>
      <c r="AJ156">
        <v>318.50736676031408</v>
      </c>
      <c r="AK156">
        <v>2972.2110986971093</v>
      </c>
      <c r="AL156">
        <v>47.291516958008408</v>
      </c>
      <c r="AM156">
        <v>119.9522428706225</v>
      </c>
      <c r="AN156">
        <v>4437.7125486344039</v>
      </c>
      <c r="AO156">
        <v>2.0728061653538172</v>
      </c>
      <c r="AP156" t="s">
        <v>171</v>
      </c>
      <c r="AQ156" t="s">
        <v>171</v>
      </c>
      <c r="AR156" t="s">
        <v>171</v>
      </c>
      <c r="AS156" t="s">
        <v>274</v>
      </c>
      <c r="AT156" t="s">
        <v>274</v>
      </c>
      <c r="AU156">
        <v>0</v>
      </c>
      <c r="AV156">
        <v>0</v>
      </c>
      <c r="AW156">
        <v>323.10162925808896</v>
      </c>
      <c r="AX156">
        <v>1362.2336365915423</v>
      </c>
      <c r="AY156">
        <v>3.6313427164850545</v>
      </c>
      <c r="AZ156">
        <v>125.95442464350265</v>
      </c>
      <c r="BA156" t="e">
        <v>#VALUE!</v>
      </c>
      <c r="BB156">
        <v>127.4345352</v>
      </c>
      <c r="BG156" t="s">
        <v>440</v>
      </c>
    </row>
    <row r="157" spans="1:59">
      <c r="A157" t="s">
        <v>412</v>
      </c>
      <c r="B157" t="s">
        <v>248</v>
      </c>
      <c r="C157" t="s">
        <v>412</v>
      </c>
      <c r="D157">
        <v>0</v>
      </c>
      <c r="E157" t="s">
        <v>273</v>
      </c>
      <c r="F157">
        <v>42372</v>
      </c>
      <c r="G157">
        <v>2005</v>
      </c>
      <c r="H157">
        <v>126.392944</v>
      </c>
      <c r="I157">
        <v>3872.8440000000001</v>
      </c>
      <c r="J157">
        <v>30641.299090240354</v>
      </c>
      <c r="M157">
        <v>121.25904245677594</v>
      </c>
      <c r="N157">
        <v>1396.912928</v>
      </c>
      <c r="O157">
        <v>357.81299999999999</v>
      </c>
      <c r="P157">
        <v>0</v>
      </c>
      <c r="Q157">
        <v>0</v>
      </c>
      <c r="R157">
        <v>0</v>
      </c>
      <c r="S157">
        <v>0</v>
      </c>
      <c r="T157">
        <v>11052.143290530521</v>
      </c>
      <c r="U157">
        <v>92.390243449000266</v>
      </c>
      <c r="V157">
        <v>1</v>
      </c>
      <c r="W157">
        <v>1</v>
      </c>
      <c r="X157">
        <v>0.40792865495612929</v>
      </c>
      <c r="Y157">
        <v>407.92865495612926</v>
      </c>
      <c r="Z157">
        <v>367.26847712076011</v>
      </c>
      <c r="AA157">
        <v>613.22482976351932</v>
      </c>
      <c r="AB157">
        <v>84.998513729131517</v>
      </c>
      <c r="AC157">
        <v>2256.2976421234694</v>
      </c>
      <c r="AD157">
        <v>17973.597079719733</v>
      </c>
      <c r="AE157">
        <v>73.250898218995459</v>
      </c>
      <c r="AF157">
        <v>58.716958881794881</v>
      </c>
      <c r="AG157">
        <v>22.87676104717637</v>
      </c>
      <c r="AH157">
        <v>142.0853264142018</v>
      </c>
      <c r="AI157">
        <v>77.577522122728283</v>
      </c>
      <c r="AJ157">
        <v>289.69095499803183</v>
      </c>
      <c r="AK157">
        <v>2081.8904412117759</v>
      </c>
      <c r="AL157">
        <v>22.87676104717637</v>
      </c>
      <c r="AM157">
        <v>45.44578860398029</v>
      </c>
      <c r="AN157">
        <v>4048.5945114603965</v>
      </c>
      <c r="AO157">
        <v>1.8910534588264736</v>
      </c>
      <c r="AP157" t="s">
        <v>171</v>
      </c>
      <c r="AQ157" t="s">
        <v>171</v>
      </c>
      <c r="AR157" t="s">
        <v>171</v>
      </c>
      <c r="AS157" t="s">
        <v>274</v>
      </c>
      <c r="AT157" t="s">
        <v>274</v>
      </c>
      <c r="AU157">
        <v>0</v>
      </c>
      <c r="AV157">
        <v>0</v>
      </c>
      <c r="AW157">
        <v>292.02153318186578</v>
      </c>
      <c r="AX157">
        <v>1140.0610233729051</v>
      </c>
      <c r="AY157">
        <v>3.2274638286463939</v>
      </c>
      <c r="AZ157">
        <v>105.33051549613909</v>
      </c>
      <c r="BA157" t="e">
        <v>#VALUE!</v>
      </c>
      <c r="BB157">
        <v>127.4345352</v>
      </c>
      <c r="BG157" t="s">
        <v>441</v>
      </c>
    </row>
    <row r="158" spans="1:59">
      <c r="A158" t="s">
        <v>412</v>
      </c>
      <c r="B158" t="s">
        <v>248</v>
      </c>
      <c r="C158" t="s">
        <v>412</v>
      </c>
      <c r="D158">
        <v>0</v>
      </c>
      <c r="E158" t="s">
        <v>273</v>
      </c>
      <c r="F158">
        <v>40545</v>
      </c>
      <c r="G158">
        <v>2010</v>
      </c>
      <c r="H158">
        <v>126.53592</v>
      </c>
      <c r="I158">
        <v>3863.7400656183231</v>
      </c>
      <c r="J158">
        <v>30534.729313370648</v>
      </c>
      <c r="M158">
        <v>149.80973496248475</v>
      </c>
      <c r="N158">
        <v>1292.623936</v>
      </c>
      <c r="O158">
        <v>355.56200000000001</v>
      </c>
      <c r="P158">
        <v>0</v>
      </c>
      <c r="Q158">
        <v>0</v>
      </c>
      <c r="R158">
        <v>0</v>
      </c>
      <c r="S158">
        <v>0</v>
      </c>
      <c r="T158">
        <v>10215.470326528624</v>
      </c>
      <c r="U158">
        <v>92.025341757326174</v>
      </c>
      <c r="V158">
        <v>1</v>
      </c>
      <c r="W158">
        <v>1</v>
      </c>
      <c r="X158">
        <v>0.36443591558618083</v>
      </c>
      <c r="Y158">
        <v>364.43591558618084</v>
      </c>
      <c r="Z158">
        <v>338.10442487208945</v>
      </c>
      <c r="AA158">
        <v>464.41066128641614</v>
      </c>
      <c r="AB158">
        <v>49.40008114741935</v>
      </c>
      <c r="AC158">
        <v>1456.1235763722398</v>
      </c>
      <c r="AD158">
        <v>10069.745679965494</v>
      </c>
      <c r="AE158">
        <v>40.687303057912459</v>
      </c>
      <c r="AF158">
        <v>29.960948247377033</v>
      </c>
      <c r="AG158">
        <v>11.187378930782662</v>
      </c>
      <c r="AH158">
        <v>132.66193901601341</v>
      </c>
      <c r="AI158">
        <v>71.938515643782523</v>
      </c>
      <c r="AJ158">
        <v>266.16590922830693</v>
      </c>
      <c r="AK158">
        <v>1295.5719420304097</v>
      </c>
      <c r="AL158">
        <v>11.187378930782662</v>
      </c>
      <c r="AM158">
        <v>18.444147956852973</v>
      </c>
      <c r="AN158">
        <v>3726.6323838827839</v>
      </c>
      <c r="AO158">
        <v>1.7406685306141509</v>
      </c>
      <c r="AP158" t="s">
        <v>171</v>
      </c>
      <c r="AQ158" t="s">
        <v>171</v>
      </c>
      <c r="AR158" t="s">
        <v>171</v>
      </c>
      <c r="AS158" t="s">
        <v>274</v>
      </c>
      <c r="AT158" t="s">
        <v>274</v>
      </c>
      <c r="AU158">
        <v>0</v>
      </c>
      <c r="AV158">
        <v>0</v>
      </c>
      <c r="AW158">
        <v>281.93498931632104</v>
      </c>
      <c r="AX158">
        <v>1024.9574352326201</v>
      </c>
      <c r="AY158">
        <v>2.8800985173710423</v>
      </c>
      <c r="AZ158">
        <v>94.322058263994364</v>
      </c>
      <c r="BA158" t="e">
        <v>#VALUE!</v>
      </c>
      <c r="BB158">
        <v>127.4345352</v>
      </c>
      <c r="BG158" t="s">
        <v>442</v>
      </c>
    </row>
    <row r="159" spans="1:59">
      <c r="A159" t="s">
        <v>412</v>
      </c>
      <c r="B159" t="s">
        <v>248</v>
      </c>
      <c r="C159" t="s">
        <v>412</v>
      </c>
      <c r="D159">
        <v>0</v>
      </c>
      <c r="E159" t="s">
        <v>273</v>
      </c>
      <c r="F159">
        <v>53334</v>
      </c>
      <c r="G159">
        <v>2015</v>
      </c>
      <c r="H159">
        <v>126.071988</v>
      </c>
      <c r="I159">
        <v>4245.0110146193938</v>
      </c>
      <c r="J159">
        <v>33671.326057136452</v>
      </c>
      <c r="M159">
        <v>149.80973496248475</v>
      </c>
      <c r="N159">
        <v>1288.4827863548246</v>
      </c>
      <c r="O159">
        <v>354.03512883245111</v>
      </c>
      <c r="P159">
        <v>0</v>
      </c>
      <c r="Q159">
        <v>0</v>
      </c>
      <c r="R159">
        <v>0</v>
      </c>
      <c r="S159">
        <v>0</v>
      </c>
      <c r="T159">
        <v>10220.214710620925</v>
      </c>
      <c r="U159">
        <v>83.400285090707541</v>
      </c>
      <c r="V159">
        <v>1</v>
      </c>
      <c r="W159">
        <v>1</v>
      </c>
      <c r="X159">
        <v>0.33853609936311857</v>
      </c>
      <c r="Y159">
        <v>338.53609936311858</v>
      </c>
      <c r="Z159">
        <v>319.50859101984634</v>
      </c>
      <c r="AA159">
        <v>404.56730198013719</v>
      </c>
      <c r="AB159">
        <v>29.91048924083487</v>
      </c>
      <c r="AC159">
        <v>997.00280589215276</v>
      </c>
      <c r="AD159">
        <v>7292.9920361162567</v>
      </c>
      <c r="AE159">
        <v>29.177267717778513</v>
      </c>
      <c r="AF159">
        <v>19.855321947315506</v>
      </c>
      <c r="AG159">
        <v>5.3294044660220665</v>
      </c>
      <c r="AH159">
        <v>123.38907526953136</v>
      </c>
      <c r="AI159">
        <v>68.214939029945015</v>
      </c>
      <c r="AJ159">
        <v>251.29365198990132</v>
      </c>
      <c r="AK159">
        <v>845.74689266869541</v>
      </c>
      <c r="AL159">
        <v>5.3294044660220665</v>
      </c>
      <c r="AM159">
        <v>9.1271796198722885</v>
      </c>
      <c r="AN159">
        <v>3522.5007047278323</v>
      </c>
      <c r="AO159">
        <v>1.6453208940876218</v>
      </c>
      <c r="AP159" t="s">
        <v>171</v>
      </c>
      <c r="AQ159" t="s">
        <v>171</v>
      </c>
      <c r="AR159" t="s">
        <v>171</v>
      </c>
      <c r="AS159" t="s">
        <v>274</v>
      </c>
      <c r="AT159" t="s">
        <v>274</v>
      </c>
      <c r="AU159">
        <v>0</v>
      </c>
      <c r="AV159">
        <v>0</v>
      </c>
      <c r="AW159">
        <v>262.7401025052514</v>
      </c>
      <c r="AX159">
        <v>956.22177516551608</v>
      </c>
      <c r="AY159">
        <v>2.68526026069422</v>
      </c>
      <c r="AZ159">
        <v>79.749168658746484</v>
      </c>
      <c r="BA159" t="e">
        <v>#VALUE!</v>
      </c>
      <c r="BB159">
        <v>125.08777743216</v>
      </c>
      <c r="BG159" t="s">
        <v>443</v>
      </c>
    </row>
    <row r="160" spans="1:59">
      <c r="A160" t="s">
        <v>412</v>
      </c>
      <c r="B160" t="s">
        <v>248</v>
      </c>
      <c r="C160" t="s">
        <v>412</v>
      </c>
      <c r="D160">
        <v>0</v>
      </c>
      <c r="E160" t="s">
        <v>273</v>
      </c>
      <c r="F160">
        <v>42372</v>
      </c>
      <c r="G160">
        <v>2020</v>
      </c>
      <c r="H160">
        <v>124.803628</v>
      </c>
      <c r="I160">
        <v>4561.8298042804072</v>
      </c>
      <c r="J160">
        <v>36552.060844580628</v>
      </c>
      <c r="M160">
        <v>149.80973496248475</v>
      </c>
      <c r="N160">
        <v>1277.1611517964095</v>
      </c>
      <c r="O160">
        <v>349.86076208458223</v>
      </c>
      <c r="P160">
        <v>0</v>
      </c>
      <c r="Q160">
        <v>0</v>
      </c>
      <c r="R160">
        <v>0</v>
      </c>
      <c r="S160">
        <v>0</v>
      </c>
      <c r="T160">
        <v>10233.365586106276</v>
      </c>
      <c r="U160">
        <v>76.693076483542768</v>
      </c>
      <c r="V160">
        <v>1</v>
      </c>
      <c r="W160">
        <v>1</v>
      </c>
      <c r="X160">
        <v>0.31793470097221754</v>
      </c>
      <c r="Y160">
        <v>317.93470097221757</v>
      </c>
      <c r="Z160">
        <v>302.19093405100313</v>
      </c>
      <c r="AA160">
        <v>366.76209397457734</v>
      </c>
      <c r="AB160">
        <v>22.062800576677869</v>
      </c>
      <c r="AC160">
        <v>812.73021241375989</v>
      </c>
      <c r="AD160">
        <v>6217.5555629022392</v>
      </c>
      <c r="AE160">
        <v>24.249176980290226</v>
      </c>
      <c r="AF160">
        <v>15.799685147852538</v>
      </c>
      <c r="AG160">
        <v>3.1466291347711284</v>
      </c>
      <c r="AH160">
        <v>115.31479391327767</v>
      </c>
      <c r="AI160">
        <v>64.7119115029071</v>
      </c>
      <c r="AJ160">
        <v>237.47902254809603</v>
      </c>
      <c r="AK160">
        <v>670.18060840478142</v>
      </c>
      <c r="AL160">
        <v>3.1466291347711284</v>
      </c>
      <c r="AM160">
        <v>5.8543530128070582</v>
      </c>
      <c r="AN160">
        <v>3332.0021294241824</v>
      </c>
      <c r="AO160">
        <v>1.5563411287123194</v>
      </c>
      <c r="AP160" t="s">
        <v>171</v>
      </c>
      <c r="AQ160" t="s">
        <v>171</v>
      </c>
      <c r="AR160" t="s">
        <v>171</v>
      </c>
      <c r="AS160" t="s">
        <v>274</v>
      </c>
      <c r="AT160" t="s">
        <v>274</v>
      </c>
      <c r="AU160">
        <v>0</v>
      </c>
      <c r="AV160">
        <v>0</v>
      </c>
      <c r="AW160">
        <v>248.93859363403115</v>
      </c>
      <c r="AX160">
        <v>908.74637978223393</v>
      </c>
      <c r="AY160">
        <v>2.5474796371481889</v>
      </c>
      <c r="AZ160">
        <v>69.694555608781471</v>
      </c>
      <c r="BA160" t="e">
        <v>#VALUE!</v>
      </c>
      <c r="BB160">
        <v>122.74101966431999</v>
      </c>
      <c r="BG160" t="s">
        <v>444</v>
      </c>
    </row>
    <row r="161" spans="1:59">
      <c r="A161" t="s">
        <v>412</v>
      </c>
      <c r="B161" t="s">
        <v>248</v>
      </c>
      <c r="C161" t="s">
        <v>412</v>
      </c>
      <c r="D161">
        <v>0</v>
      </c>
      <c r="E161" t="s">
        <v>273</v>
      </c>
      <c r="F161">
        <v>44199</v>
      </c>
      <c r="G161">
        <v>2025</v>
      </c>
      <c r="H161">
        <v>122.770562999999</v>
      </c>
      <c r="I161">
        <v>4794.5289711444238</v>
      </c>
      <c r="J161">
        <v>39052.757061515331</v>
      </c>
      <c r="M161">
        <v>149.80973496248475</v>
      </c>
      <c r="N161">
        <v>1259.0136077525137</v>
      </c>
      <c r="O161">
        <v>343.1696342247788</v>
      </c>
      <c r="P161">
        <v>0</v>
      </c>
      <c r="Q161">
        <v>0</v>
      </c>
      <c r="R161">
        <v>0</v>
      </c>
      <c r="S161">
        <v>0</v>
      </c>
      <c r="T161">
        <v>10255.012089115564</v>
      </c>
      <c r="U161">
        <v>71.575255106419007</v>
      </c>
      <c r="V161">
        <v>1</v>
      </c>
      <c r="W161">
        <v>1</v>
      </c>
      <c r="X161">
        <v>0.3042478842059006</v>
      </c>
      <c r="Y161">
        <v>304.24788420590062</v>
      </c>
      <c r="Z161">
        <v>290.06181838008547</v>
      </c>
      <c r="AA161">
        <v>340.01920533509588</v>
      </c>
      <c r="AB161">
        <v>19.079146618918678</v>
      </c>
      <c r="AC161">
        <v>757.1372355971971</v>
      </c>
      <c r="AD161">
        <v>5801.561452588805</v>
      </c>
      <c r="AE161">
        <v>21.828538118197997</v>
      </c>
      <c r="AF161">
        <v>14.009035118971527</v>
      </c>
      <c r="AG161">
        <v>2.3828389874143352</v>
      </c>
      <c r="AH161">
        <v>110.87904178288932</v>
      </c>
      <c r="AI161">
        <v>62.006487449742309</v>
      </c>
      <c r="AJ161">
        <v>228.05533093034316</v>
      </c>
      <c r="AK161">
        <v>620.67875122899204</v>
      </c>
      <c r="AL161">
        <v>2.3828389874143352</v>
      </c>
      <c r="AM161">
        <v>4.7667265466334587</v>
      </c>
      <c r="AN161">
        <v>3201.1903834242594</v>
      </c>
      <c r="AO161">
        <v>1.4952404173350635</v>
      </c>
      <c r="AP161" t="s">
        <v>171</v>
      </c>
      <c r="AQ161" t="s">
        <v>171</v>
      </c>
      <c r="AR161" t="s">
        <v>171</v>
      </c>
      <c r="AS161" t="s">
        <v>274</v>
      </c>
      <c r="AT161" t="s">
        <v>274</v>
      </c>
      <c r="AU161">
        <v>0</v>
      </c>
      <c r="AV161">
        <v>0</v>
      </c>
      <c r="AW161">
        <v>241.65575521381265</v>
      </c>
      <c r="AX161">
        <v>886.58160239963377</v>
      </c>
      <c r="AY161">
        <v>2.4781826911220004</v>
      </c>
      <c r="AZ161">
        <v>63.457304364411534</v>
      </c>
      <c r="BA161" t="e">
        <v>#VALUE!</v>
      </c>
      <c r="BB161">
        <v>117.8084034583015</v>
      </c>
      <c r="BG161" t="s">
        <v>445</v>
      </c>
    </row>
    <row r="162" spans="1:59">
      <c r="A162" t="s">
        <v>412</v>
      </c>
      <c r="B162" t="s">
        <v>248</v>
      </c>
      <c r="C162" t="s">
        <v>412</v>
      </c>
      <c r="D162">
        <v>0</v>
      </c>
      <c r="E162" t="s">
        <v>273</v>
      </c>
      <c r="F162">
        <v>46026</v>
      </c>
      <c r="G162">
        <v>2030</v>
      </c>
      <c r="H162">
        <v>120.21754900000001</v>
      </c>
      <c r="I162">
        <v>5039.0981341684019</v>
      </c>
      <c r="J162">
        <v>41916.493690687392</v>
      </c>
      <c r="M162">
        <v>149.80973496248475</v>
      </c>
      <c r="N162">
        <v>1236.2248951389763</v>
      </c>
      <c r="O162">
        <v>334.76727468297713</v>
      </c>
      <c r="P162">
        <v>0</v>
      </c>
      <c r="Q162">
        <v>0</v>
      </c>
      <c r="R162">
        <v>0</v>
      </c>
      <c r="S162">
        <v>0</v>
      </c>
      <c r="T162">
        <v>10283.231569951375</v>
      </c>
      <c r="U162">
        <v>66.433966112514199</v>
      </c>
      <c r="V162">
        <v>1</v>
      </c>
      <c r="W162">
        <v>1</v>
      </c>
      <c r="X162">
        <v>0.29904221681234627</v>
      </c>
      <c r="Y162">
        <v>299.04221681234628</v>
      </c>
      <c r="Z162">
        <v>285.60981009593854</v>
      </c>
      <c r="AA162">
        <v>323.68614958557572</v>
      </c>
      <c r="AB162">
        <v>17.920312002578267</v>
      </c>
      <c r="AC162">
        <v>754.75405197055932</v>
      </c>
      <c r="AD162">
        <v>5618.9944623986803</v>
      </c>
      <c r="AE162">
        <v>20.562050503168919</v>
      </c>
      <c r="AF162">
        <v>13.129687542500802</v>
      </c>
      <c r="AG162">
        <v>2.1093891390199881</v>
      </c>
      <c r="AH162">
        <v>109.04438800668234</v>
      </c>
      <c r="AI162">
        <v>60.729573794882896</v>
      </c>
      <c r="AJ162">
        <v>224.88023630105565</v>
      </c>
      <c r="AK162">
        <v>620.66703047354122</v>
      </c>
      <c r="AL162">
        <v>2.1093891390199881</v>
      </c>
      <c r="AM162">
        <v>4.3690002449875385</v>
      </c>
      <c r="AN162">
        <v>3156.3037335395506</v>
      </c>
      <c r="AO162">
        <v>1.4742743625031134</v>
      </c>
      <c r="AP162" t="s">
        <v>171</v>
      </c>
      <c r="AQ162" t="s">
        <v>171</v>
      </c>
      <c r="AR162" t="s">
        <v>171</v>
      </c>
      <c r="AS162" t="s">
        <v>274</v>
      </c>
      <c r="AT162" t="s">
        <v>274</v>
      </c>
      <c r="AU162">
        <v>0</v>
      </c>
      <c r="AV162">
        <v>0</v>
      </c>
      <c r="AW162">
        <v>241.89952652484641</v>
      </c>
      <c r="AX162">
        <v>893.28390027232422</v>
      </c>
      <c r="AY162">
        <v>2.4875088479165903</v>
      </c>
      <c r="AZ162">
        <v>59.344392359546099</v>
      </c>
      <c r="BA162" t="e">
        <v>#VALUE!</v>
      </c>
      <c r="BB162">
        <v>112.875787252283</v>
      </c>
      <c r="BG162" t="s">
        <v>446</v>
      </c>
    </row>
    <row r="163" spans="1:59">
      <c r="A163" t="s">
        <v>412</v>
      </c>
      <c r="B163" t="s">
        <v>248</v>
      </c>
      <c r="C163" t="s">
        <v>412</v>
      </c>
      <c r="D163">
        <v>0</v>
      </c>
      <c r="E163" t="s">
        <v>273</v>
      </c>
      <c r="F163">
        <v>47853</v>
      </c>
      <c r="G163">
        <v>2035</v>
      </c>
      <c r="H163">
        <v>117.34894899999901</v>
      </c>
      <c r="I163">
        <v>5296.1427824511484</v>
      </c>
      <c r="J163">
        <v>45131.574058249069</v>
      </c>
      <c r="M163">
        <v>149.80973496248475</v>
      </c>
      <c r="N163">
        <v>1210.6191988900557</v>
      </c>
      <c r="O163">
        <v>325.32627334822922</v>
      </c>
      <c r="P163">
        <v>0</v>
      </c>
      <c r="Q163">
        <v>0</v>
      </c>
      <c r="R163">
        <v>0</v>
      </c>
      <c r="S163">
        <v>0</v>
      </c>
      <c r="T163">
        <v>10316.404272952337</v>
      </c>
      <c r="U163">
        <v>61.427020892677383</v>
      </c>
      <c r="V163">
        <v>1</v>
      </c>
      <c r="W163">
        <v>1</v>
      </c>
      <c r="X163">
        <v>0.2938459755624831</v>
      </c>
      <c r="Y163">
        <v>293.84597556248309</v>
      </c>
      <c r="Z163">
        <v>280.87297615375667</v>
      </c>
      <c r="AA163">
        <v>311.87704903415914</v>
      </c>
      <c r="AB163">
        <v>17.369373096887326</v>
      </c>
      <c r="AC163">
        <v>753.36363013691312</v>
      </c>
      <c r="AD163">
        <v>5499.5040431961115</v>
      </c>
      <c r="AE163">
        <v>19.767505557450825</v>
      </c>
      <c r="AF163">
        <v>12.612811569895753</v>
      </c>
      <c r="AG163">
        <v>1.9962681173051287</v>
      </c>
      <c r="AH163">
        <v>107.23755084224038</v>
      </c>
      <c r="AI163">
        <v>59.679887414993686</v>
      </c>
      <c r="AJ163">
        <v>221.19308873876298</v>
      </c>
      <c r="AK163">
        <v>621.683317219218</v>
      </c>
      <c r="AL163">
        <v>1.9962681173051287</v>
      </c>
      <c r="AM163">
        <v>4.1914921675563992</v>
      </c>
      <c r="AN163">
        <v>3104.3285170507224</v>
      </c>
      <c r="AO163">
        <v>1.4499973170651894</v>
      </c>
      <c r="AP163" t="s">
        <v>171</v>
      </c>
      <c r="AQ163" t="s">
        <v>171</v>
      </c>
      <c r="AR163" t="s">
        <v>171</v>
      </c>
      <c r="AS163" t="s">
        <v>274</v>
      </c>
      <c r="AT163" t="s">
        <v>274</v>
      </c>
      <c r="AU163">
        <v>0</v>
      </c>
      <c r="AV163">
        <v>0</v>
      </c>
      <c r="AW163">
        <v>242.72370356582223</v>
      </c>
      <c r="AX163">
        <v>903.23468971087493</v>
      </c>
      <c r="AY163">
        <v>2.5040358526132653</v>
      </c>
      <c r="AZ163">
        <v>55.483016155860881</v>
      </c>
      <c r="BA163" t="e">
        <v>#VALUE!</v>
      </c>
      <c r="BB163">
        <v>112.875787252283</v>
      </c>
      <c r="BG163" t="s">
        <v>447</v>
      </c>
    </row>
    <row r="164" spans="1:59">
      <c r="A164" t="s">
        <v>412</v>
      </c>
      <c r="B164" t="s">
        <v>248</v>
      </c>
      <c r="C164" t="s">
        <v>412</v>
      </c>
      <c r="D164">
        <v>0</v>
      </c>
      <c r="E164" t="s">
        <v>273</v>
      </c>
      <c r="F164">
        <v>49680</v>
      </c>
      <c r="G164">
        <v>2040</v>
      </c>
      <c r="H164">
        <v>114.340034</v>
      </c>
      <c r="I164">
        <v>5566.2992911207348</v>
      </c>
      <c r="J164">
        <v>48681.980373739745</v>
      </c>
      <c r="M164">
        <v>149.80973496248475</v>
      </c>
      <c r="N164">
        <v>1183.7610229405441</v>
      </c>
      <c r="O164">
        <v>315.42347388817075</v>
      </c>
      <c r="P164">
        <v>0</v>
      </c>
      <c r="Q164">
        <v>0</v>
      </c>
      <c r="R164">
        <v>0</v>
      </c>
      <c r="S164">
        <v>0</v>
      </c>
      <c r="T164">
        <v>10352.988201320142</v>
      </c>
      <c r="U164">
        <v>56.666639250126003</v>
      </c>
      <c r="V164">
        <v>1</v>
      </c>
      <c r="W164">
        <v>1</v>
      </c>
      <c r="X164">
        <v>0.29495659689740544</v>
      </c>
      <c r="Y164">
        <v>294.95659689740546</v>
      </c>
      <c r="Z164">
        <v>282.34323977761369</v>
      </c>
      <c r="AA164">
        <v>302.16610693035449</v>
      </c>
      <c r="AB164">
        <v>16.977196129305174</v>
      </c>
      <c r="AC164">
        <v>776.77731017304836</v>
      </c>
      <c r="AD164">
        <v>5395.9499421646342</v>
      </c>
      <c r="AE164">
        <v>19.141753758345903</v>
      </c>
      <c r="AF164">
        <v>12.215434606511074</v>
      </c>
      <c r="AG164">
        <v>1.9330498034776376</v>
      </c>
      <c r="AH164">
        <v>108.04541074855472</v>
      </c>
      <c r="AI164">
        <v>59.785179731633065</v>
      </c>
      <c r="AJ164">
        <v>222.55806004598062</v>
      </c>
      <c r="AK164">
        <v>644.50197884535692</v>
      </c>
      <c r="AL164">
        <v>1.9330498034776376</v>
      </c>
      <c r="AM164">
        <v>4.080400254384875</v>
      </c>
      <c r="AN164">
        <v>3121.87880212646</v>
      </c>
      <c r="AO164">
        <v>1.4581948599907446</v>
      </c>
      <c r="AP164" t="s">
        <v>171</v>
      </c>
      <c r="AQ164" t="s">
        <v>171</v>
      </c>
      <c r="AR164" t="s">
        <v>171</v>
      </c>
      <c r="AS164" t="s">
        <v>274</v>
      </c>
      <c r="AT164" t="s">
        <v>274</v>
      </c>
      <c r="AU164">
        <v>0</v>
      </c>
      <c r="AV164">
        <v>0</v>
      </c>
      <c r="AW164">
        <v>249.1690393426816</v>
      </c>
      <c r="AX164">
        <v>935.11301889338279</v>
      </c>
      <c r="AY164">
        <v>2.5796441244490573</v>
      </c>
      <c r="AZ164">
        <v>52.989712099727583</v>
      </c>
      <c r="BA164" t="e">
        <v>#VALUE!</v>
      </c>
      <c r="BB164">
        <v>112.875787252283</v>
      </c>
      <c r="BG164" t="s">
        <v>448</v>
      </c>
    </row>
    <row r="165" spans="1:59">
      <c r="A165" t="s">
        <v>412</v>
      </c>
      <c r="B165" t="s">
        <v>248</v>
      </c>
      <c r="C165" t="s">
        <v>412</v>
      </c>
      <c r="D165">
        <v>0</v>
      </c>
      <c r="E165" t="s">
        <v>273</v>
      </c>
      <c r="F165">
        <v>51507</v>
      </c>
      <c r="G165">
        <v>2045</v>
      </c>
      <c r="H165">
        <v>111.365735</v>
      </c>
      <c r="I165">
        <v>5850.2364968323973</v>
      </c>
      <c r="J165">
        <v>52531.745934531806</v>
      </c>
      <c r="M165">
        <v>149.80973496248475</v>
      </c>
      <c r="N165">
        <v>1157.2118363172985</v>
      </c>
      <c r="O165">
        <v>305.63460097841352</v>
      </c>
      <c r="P165">
        <v>0</v>
      </c>
      <c r="Q165">
        <v>0</v>
      </c>
      <c r="R165">
        <v>0</v>
      </c>
      <c r="S165">
        <v>0</v>
      </c>
      <c r="T165">
        <v>10391.094139658833</v>
      </c>
      <c r="U165">
        <v>52.243118913893305</v>
      </c>
      <c r="V165">
        <v>1</v>
      </c>
      <c r="W165">
        <v>1</v>
      </c>
      <c r="X165">
        <v>0.29450634431884409</v>
      </c>
      <c r="Y165">
        <v>294.50634431884407</v>
      </c>
      <c r="Z165">
        <v>282.21029744385646</v>
      </c>
      <c r="AA165">
        <v>293.61013803177059</v>
      </c>
      <c r="AB165">
        <v>16.630179275816584</v>
      </c>
      <c r="AC165">
        <v>791.31708692114614</v>
      </c>
      <c r="AD165">
        <v>5292.8963853345394</v>
      </c>
      <c r="AE165">
        <v>18.600137191567992</v>
      </c>
      <c r="AF165">
        <v>11.873339091179343</v>
      </c>
      <c r="AG165">
        <v>1.8817415687972621</v>
      </c>
      <c r="AH165">
        <v>108.19771439147746</v>
      </c>
      <c r="AI165">
        <v>59.593990877007286</v>
      </c>
      <c r="AJ165">
        <v>222.61630656684918</v>
      </c>
      <c r="AK165">
        <v>659.15179221419908</v>
      </c>
      <c r="AL165">
        <v>1.8817415687972621</v>
      </c>
      <c r="AM165">
        <v>3.9818773365826328</v>
      </c>
      <c r="AN165">
        <v>3121.4805125746275</v>
      </c>
      <c r="AO165">
        <v>1.4580088233717463</v>
      </c>
      <c r="AP165" t="s">
        <v>171</v>
      </c>
      <c r="AQ165" t="s">
        <v>171</v>
      </c>
      <c r="AR165" t="s">
        <v>171</v>
      </c>
      <c r="AS165" t="s">
        <v>274</v>
      </c>
      <c r="AT165" t="s">
        <v>274</v>
      </c>
      <c r="AU165">
        <v>0</v>
      </c>
      <c r="AV165">
        <v>0</v>
      </c>
      <c r="AW165">
        <v>254.49648463333963</v>
      </c>
      <c r="AX165">
        <v>963.58967007025683</v>
      </c>
      <c r="AY165">
        <v>2.6444969300372692</v>
      </c>
      <c r="AZ165">
        <v>50.340929717679643</v>
      </c>
      <c r="BA165" t="e">
        <v>#VALUE!</v>
      </c>
      <c r="BB165">
        <v>112.875787252283</v>
      </c>
      <c r="BG165" t="s">
        <v>449</v>
      </c>
    </row>
    <row r="166" spans="1:59">
      <c r="A166" t="s">
        <v>412</v>
      </c>
      <c r="B166" t="s">
        <v>248</v>
      </c>
      <c r="C166" t="s">
        <v>412</v>
      </c>
      <c r="D166">
        <v>0</v>
      </c>
      <c r="E166" t="s">
        <v>273</v>
      </c>
      <c r="F166">
        <v>53334</v>
      </c>
      <c r="G166">
        <v>2050</v>
      </c>
      <c r="H166">
        <v>108.548677</v>
      </c>
      <c r="I166">
        <v>6148.6573536326659</v>
      </c>
      <c r="J166">
        <v>56644.240386574827</v>
      </c>
      <c r="M166">
        <v>149.80973496248475</v>
      </c>
      <c r="N166">
        <v>1132.0662142495416</v>
      </c>
      <c r="O166">
        <v>296.36323224870108</v>
      </c>
      <c r="P166">
        <v>0</v>
      </c>
      <c r="Q166">
        <v>0</v>
      </c>
      <c r="R166">
        <v>0</v>
      </c>
      <c r="S166">
        <v>0</v>
      </c>
      <c r="T166">
        <v>10429.111118964091</v>
      </c>
      <c r="U166">
        <v>48.199666236663489</v>
      </c>
      <c r="V166">
        <v>1</v>
      </c>
      <c r="W166">
        <v>1</v>
      </c>
      <c r="X166">
        <v>0.29127429129520827</v>
      </c>
      <c r="Y166">
        <v>291.27429129520829</v>
      </c>
      <c r="Z166">
        <v>279.26512133117728</v>
      </c>
      <c r="AA166">
        <v>285.95773380704782</v>
      </c>
      <c r="AB166">
        <v>16.309485298170497</v>
      </c>
      <c r="AC166">
        <v>792.0572771227371</v>
      </c>
      <c r="AD166">
        <v>5191.206076619228</v>
      </c>
      <c r="AE166">
        <v>18.113978977636467</v>
      </c>
      <c r="AF166">
        <v>11.565162095936877</v>
      </c>
      <c r="AG166">
        <v>1.8367114430438045</v>
      </c>
      <c r="AH166">
        <v>106.98641654075794</v>
      </c>
      <c r="AI166">
        <v>58.886113185891872</v>
      </c>
      <c r="AJ166">
        <v>220.37900814528541</v>
      </c>
      <c r="AK166">
        <v>661.35340115972076</v>
      </c>
      <c r="AL166">
        <v>1.8367114430438045</v>
      </c>
      <c r="AM166">
        <v>3.8915060822864653</v>
      </c>
      <c r="AN166">
        <v>3089.5599726091241</v>
      </c>
      <c r="AO166">
        <v>1.4430990942451316</v>
      </c>
      <c r="AP166" t="s">
        <v>171</v>
      </c>
      <c r="AQ166" t="s">
        <v>171</v>
      </c>
      <c r="AR166" t="s">
        <v>171</v>
      </c>
      <c r="AS166" t="s">
        <v>274</v>
      </c>
      <c r="AT166" t="s">
        <v>274</v>
      </c>
      <c r="AU166">
        <v>0</v>
      </c>
      <c r="AV166">
        <v>0</v>
      </c>
      <c r="AW166">
        <v>257.29439464660379</v>
      </c>
      <c r="AX166">
        <v>982.82870342964043</v>
      </c>
      <c r="AY166">
        <v>2.6833518320560303</v>
      </c>
      <c r="AZ166">
        <v>47.372015473121387</v>
      </c>
      <c r="BA166" t="e">
        <v>#VALUE!</v>
      </c>
      <c r="BB166">
        <v>112.875787252283</v>
      </c>
      <c r="BG166" t="s">
        <v>450</v>
      </c>
    </row>
    <row r="167" spans="1:59">
      <c r="A167" t="s">
        <v>412</v>
      </c>
      <c r="B167" t="s">
        <v>248</v>
      </c>
      <c r="C167" t="s">
        <v>412</v>
      </c>
      <c r="D167">
        <v>0</v>
      </c>
      <c r="E167" t="s">
        <v>286</v>
      </c>
      <c r="F167">
        <v>35064</v>
      </c>
      <c r="G167">
        <v>2000</v>
      </c>
      <c r="H167">
        <v>125.72031</v>
      </c>
      <c r="I167">
        <v>3624.5930488341396</v>
      </c>
      <c r="J167">
        <v>28830.608585312424</v>
      </c>
      <c r="M167">
        <v>92.708349951067106</v>
      </c>
      <c r="N167">
        <v>197.04375799763031</v>
      </c>
      <c r="O167">
        <v>0</v>
      </c>
      <c r="P167">
        <v>0</v>
      </c>
      <c r="Q167">
        <v>0</v>
      </c>
      <c r="R167">
        <v>0</v>
      </c>
      <c r="S167">
        <v>0</v>
      </c>
      <c r="T167">
        <v>1567.3184229153612</v>
      </c>
      <c r="U167">
        <v>0</v>
      </c>
      <c r="V167">
        <v>0.12238623493629759</v>
      </c>
      <c r="W167">
        <v>0</v>
      </c>
      <c r="X167">
        <v>4.5435756866202721E-2</v>
      </c>
      <c r="Y167">
        <v>45.435756866202723</v>
      </c>
      <c r="Z167">
        <v>45.435756866202723</v>
      </c>
      <c r="AA167">
        <v>0</v>
      </c>
      <c r="AB167">
        <v>0</v>
      </c>
      <c r="AC167">
        <v>184.78114849233981</v>
      </c>
      <c r="AD167">
        <v>40.087850842763473</v>
      </c>
      <c r="AE167">
        <v>0</v>
      </c>
      <c r="AF167">
        <v>0</v>
      </c>
      <c r="AG167">
        <v>0</v>
      </c>
      <c r="AH167">
        <v>20.585400563513673</v>
      </c>
      <c r="AI167">
        <v>8.4839912164250109</v>
      </c>
      <c r="AJ167">
        <v>36.951765649777712</v>
      </c>
      <c r="AK167">
        <v>162.91194836694754</v>
      </c>
      <c r="AL167">
        <v>0</v>
      </c>
      <c r="AM167">
        <v>0</v>
      </c>
      <c r="AN167">
        <v>508.586049427727</v>
      </c>
      <c r="AO167">
        <v>0.23755488606199554</v>
      </c>
      <c r="AP167">
        <v>0</v>
      </c>
      <c r="AQ167">
        <v>0</v>
      </c>
      <c r="AR167">
        <v>0</v>
      </c>
      <c r="AS167" t="s">
        <v>274</v>
      </c>
      <c r="AT167" t="s">
        <v>274</v>
      </c>
      <c r="AU167">
        <v>0</v>
      </c>
      <c r="AV167">
        <v>0</v>
      </c>
      <c r="AW167">
        <v>230.58714129248966</v>
      </c>
      <c r="AX167">
        <v>0</v>
      </c>
      <c r="AY167">
        <v>0.36140347463510647</v>
      </c>
      <c r="AZ167">
        <v>12.535409149122897</v>
      </c>
      <c r="BA167" t="e">
        <v>#VALUE!</v>
      </c>
      <c r="BB167">
        <v>127.4345352</v>
      </c>
      <c r="BG167" t="s">
        <v>451</v>
      </c>
    </row>
    <row r="168" spans="1:59">
      <c r="A168" t="s">
        <v>412</v>
      </c>
      <c r="B168" t="s">
        <v>248</v>
      </c>
      <c r="C168" t="s">
        <v>412</v>
      </c>
      <c r="D168">
        <v>0</v>
      </c>
      <c r="E168" t="s">
        <v>286</v>
      </c>
      <c r="F168">
        <v>36891</v>
      </c>
      <c r="G168">
        <v>2005</v>
      </c>
      <c r="H168">
        <v>126.392944</v>
      </c>
      <c r="I168">
        <v>3872.8440000000001</v>
      </c>
      <c r="J168">
        <v>30641.299090240354</v>
      </c>
      <c r="M168">
        <v>121.25904245677594</v>
      </c>
      <c r="N168">
        <v>153.28899999999999</v>
      </c>
      <c r="O168">
        <v>0</v>
      </c>
      <c r="P168">
        <v>0</v>
      </c>
      <c r="Q168">
        <v>0</v>
      </c>
      <c r="R168">
        <v>0</v>
      </c>
      <c r="S168">
        <v>0</v>
      </c>
      <c r="T168">
        <v>1212.7971320930699</v>
      </c>
      <c r="U168">
        <v>0</v>
      </c>
      <c r="V168">
        <v>9.8883246905625055E-2</v>
      </c>
      <c r="W168">
        <v>0</v>
      </c>
      <c r="X168">
        <v>3.0815696813233994E-2</v>
      </c>
      <c r="Y168">
        <v>30.815696813233995</v>
      </c>
      <c r="Z168">
        <v>30.815696813233995</v>
      </c>
      <c r="AA168">
        <v>0</v>
      </c>
      <c r="AB168">
        <v>0</v>
      </c>
      <c r="AC168">
        <v>127.99199284087489</v>
      </c>
      <c r="AD168">
        <v>27.188609647298453</v>
      </c>
      <c r="AE168">
        <v>0</v>
      </c>
      <c r="AF168">
        <v>0</v>
      </c>
      <c r="AG168">
        <v>0</v>
      </c>
      <c r="AH168">
        <v>13.961547166744257</v>
      </c>
      <c r="AI168">
        <v>5.754060658907278</v>
      </c>
      <c r="AJ168">
        <v>25.061636154326717</v>
      </c>
      <c r="AK168">
        <v>113.15973985130674</v>
      </c>
      <c r="AL168">
        <v>0</v>
      </c>
      <c r="AM168">
        <v>0</v>
      </c>
      <c r="AN168">
        <v>344.93611603646855</v>
      </c>
      <c r="AO168">
        <v>0.16111582265363511</v>
      </c>
      <c r="AP168">
        <v>0</v>
      </c>
      <c r="AQ168">
        <v>0</v>
      </c>
      <c r="AR168">
        <v>0</v>
      </c>
      <c r="AS168" t="s">
        <v>274</v>
      </c>
      <c r="AT168" t="s">
        <v>274</v>
      </c>
      <c r="AU168">
        <v>0</v>
      </c>
      <c r="AV168">
        <v>0</v>
      </c>
      <c r="AW168">
        <v>201.03005964703272</v>
      </c>
      <c r="AX168">
        <v>0</v>
      </c>
      <c r="AY168">
        <v>0.24380867980442006</v>
      </c>
      <c r="AZ168">
        <v>7.9568649842942278</v>
      </c>
      <c r="BA168" t="e">
        <v>#VALUE!</v>
      </c>
      <c r="BB168">
        <v>127.4345352</v>
      </c>
      <c r="BG168" t="s">
        <v>452</v>
      </c>
    </row>
    <row r="169" spans="1:59">
      <c r="A169" t="s">
        <v>412</v>
      </c>
      <c r="B169" t="s">
        <v>248</v>
      </c>
      <c r="C169" t="s">
        <v>412</v>
      </c>
      <c r="D169">
        <v>0</v>
      </c>
      <c r="E169" t="s">
        <v>286</v>
      </c>
      <c r="F169">
        <v>38718</v>
      </c>
      <c r="G169">
        <v>2010</v>
      </c>
      <c r="H169">
        <v>126.53592</v>
      </c>
      <c r="I169">
        <v>3863.7400656183231</v>
      </c>
      <c r="J169">
        <v>30534.729313370648</v>
      </c>
      <c r="M169">
        <v>149.80973496248475</v>
      </c>
      <c r="N169">
        <v>233.09333142484357</v>
      </c>
      <c r="O169">
        <v>0</v>
      </c>
      <c r="P169">
        <v>0</v>
      </c>
      <c r="Q169">
        <v>0</v>
      </c>
      <c r="R169">
        <v>0</v>
      </c>
      <c r="S169">
        <v>0</v>
      </c>
      <c r="T169">
        <v>1842.1119586030873</v>
      </c>
      <c r="U169">
        <v>0</v>
      </c>
      <c r="V169">
        <v>0.15277622951614506</v>
      </c>
      <c r="W169">
        <v>0</v>
      </c>
      <c r="X169">
        <v>4.6858766319661876E-2</v>
      </c>
      <c r="Y169">
        <v>46.858766319661875</v>
      </c>
      <c r="Z169">
        <v>46.858766319661875</v>
      </c>
      <c r="AA169">
        <v>0</v>
      </c>
      <c r="AB169">
        <v>0</v>
      </c>
      <c r="AC169">
        <v>198.68438112633004</v>
      </c>
      <c r="AD169">
        <v>41.34336840542008</v>
      </c>
      <c r="AE169">
        <v>0</v>
      </c>
      <c r="AF169">
        <v>0</v>
      </c>
      <c r="AG169">
        <v>0</v>
      </c>
      <c r="AH169">
        <v>21.230117888051364</v>
      </c>
      <c r="AI169">
        <v>8.7497026414506465</v>
      </c>
      <c r="AJ169">
        <v>38.109063678211228</v>
      </c>
      <c r="AK169">
        <v>176.13025616058209</v>
      </c>
      <c r="AL169">
        <v>0</v>
      </c>
      <c r="AM169">
        <v>0</v>
      </c>
      <c r="AN169">
        <v>524.51453408716134</v>
      </c>
      <c r="AO169">
        <v>0.2449949040543685</v>
      </c>
      <c r="AP169">
        <v>0</v>
      </c>
      <c r="AQ169">
        <v>0</v>
      </c>
      <c r="AR169">
        <v>0</v>
      </c>
      <c r="AS169" t="s">
        <v>274</v>
      </c>
      <c r="AT169" t="s">
        <v>274</v>
      </c>
      <c r="AU169">
        <v>0</v>
      </c>
      <c r="AV169">
        <v>0</v>
      </c>
      <c r="AW169">
        <v>201.03005964703274</v>
      </c>
      <c r="AX169">
        <v>0</v>
      </c>
      <c r="AY169">
        <v>0.37031987691449092</v>
      </c>
      <c r="AZ169">
        <v>12.12782576567116</v>
      </c>
      <c r="BA169" t="e">
        <v>#VALUE!</v>
      </c>
      <c r="BB169">
        <v>127.4345352</v>
      </c>
      <c r="BG169" t="s">
        <v>453</v>
      </c>
    </row>
    <row r="170" spans="1:59">
      <c r="A170" t="s">
        <v>412</v>
      </c>
      <c r="B170" t="s">
        <v>248</v>
      </c>
      <c r="C170" t="s">
        <v>412</v>
      </c>
      <c r="D170">
        <v>0</v>
      </c>
      <c r="E170" t="s">
        <v>286</v>
      </c>
      <c r="F170">
        <v>40545</v>
      </c>
      <c r="G170">
        <v>2015</v>
      </c>
      <c r="H170">
        <v>126.071988</v>
      </c>
      <c r="I170">
        <v>4245.0110146193938</v>
      </c>
      <c r="J170">
        <v>33671.326057136452</v>
      </c>
      <c r="M170">
        <v>149.80973496248475</v>
      </c>
      <c r="N170">
        <v>234.64015025420619</v>
      </c>
      <c r="O170">
        <v>0</v>
      </c>
      <c r="P170">
        <v>0</v>
      </c>
      <c r="Q170">
        <v>0</v>
      </c>
      <c r="R170">
        <v>0</v>
      </c>
      <c r="S170">
        <v>0</v>
      </c>
      <c r="T170">
        <v>1861.1600719281605</v>
      </c>
      <c r="U170">
        <v>0</v>
      </c>
      <c r="V170">
        <v>0.1540520102576827</v>
      </c>
      <c r="W170">
        <v>0</v>
      </c>
      <c r="X170">
        <v>4.674336257802407E-2</v>
      </c>
      <c r="Y170">
        <v>46.743362578024069</v>
      </c>
      <c r="Z170">
        <v>46.743362578024069</v>
      </c>
      <c r="AA170">
        <v>0</v>
      </c>
      <c r="AB170">
        <v>0</v>
      </c>
      <c r="AC170">
        <v>198.19506135144405</v>
      </c>
      <c r="AD170">
        <v>41.241547982463409</v>
      </c>
      <c r="AE170">
        <v>0</v>
      </c>
      <c r="AF170">
        <v>0</v>
      </c>
      <c r="AG170">
        <v>0</v>
      </c>
      <c r="AH170">
        <v>21.177832366427104</v>
      </c>
      <c r="AI170">
        <v>8.728153879023715</v>
      </c>
      <c r="AJ170">
        <v>38.015208699000354</v>
      </c>
      <c r="AK170">
        <v>175.69648267115866</v>
      </c>
      <c r="AL170">
        <v>0</v>
      </c>
      <c r="AM170">
        <v>0</v>
      </c>
      <c r="AN170">
        <v>523.22276000663737</v>
      </c>
      <c r="AO170">
        <v>0.2443915307513414</v>
      </c>
      <c r="AP170">
        <v>0</v>
      </c>
      <c r="AQ170">
        <v>0</v>
      </c>
      <c r="AR170">
        <v>0</v>
      </c>
      <c r="AS170" t="s">
        <v>274</v>
      </c>
      <c r="AT170" t="s">
        <v>274</v>
      </c>
      <c r="AU170">
        <v>0</v>
      </c>
      <c r="AV170">
        <v>0</v>
      </c>
      <c r="AW170">
        <v>199.21297581587336</v>
      </c>
      <c r="AX170">
        <v>0</v>
      </c>
      <c r="AY170">
        <v>0.37076723639849374</v>
      </c>
      <c r="AZ170">
        <v>11.011364261964127</v>
      </c>
      <c r="BA170" t="e">
        <v>#VALUE!</v>
      </c>
      <c r="BB170">
        <v>125.08777743216</v>
      </c>
      <c r="BG170" t="s">
        <v>454</v>
      </c>
    </row>
    <row r="171" spans="1:59">
      <c r="A171" t="s">
        <v>412</v>
      </c>
      <c r="B171" t="s">
        <v>248</v>
      </c>
      <c r="C171" t="s">
        <v>412</v>
      </c>
      <c r="D171">
        <v>0</v>
      </c>
      <c r="E171" t="s">
        <v>286</v>
      </c>
      <c r="F171">
        <v>42372</v>
      </c>
      <c r="G171">
        <v>2020</v>
      </c>
      <c r="H171">
        <v>124.803628</v>
      </c>
      <c r="I171">
        <v>4561.8298042804072</v>
      </c>
      <c r="J171">
        <v>36552.060844580628</v>
      </c>
      <c r="M171">
        <v>149.80973496248475</v>
      </c>
      <c r="N171">
        <v>244.72361195134269</v>
      </c>
      <c r="O171">
        <v>0</v>
      </c>
      <c r="P171">
        <v>0</v>
      </c>
      <c r="Q171">
        <v>0</v>
      </c>
      <c r="R171">
        <v>0</v>
      </c>
      <c r="S171">
        <v>0</v>
      </c>
      <c r="T171">
        <v>1960.8693743369599</v>
      </c>
      <c r="U171">
        <v>0</v>
      </c>
      <c r="V171">
        <v>0.16080298441827681</v>
      </c>
      <c r="W171">
        <v>0</v>
      </c>
      <c r="X171">
        <v>4.7679175353454867E-2</v>
      </c>
      <c r="Y171">
        <v>47.679175353454866</v>
      </c>
      <c r="Z171">
        <v>47.679175353454866</v>
      </c>
      <c r="AA171">
        <v>0</v>
      </c>
      <c r="AB171">
        <v>0</v>
      </c>
      <c r="AC171">
        <v>202.16297166449397</v>
      </c>
      <c r="AD171">
        <v>42.067213175379514</v>
      </c>
      <c r="AE171">
        <v>0</v>
      </c>
      <c r="AF171">
        <v>0</v>
      </c>
      <c r="AG171">
        <v>0</v>
      </c>
      <c r="AH171">
        <v>21.601817398555532</v>
      </c>
      <c r="AI171">
        <v>8.9028935095387922</v>
      </c>
      <c r="AJ171">
        <v>38.776281843916074</v>
      </c>
      <c r="AK171">
        <v>179.21396630977105</v>
      </c>
      <c r="AL171">
        <v>0</v>
      </c>
      <c r="AM171">
        <v>0</v>
      </c>
      <c r="AN171">
        <v>533.69779894704459</v>
      </c>
      <c r="AO171">
        <v>0.24928430491371451</v>
      </c>
      <c r="AP171">
        <v>0</v>
      </c>
      <c r="AQ171">
        <v>0</v>
      </c>
      <c r="AR171">
        <v>0</v>
      </c>
      <c r="AS171" t="s">
        <v>274</v>
      </c>
      <c r="AT171" t="s">
        <v>274</v>
      </c>
      <c r="AU171">
        <v>0</v>
      </c>
      <c r="AV171">
        <v>0</v>
      </c>
      <c r="AW171">
        <v>194.82866803606473</v>
      </c>
      <c r="AX171">
        <v>0</v>
      </c>
      <c r="AY171">
        <v>0.38203356839478148</v>
      </c>
      <c r="AZ171">
        <v>10.451765497414447</v>
      </c>
      <c r="BA171" t="e">
        <v>#VALUE!</v>
      </c>
      <c r="BB171">
        <v>122.74101966431999</v>
      </c>
      <c r="BG171" t="s">
        <v>455</v>
      </c>
    </row>
    <row r="172" spans="1:59">
      <c r="A172" t="s">
        <v>412</v>
      </c>
      <c r="B172" t="s">
        <v>248</v>
      </c>
      <c r="C172" t="s">
        <v>412</v>
      </c>
      <c r="D172">
        <v>0</v>
      </c>
      <c r="E172" t="s">
        <v>286</v>
      </c>
      <c r="F172">
        <v>44199</v>
      </c>
      <c r="G172">
        <v>2025</v>
      </c>
      <c r="H172">
        <v>122.770562999999</v>
      </c>
      <c r="I172">
        <v>4794.5289711444238</v>
      </c>
      <c r="J172">
        <v>39052.757061515331</v>
      </c>
      <c r="M172">
        <v>149.80973496248475</v>
      </c>
      <c r="N172">
        <v>277.72599780520397</v>
      </c>
      <c r="O172">
        <v>0</v>
      </c>
      <c r="P172">
        <v>0</v>
      </c>
      <c r="Q172">
        <v>0</v>
      </c>
      <c r="R172">
        <v>0</v>
      </c>
      <c r="S172">
        <v>0</v>
      </c>
      <c r="T172">
        <v>2262.1546323380976</v>
      </c>
      <c r="U172">
        <v>0</v>
      </c>
      <c r="V172">
        <v>0.18072417526091603</v>
      </c>
      <c r="W172">
        <v>0</v>
      </c>
      <c r="X172">
        <v>5.2410901310257885E-2</v>
      </c>
      <c r="Y172">
        <v>52.410901310257884</v>
      </c>
      <c r="Z172">
        <v>52.410901310257884</v>
      </c>
      <c r="AA172">
        <v>0</v>
      </c>
      <c r="AB172">
        <v>0</v>
      </c>
      <c r="AC172">
        <v>222.22581405717403</v>
      </c>
      <c r="AD172">
        <v>46.242002756715806</v>
      </c>
      <c r="AE172">
        <v>0</v>
      </c>
      <c r="AF172">
        <v>0</v>
      </c>
      <c r="AG172">
        <v>0</v>
      </c>
      <c r="AH172">
        <v>23.74560196154626</v>
      </c>
      <c r="AI172">
        <v>9.7864249883751881</v>
      </c>
      <c r="AJ172">
        <v>42.624476321882696</v>
      </c>
      <c r="AK172">
        <v>196.99932794665432</v>
      </c>
      <c r="AL172">
        <v>0</v>
      </c>
      <c r="AM172">
        <v>0</v>
      </c>
      <c r="AN172">
        <v>586.66246768650467</v>
      </c>
      <c r="AO172">
        <v>0.27402351249101903</v>
      </c>
      <c r="AP172">
        <v>0</v>
      </c>
      <c r="AQ172">
        <v>0</v>
      </c>
      <c r="AR172">
        <v>0</v>
      </c>
      <c r="AS172" t="s">
        <v>274</v>
      </c>
      <c r="AT172" t="s">
        <v>274</v>
      </c>
      <c r="AU172">
        <v>0</v>
      </c>
      <c r="AV172">
        <v>0</v>
      </c>
      <c r="AW172">
        <v>188.71442257637941</v>
      </c>
      <c r="AX172">
        <v>0</v>
      </c>
      <c r="AY172">
        <v>0.42690120522016595</v>
      </c>
      <c r="AZ172">
        <v>10.931397354294791</v>
      </c>
      <c r="BA172" t="e">
        <v>#VALUE!</v>
      </c>
      <c r="BB172">
        <v>117.8084034583015</v>
      </c>
      <c r="BG172" t="s">
        <v>456</v>
      </c>
    </row>
    <row r="173" spans="1:59">
      <c r="A173" t="s">
        <v>412</v>
      </c>
      <c r="B173" t="s">
        <v>248</v>
      </c>
      <c r="C173" t="s">
        <v>412</v>
      </c>
      <c r="D173">
        <v>0</v>
      </c>
      <c r="E173" t="s">
        <v>286</v>
      </c>
      <c r="F173">
        <v>46026</v>
      </c>
      <c r="G173">
        <v>2030</v>
      </c>
      <c r="H173">
        <v>120.21754900000001</v>
      </c>
      <c r="I173">
        <v>5039.0981341684019</v>
      </c>
      <c r="J173">
        <v>41916.493690687392</v>
      </c>
      <c r="M173">
        <v>149.80973496248475</v>
      </c>
      <c r="N173">
        <v>326.16670334117805</v>
      </c>
      <c r="O173">
        <v>0</v>
      </c>
      <c r="P173">
        <v>0</v>
      </c>
      <c r="Q173">
        <v>0</v>
      </c>
      <c r="R173">
        <v>0</v>
      </c>
      <c r="S173">
        <v>0</v>
      </c>
      <c r="T173">
        <v>2713.137192151356</v>
      </c>
      <c r="U173">
        <v>0</v>
      </c>
      <c r="V173">
        <v>0.20876117335657901</v>
      </c>
      <c r="W173">
        <v>0</v>
      </c>
      <c r="X173">
        <v>5.9210434908352552E-2</v>
      </c>
      <c r="Y173">
        <v>59.210434908352553</v>
      </c>
      <c r="Z173">
        <v>59.210434908352553</v>
      </c>
      <c r="AA173">
        <v>0</v>
      </c>
      <c r="AB173">
        <v>0</v>
      </c>
      <c r="AC173">
        <v>251.05630258666537</v>
      </c>
      <c r="AD173">
        <v>52.241213675188142</v>
      </c>
      <c r="AE173">
        <v>0</v>
      </c>
      <c r="AF173">
        <v>0</v>
      </c>
      <c r="AG173">
        <v>0</v>
      </c>
      <c r="AH173">
        <v>26.826240040802407</v>
      </c>
      <c r="AI173">
        <v>11.056067826985682</v>
      </c>
      <c r="AJ173">
        <v>48.154367081366871</v>
      </c>
      <c r="AK173">
        <v>222.55705574160024</v>
      </c>
      <c r="AL173">
        <v>0</v>
      </c>
      <c r="AM173">
        <v>0</v>
      </c>
      <c r="AN173">
        <v>662.77318244337505</v>
      </c>
      <c r="AO173">
        <v>0.30957398068122982</v>
      </c>
      <c r="AP173">
        <v>0</v>
      </c>
      <c r="AQ173">
        <v>0</v>
      </c>
      <c r="AR173">
        <v>0</v>
      </c>
      <c r="AS173" t="s">
        <v>274</v>
      </c>
      <c r="AT173" t="s">
        <v>274</v>
      </c>
      <c r="AU173">
        <v>0</v>
      </c>
      <c r="AV173">
        <v>0</v>
      </c>
      <c r="AW173">
        <v>181.53427159122691</v>
      </c>
      <c r="AX173">
        <v>0</v>
      </c>
      <c r="AY173">
        <v>0.49252738390426304</v>
      </c>
      <c r="AZ173">
        <v>11.750204765187412</v>
      </c>
      <c r="BA173" t="e">
        <v>#VALUE!</v>
      </c>
      <c r="BB173">
        <v>112.875787252283</v>
      </c>
      <c r="BG173" t="s">
        <v>457</v>
      </c>
    </row>
    <row r="174" spans="1:59">
      <c r="A174" t="s">
        <v>412</v>
      </c>
      <c r="B174" t="s">
        <v>248</v>
      </c>
      <c r="C174" t="s">
        <v>412</v>
      </c>
      <c r="D174">
        <v>0</v>
      </c>
      <c r="E174" t="s">
        <v>286</v>
      </c>
      <c r="F174">
        <v>47853</v>
      </c>
      <c r="G174">
        <v>2035</v>
      </c>
      <c r="H174">
        <v>117.34894899999901</v>
      </c>
      <c r="I174">
        <v>5296.1427824511484</v>
      </c>
      <c r="J174">
        <v>45131.574058249069</v>
      </c>
      <c r="M174">
        <v>149.80973496248475</v>
      </c>
      <c r="N174">
        <v>360.8524421238501</v>
      </c>
      <c r="O174">
        <v>0</v>
      </c>
      <c r="P174">
        <v>0</v>
      </c>
      <c r="Q174">
        <v>0</v>
      </c>
      <c r="R174">
        <v>0</v>
      </c>
      <c r="S174">
        <v>0</v>
      </c>
      <c r="T174">
        <v>3075.0376990922446</v>
      </c>
      <c r="U174">
        <v>0</v>
      </c>
      <c r="V174">
        <v>0.22962707866050314</v>
      </c>
      <c r="W174">
        <v>0</v>
      </c>
      <c r="X174">
        <v>6.270791277531064E-2</v>
      </c>
      <c r="Y174">
        <v>62.707912775310646</v>
      </c>
      <c r="Z174">
        <v>62.707912775310646</v>
      </c>
      <c r="AA174">
        <v>0</v>
      </c>
      <c r="AB174">
        <v>0</v>
      </c>
      <c r="AC174">
        <v>265.8858484769512</v>
      </c>
      <c r="AD174">
        <v>55.327029357082822</v>
      </c>
      <c r="AE174">
        <v>0</v>
      </c>
      <c r="AF174">
        <v>0</v>
      </c>
      <c r="AG174">
        <v>0</v>
      </c>
      <c r="AH174">
        <v>28.410828651604451</v>
      </c>
      <c r="AI174">
        <v>11.709134344404816</v>
      </c>
      <c r="AJ174">
        <v>50.99877843090583</v>
      </c>
      <c r="AK174">
        <v>235.70319084086805</v>
      </c>
      <c r="AL174">
        <v>0</v>
      </c>
      <c r="AM174">
        <v>0</v>
      </c>
      <c r="AN174">
        <v>701.92227060658468</v>
      </c>
      <c r="AO174">
        <v>0.32786008425899588</v>
      </c>
      <c r="AP174">
        <v>0</v>
      </c>
      <c r="AQ174">
        <v>0</v>
      </c>
      <c r="AR174">
        <v>0</v>
      </c>
      <c r="AS174" t="s">
        <v>274</v>
      </c>
      <c r="AT174" t="s">
        <v>274</v>
      </c>
      <c r="AU174">
        <v>0</v>
      </c>
      <c r="AV174">
        <v>0</v>
      </c>
      <c r="AW174">
        <v>173.77716056522718</v>
      </c>
      <c r="AX174">
        <v>0</v>
      </c>
      <c r="AY174">
        <v>0.53437131997927967</v>
      </c>
      <c r="AZ174">
        <v>11.84029875159225</v>
      </c>
      <c r="BA174" t="e">
        <v>#VALUE!</v>
      </c>
      <c r="BB174">
        <v>112.875787252283</v>
      </c>
      <c r="BG174" t="s">
        <v>458</v>
      </c>
    </row>
    <row r="175" spans="1:59">
      <c r="A175" t="s">
        <v>412</v>
      </c>
      <c r="B175" t="s">
        <v>248</v>
      </c>
      <c r="C175" t="s">
        <v>412</v>
      </c>
      <c r="D175">
        <v>0</v>
      </c>
      <c r="E175" t="s">
        <v>286</v>
      </c>
      <c r="F175">
        <v>49680</v>
      </c>
      <c r="G175">
        <v>2040</v>
      </c>
      <c r="H175">
        <v>114.340034</v>
      </c>
      <c r="I175">
        <v>5566.2992911207348</v>
      </c>
      <c r="J175">
        <v>48681.980373739745</v>
      </c>
      <c r="M175">
        <v>149.80973496248475</v>
      </c>
      <c r="N175">
        <v>428.775566977106</v>
      </c>
      <c r="O175">
        <v>0</v>
      </c>
      <c r="P175">
        <v>0</v>
      </c>
      <c r="Q175">
        <v>0</v>
      </c>
      <c r="R175">
        <v>0</v>
      </c>
      <c r="S175">
        <v>0</v>
      </c>
      <c r="T175">
        <v>3750.0038435978249</v>
      </c>
      <c r="U175">
        <v>0</v>
      </c>
      <c r="V175">
        <v>0.26590129467946089</v>
      </c>
      <c r="W175">
        <v>0</v>
      </c>
      <c r="X175">
        <v>7.1084307169746619E-2</v>
      </c>
      <c r="Y175">
        <v>71.084307169746623</v>
      </c>
      <c r="Z175">
        <v>71.084307169746623</v>
      </c>
      <c r="AA175">
        <v>0</v>
      </c>
      <c r="AB175">
        <v>0</v>
      </c>
      <c r="AC175">
        <v>301.40233486874615</v>
      </c>
      <c r="AD175">
        <v>62.717500480368706</v>
      </c>
      <c r="AE175">
        <v>0</v>
      </c>
      <c r="AF175">
        <v>0</v>
      </c>
      <c r="AG175">
        <v>0</v>
      </c>
      <c r="AH175">
        <v>32.205888881264627</v>
      </c>
      <c r="AI175">
        <v>13.273216498400323</v>
      </c>
      <c r="AJ175">
        <v>57.8110906713463</v>
      </c>
      <c r="AK175">
        <v>267.18793972071688</v>
      </c>
      <c r="AL175">
        <v>0</v>
      </c>
      <c r="AM175">
        <v>0</v>
      </c>
      <c r="AN175">
        <v>795.68360809370438</v>
      </c>
      <c r="AO175">
        <v>0.37165496197700576</v>
      </c>
      <c r="AP175">
        <v>0</v>
      </c>
      <c r="AQ175">
        <v>0</v>
      </c>
      <c r="AR175">
        <v>0</v>
      </c>
      <c r="AS175" t="s">
        <v>274</v>
      </c>
      <c r="AT175" t="s">
        <v>274</v>
      </c>
      <c r="AU175">
        <v>0</v>
      </c>
      <c r="AV175">
        <v>0</v>
      </c>
      <c r="AW175">
        <v>165.78441647432325</v>
      </c>
      <c r="AX175">
        <v>0</v>
      </c>
      <c r="AY175">
        <v>0.62169219898733474</v>
      </c>
      <c r="AZ175">
        <v>12.770478814019054</v>
      </c>
      <c r="BA175" t="e">
        <v>#VALUE!</v>
      </c>
      <c r="BB175">
        <v>112.875787252283</v>
      </c>
      <c r="BG175" t="s">
        <v>459</v>
      </c>
    </row>
    <row r="176" spans="1:59">
      <c r="A176" t="s">
        <v>412</v>
      </c>
      <c r="B176" t="s">
        <v>248</v>
      </c>
      <c r="C176" t="s">
        <v>412</v>
      </c>
      <c r="D176">
        <v>0</v>
      </c>
      <c r="E176" t="s">
        <v>286</v>
      </c>
      <c r="F176">
        <v>51507</v>
      </c>
      <c r="G176">
        <v>2045</v>
      </c>
      <c r="H176">
        <v>111.365735</v>
      </c>
      <c r="I176">
        <v>5850.2364968323973</v>
      </c>
      <c r="J176">
        <v>52531.745934531806</v>
      </c>
      <c r="M176">
        <v>149.80973496248475</v>
      </c>
      <c r="N176">
        <v>488.18672849757741</v>
      </c>
      <c r="O176">
        <v>0</v>
      </c>
      <c r="P176">
        <v>0</v>
      </c>
      <c r="Q176">
        <v>0</v>
      </c>
      <c r="R176">
        <v>0</v>
      </c>
      <c r="S176">
        <v>0</v>
      </c>
      <c r="T176">
        <v>4383.6349528656856</v>
      </c>
      <c r="U176">
        <v>0</v>
      </c>
      <c r="V176">
        <v>0.29669816112456826</v>
      </c>
      <c r="W176">
        <v>0</v>
      </c>
      <c r="X176">
        <v>7.7028282586032365E-2</v>
      </c>
      <c r="Y176">
        <v>77.028282586032361</v>
      </c>
      <c r="Z176">
        <v>77.028282586032361</v>
      </c>
      <c r="AA176">
        <v>0</v>
      </c>
      <c r="AB176">
        <v>0</v>
      </c>
      <c r="AC176">
        <v>326.60519806319002</v>
      </c>
      <c r="AD176">
        <v>67.961854626439077</v>
      </c>
      <c r="AE176">
        <v>0</v>
      </c>
      <c r="AF176">
        <v>0</v>
      </c>
      <c r="AG176">
        <v>0</v>
      </c>
      <c r="AH176">
        <v>34.898902563071175</v>
      </c>
      <c r="AI176">
        <v>14.383105244634137</v>
      </c>
      <c r="AJ176">
        <v>62.645177341398224</v>
      </c>
      <c r="AK176">
        <v>289.52984060519077</v>
      </c>
      <c r="AL176">
        <v>0</v>
      </c>
      <c r="AM176">
        <v>0</v>
      </c>
      <c r="AN176">
        <v>862.21761530230799</v>
      </c>
      <c r="AO176">
        <v>0.40273225660487161</v>
      </c>
      <c r="AP176">
        <v>0</v>
      </c>
      <c r="AQ176">
        <v>0</v>
      </c>
      <c r="AR176">
        <v>0</v>
      </c>
      <c r="AS176" t="s">
        <v>274</v>
      </c>
      <c r="AT176" t="s">
        <v>274</v>
      </c>
      <c r="AU176">
        <v>0</v>
      </c>
      <c r="AV176">
        <v>0</v>
      </c>
      <c r="AW176">
        <v>157.78446665908209</v>
      </c>
      <c r="AX176">
        <v>0</v>
      </c>
      <c r="AY176">
        <v>0.6916695030660226</v>
      </c>
      <c r="AZ176">
        <v>13.166695505000392</v>
      </c>
      <c r="BA176" t="e">
        <v>#VALUE!</v>
      </c>
      <c r="BB176">
        <v>112.875787252283</v>
      </c>
      <c r="BG176" t="s">
        <v>460</v>
      </c>
    </row>
    <row r="177" spans="1:59">
      <c r="A177" t="s">
        <v>412</v>
      </c>
      <c r="B177" t="s">
        <v>248</v>
      </c>
      <c r="C177" t="s">
        <v>412</v>
      </c>
      <c r="D177">
        <v>0</v>
      </c>
      <c r="E177" t="s">
        <v>286</v>
      </c>
      <c r="F177">
        <v>53334</v>
      </c>
      <c r="G177">
        <v>2050</v>
      </c>
      <c r="H177">
        <v>108.548677</v>
      </c>
      <c r="I177">
        <v>6148.6573536326659</v>
      </c>
      <c r="J177">
        <v>56644.240386574827</v>
      </c>
      <c r="M177">
        <v>149.80973496248475</v>
      </c>
      <c r="N177">
        <v>530.32849001605189</v>
      </c>
      <c r="O177">
        <v>0</v>
      </c>
      <c r="P177">
        <v>0</v>
      </c>
      <c r="Q177">
        <v>0</v>
      </c>
      <c r="R177">
        <v>0</v>
      </c>
      <c r="S177">
        <v>0</v>
      </c>
      <c r="T177">
        <v>4885.6283160047351</v>
      </c>
      <c r="U177">
        <v>0</v>
      </c>
      <c r="V177">
        <v>0.31901478551108498</v>
      </c>
      <c r="W177">
        <v>0</v>
      </c>
      <c r="X177">
        <v>7.9509176036189635E-2</v>
      </c>
      <c r="Y177">
        <v>79.509176036189629</v>
      </c>
      <c r="Z177">
        <v>79.509176036189629</v>
      </c>
      <c r="AA177">
        <v>0</v>
      </c>
      <c r="AB177">
        <v>0</v>
      </c>
      <c r="AC177">
        <v>337.12435634453033</v>
      </c>
      <c r="AD177">
        <v>70.150740505011768</v>
      </c>
      <c r="AE177">
        <v>0</v>
      </c>
      <c r="AF177">
        <v>0</v>
      </c>
      <c r="AG177">
        <v>0</v>
      </c>
      <c r="AH177">
        <v>36.02291125026602</v>
      </c>
      <c r="AI177">
        <v>14.846350047664529</v>
      </c>
      <c r="AJ177">
        <v>64.6628259885251</v>
      </c>
      <c r="AK177">
        <v>298.85489188593613</v>
      </c>
      <c r="AL177">
        <v>0</v>
      </c>
      <c r="AM177">
        <v>0</v>
      </c>
      <c r="AN177">
        <v>889.98754554870288</v>
      </c>
      <c r="AO177">
        <v>0.41570328210400764</v>
      </c>
      <c r="AP177">
        <v>0</v>
      </c>
      <c r="AQ177">
        <v>0</v>
      </c>
      <c r="AR177">
        <v>0</v>
      </c>
      <c r="AS177" t="s">
        <v>274</v>
      </c>
      <c r="AT177" t="s">
        <v>274</v>
      </c>
      <c r="AU177">
        <v>0</v>
      </c>
      <c r="AV177">
        <v>0</v>
      </c>
      <c r="AW177">
        <v>149.92439126508754</v>
      </c>
      <c r="AX177">
        <v>0</v>
      </c>
      <c r="AY177">
        <v>0.73247485122448452</v>
      </c>
      <c r="AZ177">
        <v>12.931144388655046</v>
      </c>
      <c r="BA177" t="e">
        <v>#VALUE!</v>
      </c>
      <c r="BB177">
        <v>112.875787252283</v>
      </c>
      <c r="BG177" t="s">
        <v>461</v>
      </c>
    </row>
    <row r="178" spans="1:59">
      <c r="A178" t="s">
        <v>412</v>
      </c>
      <c r="B178" t="s">
        <v>248</v>
      </c>
      <c r="C178" t="s">
        <v>412</v>
      </c>
      <c r="D178">
        <v>0</v>
      </c>
      <c r="E178" t="s">
        <v>186</v>
      </c>
      <c r="F178">
        <v>38718</v>
      </c>
      <c r="G178">
        <v>2000</v>
      </c>
      <c r="H178">
        <v>125.72031</v>
      </c>
      <c r="I178">
        <v>3624.5930488341396</v>
      </c>
      <c r="J178">
        <v>28830.608585312424</v>
      </c>
      <c r="K178">
        <v>1.0866896124229453E-4</v>
      </c>
      <c r="L178">
        <v>2.7757312278685699E-2</v>
      </c>
      <c r="M178">
        <v>92.708349951067106</v>
      </c>
      <c r="N178">
        <v>87.147595395115331</v>
      </c>
      <c r="O178">
        <v>0</v>
      </c>
      <c r="P178">
        <v>6.6322370924745302</v>
      </c>
      <c r="Q178">
        <v>0.2356</v>
      </c>
      <c r="R178">
        <v>1.66E-2</v>
      </c>
      <c r="S178">
        <v>1.8740011061060859E-3</v>
      </c>
      <c r="T178">
        <v>693.1862910226306</v>
      </c>
      <c r="U178">
        <v>0</v>
      </c>
      <c r="V178">
        <v>6.1676805935181565E-2</v>
      </c>
      <c r="W178">
        <v>0</v>
      </c>
      <c r="X178">
        <v>6.362072764163465E-3</v>
      </c>
      <c r="Y178">
        <v>6.3620727641634653</v>
      </c>
      <c r="Z178">
        <v>5.4982847172847045</v>
      </c>
      <c r="AA178">
        <v>7.3332787710567349</v>
      </c>
      <c r="AB178">
        <v>2.2834096563837001</v>
      </c>
      <c r="AC178">
        <v>56.664348981946446</v>
      </c>
      <c r="AD178">
        <v>51.315595139149316</v>
      </c>
      <c r="AE178">
        <v>4.1033652528025302</v>
      </c>
      <c r="AF178">
        <v>3.6318338725398518</v>
      </c>
      <c r="AG178">
        <v>1.5101082713013736</v>
      </c>
      <c r="AH178">
        <v>2.8923643183306229</v>
      </c>
      <c r="AI178">
        <v>1.0801350454755241</v>
      </c>
      <c r="AJ178">
        <v>4.4181496718091804</v>
      </c>
      <c r="AK178">
        <v>54.099018794347728</v>
      </c>
      <c r="AL178">
        <v>1.5101082713013736</v>
      </c>
      <c r="AM178">
        <v>3.4230279270376305</v>
      </c>
      <c r="AN178">
        <v>59.658841572063267</v>
      </c>
      <c r="AO178">
        <v>2.7865981239927996E-2</v>
      </c>
      <c r="AP178">
        <v>0</v>
      </c>
      <c r="AQ178">
        <v>0</v>
      </c>
      <c r="AR178">
        <v>0</v>
      </c>
      <c r="AS178">
        <v>7.1962255621865454</v>
      </c>
      <c r="AT178">
        <v>10.962155793897434</v>
      </c>
      <c r="AU178">
        <v>666.16280603453822</v>
      </c>
      <c r="AV178">
        <v>959.26497733055794</v>
      </c>
      <c r="AW178">
        <v>73.003422932310343</v>
      </c>
      <c r="AX178">
        <v>0</v>
      </c>
      <c r="AY178">
        <v>5.060497197440466E-2</v>
      </c>
      <c r="AZ178">
        <v>1.7552516043724811</v>
      </c>
      <c r="BA178">
        <v>30.374054987165476</v>
      </c>
      <c r="BB178">
        <v>127.4345352</v>
      </c>
      <c r="BG178" t="s">
        <v>462</v>
      </c>
    </row>
    <row r="179" spans="1:59">
      <c r="A179" t="s">
        <v>412</v>
      </c>
      <c r="B179" t="s">
        <v>248</v>
      </c>
      <c r="C179" t="s">
        <v>412</v>
      </c>
      <c r="D179">
        <v>0</v>
      </c>
      <c r="E179" t="s">
        <v>186</v>
      </c>
      <c r="F179">
        <v>40545</v>
      </c>
      <c r="G179">
        <v>2005</v>
      </c>
      <c r="H179">
        <v>126.392944</v>
      </c>
      <c r="I179">
        <v>3872.8440000000001</v>
      </c>
      <c r="J179">
        <v>30641.299090240354</v>
      </c>
      <c r="K179">
        <v>9.6009267246903489E-5</v>
      </c>
      <c r="L179">
        <v>2.4523646649918539E-2</v>
      </c>
      <c r="M179">
        <v>121.25904245677594</v>
      </c>
      <c r="N179">
        <v>88.40039857457873</v>
      </c>
      <c r="O179">
        <v>0</v>
      </c>
      <c r="P179">
        <v>6.6818139512153234</v>
      </c>
      <c r="Q179">
        <v>0.23169999999999999</v>
      </c>
      <c r="R179">
        <v>1.3466499999999999E-2</v>
      </c>
      <c r="S179">
        <v>1.8331719530166176E-3</v>
      </c>
      <c r="T179">
        <v>699.40928486149301</v>
      </c>
      <c r="U179">
        <v>0</v>
      </c>
      <c r="V179">
        <v>6.3282683410442839E-2</v>
      </c>
      <c r="W179">
        <v>0</v>
      </c>
      <c r="X179">
        <v>5.5741315001719208E-3</v>
      </c>
      <c r="Y179">
        <v>5.5741315001719212</v>
      </c>
      <c r="Z179">
        <v>4.857746680751454</v>
      </c>
      <c r="AA179">
        <v>6.4473493548098517</v>
      </c>
      <c r="AB179">
        <v>1.8630908911081225</v>
      </c>
      <c r="AC179">
        <v>44.672145156867806</v>
      </c>
      <c r="AD179">
        <v>36.845878136413617</v>
      </c>
      <c r="AE179">
        <v>1.8554073913511062</v>
      </c>
      <c r="AF179">
        <v>1.5807478858505539</v>
      </c>
      <c r="AG179">
        <v>0.83777559622982178</v>
      </c>
      <c r="AH179">
        <v>2.5545400627187935</v>
      </c>
      <c r="AI179">
        <v>0.95430169620439198</v>
      </c>
      <c r="AJ179">
        <v>3.903444984547062</v>
      </c>
      <c r="AK179">
        <v>42.405670275226022</v>
      </c>
      <c r="AL179">
        <v>0.83777559622982178</v>
      </c>
      <c r="AM179">
        <v>1.3962673722285484</v>
      </c>
      <c r="AN179">
        <v>52.708718177715909</v>
      </c>
      <c r="AO179">
        <v>2.4619655917165445E-2</v>
      </c>
      <c r="AP179">
        <v>0</v>
      </c>
      <c r="AQ179">
        <v>0</v>
      </c>
      <c r="AR179">
        <v>0</v>
      </c>
      <c r="AS179">
        <v>7.1962255621865454</v>
      </c>
      <c r="AT179">
        <v>9.6132286838873569</v>
      </c>
      <c r="AU179">
        <v>584.18941518673728</v>
      </c>
      <c r="AV179">
        <v>834.22429012080897</v>
      </c>
      <c r="AW179">
        <v>63.055501898776193</v>
      </c>
      <c r="AX179">
        <v>0</v>
      </c>
      <c r="AY179">
        <v>4.4101603489605568E-2</v>
      </c>
      <c r="AZ179">
        <v>1.4392863487844905</v>
      </c>
      <c r="BA179">
        <v>26.636433757960415</v>
      </c>
      <c r="BB179">
        <v>127.4345352</v>
      </c>
      <c r="BG179" t="s">
        <v>463</v>
      </c>
    </row>
    <row r="180" spans="1:59">
      <c r="A180" t="s">
        <v>412</v>
      </c>
      <c r="B180" t="s">
        <v>248</v>
      </c>
      <c r="C180" t="s">
        <v>412</v>
      </c>
      <c r="D180">
        <v>0</v>
      </c>
      <c r="E180" t="s">
        <v>186</v>
      </c>
      <c r="F180">
        <v>53334</v>
      </c>
      <c r="G180">
        <v>2010</v>
      </c>
      <c r="H180">
        <v>126.53592</v>
      </c>
      <c r="I180">
        <v>3863.7400656183231</v>
      </c>
      <c r="J180">
        <v>30534.729313370648</v>
      </c>
      <c r="K180">
        <v>8.1379758826251761E-5</v>
      </c>
      <c r="L180">
        <v>2.0786832884166655E-2</v>
      </c>
      <c r="M180">
        <v>149.80973496248475</v>
      </c>
      <c r="N180">
        <v>80.541469704079674</v>
      </c>
      <c r="O180">
        <v>0</v>
      </c>
      <c r="P180">
        <v>6.0648697066325061</v>
      </c>
      <c r="Q180">
        <v>0.2283</v>
      </c>
      <c r="R180">
        <v>7.7234860176884296E-3</v>
      </c>
      <c r="S180">
        <v>1.8042307670422754E-3</v>
      </c>
      <c r="T180">
        <v>636.51072125669668</v>
      </c>
      <c r="U180">
        <v>0</v>
      </c>
      <c r="V180">
        <v>6.2308508655126493E-2</v>
      </c>
      <c r="W180">
        <v>0</v>
      </c>
      <c r="X180">
        <v>4.5304175015204728E-3</v>
      </c>
      <c r="Y180">
        <v>4.5304175015204731</v>
      </c>
      <c r="Z180">
        <v>4.11754295190919</v>
      </c>
      <c r="AA180">
        <v>5.4308856346819017</v>
      </c>
      <c r="AB180">
        <v>0.92987385484643037</v>
      </c>
      <c r="AC180">
        <v>22.74739157475128</v>
      </c>
      <c r="AD180">
        <v>19.339697179753138</v>
      </c>
      <c r="AE180">
        <v>0.79300587457351868</v>
      </c>
      <c r="AF180">
        <v>0.62278184599460729</v>
      </c>
      <c r="AG180">
        <v>0.38463976644717174</v>
      </c>
      <c r="AH180">
        <v>2.1652895385413831</v>
      </c>
      <c r="AI180">
        <v>0.80888907584271985</v>
      </c>
      <c r="AJ180">
        <v>3.3086538760664701</v>
      </c>
      <c r="AK180">
        <v>20.826272939330948</v>
      </c>
      <c r="AL180">
        <v>0.38463976644717174</v>
      </c>
      <c r="AM180">
        <v>0.46641172450690599</v>
      </c>
      <c r="AN180">
        <v>44.677177567914654</v>
      </c>
      <c r="AO180">
        <v>2.0868212642992909E-2</v>
      </c>
      <c r="AP180">
        <v>0</v>
      </c>
      <c r="AQ180">
        <v>0</v>
      </c>
      <c r="AR180">
        <v>0</v>
      </c>
      <c r="AS180">
        <v>6.8842574800092411</v>
      </c>
      <c r="AT180">
        <v>8.9772934303581522</v>
      </c>
      <c r="AU180">
        <v>545.54409840794199</v>
      </c>
      <c r="AV180">
        <v>746.99337671937701</v>
      </c>
      <c r="AW180">
        <v>56.249501258989234</v>
      </c>
      <c r="AX180">
        <v>0</v>
      </c>
      <c r="AY180">
        <v>3.5803410616688708E-2</v>
      </c>
      <c r="AZ180">
        <v>1.1725471756846717</v>
      </c>
      <c r="BA180">
        <v>24.874377760751717</v>
      </c>
      <c r="BB180">
        <v>127.4345352</v>
      </c>
      <c r="BG180" t="s">
        <v>464</v>
      </c>
    </row>
    <row r="181" spans="1:59">
      <c r="A181" t="s">
        <v>412</v>
      </c>
      <c r="B181" t="s">
        <v>248</v>
      </c>
      <c r="C181" t="s">
        <v>412</v>
      </c>
      <c r="D181">
        <v>0</v>
      </c>
      <c r="E181" t="s">
        <v>186</v>
      </c>
      <c r="F181">
        <v>42372</v>
      </c>
      <c r="G181">
        <v>2015</v>
      </c>
      <c r="H181">
        <v>126.071988</v>
      </c>
      <c r="I181">
        <v>4245.0110146193938</v>
      </c>
      <c r="J181">
        <v>33671.326057136452</v>
      </c>
      <c r="K181">
        <v>6.7363259546327923E-5</v>
      </c>
      <c r="L181">
        <v>1.7384744348572585E-2</v>
      </c>
      <c r="M181">
        <v>149.80973496248475</v>
      </c>
      <c r="N181">
        <v>71.110340034267438</v>
      </c>
      <c r="O181">
        <v>0</v>
      </c>
      <c r="P181">
        <v>5.3546942796888137</v>
      </c>
      <c r="Q181">
        <v>0.18560465440862439</v>
      </c>
      <c r="R181">
        <v>5.8595484159647817E-3</v>
      </c>
      <c r="S181">
        <v>1.4722116891551229E-3</v>
      </c>
      <c r="T181">
        <v>564.04552004262382</v>
      </c>
      <c r="U181">
        <v>0</v>
      </c>
      <c r="V181">
        <v>5.5189204533683971E-2</v>
      </c>
      <c r="W181">
        <v>0</v>
      </c>
      <c r="X181">
        <v>3.6574081002174897E-3</v>
      </c>
      <c r="Y181">
        <v>3.6574081002174896</v>
      </c>
      <c r="Z181">
        <v>3.4435075139376812</v>
      </c>
      <c r="AA181">
        <v>4.5262461103938421</v>
      </c>
      <c r="AB181">
        <v>0.33806856885893422</v>
      </c>
      <c r="AC181">
        <v>9.0625414870853405</v>
      </c>
      <c r="AD181">
        <v>12.262147105634543</v>
      </c>
      <c r="AE181">
        <v>0.3946034247589093</v>
      </c>
      <c r="AF181">
        <v>0.27384107505800953</v>
      </c>
      <c r="AG181">
        <v>0.13112760374914206</v>
      </c>
      <c r="AH181">
        <v>1.8108727832230966</v>
      </c>
      <c r="AI181">
        <v>0.6764768884125667</v>
      </c>
      <c r="AJ181">
        <v>2.7670306255251145</v>
      </c>
      <c r="AK181">
        <v>7.4559080045299488</v>
      </c>
      <c r="AL181">
        <v>0.13112760374914206</v>
      </c>
      <c r="AM181">
        <v>0.14306858229187294</v>
      </c>
      <c r="AN181">
        <v>37.363569361753306</v>
      </c>
      <c r="AO181">
        <v>1.7452107608118911E-2</v>
      </c>
      <c r="AP181">
        <v>0</v>
      </c>
      <c r="AQ181">
        <v>0</v>
      </c>
      <c r="AR181">
        <v>0</v>
      </c>
      <c r="AS181">
        <v>6.584907273491976</v>
      </c>
      <c r="AT181">
        <v>8.416643078739714</v>
      </c>
      <c r="AU181">
        <v>516.7485725601349</v>
      </c>
      <c r="AV181">
        <v>683.02836897535042</v>
      </c>
      <c r="AW181">
        <v>51.432859109589657</v>
      </c>
      <c r="AX181">
        <v>0</v>
      </c>
      <c r="AY181">
        <v>2.9010473763747498E-2</v>
      </c>
      <c r="AZ181">
        <v>0.86157800006212981</v>
      </c>
      <c r="BA181">
        <v>23.320921950708204</v>
      </c>
      <c r="BB181">
        <v>125.08777743216</v>
      </c>
      <c r="BG181" t="s">
        <v>465</v>
      </c>
    </row>
    <row r="182" spans="1:59">
      <c r="A182" t="s">
        <v>412</v>
      </c>
      <c r="B182" t="s">
        <v>248</v>
      </c>
      <c r="C182" t="s">
        <v>412</v>
      </c>
      <c r="D182">
        <v>0</v>
      </c>
      <c r="E182" t="s">
        <v>186</v>
      </c>
      <c r="F182">
        <v>49680</v>
      </c>
      <c r="G182">
        <v>2020</v>
      </c>
      <c r="H182">
        <v>124.803628</v>
      </c>
      <c r="I182">
        <v>4561.8298042804072</v>
      </c>
      <c r="J182">
        <v>36552.060844580628</v>
      </c>
      <c r="K182">
        <v>5.7558799344651593E-5</v>
      </c>
      <c r="L182">
        <v>1.5084060723833245E-2</v>
      </c>
      <c r="M182">
        <v>149.80973496248475</v>
      </c>
      <c r="N182">
        <v>63.909648653108775</v>
      </c>
      <c r="O182">
        <v>0</v>
      </c>
      <c r="P182">
        <v>4.8124735431557815</v>
      </c>
      <c r="Q182">
        <v>0.16681017480609292</v>
      </c>
      <c r="R182">
        <v>6.5438638647516648E-3</v>
      </c>
      <c r="S182">
        <v>1.3365811353344063E-3</v>
      </c>
      <c r="T182">
        <v>512.08165721840044</v>
      </c>
      <c r="U182">
        <v>0</v>
      </c>
      <c r="V182">
        <v>5.0040395108491779E-2</v>
      </c>
      <c r="W182">
        <v>0</v>
      </c>
      <c r="X182">
        <v>3.1279545371106516E-3</v>
      </c>
      <c r="Y182">
        <v>3.1279545371106514</v>
      </c>
      <c r="Z182">
        <v>2.9876235637502839</v>
      </c>
      <c r="AA182">
        <v>3.9223184154643191</v>
      </c>
      <c r="AB182">
        <v>0.1418557482340933</v>
      </c>
      <c r="AC182">
        <v>4.4438610569617536</v>
      </c>
      <c r="AD182">
        <v>9.5218314170509828</v>
      </c>
      <c r="AE182">
        <v>0.2578529573769881</v>
      </c>
      <c r="AF182">
        <v>0.15987816778804054</v>
      </c>
      <c r="AG182">
        <v>5.0777256950283768E-2</v>
      </c>
      <c r="AH182">
        <v>1.571180445144907</v>
      </c>
      <c r="AI182">
        <v>0.58692068697045441</v>
      </c>
      <c r="AJ182">
        <v>2.4007028767798295</v>
      </c>
      <c r="AK182">
        <v>3.0499301087744515</v>
      </c>
      <c r="AL182">
        <v>5.0777256950283768E-2</v>
      </c>
      <c r="AM182">
        <v>4.6418672005353143E-2</v>
      </c>
      <c r="AN182">
        <v>32.416998795053537</v>
      </c>
      <c r="AO182">
        <v>1.5141619523177897E-2</v>
      </c>
      <c r="AP182">
        <v>0</v>
      </c>
      <c r="AQ182">
        <v>0</v>
      </c>
      <c r="AR182">
        <v>0</v>
      </c>
      <c r="AS182">
        <v>6.584907273491976</v>
      </c>
      <c r="AT182">
        <v>8.00191379940091</v>
      </c>
      <c r="AU182">
        <v>498.85009346057984</v>
      </c>
      <c r="AV182">
        <v>649.96815235673876</v>
      </c>
      <c r="AW182">
        <v>48.943384966621899</v>
      </c>
      <c r="AX182">
        <v>0</v>
      </c>
      <c r="AY182">
        <v>2.506300968358589E-2</v>
      </c>
      <c r="AZ182">
        <v>0.68567979764954468</v>
      </c>
      <c r="BA182">
        <v>22.171785761416221</v>
      </c>
      <c r="BB182">
        <v>122.74101966431999</v>
      </c>
      <c r="BG182" t="s">
        <v>466</v>
      </c>
    </row>
    <row r="183" spans="1:59">
      <c r="A183" t="s">
        <v>412</v>
      </c>
      <c r="B183" t="s">
        <v>248</v>
      </c>
      <c r="C183" t="s">
        <v>412</v>
      </c>
      <c r="D183">
        <v>0</v>
      </c>
      <c r="E183" t="s">
        <v>186</v>
      </c>
      <c r="F183">
        <v>35064</v>
      </c>
      <c r="G183">
        <v>2025</v>
      </c>
      <c r="H183">
        <v>122.770562999999</v>
      </c>
      <c r="I183">
        <v>4794.5289711444238</v>
      </c>
      <c r="J183">
        <v>39052.757061515331</v>
      </c>
      <c r="K183">
        <v>5.1583079085559564E-5</v>
      </c>
      <c r="L183">
        <v>1.3603001303859913E-2</v>
      </c>
      <c r="M183">
        <v>149.80973496248475</v>
      </c>
      <c r="N183">
        <v>58.439897009885136</v>
      </c>
      <c r="O183">
        <v>0</v>
      </c>
      <c r="P183">
        <v>4.4005946543588204</v>
      </c>
      <c r="Q183">
        <v>0.15253361020307871</v>
      </c>
      <c r="R183">
        <v>4.4383661246903631E-3</v>
      </c>
      <c r="S183">
        <v>1.2424282049034829E-3</v>
      </c>
      <c r="T183">
        <v>476.00903328826155</v>
      </c>
      <c r="U183">
        <v>0</v>
      </c>
      <c r="V183">
        <v>4.6417208400318384E-2</v>
      </c>
      <c r="W183">
        <v>0</v>
      </c>
      <c r="X183">
        <v>2.8064521465974478E-3</v>
      </c>
      <c r="Y183">
        <v>2.8064521465974477</v>
      </c>
      <c r="Z183">
        <v>2.6942146417392179</v>
      </c>
      <c r="AA183">
        <v>3.5356892375284024</v>
      </c>
      <c r="AB183">
        <v>8.001769771818705E-2</v>
      </c>
      <c r="AC183">
        <v>2.9234698149252392</v>
      </c>
      <c r="AD183">
        <v>8.2756268119464735</v>
      </c>
      <c r="AE183">
        <v>0.20721453278841934</v>
      </c>
      <c r="AF183">
        <v>0.12089925347688983</v>
      </c>
      <c r="AG183">
        <v>2.6240656496840833E-2</v>
      </c>
      <c r="AH183">
        <v>1.4168953573925087</v>
      </c>
      <c r="AI183">
        <v>0.52928109819114999</v>
      </c>
      <c r="AJ183">
        <v>2.1649335435480679</v>
      </c>
      <c r="AK183">
        <v>1.6664346789619247</v>
      </c>
      <c r="AL183">
        <v>2.6240656496840833E-2</v>
      </c>
      <c r="AM183">
        <v>1.8582440084526985E-2</v>
      </c>
      <c r="AN183">
        <v>29.233375254960809</v>
      </c>
      <c r="AO183">
        <v>1.3654584382945471E-2</v>
      </c>
      <c r="AP183">
        <v>0</v>
      </c>
      <c r="AQ183">
        <v>0</v>
      </c>
      <c r="AR183">
        <v>0</v>
      </c>
      <c r="AS183">
        <v>6.584907273491976</v>
      </c>
      <c r="AT183">
        <v>7.8423531104074886</v>
      </c>
      <c r="AU183">
        <v>491.96386252109949</v>
      </c>
      <c r="AV183">
        <v>637.74384305485557</v>
      </c>
      <c r="AW183">
        <v>48.02287974810659</v>
      </c>
      <c r="AX183">
        <v>0</v>
      </c>
      <c r="AY183">
        <v>2.285932456461465E-2</v>
      </c>
      <c r="AZ183">
        <v>0.58534470507695469</v>
      </c>
      <c r="BA183">
        <v>21.729673349186665</v>
      </c>
      <c r="BB183">
        <v>117.8084034583015</v>
      </c>
      <c r="BG183" t="s">
        <v>467</v>
      </c>
    </row>
    <row r="184" spans="1:59">
      <c r="A184" t="s">
        <v>412</v>
      </c>
      <c r="B184" t="s">
        <v>248</v>
      </c>
      <c r="C184" t="s">
        <v>412</v>
      </c>
      <c r="D184">
        <v>0</v>
      </c>
      <c r="E184" t="s">
        <v>186</v>
      </c>
      <c r="F184">
        <v>46026</v>
      </c>
      <c r="G184">
        <v>2030</v>
      </c>
      <c r="H184">
        <v>120.21754900000001</v>
      </c>
      <c r="I184">
        <v>5039.0981341684019</v>
      </c>
      <c r="J184">
        <v>41916.493690687392</v>
      </c>
      <c r="K184">
        <v>4.6386084843093976E-5</v>
      </c>
      <c r="L184">
        <v>1.2262731812822654E-2</v>
      </c>
      <c r="M184">
        <v>149.80973496248475</v>
      </c>
      <c r="N184">
        <v>52.966692113582894</v>
      </c>
      <c r="O184">
        <v>0</v>
      </c>
      <c r="P184">
        <v>3.9884557314444953</v>
      </c>
      <c r="Q184">
        <v>0.13824803228577107</v>
      </c>
      <c r="R184">
        <v>4.723114945442879E-3</v>
      </c>
      <c r="S184">
        <v>1.1499821235398092E-3</v>
      </c>
      <c r="T184">
        <v>440.59035102756002</v>
      </c>
      <c r="U184">
        <v>0</v>
      </c>
      <c r="V184">
        <v>4.2845514858870712E-2</v>
      </c>
      <c r="W184">
        <v>0</v>
      </c>
      <c r="X184">
        <v>2.5258886459655766E-3</v>
      </c>
      <c r="Y184">
        <v>2.5258886459655767</v>
      </c>
      <c r="Z184">
        <v>2.4287381811557776</v>
      </c>
      <c r="AA184">
        <v>3.1869494013341839</v>
      </c>
      <c r="AB184">
        <v>5.8646744216256139E-2</v>
      </c>
      <c r="AC184">
        <v>2.3330303081588193</v>
      </c>
      <c r="AD184">
        <v>7.3949751076107821</v>
      </c>
      <c r="AE184">
        <v>0.17946362961896722</v>
      </c>
      <c r="AF184">
        <v>0.10224357893274817</v>
      </c>
      <c r="AG184">
        <v>1.8110189123743625E-2</v>
      </c>
      <c r="AH184">
        <v>1.2772865079632916</v>
      </c>
      <c r="AI184">
        <v>0.47712826899849237</v>
      </c>
      <c r="AJ184">
        <v>1.9516099121572852</v>
      </c>
      <c r="AK184">
        <v>1.199858235239013</v>
      </c>
      <c r="AL184">
        <v>1.8110189123743625E-2</v>
      </c>
      <c r="AM184">
        <v>1.0008642764856964E-2</v>
      </c>
      <c r="AN184">
        <v>26.352838905111774</v>
      </c>
      <c r="AO184">
        <v>1.2309117897665747E-2</v>
      </c>
      <c r="AP184">
        <v>0</v>
      </c>
      <c r="AQ184">
        <v>0</v>
      </c>
      <c r="AR184">
        <v>0</v>
      </c>
      <c r="AS184">
        <v>6.584907273491976</v>
      </c>
      <c r="AT184">
        <v>7.7809645980925506</v>
      </c>
      <c r="AU184">
        <v>489.31467303774548</v>
      </c>
      <c r="AV184">
        <v>633.29990754360915</v>
      </c>
      <c r="AW184">
        <v>47.688246049970566</v>
      </c>
      <c r="AX184">
        <v>0</v>
      </c>
      <c r="AY184">
        <v>2.1010981067045183E-2</v>
      </c>
      <c r="AZ184">
        <v>0.50125807807519951</v>
      </c>
      <c r="BA184">
        <v>21.559577422464638</v>
      </c>
      <c r="BB184">
        <v>112.875787252283</v>
      </c>
      <c r="BG184" t="s">
        <v>468</v>
      </c>
    </row>
    <row r="185" spans="1:59">
      <c r="A185" t="s">
        <v>412</v>
      </c>
      <c r="B185" t="s">
        <v>248</v>
      </c>
      <c r="C185" t="s">
        <v>412</v>
      </c>
      <c r="D185">
        <v>0</v>
      </c>
      <c r="E185" t="s">
        <v>186</v>
      </c>
      <c r="F185">
        <v>47853</v>
      </c>
      <c r="G185">
        <v>2035</v>
      </c>
      <c r="H185">
        <v>117.34894899999901</v>
      </c>
      <c r="I185">
        <v>5296.1427824511484</v>
      </c>
      <c r="J185">
        <v>45131.574058249069</v>
      </c>
      <c r="K185">
        <v>4.171941546514052E-5</v>
      </c>
      <c r="L185">
        <v>1.1039612882718495E-2</v>
      </c>
      <c r="M185">
        <v>149.80973496248475</v>
      </c>
      <c r="N185">
        <v>47.783021353346939</v>
      </c>
      <c r="O185">
        <v>0</v>
      </c>
      <c r="P185">
        <v>3.5981190778122696</v>
      </c>
      <c r="Q185">
        <v>0.12471816560874417</v>
      </c>
      <c r="R185">
        <v>4.3602079245102119E-3</v>
      </c>
      <c r="S185">
        <v>1.0627974657765808E-3</v>
      </c>
      <c r="T185">
        <v>407.18746746804987</v>
      </c>
      <c r="U185">
        <v>0</v>
      </c>
      <c r="V185">
        <v>3.9469902176635173E-2</v>
      </c>
      <c r="W185">
        <v>0</v>
      </c>
      <c r="X185">
        <v>2.2729227469989763E-3</v>
      </c>
      <c r="Y185">
        <v>2.2729227469989763</v>
      </c>
      <c r="Z185">
        <v>2.1864813201928883</v>
      </c>
      <c r="AA185">
        <v>2.8689934559967196</v>
      </c>
      <c r="AB185">
        <v>4.9384531564330023E-2</v>
      </c>
      <c r="AC185">
        <v>2.024210657980567</v>
      </c>
      <c r="AD185">
        <v>6.6432317093011264</v>
      </c>
      <c r="AE185">
        <v>0.15970542293918286</v>
      </c>
      <c r="AF185">
        <v>9.0337433454102736E-2</v>
      </c>
      <c r="AG185">
        <v>1.4884459988617316E-2</v>
      </c>
      <c r="AH185">
        <v>1.1498845850325705</v>
      </c>
      <c r="AI185">
        <v>0.42953674196726221</v>
      </c>
      <c r="AJ185">
        <v>1.7569445782256261</v>
      </c>
      <c r="AK185">
        <v>1.0040679966264805</v>
      </c>
      <c r="AL185">
        <v>1.4884459988617316E-2</v>
      </c>
      <c r="AM185">
        <v>7.3025656694677959E-3</v>
      </c>
      <c r="AN185">
        <v>23.724247938467123</v>
      </c>
      <c r="AO185">
        <v>1.1081332298183635E-2</v>
      </c>
      <c r="AP185">
        <v>0</v>
      </c>
      <c r="AQ185">
        <v>0</v>
      </c>
      <c r="AR185">
        <v>0</v>
      </c>
      <c r="AS185">
        <v>6.584907273491976</v>
      </c>
      <c r="AT185">
        <v>7.7573463154941553</v>
      </c>
      <c r="AU185">
        <v>488.29528435003448</v>
      </c>
      <c r="AV185">
        <v>631.69747800035566</v>
      </c>
      <c r="AW185">
        <v>47.567581174725582</v>
      </c>
      <c r="AX185">
        <v>0</v>
      </c>
      <c r="AY185">
        <v>1.9368922912117392E-2</v>
      </c>
      <c r="AZ185">
        <v>0.42916568536073862</v>
      </c>
      <c r="BA185">
        <v>21.494135640042114</v>
      </c>
      <c r="BB185">
        <v>112.875787252283</v>
      </c>
      <c r="BG185" t="s">
        <v>469</v>
      </c>
    </row>
    <row r="186" spans="1:59">
      <c r="A186" t="s">
        <v>412</v>
      </c>
      <c r="B186" t="s">
        <v>248</v>
      </c>
      <c r="C186" t="s">
        <v>412</v>
      </c>
      <c r="D186">
        <v>0</v>
      </c>
      <c r="E186" t="s">
        <v>186</v>
      </c>
      <c r="F186">
        <v>49680</v>
      </c>
      <c r="G186">
        <v>2040</v>
      </c>
      <c r="H186">
        <v>114.340034</v>
      </c>
      <c r="I186">
        <v>5566.2992911207348</v>
      </c>
      <c r="J186">
        <v>48681.980373739745</v>
      </c>
      <c r="K186">
        <v>3.7549258849704857E-5</v>
      </c>
      <c r="L186">
        <v>9.9398007449301544E-3</v>
      </c>
      <c r="M186">
        <v>149.80973496248475</v>
      </c>
      <c r="N186">
        <v>43.057199748089566</v>
      </c>
      <c r="O186">
        <v>0</v>
      </c>
      <c r="P186">
        <v>3.2422590171754191</v>
      </c>
      <c r="Q186">
        <v>0.11238332815166098</v>
      </c>
      <c r="R186">
        <v>3.8956671524836006E-3</v>
      </c>
      <c r="S186">
        <v>9.8288695761329734E-4</v>
      </c>
      <c r="T186">
        <v>376.57151429646734</v>
      </c>
      <c r="U186">
        <v>0</v>
      </c>
      <c r="V186">
        <v>3.63732196901808E-2</v>
      </c>
      <c r="W186">
        <v>0</v>
      </c>
      <c r="X186">
        <v>2.0462118135681543E-3</v>
      </c>
      <c r="Y186">
        <v>2.0462118135681542</v>
      </c>
      <c r="Z186">
        <v>1.9686522604543275</v>
      </c>
      <c r="AA186">
        <v>2.5831526465502956</v>
      </c>
      <c r="AB186">
        <v>4.3559519966675356E-2</v>
      </c>
      <c r="AC186">
        <v>1.802351937396121</v>
      </c>
      <c r="AD186">
        <v>5.9758021489400308</v>
      </c>
      <c r="AE186">
        <v>0.1434700145569843</v>
      </c>
      <c r="AF186">
        <v>8.103907448605259E-2</v>
      </c>
      <c r="AG186">
        <v>1.3093393298089898E-2</v>
      </c>
      <c r="AH186">
        <v>1.0353276515090475</v>
      </c>
      <c r="AI186">
        <v>0.38674400948762955</v>
      </c>
      <c r="AJ186">
        <v>1.581908250966698</v>
      </c>
      <c r="AK186">
        <v>0.88384140885745976</v>
      </c>
      <c r="AL186">
        <v>1.3093393298089898E-2</v>
      </c>
      <c r="AM186">
        <v>6.2765896049987672E-3</v>
      </c>
      <c r="AN186">
        <v>21.360709966015378</v>
      </c>
      <c r="AO186">
        <v>9.9773500037798595E-3</v>
      </c>
      <c r="AP186">
        <v>0</v>
      </c>
      <c r="AQ186">
        <v>0</v>
      </c>
      <c r="AR186">
        <v>0</v>
      </c>
      <c r="AS186">
        <v>6.584907273491976</v>
      </c>
      <c r="AT186">
        <v>7.7482595458061088</v>
      </c>
      <c r="AU186">
        <v>487.90310785990806</v>
      </c>
      <c r="AV186">
        <v>631.10683098686127</v>
      </c>
      <c r="AW186">
        <v>47.523104742986547</v>
      </c>
      <c r="AX186">
        <v>0</v>
      </c>
      <c r="AY186">
        <v>1.7895847517136073E-2</v>
      </c>
      <c r="AZ186">
        <v>0.36760722098293136</v>
      </c>
      <c r="BA186">
        <v>21.46895792433093</v>
      </c>
      <c r="BB186">
        <v>112.875787252283</v>
      </c>
      <c r="BG186" t="s">
        <v>470</v>
      </c>
    </row>
    <row r="187" spans="1:59">
      <c r="A187" t="s">
        <v>412</v>
      </c>
      <c r="B187" t="s">
        <v>248</v>
      </c>
      <c r="C187" t="s">
        <v>412</v>
      </c>
      <c r="D187">
        <v>0</v>
      </c>
      <c r="E187" t="s">
        <v>186</v>
      </c>
      <c r="F187">
        <v>51507</v>
      </c>
      <c r="G187">
        <v>2045</v>
      </c>
      <c r="H187">
        <v>111.365735</v>
      </c>
      <c r="I187">
        <v>5850.2364968323973</v>
      </c>
      <c r="J187">
        <v>52531.745934531806</v>
      </c>
      <c r="K187">
        <v>3.3906905501249317E-5</v>
      </c>
      <c r="L187">
        <v>8.9769016984089529E-3</v>
      </c>
      <c r="M187">
        <v>149.80973496248475</v>
      </c>
      <c r="N187">
        <v>38.898115823691938</v>
      </c>
      <c r="O187">
        <v>0</v>
      </c>
      <c r="P187">
        <v>2.9290749867237906</v>
      </c>
      <c r="Q187">
        <v>0.10152772917586796</v>
      </c>
      <c r="R187">
        <v>3.6499449822343572E-3</v>
      </c>
      <c r="S187">
        <v>9.1166038796285011E-4</v>
      </c>
      <c r="T187">
        <v>349.28262111943081</v>
      </c>
      <c r="U187">
        <v>0</v>
      </c>
      <c r="V187">
        <v>3.361365188544993E-2</v>
      </c>
      <c r="W187">
        <v>0</v>
      </c>
      <c r="X187">
        <v>1.8479066831071482E-3</v>
      </c>
      <c r="Y187">
        <v>1.8479066831071482</v>
      </c>
      <c r="Z187">
        <v>1.7779419251739248</v>
      </c>
      <c r="AA187">
        <v>2.3329103213305542</v>
      </c>
      <c r="AB187">
        <v>3.906711375825303E-2</v>
      </c>
      <c r="AC187">
        <v>1.6216726993505408</v>
      </c>
      <c r="AD187">
        <v>5.3972667052833243</v>
      </c>
      <c r="AE187">
        <v>0.12947513137669822</v>
      </c>
      <c r="AF187">
        <v>7.3099884400678911E-2</v>
      </c>
      <c r="AG187">
        <v>1.1733442556063158E-2</v>
      </c>
      <c r="AH187">
        <v>0.93503194937067668</v>
      </c>
      <c r="AI187">
        <v>0.34927875579456913</v>
      </c>
      <c r="AJ187">
        <v>1.4286631693793557</v>
      </c>
      <c r="AK187">
        <v>0.79214155428669486</v>
      </c>
      <c r="AL187">
        <v>1.1733442556063158E-2</v>
      </c>
      <c r="AM187">
        <v>5.5799074768774944E-3</v>
      </c>
      <c r="AN187">
        <v>19.291421978228978</v>
      </c>
      <c r="AO187">
        <v>9.0108086039102017E-3</v>
      </c>
      <c r="AP187">
        <v>0</v>
      </c>
      <c r="AQ187">
        <v>0</v>
      </c>
      <c r="AR187">
        <v>0</v>
      </c>
      <c r="AS187">
        <v>6.584907273491976</v>
      </c>
      <c r="AT187">
        <v>7.7447635514204194</v>
      </c>
      <c r="AU187">
        <v>487.75233678033436</v>
      </c>
      <c r="AV187">
        <v>630.88404751769656</v>
      </c>
      <c r="AW187">
        <v>47.506328879344622</v>
      </c>
      <c r="AX187">
        <v>0</v>
      </c>
      <c r="AY187">
        <v>1.6593135070739201E-2</v>
      </c>
      <c r="AZ187">
        <v>0.3158687147276345</v>
      </c>
      <c r="BA187">
        <v>21.459271186822161</v>
      </c>
      <c r="BB187">
        <v>112.875787252283</v>
      </c>
      <c r="BG187" t="s">
        <v>471</v>
      </c>
    </row>
    <row r="188" spans="1:59">
      <c r="A188" t="s">
        <v>412</v>
      </c>
      <c r="B188" t="s">
        <v>248</v>
      </c>
      <c r="C188" t="s">
        <v>412</v>
      </c>
      <c r="D188">
        <v>0</v>
      </c>
      <c r="E188" t="s">
        <v>186</v>
      </c>
      <c r="F188">
        <v>53334</v>
      </c>
      <c r="G188">
        <v>2050</v>
      </c>
      <c r="H188">
        <v>108.548677</v>
      </c>
      <c r="I188">
        <v>6148.6573536326659</v>
      </c>
      <c r="J188">
        <v>56644.240386574827</v>
      </c>
      <c r="K188">
        <v>3.0787020135859107E-5</v>
      </c>
      <c r="L188">
        <v>8.1513548066981176E-3</v>
      </c>
      <c r="M188">
        <v>149.80973496248475</v>
      </c>
      <c r="N188">
        <v>35.325107755242463</v>
      </c>
      <c r="O188">
        <v>0</v>
      </c>
      <c r="P188">
        <v>2.6600231743405471</v>
      </c>
      <c r="Q188">
        <v>9.2201843131388114E-2</v>
      </c>
      <c r="R188">
        <v>3.2331379299814092E-3</v>
      </c>
      <c r="S188">
        <v>8.4940549880113344E-4</v>
      </c>
      <c r="T188">
        <v>325.43102994468057</v>
      </c>
      <c r="U188">
        <v>0</v>
      </c>
      <c r="V188">
        <v>3.1204100352610419E-2</v>
      </c>
      <c r="W188">
        <v>0</v>
      </c>
      <c r="X188">
        <v>1.6779557338911062E-3</v>
      </c>
      <c r="Y188">
        <v>1.6779557338911062</v>
      </c>
      <c r="Z188">
        <v>1.6144359155219639</v>
      </c>
      <c r="AA188">
        <v>2.1183683523500223</v>
      </c>
      <c r="AB188">
        <v>3.5438287115408508E-2</v>
      </c>
      <c r="AC188">
        <v>1.4717354363062556</v>
      </c>
      <c r="AD188">
        <v>4.9014748445530687</v>
      </c>
      <c r="AE188">
        <v>0.11755243931561372</v>
      </c>
      <c r="AF188">
        <v>6.6362936456224389E-2</v>
      </c>
      <c r="AG188">
        <v>1.0639267259085259E-2</v>
      </c>
      <c r="AH188">
        <v>0.84904310312071185</v>
      </c>
      <c r="AI188">
        <v>0.31715781446859093</v>
      </c>
      <c r="AJ188">
        <v>1.2972781010533729</v>
      </c>
      <c r="AK188">
        <v>0.71849099654054582</v>
      </c>
      <c r="AL188">
        <v>1.0639267259085259E-2</v>
      </c>
      <c r="AM188">
        <v>5.0523425218061352E-3</v>
      </c>
      <c r="AN188">
        <v>17.517312552690928</v>
      </c>
      <c r="AO188">
        <v>8.1821418268339767E-3</v>
      </c>
      <c r="AP188">
        <v>0</v>
      </c>
      <c r="AQ188">
        <v>0</v>
      </c>
      <c r="AR188">
        <v>0</v>
      </c>
      <c r="AS188">
        <v>6.584907273491976</v>
      </c>
      <c r="AT188">
        <v>7.7434185215402369</v>
      </c>
      <c r="AU188">
        <v>487.69428536087264</v>
      </c>
      <c r="AV188">
        <v>630.80493060256606</v>
      </c>
      <c r="AW188">
        <v>47.500371280313708</v>
      </c>
      <c r="AX188">
        <v>0</v>
      </c>
      <c r="AY188">
        <v>1.5458094748507218E-2</v>
      </c>
      <c r="AZ188">
        <v>0.27289790882553555</v>
      </c>
      <c r="BA188">
        <v>21.455544364077788</v>
      </c>
      <c r="BB188">
        <v>112.875787252283</v>
      </c>
      <c r="BG188" t="s">
        <v>472</v>
      </c>
    </row>
    <row r="189" spans="1:59">
      <c r="A189" t="s">
        <v>412</v>
      </c>
      <c r="B189" t="s">
        <v>248</v>
      </c>
      <c r="C189" t="s">
        <v>412</v>
      </c>
      <c r="D189">
        <v>0</v>
      </c>
      <c r="E189" t="s">
        <v>309</v>
      </c>
      <c r="F189">
        <v>51507</v>
      </c>
      <c r="G189">
        <v>2000</v>
      </c>
      <c r="H189">
        <v>125.72031</v>
      </c>
      <c r="I189">
        <v>3624.5930488341396</v>
      </c>
      <c r="J189">
        <v>28830.608585312424</v>
      </c>
      <c r="M189">
        <v>92.708349951067106</v>
      </c>
      <c r="N189">
        <v>0</v>
      </c>
      <c r="O189">
        <v>22.118976000000007</v>
      </c>
      <c r="P189">
        <v>0</v>
      </c>
      <c r="Q189">
        <v>0</v>
      </c>
      <c r="R189">
        <v>0</v>
      </c>
      <c r="S189">
        <v>0</v>
      </c>
      <c r="T189">
        <v>0</v>
      </c>
      <c r="U189">
        <v>6.1024715608044984</v>
      </c>
      <c r="V189">
        <v>0</v>
      </c>
      <c r="W189">
        <v>6.6000000000000017E-2</v>
      </c>
      <c r="X189">
        <v>9.6508949204686671E-4</v>
      </c>
      <c r="Y189">
        <v>0.96508949204686667</v>
      </c>
      <c r="Z189">
        <v>0.94965954212179793</v>
      </c>
      <c r="AA189">
        <v>0.60517518336000009</v>
      </c>
      <c r="AB189">
        <v>1.0086253056000004E-3</v>
      </c>
      <c r="AC189">
        <v>6.9702663443550428</v>
      </c>
      <c r="AD189">
        <v>1.0295579182044527</v>
      </c>
      <c r="AE189">
        <v>0.30724507131194057</v>
      </c>
      <c r="AF189">
        <v>0.2706224794581214</v>
      </c>
      <c r="AG189">
        <v>0.13637169369550339</v>
      </c>
      <c r="AH189">
        <v>0.87966299577058649</v>
      </c>
      <c r="AI189">
        <v>0.57615499011865479</v>
      </c>
      <c r="AJ189">
        <v>0.37350455200314314</v>
      </c>
      <c r="AK189">
        <v>0.13637169369550339</v>
      </c>
      <c r="AL189">
        <v>0.22403921107118416</v>
      </c>
      <c r="AM189">
        <v>0.22403921107118416</v>
      </c>
      <c r="AN189">
        <v>8.8475904000000032</v>
      </c>
      <c r="AO189">
        <v>4.1326110532528132E-3</v>
      </c>
      <c r="AP189">
        <v>0.43000000000000005</v>
      </c>
      <c r="AQ189">
        <v>0</v>
      </c>
      <c r="AR189">
        <v>0</v>
      </c>
      <c r="AS189" t="s">
        <v>274</v>
      </c>
      <c r="AT189" t="s">
        <v>274</v>
      </c>
      <c r="AU189">
        <v>0</v>
      </c>
      <c r="AV189">
        <v>0</v>
      </c>
      <c r="AW189">
        <v>0</v>
      </c>
      <c r="AX189">
        <v>43.631743713943465</v>
      </c>
      <c r="AY189">
        <v>7.676480371762261E-3</v>
      </c>
      <c r="AZ189">
        <v>0.26626147516265042</v>
      </c>
      <c r="BA189" t="e">
        <v>#VALUE!</v>
      </c>
      <c r="BB189">
        <v>127.4345352</v>
      </c>
      <c r="BG189" t="s">
        <v>473</v>
      </c>
    </row>
    <row r="190" spans="1:59">
      <c r="A190" t="s">
        <v>412</v>
      </c>
      <c r="B190" t="s">
        <v>248</v>
      </c>
      <c r="C190" t="s">
        <v>412</v>
      </c>
      <c r="D190">
        <v>0</v>
      </c>
      <c r="E190" t="s">
        <v>309</v>
      </c>
      <c r="F190">
        <v>49680</v>
      </c>
      <c r="G190">
        <v>2005</v>
      </c>
      <c r="H190">
        <v>126.392944</v>
      </c>
      <c r="I190">
        <v>3872.8440000000001</v>
      </c>
      <c r="J190">
        <v>30641.299090240354</v>
      </c>
      <c r="M190">
        <v>121.25904245677594</v>
      </c>
      <c r="N190">
        <v>0</v>
      </c>
      <c r="O190">
        <v>22.900031999999999</v>
      </c>
      <c r="P190">
        <v>0</v>
      </c>
      <c r="Q190">
        <v>0</v>
      </c>
      <c r="R190">
        <v>0</v>
      </c>
      <c r="S190">
        <v>0</v>
      </c>
      <c r="T190">
        <v>0</v>
      </c>
      <c r="U190">
        <v>5.9129755807360178</v>
      </c>
      <c r="V190">
        <v>0</v>
      </c>
      <c r="W190">
        <v>6.4000000000000001E-2</v>
      </c>
      <c r="X190">
        <v>9.7418911908347657E-4</v>
      </c>
      <c r="Y190">
        <v>0.97418911908347661</v>
      </c>
      <c r="Z190">
        <v>0.95861368338670605</v>
      </c>
      <c r="AA190">
        <v>0.61088125363199985</v>
      </c>
      <c r="AB190">
        <v>1.0181354227199999E-3</v>
      </c>
      <c r="AC190">
        <v>6.4369607192864491</v>
      </c>
      <c r="AD190">
        <v>1.0392654045520442</v>
      </c>
      <c r="AE190">
        <v>0.31014202084958981</v>
      </c>
      <c r="AF190">
        <v>0.27317412223434584</v>
      </c>
      <c r="AG190">
        <v>0.13765751388234218</v>
      </c>
      <c r="AH190">
        <v>0.88795715423504384</v>
      </c>
      <c r="AI190">
        <v>0.5815874350562138</v>
      </c>
      <c r="AJ190">
        <v>0.3770262483304922</v>
      </c>
      <c r="AK190">
        <v>0.13765751388234218</v>
      </c>
      <c r="AL190">
        <v>0.2261516299495622</v>
      </c>
      <c r="AM190">
        <v>0.2261516299495622</v>
      </c>
      <c r="AN190">
        <v>8.9310124799999997</v>
      </c>
      <c r="AO190">
        <v>4.1715765788148153E-3</v>
      </c>
      <c r="AP190">
        <v>0.43000000000000005</v>
      </c>
      <c r="AQ190">
        <v>0</v>
      </c>
      <c r="AR190">
        <v>0</v>
      </c>
      <c r="AS190" t="s">
        <v>274</v>
      </c>
      <c r="AT190" t="s">
        <v>274</v>
      </c>
      <c r="AU190">
        <v>0</v>
      </c>
      <c r="AV190">
        <v>0</v>
      </c>
      <c r="AW190">
        <v>0</v>
      </c>
      <c r="AX190">
        <v>42.54095012109488</v>
      </c>
      <c r="AY190">
        <v>7.7076226587733934E-3</v>
      </c>
      <c r="AZ190">
        <v>0.25154359924734293</v>
      </c>
      <c r="BA190" t="e">
        <v>#VALUE!</v>
      </c>
      <c r="BB190">
        <v>127.4345352</v>
      </c>
      <c r="BG190" t="s">
        <v>474</v>
      </c>
    </row>
    <row r="191" spans="1:59">
      <c r="A191" t="s">
        <v>412</v>
      </c>
      <c r="B191" t="s">
        <v>248</v>
      </c>
      <c r="C191" t="s">
        <v>412</v>
      </c>
      <c r="D191">
        <v>0</v>
      </c>
      <c r="E191" t="s">
        <v>309</v>
      </c>
      <c r="F191">
        <v>46026</v>
      </c>
      <c r="G191">
        <v>2010</v>
      </c>
      <c r="H191">
        <v>126.53592</v>
      </c>
      <c r="I191">
        <v>3863.7400656183231</v>
      </c>
      <c r="J191">
        <v>30534.729313370648</v>
      </c>
      <c r="M191">
        <v>149.80973496248475</v>
      </c>
      <c r="N191">
        <v>0</v>
      </c>
      <c r="O191">
        <v>21.387187969924813</v>
      </c>
      <c r="P191">
        <v>0</v>
      </c>
      <c r="Q191">
        <v>0</v>
      </c>
      <c r="R191">
        <v>0</v>
      </c>
      <c r="S191">
        <v>0</v>
      </c>
      <c r="T191">
        <v>0</v>
      </c>
      <c r="U191">
        <v>5.535358902696311</v>
      </c>
      <c r="V191">
        <v>0</v>
      </c>
      <c r="W191">
        <v>6.0150375939849628E-2</v>
      </c>
      <c r="X191">
        <v>8.8650228905240967E-4</v>
      </c>
      <c r="Y191">
        <v>0.88650228905240969</v>
      </c>
      <c r="Z191">
        <v>0.8723287994006611</v>
      </c>
      <c r="AA191">
        <v>0.55589578971428566</v>
      </c>
      <c r="AB191">
        <v>9.264929828571429E-4</v>
      </c>
      <c r="AC191">
        <v>5.4535533887926082</v>
      </c>
      <c r="AD191">
        <v>0.94572105356210623</v>
      </c>
      <c r="AE191">
        <v>0.28222611608839188</v>
      </c>
      <c r="AF191">
        <v>0.24858570058600626</v>
      </c>
      <c r="AG191">
        <v>0.12526695153069489</v>
      </c>
      <c r="AH191">
        <v>0.80803206932798655</v>
      </c>
      <c r="AI191">
        <v>0.52923870977589327</v>
      </c>
      <c r="AJ191">
        <v>0.34309008962476784</v>
      </c>
      <c r="AK191">
        <v>0.12526695153069489</v>
      </c>
      <c r="AL191">
        <v>0.20579570608614162</v>
      </c>
      <c r="AM191">
        <v>0.20579570608614162</v>
      </c>
      <c r="AN191">
        <v>8.1271314285714293</v>
      </c>
      <c r="AO191">
        <v>3.796092682246299E-3</v>
      </c>
      <c r="AP191">
        <v>0.43000000000000005</v>
      </c>
      <c r="AQ191">
        <v>0</v>
      </c>
      <c r="AR191">
        <v>0</v>
      </c>
      <c r="AS191" t="s">
        <v>274</v>
      </c>
      <c r="AT191" t="s">
        <v>274</v>
      </c>
      <c r="AU191">
        <v>0</v>
      </c>
      <c r="AV191">
        <v>0</v>
      </c>
      <c r="AW191">
        <v>0</v>
      </c>
      <c r="AX191">
        <v>41.450156528246296</v>
      </c>
      <c r="AY191">
        <v>7.0059338806910294E-3</v>
      </c>
      <c r="AZ191">
        <v>0.22944149295678373</v>
      </c>
      <c r="BA191" t="e">
        <v>#VALUE!</v>
      </c>
      <c r="BB191">
        <v>127.4345352</v>
      </c>
      <c r="BG191" t="s">
        <v>475</v>
      </c>
    </row>
    <row r="192" spans="1:59">
      <c r="A192" t="s">
        <v>412</v>
      </c>
      <c r="B192" t="s">
        <v>248</v>
      </c>
      <c r="C192" t="s">
        <v>412</v>
      </c>
      <c r="D192">
        <v>0</v>
      </c>
      <c r="E192" t="s">
        <v>309</v>
      </c>
      <c r="F192">
        <v>42372</v>
      </c>
      <c r="G192">
        <v>2015</v>
      </c>
      <c r="H192">
        <v>126.071988</v>
      </c>
      <c r="I192">
        <v>4245.0110146193938</v>
      </c>
      <c r="J192">
        <v>33671.326057136452</v>
      </c>
      <c r="M192">
        <v>149.80973496248475</v>
      </c>
      <c r="N192">
        <v>0</v>
      </c>
      <c r="O192">
        <v>21.295346095185028</v>
      </c>
      <c r="P192">
        <v>0</v>
      </c>
      <c r="Q192">
        <v>0</v>
      </c>
      <c r="R192">
        <v>0</v>
      </c>
      <c r="S192">
        <v>0</v>
      </c>
      <c r="T192">
        <v>0</v>
      </c>
      <c r="U192">
        <v>5.0165585016966938</v>
      </c>
      <c r="V192">
        <v>0</v>
      </c>
      <c r="W192">
        <v>6.0150375939849621E-2</v>
      </c>
      <c r="X192">
        <v>8.7452951088561319E-4</v>
      </c>
      <c r="Y192">
        <v>0.87452951088561315</v>
      </c>
      <c r="Z192">
        <v>0.86041688570389452</v>
      </c>
      <c r="AA192">
        <v>0.55350863570604913</v>
      </c>
      <c r="AB192">
        <v>9.2251439284341528E-4</v>
      </c>
      <c r="AC192">
        <v>5.190217424557213</v>
      </c>
      <c r="AD192">
        <v>0.94165989345717938</v>
      </c>
      <c r="AE192">
        <v>0.27703856372503066</v>
      </c>
      <c r="AF192">
        <v>0.24386065677647789</v>
      </c>
      <c r="AG192">
        <v>0.12472902425911084</v>
      </c>
      <c r="AH192">
        <v>0.69345884878577224</v>
      </c>
      <c r="AI192">
        <v>0.51880010977890301</v>
      </c>
      <c r="AJ192">
        <v>0.34161677592499157</v>
      </c>
      <c r="AK192">
        <v>0.12472902425911084</v>
      </c>
      <c r="AL192">
        <v>0.20491196842568207</v>
      </c>
      <c r="AM192">
        <v>0.20491196842568207</v>
      </c>
      <c r="AN192">
        <v>8.09223151617031</v>
      </c>
      <c r="AO192">
        <v>3.7797913213982177E-3</v>
      </c>
      <c r="AP192">
        <v>0.43000000000000005</v>
      </c>
      <c r="AQ192">
        <v>0</v>
      </c>
      <c r="AR192">
        <v>0</v>
      </c>
      <c r="AS192" t="s">
        <v>274</v>
      </c>
      <c r="AT192" t="s">
        <v>274</v>
      </c>
      <c r="AU192">
        <v>0</v>
      </c>
      <c r="AV192">
        <v>0</v>
      </c>
      <c r="AW192">
        <v>0</v>
      </c>
      <c r="AX192">
        <v>41.066696308981243</v>
      </c>
      <c r="AY192">
        <v>6.9367472089486926E-3</v>
      </c>
      <c r="AZ192">
        <v>0.20601348450541609</v>
      </c>
      <c r="BA192" t="e">
        <v>#VALUE!</v>
      </c>
      <c r="BB192">
        <v>125.08777743216</v>
      </c>
      <c r="BG192" t="s">
        <v>476</v>
      </c>
    </row>
    <row r="193" spans="1:59">
      <c r="A193" t="s">
        <v>412</v>
      </c>
      <c r="B193" t="s">
        <v>248</v>
      </c>
      <c r="C193" t="s">
        <v>412</v>
      </c>
      <c r="D193">
        <v>0</v>
      </c>
      <c r="E193" t="s">
        <v>309</v>
      </c>
      <c r="F193">
        <v>38718</v>
      </c>
      <c r="G193">
        <v>2020</v>
      </c>
      <c r="H193">
        <v>124.803628</v>
      </c>
      <c r="I193">
        <v>4561.8298042804072</v>
      </c>
      <c r="J193">
        <v>36552.060844580628</v>
      </c>
      <c r="M193">
        <v>149.80973496248475</v>
      </c>
      <c r="N193">
        <v>0</v>
      </c>
      <c r="O193">
        <v>21.044256365989909</v>
      </c>
      <c r="P193">
        <v>0</v>
      </c>
      <c r="Q193">
        <v>0</v>
      </c>
      <c r="R193">
        <v>0</v>
      </c>
      <c r="S193">
        <v>0</v>
      </c>
      <c r="T193">
        <v>0</v>
      </c>
      <c r="U193">
        <v>4.6131173824687384</v>
      </c>
      <c r="V193">
        <v>0</v>
      </c>
      <c r="W193">
        <v>6.0150375939849628E-2</v>
      </c>
      <c r="X193">
        <v>8.5614845007008021E-4</v>
      </c>
      <c r="Y193">
        <v>0.85614845007008022</v>
      </c>
      <c r="Z193">
        <v>0.84220222440209913</v>
      </c>
      <c r="AA193">
        <v>0.54698231146480969</v>
      </c>
      <c r="AB193">
        <v>9.1163718577468283E-4</v>
      </c>
      <c r="AC193">
        <v>4.996712901018161</v>
      </c>
      <c r="AD193">
        <v>0.93055694511413611</v>
      </c>
      <c r="AE193">
        <v>0.26984332214367013</v>
      </c>
      <c r="AF193">
        <v>0.23737090837402683</v>
      </c>
      <c r="AG193">
        <v>0.12325836598551401</v>
      </c>
      <c r="AH193">
        <v>0.57548906497569063</v>
      </c>
      <c r="AI193">
        <v>0.5046133925815196</v>
      </c>
      <c r="AJ193">
        <v>0.33758883182057953</v>
      </c>
      <c r="AK193">
        <v>0.12325836598551401</v>
      </c>
      <c r="AL193">
        <v>0.20249588697620161</v>
      </c>
      <c r="AM193">
        <v>0.20249588697620161</v>
      </c>
      <c r="AN193">
        <v>7.9968174190761658</v>
      </c>
      <c r="AO193">
        <v>3.7352244580534364E-3</v>
      </c>
      <c r="AP193">
        <v>0.43000000000000005</v>
      </c>
      <c r="AQ193">
        <v>0</v>
      </c>
      <c r="AR193">
        <v>0</v>
      </c>
      <c r="AS193" t="s">
        <v>274</v>
      </c>
      <c r="AT193" t="s">
        <v>274</v>
      </c>
      <c r="AU193">
        <v>0</v>
      </c>
      <c r="AV193">
        <v>0</v>
      </c>
      <c r="AW193">
        <v>0</v>
      </c>
      <c r="AX193">
        <v>40.683236089716182</v>
      </c>
      <c r="AY193">
        <v>6.859964440056824E-3</v>
      </c>
      <c r="AZ193">
        <v>0.18767654358054925</v>
      </c>
      <c r="BA193" t="e">
        <v>#VALUE!</v>
      </c>
      <c r="BB193">
        <v>122.74101966431999</v>
      </c>
      <c r="BG193" t="s">
        <v>477</v>
      </c>
    </row>
    <row r="194" spans="1:59">
      <c r="A194" t="s">
        <v>412</v>
      </c>
      <c r="B194" t="s">
        <v>248</v>
      </c>
      <c r="C194" t="s">
        <v>412</v>
      </c>
      <c r="D194">
        <v>0</v>
      </c>
      <c r="E194" t="s">
        <v>309</v>
      </c>
      <c r="F194">
        <v>35064</v>
      </c>
      <c r="G194">
        <v>2025</v>
      </c>
      <c r="H194">
        <v>122.770562999999</v>
      </c>
      <c r="I194">
        <v>4794.5289711444238</v>
      </c>
      <c r="J194">
        <v>39052.757061515331</v>
      </c>
      <c r="M194">
        <v>149.80973496248475</v>
      </c>
      <c r="N194">
        <v>0</v>
      </c>
      <c r="O194">
        <v>20.641782509761128</v>
      </c>
      <c r="P194">
        <v>0</v>
      </c>
      <c r="Q194">
        <v>0</v>
      </c>
      <c r="R194">
        <v>0</v>
      </c>
      <c r="S194">
        <v>0</v>
      </c>
      <c r="T194">
        <v>0</v>
      </c>
      <c r="U194">
        <v>4.3052785026417446</v>
      </c>
      <c r="V194">
        <v>0</v>
      </c>
      <c r="W194">
        <v>6.0150375939849614E-2</v>
      </c>
      <c r="X194">
        <v>8.2313745143942744E-4</v>
      </c>
      <c r="Y194">
        <v>0.8231374514394274</v>
      </c>
      <c r="Z194">
        <v>0.8094579489631244</v>
      </c>
      <c r="AA194">
        <v>0.5365212109937112</v>
      </c>
      <c r="AB194">
        <v>8.94202018322852E-4</v>
      </c>
      <c r="AC194">
        <v>4.8292863593973436</v>
      </c>
      <c r="AD194">
        <v>0.91275993505937192</v>
      </c>
      <c r="AE194">
        <v>0.26177780153550689</v>
      </c>
      <c r="AF194">
        <v>0.23015880531389152</v>
      </c>
      <c r="AG194">
        <v>0.12090103536722611</v>
      </c>
      <c r="AH194">
        <v>0.50293219809323597</v>
      </c>
      <c r="AI194">
        <v>0.47832554290545198</v>
      </c>
      <c r="AJ194">
        <v>0.33113240605767241</v>
      </c>
      <c r="AK194">
        <v>0.12090103536722611</v>
      </c>
      <c r="AL194">
        <v>0.19862312953187147</v>
      </c>
      <c r="AM194">
        <v>0.19862312953187147</v>
      </c>
      <c r="AN194">
        <v>7.843877353709229</v>
      </c>
      <c r="AO194">
        <v>3.6637878548602541E-3</v>
      </c>
      <c r="AP194">
        <v>0.43000000000000005</v>
      </c>
      <c r="AQ194">
        <v>0</v>
      </c>
      <c r="AR194">
        <v>0</v>
      </c>
      <c r="AS194" t="s">
        <v>274</v>
      </c>
      <c r="AT194" t="s">
        <v>274</v>
      </c>
      <c r="AU194">
        <v>0</v>
      </c>
      <c r="AV194">
        <v>0</v>
      </c>
      <c r="AW194">
        <v>0</v>
      </c>
      <c r="AX194">
        <v>39.877246601652757</v>
      </c>
      <c r="AY194">
        <v>6.7046809212680247E-3</v>
      </c>
      <c r="AZ194">
        <v>0.17168265253863921</v>
      </c>
      <c r="BA194" t="e">
        <v>#VALUE!</v>
      </c>
      <c r="BB194">
        <v>117.8084034583015</v>
      </c>
      <c r="BG194" t="s">
        <v>478</v>
      </c>
    </row>
    <row r="195" spans="1:59">
      <c r="A195" t="s">
        <v>412</v>
      </c>
      <c r="B195" t="s">
        <v>248</v>
      </c>
      <c r="C195" t="s">
        <v>412</v>
      </c>
      <c r="D195">
        <v>0</v>
      </c>
      <c r="E195" t="s">
        <v>309</v>
      </c>
      <c r="F195">
        <v>53334</v>
      </c>
      <c r="G195">
        <v>2030</v>
      </c>
      <c r="H195">
        <v>120.21754900000001</v>
      </c>
      <c r="I195">
        <v>5039.0981341684019</v>
      </c>
      <c r="J195">
        <v>41916.493690687392</v>
      </c>
      <c r="M195">
        <v>149.80973496248475</v>
      </c>
      <c r="N195">
        <v>0</v>
      </c>
      <c r="O195">
        <v>20.136377424539976</v>
      </c>
      <c r="P195">
        <v>0</v>
      </c>
      <c r="Q195">
        <v>0</v>
      </c>
      <c r="R195">
        <v>0</v>
      </c>
      <c r="S195">
        <v>0</v>
      </c>
      <c r="T195">
        <v>0</v>
      </c>
      <c r="U195">
        <v>3.9960280368429588</v>
      </c>
      <c r="V195">
        <v>0</v>
      </c>
      <c r="W195">
        <v>6.0150375939849621E-2</v>
      </c>
      <c r="X195">
        <v>7.8675357969047732E-4</v>
      </c>
      <c r="Y195">
        <v>0.78675357969047732</v>
      </c>
      <c r="Z195">
        <v>0.77340901389474193</v>
      </c>
      <c r="AA195">
        <v>0.52338472201864294</v>
      </c>
      <c r="AB195">
        <v>8.7230787003107172E-4</v>
      </c>
      <c r="AC195">
        <v>4.6688543286184832</v>
      </c>
      <c r="AD195">
        <v>0.89041140423132981</v>
      </c>
      <c r="AE195">
        <v>0.25253467126461632</v>
      </c>
      <c r="AF195">
        <v>0.22191654159527602</v>
      </c>
      <c r="AG195">
        <v>0.11794082599314695</v>
      </c>
      <c r="AH195">
        <v>0.43057458911796698</v>
      </c>
      <c r="AI195">
        <v>0.45038424107193781</v>
      </c>
      <c r="AJ195">
        <v>0.32302477282280412</v>
      </c>
      <c r="AK195">
        <v>0.11794082599314695</v>
      </c>
      <c r="AL195">
        <v>0.19375992841731282</v>
      </c>
      <c r="AM195">
        <v>0.19375992841731282</v>
      </c>
      <c r="AN195">
        <v>7.651823421325191</v>
      </c>
      <c r="AO195">
        <v>3.5740815994948446E-3</v>
      </c>
      <c r="AP195">
        <v>0.43000000000000005</v>
      </c>
      <c r="AQ195">
        <v>0</v>
      </c>
      <c r="AR195">
        <v>0</v>
      </c>
      <c r="AS195" t="s">
        <v>274</v>
      </c>
      <c r="AT195" t="s">
        <v>274</v>
      </c>
      <c r="AU195">
        <v>0</v>
      </c>
      <c r="AV195">
        <v>0</v>
      </c>
      <c r="AW195">
        <v>0</v>
      </c>
      <c r="AX195">
        <v>39.07125711358934</v>
      </c>
      <c r="AY195">
        <v>6.5444154055285001E-3</v>
      </c>
      <c r="AZ195">
        <v>0.15612983886060289</v>
      </c>
      <c r="BA195" t="e">
        <v>#VALUE!</v>
      </c>
      <c r="BB195">
        <v>112.875787252283</v>
      </c>
      <c r="BG195" t="s">
        <v>479</v>
      </c>
    </row>
    <row r="196" spans="1:59">
      <c r="A196" t="s">
        <v>412</v>
      </c>
      <c r="B196" t="s">
        <v>248</v>
      </c>
      <c r="C196" t="s">
        <v>412</v>
      </c>
      <c r="D196">
        <v>0</v>
      </c>
      <c r="E196" t="s">
        <v>309</v>
      </c>
      <c r="F196">
        <v>36891</v>
      </c>
      <c r="G196">
        <v>2035</v>
      </c>
      <c r="H196">
        <v>117.34894899999901</v>
      </c>
      <c r="I196">
        <v>5296.1427824511484</v>
      </c>
      <c r="J196">
        <v>45131.574058249069</v>
      </c>
      <c r="M196">
        <v>149.80973496248475</v>
      </c>
      <c r="N196">
        <v>0</v>
      </c>
      <c r="O196">
        <v>19.568497645006268</v>
      </c>
      <c r="P196">
        <v>0</v>
      </c>
      <c r="Q196">
        <v>0</v>
      </c>
      <c r="R196">
        <v>0</v>
      </c>
      <c r="S196">
        <v>0</v>
      </c>
      <c r="T196">
        <v>0</v>
      </c>
      <c r="U196">
        <v>3.6948583995595419</v>
      </c>
      <c r="V196">
        <v>0</v>
      </c>
      <c r="W196">
        <v>6.0150375939849621E-2</v>
      </c>
      <c r="X196">
        <v>7.6456580281470733E-4</v>
      </c>
      <c r="Y196">
        <v>0.76456580281470732</v>
      </c>
      <c r="Z196">
        <v>0.75159757626422374</v>
      </c>
      <c r="AA196">
        <v>0.50862439078900279</v>
      </c>
      <c r="AB196">
        <v>8.4770731798167144E-4</v>
      </c>
      <c r="AC196">
        <v>4.5199364025667883</v>
      </c>
      <c r="AD196">
        <v>0.86530030200730423</v>
      </c>
      <c r="AE196">
        <v>0.24443023124440225</v>
      </c>
      <c r="AF196">
        <v>0.21475418736814889</v>
      </c>
      <c r="AG196">
        <v>0.11461469593256372</v>
      </c>
      <c r="AH196">
        <v>0.39314491231925891</v>
      </c>
      <c r="AI196">
        <v>0.43768264643388288</v>
      </c>
      <c r="AJ196">
        <v>0.31391492983034086</v>
      </c>
      <c r="AK196">
        <v>0.11461469593256372</v>
      </c>
      <c r="AL196">
        <v>0.18829557188921181</v>
      </c>
      <c r="AM196">
        <v>0.18829557188921181</v>
      </c>
      <c r="AN196">
        <v>7.4360291051023815</v>
      </c>
      <c r="AO196">
        <v>3.4732864749317189E-3</v>
      </c>
      <c r="AP196">
        <v>0.43000000000000005</v>
      </c>
      <c r="AQ196">
        <v>0</v>
      </c>
      <c r="AR196">
        <v>0</v>
      </c>
      <c r="AS196" t="s">
        <v>274</v>
      </c>
      <c r="AT196" t="s">
        <v>274</v>
      </c>
      <c r="AU196">
        <v>0</v>
      </c>
      <c r="AV196">
        <v>0</v>
      </c>
      <c r="AW196">
        <v>0</v>
      </c>
      <c r="AX196">
        <v>39.07125711358934</v>
      </c>
      <c r="AY196">
        <v>6.5153187082631113E-3</v>
      </c>
      <c r="AZ196">
        <v>0.14436276252749605</v>
      </c>
      <c r="BA196" t="e">
        <v>#VALUE!</v>
      </c>
      <c r="BB196">
        <v>112.875787252283</v>
      </c>
      <c r="BG196" t="s">
        <v>480</v>
      </c>
    </row>
    <row r="197" spans="1:59">
      <c r="A197" t="s">
        <v>412</v>
      </c>
      <c r="B197" t="s">
        <v>248</v>
      </c>
      <c r="C197" t="s">
        <v>412</v>
      </c>
      <c r="D197">
        <v>0</v>
      </c>
      <c r="E197" t="s">
        <v>309</v>
      </c>
      <c r="F197">
        <v>40545</v>
      </c>
      <c r="G197">
        <v>2040</v>
      </c>
      <c r="H197">
        <v>114.340034</v>
      </c>
      <c r="I197">
        <v>5566.2992911207348</v>
      </c>
      <c r="J197">
        <v>48681.980373739745</v>
      </c>
      <c r="M197">
        <v>149.80973496248475</v>
      </c>
      <c r="N197">
        <v>0</v>
      </c>
      <c r="O197">
        <v>18.972840534626812</v>
      </c>
      <c r="P197">
        <v>0</v>
      </c>
      <c r="Q197">
        <v>0</v>
      </c>
      <c r="R197">
        <v>0</v>
      </c>
      <c r="S197">
        <v>0</v>
      </c>
      <c r="T197">
        <v>0</v>
      </c>
      <c r="U197">
        <v>3.4085196541429168</v>
      </c>
      <c r="V197">
        <v>0</v>
      </c>
      <c r="W197">
        <v>6.0150375939849621E-2</v>
      </c>
      <c r="X197">
        <v>7.4129273070353409E-4</v>
      </c>
      <c r="Y197">
        <v>0.74129273070353408</v>
      </c>
      <c r="Z197">
        <v>0.72871925169544949</v>
      </c>
      <c r="AA197">
        <v>0.49314207117602005</v>
      </c>
      <c r="AB197">
        <v>8.2190345196003355E-4</v>
      </c>
      <c r="AC197">
        <v>4.3706279259284964</v>
      </c>
      <c r="AD197">
        <v>0.83896091270647688</v>
      </c>
      <c r="AE197">
        <v>0.23603724573540621</v>
      </c>
      <c r="AF197">
        <v>0.2073407388601709</v>
      </c>
      <c r="AG197">
        <v>0.11112587119881452</v>
      </c>
      <c r="AH197">
        <v>0.35666071165505525</v>
      </c>
      <c r="AI197">
        <v>0.42435976466914149</v>
      </c>
      <c r="AJ197">
        <v>0.304359487026308</v>
      </c>
      <c r="AK197">
        <v>0.11112587119881452</v>
      </c>
      <c r="AL197">
        <v>0.18256393125519527</v>
      </c>
      <c r="AM197">
        <v>0.18256393125519527</v>
      </c>
      <c r="AN197">
        <v>7.209679403158189</v>
      </c>
      <c r="AO197">
        <v>3.3675610471186222E-3</v>
      </c>
      <c r="AP197">
        <v>0.43000000000000005</v>
      </c>
      <c r="AQ197">
        <v>0</v>
      </c>
      <c r="AR197">
        <v>0</v>
      </c>
      <c r="AS197" t="s">
        <v>274</v>
      </c>
      <c r="AT197" t="s">
        <v>274</v>
      </c>
      <c r="AU197">
        <v>0</v>
      </c>
      <c r="AV197">
        <v>0</v>
      </c>
      <c r="AW197">
        <v>0</v>
      </c>
      <c r="AX197">
        <v>39.071257113589347</v>
      </c>
      <c r="AY197">
        <v>6.4832299306779462E-3</v>
      </c>
      <c r="AZ197">
        <v>0.13317514778374054</v>
      </c>
      <c r="BA197" t="e">
        <v>#VALUE!</v>
      </c>
      <c r="BB197">
        <v>112.875787252283</v>
      </c>
      <c r="BG197" t="s">
        <v>481</v>
      </c>
    </row>
    <row r="198" spans="1:59">
      <c r="A198" t="s">
        <v>412</v>
      </c>
      <c r="B198" t="s">
        <v>248</v>
      </c>
      <c r="C198" t="s">
        <v>412</v>
      </c>
      <c r="D198">
        <v>0</v>
      </c>
      <c r="E198" t="s">
        <v>309</v>
      </c>
      <c r="F198">
        <v>44199</v>
      </c>
      <c r="G198">
        <v>2045</v>
      </c>
      <c r="H198">
        <v>111.365735</v>
      </c>
      <c r="I198">
        <v>5850.2364968323973</v>
      </c>
      <c r="J198">
        <v>52531.745934531806</v>
      </c>
      <c r="M198">
        <v>149.80973496248475</v>
      </c>
      <c r="N198">
        <v>0</v>
      </c>
      <c r="O198">
        <v>18.384036149077502</v>
      </c>
      <c r="P198">
        <v>0</v>
      </c>
      <c r="Q198">
        <v>0</v>
      </c>
      <c r="R198">
        <v>0</v>
      </c>
      <c r="S198">
        <v>0</v>
      </c>
      <c r="T198">
        <v>0</v>
      </c>
      <c r="U198">
        <v>3.1424432429409501</v>
      </c>
      <c r="V198">
        <v>0</v>
      </c>
      <c r="W198">
        <v>6.0150375939849614E-2</v>
      </c>
      <c r="X198">
        <v>7.1828740316612783E-4</v>
      </c>
      <c r="Y198">
        <v>0.71828740316612782</v>
      </c>
      <c r="Z198">
        <v>0.70610413033555586</v>
      </c>
      <c r="AA198">
        <v>0.47783786758682234</v>
      </c>
      <c r="AB198">
        <v>7.9639644597803737E-4</v>
      </c>
      <c r="AC198">
        <v>4.2287787233577534</v>
      </c>
      <c r="AD198">
        <v>0.81292454436171224</v>
      </c>
      <c r="AE198">
        <v>0.22824765990722953</v>
      </c>
      <c r="AF198">
        <v>0.20047887354967342</v>
      </c>
      <c r="AG198">
        <v>0.10767718357660883</v>
      </c>
      <c r="AH198">
        <v>0.33029743987622262</v>
      </c>
      <c r="AI198">
        <v>0.41119015572040007</v>
      </c>
      <c r="AJ198">
        <v>0.29491397461515578</v>
      </c>
      <c r="AK198">
        <v>0.10767718357660883</v>
      </c>
      <c r="AL198">
        <v>0.17689823016157166</v>
      </c>
      <c r="AM198">
        <v>0.17689823016157166</v>
      </c>
      <c r="AN198">
        <v>6.9859337366494509</v>
      </c>
      <c r="AO198">
        <v>3.2630519352895497E-3</v>
      </c>
      <c r="AP198">
        <v>0.43000000000000005</v>
      </c>
      <c r="AQ198">
        <v>0</v>
      </c>
      <c r="AR198">
        <v>0</v>
      </c>
      <c r="AS198" t="s">
        <v>274</v>
      </c>
      <c r="AT198" t="s">
        <v>274</v>
      </c>
      <c r="AU198">
        <v>0</v>
      </c>
      <c r="AV198">
        <v>0</v>
      </c>
      <c r="AW198">
        <v>0</v>
      </c>
      <c r="AX198">
        <v>39.071257113589333</v>
      </c>
      <c r="AY198">
        <v>6.4498061559610581E-3</v>
      </c>
      <c r="AZ198">
        <v>0.12277920790980733</v>
      </c>
      <c r="BA198" t="e">
        <v>#VALUE!</v>
      </c>
      <c r="BB198">
        <v>112.875787252283</v>
      </c>
      <c r="BG198" t="s">
        <v>482</v>
      </c>
    </row>
    <row r="199" spans="1:59">
      <c r="A199" t="s">
        <v>412</v>
      </c>
      <c r="B199" t="s">
        <v>248</v>
      </c>
      <c r="C199" t="s">
        <v>412</v>
      </c>
      <c r="D199">
        <v>0</v>
      </c>
      <c r="E199" t="s">
        <v>309</v>
      </c>
      <c r="F199">
        <v>47853</v>
      </c>
      <c r="G199">
        <v>2050</v>
      </c>
      <c r="H199">
        <v>108.548677</v>
      </c>
      <c r="I199">
        <v>6148.6573536326659</v>
      </c>
      <c r="J199">
        <v>56644.240386574827</v>
      </c>
      <c r="M199">
        <v>149.80973496248475</v>
      </c>
      <c r="N199">
        <v>0</v>
      </c>
      <c r="O199">
        <v>17.826359834508335</v>
      </c>
      <c r="P199">
        <v>0</v>
      </c>
      <c r="Q199">
        <v>0</v>
      </c>
      <c r="R199">
        <v>0</v>
      </c>
      <c r="S199">
        <v>0</v>
      </c>
      <c r="T199">
        <v>0</v>
      </c>
      <c r="U199">
        <v>2.8992280443105853</v>
      </c>
      <c r="V199">
        <v>0</v>
      </c>
      <c r="W199">
        <v>6.0150375939849621E-2</v>
      </c>
      <c r="X199">
        <v>6.9649828849343697E-4</v>
      </c>
      <c r="Y199">
        <v>0.69649828849343698</v>
      </c>
      <c r="Z199">
        <v>0.68468459297638029</v>
      </c>
      <c r="AA199">
        <v>0.4633427448185406</v>
      </c>
      <c r="AB199">
        <v>7.7223790803090107E-4</v>
      </c>
      <c r="AC199">
        <v>4.0944770658073582</v>
      </c>
      <c r="AD199">
        <v>0.788264629626655</v>
      </c>
      <c r="AE199">
        <v>0.2208735064620965</v>
      </c>
      <c r="AF199">
        <v>0.19398310532323984</v>
      </c>
      <c r="AG199">
        <v>0.10441081625589378</v>
      </c>
      <c r="AH199">
        <v>0.30544724885780683</v>
      </c>
      <c r="AI199">
        <v>0.39871677888574991</v>
      </c>
      <c r="AJ199">
        <v>0.28596781409063038</v>
      </c>
      <c r="AK199">
        <v>0.10441081625589378</v>
      </c>
      <c r="AL199">
        <v>0.17153205527753979</v>
      </c>
      <c r="AM199">
        <v>0.17153205527753979</v>
      </c>
      <c r="AN199">
        <v>6.7740167371131674</v>
      </c>
      <c r="AO199">
        <v>3.1640678622185565E-3</v>
      </c>
      <c r="AP199">
        <v>0.43000000000000005</v>
      </c>
      <c r="AQ199">
        <v>0</v>
      </c>
      <c r="AR199">
        <v>0</v>
      </c>
      <c r="AS199" t="s">
        <v>274</v>
      </c>
      <c r="AT199" t="s">
        <v>274</v>
      </c>
      <c r="AU199">
        <v>0</v>
      </c>
      <c r="AV199">
        <v>0</v>
      </c>
      <c r="AW199">
        <v>0</v>
      </c>
      <c r="AX199">
        <v>39.07125711358934</v>
      </c>
      <c r="AY199">
        <v>6.4164604096781114E-3</v>
      </c>
      <c r="AZ199">
        <v>0.11327648435018767</v>
      </c>
      <c r="BA199" t="e">
        <v>#VALUE!</v>
      </c>
      <c r="BB199">
        <v>112.875787252283</v>
      </c>
      <c r="BG199" t="s">
        <v>483</v>
      </c>
    </row>
    <row r="200" spans="1:59">
      <c r="A200" t="s">
        <v>412</v>
      </c>
      <c r="B200" t="s">
        <v>248</v>
      </c>
      <c r="C200" t="s">
        <v>412</v>
      </c>
      <c r="D200">
        <v>0</v>
      </c>
      <c r="E200" t="s">
        <v>191</v>
      </c>
      <c r="F200">
        <v>49680</v>
      </c>
      <c r="G200">
        <v>2000</v>
      </c>
      <c r="H200">
        <v>125.72031</v>
      </c>
      <c r="I200">
        <v>3624.5930488341396</v>
      </c>
      <c r="J200">
        <v>28830.608585312424</v>
      </c>
      <c r="K200">
        <v>1.0564233519160153E-3</v>
      </c>
      <c r="L200">
        <v>5.327542851223907E-2</v>
      </c>
      <c r="M200">
        <v>92.708349951067106</v>
      </c>
      <c r="N200">
        <v>0</v>
      </c>
      <c r="O200">
        <v>43.624543141099977</v>
      </c>
      <c r="P200">
        <v>12.571914449884719</v>
      </c>
      <c r="Q200">
        <v>2.5815920000000001</v>
      </c>
      <c r="R200">
        <v>4.1099999999999998E-2</v>
      </c>
      <c r="S200">
        <v>2.0534406890978872E-2</v>
      </c>
      <c r="T200">
        <v>0</v>
      </c>
      <c r="U200">
        <v>12.035707885918926</v>
      </c>
      <c r="V200">
        <v>0</v>
      </c>
      <c r="W200">
        <v>0.13016967183800002</v>
      </c>
      <c r="X200">
        <v>1.2868299983626466E-2</v>
      </c>
      <c r="Y200">
        <v>12.868299983626466</v>
      </c>
      <c r="Z200">
        <v>10.715312819796134</v>
      </c>
      <c r="AA200">
        <v>14.295600023592748</v>
      </c>
      <c r="AB200">
        <v>6.025493836377561</v>
      </c>
      <c r="AC200">
        <v>145.71632595419885</v>
      </c>
      <c r="AD200">
        <v>142.85161948615271</v>
      </c>
      <c r="AE200">
        <v>8.7803114443719252</v>
      </c>
      <c r="AF200">
        <v>7.7998663783444959</v>
      </c>
      <c r="AG200">
        <v>3.1608598615135981</v>
      </c>
      <c r="AH200">
        <v>5.599872730099559</v>
      </c>
      <c r="AI200">
        <v>2.1034150876213733</v>
      </c>
      <c r="AJ200">
        <v>8.6118977321747607</v>
      </c>
      <c r="AK200">
        <v>140.71455915707102</v>
      </c>
      <c r="AL200">
        <v>3.1608598615135981</v>
      </c>
      <c r="AM200">
        <v>7.3927458250899054</v>
      </c>
      <c r="AN200">
        <v>116.32015807274024</v>
      </c>
      <c r="AO200">
        <v>5.4331851864155081E-2</v>
      </c>
      <c r="AP200">
        <v>0</v>
      </c>
      <c r="AQ200">
        <v>0</v>
      </c>
      <c r="AR200">
        <v>0</v>
      </c>
      <c r="AS200">
        <v>9.2572398048780489</v>
      </c>
      <c r="AT200">
        <v>11.243902439024392</v>
      </c>
      <c r="AU200">
        <v>685.01084433116944</v>
      </c>
      <c r="AV200">
        <v>1023.5752108338969</v>
      </c>
      <c r="AW200">
        <v>0</v>
      </c>
      <c r="AX200">
        <v>294.97844692619509</v>
      </c>
      <c r="AY200">
        <v>0.10235657216901919</v>
      </c>
      <c r="AZ200">
        <v>3.5502744198457235</v>
      </c>
      <c r="BA200">
        <v>31.154721514118112</v>
      </c>
      <c r="BB200">
        <v>127.4345352</v>
      </c>
      <c r="BG200" t="s">
        <v>484</v>
      </c>
    </row>
    <row r="201" spans="1:59">
      <c r="A201" t="s">
        <v>412</v>
      </c>
      <c r="B201" t="s">
        <v>248</v>
      </c>
      <c r="C201" t="s">
        <v>412</v>
      </c>
      <c r="D201">
        <v>0</v>
      </c>
      <c r="E201" t="s">
        <v>191</v>
      </c>
      <c r="F201">
        <v>53334</v>
      </c>
      <c r="G201">
        <v>2005</v>
      </c>
      <c r="H201">
        <v>126.392944</v>
      </c>
      <c r="I201">
        <v>3872.8440000000001</v>
      </c>
      <c r="J201">
        <v>30641.299090240354</v>
      </c>
      <c r="K201">
        <v>1.2359615186633964E-3</v>
      </c>
      <c r="L201">
        <v>5.6977556258075907E-2</v>
      </c>
      <c r="M201">
        <v>121.25904245677594</v>
      </c>
      <c r="N201">
        <v>0</v>
      </c>
      <c r="O201">
        <v>51.439158167495904</v>
      </c>
      <c r="P201">
        <v>13.465748211386362</v>
      </c>
      <c r="Q201">
        <v>2.4684400000000002</v>
      </c>
      <c r="R201">
        <v>3.2645E-2</v>
      </c>
      <c r="S201">
        <v>1.952988768107182E-2</v>
      </c>
      <c r="T201">
        <v>0</v>
      </c>
      <c r="U201">
        <v>13.282011402343059</v>
      </c>
      <c r="V201">
        <v>0</v>
      </c>
      <c r="W201">
        <v>0.143759891808</v>
      </c>
      <c r="X201">
        <v>1.3394127258441461E-2</v>
      </c>
      <c r="Y201">
        <v>13.394127258441461</v>
      </c>
      <c r="Z201">
        <v>11.480237075782826</v>
      </c>
      <c r="AA201">
        <v>15.199873121631324</v>
      </c>
      <c r="AB201">
        <v>5.1472931363015206</v>
      </c>
      <c r="AC201">
        <v>121.95043492945489</v>
      </c>
      <c r="AD201">
        <v>107.30140639952316</v>
      </c>
      <c r="AE201">
        <v>4.280391880162064</v>
      </c>
      <c r="AF201">
        <v>3.6398603534545941</v>
      </c>
      <c r="AG201">
        <v>1.8351398100010243</v>
      </c>
      <c r="AH201">
        <v>5.9838747770885679</v>
      </c>
      <c r="AI201">
        <v>2.2533723194886601</v>
      </c>
      <c r="AJ201">
        <v>9.2268647562941659</v>
      </c>
      <c r="AK201">
        <v>116.59132364630347</v>
      </c>
      <c r="AL201">
        <v>1.8351398100010243</v>
      </c>
      <c r="AM201">
        <v>3.2036536211050595</v>
      </c>
      <c r="AN201">
        <v>124.6304949570099</v>
      </c>
      <c r="AO201">
        <v>5.8213517776739297E-2</v>
      </c>
      <c r="AP201">
        <v>0</v>
      </c>
      <c r="AQ201">
        <v>0</v>
      </c>
      <c r="AR201">
        <v>0</v>
      </c>
      <c r="AS201">
        <v>9.2572398048780489</v>
      </c>
      <c r="AT201">
        <v>11.243902439024392</v>
      </c>
      <c r="AU201">
        <v>685.20995725229113</v>
      </c>
      <c r="AV201">
        <v>994.68124965500692</v>
      </c>
      <c r="AW201">
        <v>0</v>
      </c>
      <c r="AX201">
        <v>260.3877616897924</v>
      </c>
      <c r="AY201">
        <v>0.10597211232330708</v>
      </c>
      <c r="AZ201">
        <v>3.4584732197944099</v>
      </c>
      <c r="BA201">
        <v>31.154721514118112</v>
      </c>
      <c r="BB201">
        <v>127.4345352</v>
      </c>
      <c r="BG201" t="s">
        <v>485</v>
      </c>
    </row>
    <row r="202" spans="1:59">
      <c r="A202" t="s">
        <v>412</v>
      </c>
      <c r="B202" t="s">
        <v>248</v>
      </c>
      <c r="C202" t="s">
        <v>412</v>
      </c>
      <c r="D202">
        <v>0</v>
      </c>
      <c r="E202" t="s">
        <v>191</v>
      </c>
      <c r="F202">
        <v>36891</v>
      </c>
      <c r="G202">
        <v>2010</v>
      </c>
      <c r="H202">
        <v>126.53592</v>
      </c>
      <c r="I202">
        <v>3863.7400656183231</v>
      </c>
      <c r="J202">
        <v>30534.729313370648</v>
      </c>
      <c r="K202">
        <v>1.3079920516105787E-3</v>
      </c>
      <c r="L202">
        <v>5.8365977941316802E-2</v>
      </c>
      <c r="M202">
        <v>149.80973496248475</v>
      </c>
      <c r="N202">
        <v>0</v>
      </c>
      <c r="O202">
        <v>54.007865424526308</v>
      </c>
      <c r="P202">
        <v>13.955520781531346</v>
      </c>
      <c r="Q202">
        <v>2.303569</v>
      </c>
      <c r="R202">
        <v>4.7089360660168902E-2</v>
      </c>
      <c r="S202">
        <v>1.8204862303130998E-2</v>
      </c>
      <c r="T202">
        <v>0</v>
      </c>
      <c r="U202">
        <v>13.978131164960578</v>
      </c>
      <c r="V202">
        <v>0</v>
      </c>
      <c r="W202">
        <v>0.15189436842105261</v>
      </c>
      <c r="X202">
        <v>1.297658404950193E-2</v>
      </c>
      <c r="Y202">
        <v>12.97658404950193</v>
      </c>
      <c r="Z202">
        <v>11.768008372897231</v>
      </c>
      <c r="AA202">
        <v>15.498113278081847</v>
      </c>
      <c r="AB202">
        <v>2.7554457874250096</v>
      </c>
      <c r="AC202">
        <v>67.120718877363004</v>
      </c>
      <c r="AD202">
        <v>61.351537738291967</v>
      </c>
      <c r="AE202">
        <v>2.2066579973575169</v>
      </c>
      <c r="AF202">
        <v>1.7247115153966444</v>
      </c>
      <c r="AG202">
        <v>1.0248413532879133</v>
      </c>
      <c r="AH202">
        <v>6.1317054151220969</v>
      </c>
      <c r="AI202">
        <v>2.3097790685930129</v>
      </c>
      <c r="AJ202">
        <v>9.4582293043042185</v>
      </c>
      <c r="AK202">
        <v>61.627158994484375</v>
      </c>
      <c r="AL202">
        <v>1.0248413532879133</v>
      </c>
      <c r="AM202">
        <v>1.27756129237164</v>
      </c>
      <c r="AN202">
        <v>127.75720657857269</v>
      </c>
      <c r="AO202">
        <v>5.967396999292738E-2</v>
      </c>
      <c r="AP202">
        <v>0</v>
      </c>
      <c r="AQ202">
        <v>0</v>
      </c>
      <c r="AR202">
        <v>0</v>
      </c>
      <c r="AS202">
        <v>8.9259069268292688</v>
      </c>
      <c r="AT202">
        <v>11.120099028378601</v>
      </c>
      <c r="AU202">
        <v>677.74104975152079</v>
      </c>
      <c r="AV202">
        <v>929.85308485764756</v>
      </c>
      <c r="AW202">
        <v>0</v>
      </c>
      <c r="AX202">
        <v>240.27211495029653</v>
      </c>
      <c r="AY202">
        <v>0.10255257202462296</v>
      </c>
      <c r="AZ202">
        <v>3.3585551380577301</v>
      </c>
      <c r="BA202">
        <v>30.81168573965418</v>
      </c>
      <c r="BB202">
        <v>127.4345352</v>
      </c>
      <c r="BG202" t="s">
        <v>486</v>
      </c>
    </row>
    <row r="203" spans="1:59">
      <c r="A203" t="s">
        <v>412</v>
      </c>
      <c r="B203" t="s">
        <v>248</v>
      </c>
      <c r="C203" t="s">
        <v>412</v>
      </c>
      <c r="D203">
        <v>0</v>
      </c>
      <c r="E203" t="s">
        <v>191</v>
      </c>
      <c r="F203">
        <v>38718</v>
      </c>
      <c r="G203">
        <v>2015</v>
      </c>
      <c r="H203">
        <v>126.071988</v>
      </c>
      <c r="I203">
        <v>4245.0110146193938</v>
      </c>
      <c r="J203">
        <v>33671.326057136452</v>
      </c>
      <c r="K203">
        <v>1.2840432066073078E-3</v>
      </c>
      <c r="L203">
        <v>5.6598994736926624E-2</v>
      </c>
      <c r="M203">
        <v>149.80973496248475</v>
      </c>
      <c r="N203">
        <v>0</v>
      </c>
      <c r="O203">
        <v>53.775942292871157</v>
      </c>
      <c r="P203">
        <v>13.895592323739317</v>
      </c>
      <c r="Q203">
        <v>1.9721249395031673</v>
      </c>
      <c r="R203">
        <v>5.8614485294951633E-2</v>
      </c>
      <c r="S203">
        <v>1.5642847953687915E-2</v>
      </c>
      <c r="T203">
        <v>0</v>
      </c>
      <c r="U203">
        <v>12.668033629988752</v>
      </c>
      <c r="V203">
        <v>0</v>
      </c>
      <c r="W203">
        <v>0.15189436842105261</v>
      </c>
      <c r="X203">
        <v>1.2119569601892973E-2</v>
      </c>
      <c r="Y203">
        <v>12.119569601892973</v>
      </c>
      <c r="Z203">
        <v>11.414736769387339</v>
      </c>
      <c r="AA203">
        <v>14.993772042247963</v>
      </c>
      <c r="AB203">
        <v>1.1073440652665585</v>
      </c>
      <c r="AC203">
        <v>29.705256436772505</v>
      </c>
      <c r="AD203">
        <v>41.879230274548249</v>
      </c>
      <c r="AE203">
        <v>1.2827864421729545</v>
      </c>
      <c r="AF203">
        <v>0.884143449972014</v>
      </c>
      <c r="AG203">
        <v>0.40393908611515034</v>
      </c>
      <c r="AH203">
        <v>5.9468256452328898</v>
      </c>
      <c r="AI203">
        <v>2.2404112641831446</v>
      </c>
      <c r="AJ203">
        <v>9.1743255052041945</v>
      </c>
      <c r="AK203">
        <v>24.376568984212753</v>
      </c>
      <c r="AL203">
        <v>0.40393908611515034</v>
      </c>
      <c r="AM203">
        <v>0.45041307592645269</v>
      </c>
      <c r="AN203">
        <v>123.92296401301749</v>
      </c>
      <c r="AO203">
        <v>5.788303794353393E-2</v>
      </c>
      <c r="AP203">
        <v>0</v>
      </c>
      <c r="AQ203">
        <v>0</v>
      </c>
      <c r="AR203">
        <v>0</v>
      </c>
      <c r="AS203">
        <v>8.614654829268293</v>
      </c>
      <c r="AT203">
        <v>10.832363992721426</v>
      </c>
      <c r="AU203">
        <v>660.23277680151284</v>
      </c>
      <c r="AV203">
        <v>872.1880521197952</v>
      </c>
      <c r="AW203">
        <v>0</v>
      </c>
      <c r="AX203">
        <v>225.3715896950375</v>
      </c>
      <c r="AY203">
        <v>9.6132136838303628E-2</v>
      </c>
      <c r="AZ203">
        <v>2.855014877500762</v>
      </c>
      <c r="BA203">
        <v>30.01442651810121</v>
      </c>
      <c r="BB203">
        <v>125.08777743216</v>
      </c>
      <c r="BG203" t="s">
        <v>487</v>
      </c>
    </row>
    <row r="204" spans="1:59">
      <c r="A204" t="s">
        <v>412</v>
      </c>
      <c r="B204" t="s">
        <v>248</v>
      </c>
      <c r="C204" t="s">
        <v>412</v>
      </c>
      <c r="D204">
        <v>0</v>
      </c>
      <c r="E204" t="s">
        <v>191</v>
      </c>
      <c r="F204">
        <v>35064</v>
      </c>
      <c r="G204">
        <v>2020</v>
      </c>
      <c r="H204">
        <v>124.803628</v>
      </c>
      <c r="I204">
        <v>4561.8298042804072</v>
      </c>
      <c r="J204">
        <v>36552.060844580628</v>
      </c>
      <c r="K204">
        <v>1.2480324456606384E-3</v>
      </c>
      <c r="L204">
        <v>5.4754857792035941E-2</v>
      </c>
      <c r="M204">
        <v>149.80973496248475</v>
      </c>
      <c r="N204">
        <v>0</v>
      </c>
      <c r="O204">
        <v>53.141879492145769</v>
      </c>
      <c r="P204">
        <v>13.731751806756012</v>
      </c>
      <c r="Q204">
        <v>1.9488719566784007</v>
      </c>
      <c r="R204">
        <v>7.734314323764363E-2</v>
      </c>
      <c r="S204">
        <v>1.5615507240529904E-2</v>
      </c>
      <c r="T204">
        <v>0</v>
      </c>
      <c r="U204">
        <v>11.649246414735211</v>
      </c>
      <c r="V204">
        <v>0</v>
      </c>
      <c r="W204">
        <v>0.15189436842105261</v>
      </c>
      <c r="X204">
        <v>1.1554242917213861E-2</v>
      </c>
      <c r="Y204">
        <v>11.554242917213861</v>
      </c>
      <c r="Z204">
        <v>11.043931309234857</v>
      </c>
      <c r="AA204">
        <v>14.494125971145635</v>
      </c>
      <c r="AB204">
        <v>0.49650489496765815</v>
      </c>
      <c r="AC204">
        <v>15.776293015851609</v>
      </c>
      <c r="AD204">
        <v>34.826498703308047</v>
      </c>
      <c r="AE204">
        <v>0.94996214136440971</v>
      </c>
      <c r="AF204">
        <v>0.5876531105808307</v>
      </c>
      <c r="AG204">
        <v>0.17956212166049645</v>
      </c>
      <c r="AH204">
        <v>5.7533434931070353</v>
      </c>
      <c r="AI204">
        <v>2.1676211457429666</v>
      </c>
      <c r="AJ204">
        <v>8.8763101634918904</v>
      </c>
      <c r="AK204">
        <v>10.620691148378596</v>
      </c>
      <c r="AL204">
        <v>0.17956212166049645</v>
      </c>
      <c r="AM204">
        <v>0.16801109811209697</v>
      </c>
      <c r="AN204">
        <v>119.89771784820961</v>
      </c>
      <c r="AO204">
        <v>5.6002890237696577E-2</v>
      </c>
      <c r="AP204">
        <v>0</v>
      </c>
      <c r="AQ204">
        <v>0</v>
      </c>
      <c r="AR204">
        <v>0</v>
      </c>
      <c r="AS204">
        <v>8.614654829268293</v>
      </c>
      <c r="AT204">
        <v>10.605362205226388</v>
      </c>
      <c r="AU204">
        <v>646.40770445069882</v>
      </c>
      <c r="AV204">
        <v>841.42526604137868</v>
      </c>
      <c r="AW204">
        <v>0</v>
      </c>
      <c r="AX204">
        <v>217.42254936469735</v>
      </c>
      <c r="AY204">
        <v>9.2579383327012418E-2</v>
      </c>
      <c r="AZ204">
        <v>2.5328088536692901</v>
      </c>
      <c r="BA204">
        <v>29.385447610558451</v>
      </c>
      <c r="BB204">
        <v>122.74101966431999</v>
      </c>
      <c r="BG204" t="s">
        <v>488</v>
      </c>
    </row>
    <row r="205" spans="1:59">
      <c r="A205" t="s">
        <v>412</v>
      </c>
      <c r="B205" t="s">
        <v>248</v>
      </c>
      <c r="C205" t="s">
        <v>412</v>
      </c>
      <c r="D205">
        <v>0</v>
      </c>
      <c r="E205" t="s">
        <v>191</v>
      </c>
      <c r="F205">
        <v>44199</v>
      </c>
      <c r="G205">
        <v>2025</v>
      </c>
      <c r="H205">
        <v>122.770562999999</v>
      </c>
      <c r="I205">
        <v>4794.5289711444238</v>
      </c>
      <c r="J205">
        <v>39052.757061515331</v>
      </c>
      <c r="K205">
        <v>1.2162235379488378E-3</v>
      </c>
      <c r="L205">
        <v>5.3263625176348237E-2</v>
      </c>
      <c r="M205">
        <v>149.80973496248475</v>
      </c>
      <c r="N205">
        <v>0</v>
      </c>
      <c r="O205">
        <v>52.125534851856415</v>
      </c>
      <c r="P205">
        <v>13.469130452676076</v>
      </c>
      <c r="Q205">
        <v>1.9115995533176378</v>
      </c>
      <c r="R205">
        <v>7.9886841912621964E-2</v>
      </c>
      <c r="S205">
        <v>1.5570504089955613E-2</v>
      </c>
      <c r="T205">
        <v>0</v>
      </c>
      <c r="U205">
        <v>10.871878168965235</v>
      </c>
      <c r="V205">
        <v>0</v>
      </c>
      <c r="W205">
        <v>0.15189436842105261</v>
      </c>
      <c r="X205">
        <v>1.1183049843718611E-2</v>
      </c>
      <c r="Y205">
        <v>11.183049843718612</v>
      </c>
      <c r="Z205">
        <v>10.743570489423789</v>
      </c>
      <c r="AA205">
        <v>14.095771922839717</v>
      </c>
      <c r="AB205">
        <v>0.29223173229473309</v>
      </c>
      <c r="AC205">
        <v>11.036254769509059</v>
      </c>
      <c r="AD205">
        <v>32.143911160360219</v>
      </c>
      <c r="AE205">
        <v>0.83163095108413787</v>
      </c>
      <c r="AF205">
        <v>0.48660797534341443</v>
      </c>
      <c r="AG205">
        <v>0.10488253760179754</v>
      </c>
      <c r="AH205">
        <v>5.596757776420846</v>
      </c>
      <c r="AI205">
        <v>2.1086645027183195</v>
      </c>
      <c r="AJ205">
        <v>8.6349059867054692</v>
      </c>
      <c r="AK205">
        <v>6.0208634463302761</v>
      </c>
      <c r="AL205">
        <v>0.10488253760179754</v>
      </c>
      <c r="AM205">
        <v>7.8378449038164585E-2</v>
      </c>
      <c r="AN205">
        <v>116.63700751578565</v>
      </c>
      <c r="AO205">
        <v>5.447984871429707E-2</v>
      </c>
      <c r="AP205">
        <v>0</v>
      </c>
      <c r="AQ205">
        <v>0</v>
      </c>
      <c r="AR205">
        <v>0</v>
      </c>
      <c r="AS205">
        <v>8.614654829268293</v>
      </c>
      <c r="AT205">
        <v>10.518026771197732</v>
      </c>
      <c r="AU205">
        <v>641.08860011745367</v>
      </c>
      <c r="AV205">
        <v>830.27259131614835</v>
      </c>
      <c r="AW205">
        <v>0</v>
      </c>
      <c r="AX205">
        <v>214.54072127032256</v>
      </c>
      <c r="AY205">
        <v>9.108901653989078E-2</v>
      </c>
      <c r="AZ205">
        <v>2.3324605839328756</v>
      </c>
      <c r="BA205">
        <v>29.143457683997553</v>
      </c>
      <c r="BB205">
        <v>117.8084034583015</v>
      </c>
      <c r="BG205" t="s">
        <v>489</v>
      </c>
    </row>
    <row r="206" spans="1:59">
      <c r="A206" t="s">
        <v>412</v>
      </c>
      <c r="B206" t="s">
        <v>248</v>
      </c>
      <c r="C206" t="s">
        <v>412</v>
      </c>
      <c r="D206">
        <v>0</v>
      </c>
      <c r="E206" t="s">
        <v>191</v>
      </c>
      <c r="F206">
        <v>46026</v>
      </c>
      <c r="G206">
        <v>2030</v>
      </c>
      <c r="H206">
        <v>120.21754900000001</v>
      </c>
      <c r="I206">
        <v>5039.0981341684019</v>
      </c>
      <c r="J206">
        <v>41916.493690687392</v>
      </c>
      <c r="K206">
        <v>1.1834555434766256E-3</v>
      </c>
      <c r="L206">
        <v>5.1792841711641953E-2</v>
      </c>
      <c r="M206">
        <v>149.80973496248475</v>
      </c>
      <c r="N206">
        <v>0</v>
      </c>
      <c r="O206">
        <v>50.849263756007844</v>
      </c>
      <c r="P206">
        <v>13.139344639795308</v>
      </c>
      <c r="Q206">
        <v>1.8647948679811679</v>
      </c>
      <c r="R206">
        <v>8.9802829414340632E-2</v>
      </c>
      <c r="S206">
        <v>1.5511835696976053E-2</v>
      </c>
      <c r="T206">
        <v>0</v>
      </c>
      <c r="U206">
        <v>10.090945324365954</v>
      </c>
      <c r="V206">
        <v>0</v>
      </c>
      <c r="W206">
        <v>0.15189436842105261</v>
      </c>
      <c r="X206">
        <v>1.0857342149912887E-2</v>
      </c>
      <c r="Y206">
        <v>10.857342149912887</v>
      </c>
      <c r="Z206">
        <v>10.447061428596394</v>
      </c>
      <c r="AA206">
        <v>13.705692798149409</v>
      </c>
      <c r="AB206">
        <v>0.22697450121730237</v>
      </c>
      <c r="AC206">
        <v>9.4485705648151033</v>
      </c>
      <c r="AD206">
        <v>30.822474862173753</v>
      </c>
      <c r="AE206">
        <v>0.7793120624616896</v>
      </c>
      <c r="AF206">
        <v>0.44617072684404557</v>
      </c>
      <c r="AG206">
        <v>8.0210210633433393E-2</v>
      </c>
      <c r="AH206">
        <v>5.4422521725734363</v>
      </c>
      <c r="AI206">
        <v>2.0504664965596842</v>
      </c>
      <c r="AJ206">
        <v>8.3965949320367095</v>
      </c>
      <c r="AK206">
        <v>4.5715955390431375</v>
      </c>
      <c r="AL206">
        <v>8.0210210633433393E-2</v>
      </c>
      <c r="AM206">
        <v>4.9207643350978672E-2</v>
      </c>
      <c r="AN206">
        <v>113.41802385516198</v>
      </c>
      <c r="AO206">
        <v>5.2976297255118578E-2</v>
      </c>
      <c r="AP206">
        <v>0</v>
      </c>
      <c r="AQ206">
        <v>0</v>
      </c>
      <c r="AR206">
        <v>0</v>
      </c>
      <c r="AS206">
        <v>8.614654829268293</v>
      </c>
      <c r="AT206">
        <v>10.484425810953573</v>
      </c>
      <c r="AU206">
        <v>639.04214115868695</v>
      </c>
      <c r="AV206">
        <v>826.32295959641021</v>
      </c>
      <c r="AW206">
        <v>0</v>
      </c>
      <c r="AX206">
        <v>213.52014459855559</v>
      </c>
      <c r="AY206">
        <v>9.031412002845679E-2</v>
      </c>
      <c r="AZ206">
        <v>2.1546201047947373</v>
      </c>
      <c r="BA206">
        <v>29.050355794801103</v>
      </c>
      <c r="BB206">
        <v>112.875787252283</v>
      </c>
      <c r="BG206" t="s">
        <v>490</v>
      </c>
    </row>
    <row r="207" spans="1:59">
      <c r="A207" t="s">
        <v>412</v>
      </c>
      <c r="B207" t="s">
        <v>248</v>
      </c>
      <c r="C207" t="s">
        <v>412</v>
      </c>
      <c r="D207">
        <v>0</v>
      </c>
      <c r="E207" t="s">
        <v>191</v>
      </c>
      <c r="F207">
        <v>47853</v>
      </c>
      <c r="G207">
        <v>2035</v>
      </c>
      <c r="H207">
        <v>117.34894899999901</v>
      </c>
      <c r="I207">
        <v>5296.1427824511484</v>
      </c>
      <c r="J207">
        <v>45131.574058249069</v>
      </c>
      <c r="K207">
        <v>1.1489611251565334E-3</v>
      </c>
      <c r="L207">
        <v>5.0269889090400366E-2</v>
      </c>
      <c r="M207">
        <v>149.80973496248475</v>
      </c>
      <c r="N207">
        <v>0</v>
      </c>
      <c r="O207">
        <v>49.415228821004</v>
      </c>
      <c r="P207">
        <v>12.768792977003617</v>
      </c>
      <c r="Q207">
        <v>1.8122045099352282</v>
      </c>
      <c r="R207">
        <v>8.6171100035094983E-2</v>
      </c>
      <c r="S207">
        <v>1.5442869538910345E-2</v>
      </c>
      <c r="T207">
        <v>0</v>
      </c>
      <c r="U207">
        <v>9.3304185424800341</v>
      </c>
      <c r="V207">
        <v>0</v>
      </c>
      <c r="W207">
        <v>0.15189436842105261</v>
      </c>
      <c r="X207">
        <v>1.0533450308972625E-2</v>
      </c>
      <c r="Y207">
        <v>10.533450308972625</v>
      </c>
      <c r="Z207">
        <v>10.139927119198964</v>
      </c>
      <c r="AA207">
        <v>13.302527523855375</v>
      </c>
      <c r="AB207">
        <v>0.20456376401770657</v>
      </c>
      <c r="AC207">
        <v>8.8191648060523846</v>
      </c>
      <c r="AD207">
        <v>29.798863415945522</v>
      </c>
      <c r="AE207">
        <v>0.74839147097836289</v>
      </c>
      <c r="AF207">
        <v>0.42568773053356096</v>
      </c>
      <c r="AG207">
        <v>7.1811674314320575E-2</v>
      </c>
      <c r="AH207">
        <v>5.2822391571692631</v>
      </c>
      <c r="AI207">
        <v>1.9901840413119967</v>
      </c>
      <c r="AJ207">
        <v>8.1497430778869671</v>
      </c>
      <c r="AK207">
        <v>4.0855676815204092</v>
      </c>
      <c r="AL207">
        <v>7.1811674314320575E-2</v>
      </c>
      <c r="AM207">
        <v>4.0394941327470027E-2</v>
      </c>
      <c r="AN207">
        <v>110.08365405888313</v>
      </c>
      <c r="AO207">
        <v>5.1418850215556901E-2</v>
      </c>
      <c r="AP207">
        <v>0</v>
      </c>
      <c r="AQ207">
        <v>0</v>
      </c>
      <c r="AR207">
        <v>0</v>
      </c>
      <c r="AS207">
        <v>8.614654829268293</v>
      </c>
      <c r="AT207">
        <v>10.471498360121197</v>
      </c>
      <c r="AU207">
        <v>638.25477416420779</v>
      </c>
      <c r="AV207">
        <v>824.93704204799894</v>
      </c>
      <c r="AW207">
        <v>0</v>
      </c>
      <c r="AX207">
        <v>213.16202636899195</v>
      </c>
      <c r="AY207">
        <v>8.9761778002568349E-2</v>
      </c>
      <c r="AZ207">
        <v>1.9888909233858607</v>
      </c>
      <c r="BA207">
        <v>29.014536279934781</v>
      </c>
      <c r="BB207">
        <v>112.875787252283</v>
      </c>
      <c r="BG207" t="s">
        <v>491</v>
      </c>
    </row>
    <row r="208" spans="1:59">
      <c r="A208" t="s">
        <v>412</v>
      </c>
      <c r="B208" t="s">
        <v>248</v>
      </c>
      <c r="C208" t="s">
        <v>412</v>
      </c>
      <c r="D208">
        <v>0</v>
      </c>
      <c r="E208" t="s">
        <v>191</v>
      </c>
      <c r="F208">
        <v>49680</v>
      </c>
      <c r="G208">
        <v>2040</v>
      </c>
      <c r="H208">
        <v>114.340034</v>
      </c>
      <c r="I208">
        <v>5566.2992911207348</v>
      </c>
      <c r="J208">
        <v>48681.980373739745</v>
      </c>
      <c r="K208">
        <v>1.1135696202390234E-3</v>
      </c>
      <c r="L208">
        <v>4.8716454249125719E-2</v>
      </c>
      <c r="M208">
        <v>149.80973496248475</v>
      </c>
      <c r="N208">
        <v>0</v>
      </c>
      <c r="O208">
        <v>47.911049351418079</v>
      </c>
      <c r="P208">
        <v>12.380116111477539</v>
      </c>
      <c r="Q208">
        <v>1.7570417416232669</v>
      </c>
      <c r="R208">
        <v>8.2943981646324355E-2</v>
      </c>
      <c r="S208">
        <v>1.5366811432146913E-2</v>
      </c>
      <c r="T208">
        <v>0</v>
      </c>
      <c r="U208">
        <v>8.6073433794415202</v>
      </c>
      <c r="V208">
        <v>0</v>
      </c>
      <c r="W208">
        <v>0.15189436842105261</v>
      </c>
      <c r="X208">
        <v>1.0206612749168701E-2</v>
      </c>
      <c r="Y208">
        <v>10.206612749168702</v>
      </c>
      <c r="Z208">
        <v>9.8266058927386286</v>
      </c>
      <c r="AA208">
        <v>12.891425046278572</v>
      </c>
      <c r="AB208">
        <v>0.19369540360103996</v>
      </c>
      <c r="AC208">
        <v>8.4450488908475414</v>
      </c>
      <c r="AD208">
        <v>28.833993501687583</v>
      </c>
      <c r="AE208">
        <v>0.7239112622037096</v>
      </c>
      <c r="AF208">
        <v>0.41128821304397983</v>
      </c>
      <c r="AG208">
        <v>6.8343454806743073E-2</v>
      </c>
      <c r="AH208">
        <v>5.1190133490186733</v>
      </c>
      <c r="AI208">
        <v>1.9286876388259016</v>
      </c>
      <c r="AJ208">
        <v>7.8979182539127271</v>
      </c>
      <c r="AK208">
        <v>3.8577184329599414</v>
      </c>
      <c r="AL208">
        <v>6.8343454806743073E-2</v>
      </c>
      <c r="AM208">
        <v>3.7900850192663559E-2</v>
      </c>
      <c r="AN208">
        <v>106.68210367180467</v>
      </c>
      <c r="AO208">
        <v>4.9830023869364741E-2</v>
      </c>
      <c r="AP208">
        <v>0</v>
      </c>
      <c r="AQ208">
        <v>0</v>
      </c>
      <c r="AR208">
        <v>0</v>
      </c>
      <c r="AS208">
        <v>8.614654829268293</v>
      </c>
      <c r="AT208">
        <v>10.466524722945085</v>
      </c>
      <c r="AU208">
        <v>637.95187240534926</v>
      </c>
      <c r="AV208">
        <v>824.43594690571649</v>
      </c>
      <c r="AW208">
        <v>0</v>
      </c>
      <c r="AX208">
        <v>213.03254442008176</v>
      </c>
      <c r="AY208">
        <v>8.9265433917648671E-2</v>
      </c>
      <c r="AZ208">
        <v>1.8336442608197723</v>
      </c>
      <c r="BA208">
        <v>29.000755274454313</v>
      </c>
      <c r="BB208">
        <v>112.875787252283</v>
      </c>
      <c r="BG208" t="s">
        <v>492</v>
      </c>
    </row>
    <row r="209" spans="1:59">
      <c r="A209" t="s">
        <v>412</v>
      </c>
      <c r="B209" t="s">
        <v>248</v>
      </c>
      <c r="C209" t="s">
        <v>412</v>
      </c>
      <c r="D209">
        <v>0</v>
      </c>
      <c r="E209" t="s">
        <v>191</v>
      </c>
      <c r="F209">
        <v>51507</v>
      </c>
      <c r="G209">
        <v>2045</v>
      </c>
      <c r="H209">
        <v>111.365735</v>
      </c>
      <c r="I209">
        <v>5850.2364968323973</v>
      </c>
      <c r="J209">
        <v>52531.745934531806</v>
      </c>
      <c r="K209">
        <v>1.0788553223927122E-3</v>
      </c>
      <c r="L209">
        <v>4.7195921148260649E-2</v>
      </c>
      <c r="M209">
        <v>149.80973496248475</v>
      </c>
      <c r="N209">
        <v>0</v>
      </c>
      <c r="O209">
        <v>46.424174683236551</v>
      </c>
      <c r="P209">
        <v>11.995910770862157</v>
      </c>
      <c r="Q209">
        <v>1.702513592231359</v>
      </c>
      <c r="R209">
        <v>8.1193364636076432E-2</v>
      </c>
      <c r="S209">
        <v>1.5287589061674661E-2</v>
      </c>
      <c r="T209">
        <v>0</v>
      </c>
      <c r="U209">
        <v>7.9354355517717714</v>
      </c>
      <c r="V209">
        <v>0</v>
      </c>
      <c r="W209">
        <v>0.15189436842105261</v>
      </c>
      <c r="X209">
        <v>9.8876277580257042E-3</v>
      </c>
      <c r="Y209">
        <v>9.8876277580257046</v>
      </c>
      <c r="Z209">
        <v>9.5199069531257354</v>
      </c>
      <c r="AA209">
        <v>12.489056279357172</v>
      </c>
      <c r="AB209">
        <v>0.18622281179878664</v>
      </c>
      <c r="AC209">
        <v>8.1495854175471649</v>
      </c>
      <c r="AD209">
        <v>27.930990661651126</v>
      </c>
      <c r="AE209">
        <v>0.70081870482024655</v>
      </c>
      <c r="AF209">
        <v>0.39799314388731732</v>
      </c>
      <c r="AG209">
        <v>6.5739743632006145E-2</v>
      </c>
      <c r="AH209">
        <v>4.9592412141143427</v>
      </c>
      <c r="AI209">
        <v>1.8684911446304096</v>
      </c>
      <c r="AJ209">
        <v>7.6514158084953259</v>
      </c>
      <c r="AK209">
        <v>3.705430362913694</v>
      </c>
      <c r="AL209">
        <v>6.5739743632006145E-2</v>
      </c>
      <c r="AM209">
        <v>3.6259592928778957E-2</v>
      </c>
      <c r="AN209">
        <v>103.35244313101096</v>
      </c>
      <c r="AO209">
        <v>4.8274776470653362E-2</v>
      </c>
      <c r="AP209">
        <v>0</v>
      </c>
      <c r="AQ209">
        <v>0</v>
      </c>
      <c r="AR209">
        <v>0</v>
      </c>
      <c r="AS209">
        <v>8.614654829268293</v>
      </c>
      <c r="AT209">
        <v>10.464611192808295</v>
      </c>
      <c r="AU209">
        <v>637.83533861226044</v>
      </c>
      <c r="AV209">
        <v>824.24985871373497</v>
      </c>
      <c r="AW209">
        <v>0</v>
      </c>
      <c r="AX209">
        <v>212.98445961595218</v>
      </c>
      <c r="AY209">
        <v>8.8785188352824188E-2</v>
      </c>
      <c r="AZ209">
        <v>1.6901244528113262</v>
      </c>
      <c r="BA209">
        <v>28.995453245301725</v>
      </c>
      <c r="BB209">
        <v>112.875787252283</v>
      </c>
      <c r="BG209" t="s">
        <v>493</v>
      </c>
    </row>
    <row r="210" spans="1:59">
      <c r="A210" t="s">
        <v>412</v>
      </c>
      <c r="B210" t="s">
        <v>248</v>
      </c>
      <c r="C210" t="s">
        <v>412</v>
      </c>
      <c r="D210">
        <v>0</v>
      </c>
      <c r="E210" t="s">
        <v>191</v>
      </c>
      <c r="F210">
        <v>53334</v>
      </c>
      <c r="G210">
        <v>2050</v>
      </c>
      <c r="H210">
        <v>108.548677</v>
      </c>
      <c r="I210">
        <v>6148.6573536326659</v>
      </c>
      <c r="J210">
        <v>56644.240386574827</v>
      </c>
      <c r="K210">
        <v>1.0460703552898323E-3</v>
      </c>
      <c r="L210">
        <v>4.576100543832512E-2</v>
      </c>
      <c r="M210">
        <v>149.80973496248475</v>
      </c>
      <c r="N210">
        <v>0</v>
      </c>
      <c r="O210">
        <v>45.015905985638184</v>
      </c>
      <c r="P210">
        <v>11.632017050552502</v>
      </c>
      <c r="Q210">
        <v>1.6508681593176984</v>
      </c>
      <c r="R210">
        <v>7.7470157825368827E-2</v>
      </c>
      <c r="S210">
        <v>1.5208551637323948E-2</v>
      </c>
      <c r="T210">
        <v>0</v>
      </c>
      <c r="U210">
        <v>7.3212578611235344</v>
      </c>
      <c r="V210">
        <v>0</v>
      </c>
      <c r="W210">
        <v>0.15189436842105261</v>
      </c>
      <c r="X210">
        <v>9.5869597348975724E-3</v>
      </c>
      <c r="Y210">
        <v>9.5869597348975724</v>
      </c>
      <c r="Z210">
        <v>9.2304726080022164</v>
      </c>
      <c r="AA210">
        <v>12.109352894862381</v>
      </c>
      <c r="AB210">
        <v>0.1803802165228087</v>
      </c>
      <c r="AC210">
        <v>7.8977740266836918</v>
      </c>
      <c r="AD210">
        <v>27.083671517656978</v>
      </c>
      <c r="AE210">
        <v>0.67941816987274051</v>
      </c>
      <c r="AF210">
        <v>0.38580697622720062</v>
      </c>
      <c r="AG210">
        <v>6.3650114844327865E-2</v>
      </c>
      <c r="AH210">
        <v>4.8084644602004865</v>
      </c>
      <c r="AI210">
        <v>1.8116832583468812</v>
      </c>
      <c r="AJ210">
        <v>7.4187893496553352</v>
      </c>
      <c r="AK210">
        <v>3.588734861950083</v>
      </c>
      <c r="AL210">
        <v>6.3650114844327865E-2</v>
      </c>
      <c r="AM210">
        <v>3.5071230260511406E-2</v>
      </c>
      <c r="AN210">
        <v>100.21021313333976</v>
      </c>
      <c r="AO210">
        <v>4.6807075793614948E-2</v>
      </c>
      <c r="AP210">
        <v>0</v>
      </c>
      <c r="AQ210">
        <v>0</v>
      </c>
      <c r="AR210">
        <v>0</v>
      </c>
      <c r="AS210">
        <v>8.614654829268293</v>
      </c>
      <c r="AT210">
        <v>10.463874991622975</v>
      </c>
      <c r="AU210">
        <v>637.79044661071532</v>
      </c>
      <c r="AV210">
        <v>824.18721475672237</v>
      </c>
      <c r="AW210">
        <v>0</v>
      </c>
      <c r="AX210">
        <v>212.96827254695668</v>
      </c>
      <c r="AY210">
        <v>8.8319452616613392E-2</v>
      </c>
      <c r="AZ210">
        <v>1.5591956395543063</v>
      </c>
      <c r="BA210">
        <v>28.993413371420623</v>
      </c>
      <c r="BB210">
        <v>112.875787252283</v>
      </c>
      <c r="BG210" t="s">
        <v>494</v>
      </c>
    </row>
    <row r="211" spans="1:59">
      <c r="A211" t="s">
        <v>412</v>
      </c>
      <c r="B211" t="s">
        <v>248</v>
      </c>
      <c r="C211" t="s">
        <v>412</v>
      </c>
      <c r="D211">
        <v>0</v>
      </c>
      <c r="E211" t="s">
        <v>185</v>
      </c>
      <c r="F211">
        <v>36891</v>
      </c>
      <c r="G211">
        <v>2000</v>
      </c>
      <c r="H211">
        <v>125.72031</v>
      </c>
      <c r="I211">
        <v>3624.5930488341396</v>
      </c>
      <c r="J211">
        <v>28830.608585312424</v>
      </c>
      <c r="K211">
        <v>0.91938357410620675</v>
      </c>
      <c r="L211">
        <v>0.10218849915273348</v>
      </c>
      <c r="M211">
        <v>92.708349951067106</v>
      </c>
      <c r="N211">
        <v>866.12126298985595</v>
      </c>
      <c r="O211">
        <v>0</v>
      </c>
      <c r="P211">
        <v>698.48488950794831</v>
      </c>
      <c r="Q211">
        <v>52.4</v>
      </c>
      <c r="R211">
        <v>4.26</v>
      </c>
      <c r="S211">
        <v>0.41679820865856915</v>
      </c>
      <c r="T211">
        <v>6889.2708186120126</v>
      </c>
      <c r="U211">
        <v>0</v>
      </c>
      <c r="V211">
        <v>0.61297839385656638</v>
      </c>
      <c r="W211">
        <v>0</v>
      </c>
      <c r="X211">
        <v>0.23365960232626884</v>
      </c>
      <c r="Y211">
        <v>233.65960232626884</v>
      </c>
      <c r="Z211">
        <v>201.35965848134106</v>
      </c>
      <c r="AA211">
        <v>552.13258977683927</v>
      </c>
      <c r="AB211">
        <v>62.069225169485861</v>
      </c>
      <c r="AC211">
        <v>1622.6319725332141</v>
      </c>
      <c r="AD211">
        <v>25373.773241392159</v>
      </c>
      <c r="AE211">
        <v>59.697812376185226</v>
      </c>
      <c r="AF211">
        <v>49.513486248289894</v>
      </c>
      <c r="AG211">
        <v>21.412479053686244</v>
      </c>
      <c r="AH211">
        <v>64.846035319820515</v>
      </c>
      <c r="AI211">
        <v>37.916865526599935</v>
      </c>
      <c r="AJ211">
        <v>163.44279295474112</v>
      </c>
      <c r="AK211">
        <v>1525.3944599726376</v>
      </c>
      <c r="AL211">
        <v>21.412479053686244</v>
      </c>
      <c r="AM211">
        <v>41.607772567040456</v>
      </c>
      <c r="AN211">
        <v>2258.5453903214848</v>
      </c>
      <c r="AO211">
        <v>1.0549414272518487</v>
      </c>
      <c r="AP211">
        <v>0</v>
      </c>
      <c r="AQ211">
        <v>0</v>
      </c>
      <c r="AR211">
        <v>0</v>
      </c>
      <c r="AS211">
        <v>2.9846104764997659</v>
      </c>
      <c r="AT211">
        <v>3.307117576045167</v>
      </c>
      <c r="AU211">
        <v>233.99617573671401</v>
      </c>
      <c r="AV211">
        <v>334.52348910635948</v>
      </c>
      <c r="AW211">
        <v>269.77700734383825</v>
      </c>
      <c r="AX211">
        <v>0</v>
      </c>
      <c r="AY211">
        <v>1.8585668642263835</v>
      </c>
      <c r="AZ211">
        <v>64.465058332941979</v>
      </c>
      <c r="BA211">
        <v>9.1633956853393315</v>
      </c>
      <c r="BB211">
        <v>127.4345352</v>
      </c>
      <c r="BG211" t="s">
        <v>495</v>
      </c>
    </row>
    <row r="212" spans="1:59">
      <c r="A212" t="s">
        <v>412</v>
      </c>
      <c r="B212" t="s">
        <v>248</v>
      </c>
      <c r="C212" t="s">
        <v>412</v>
      </c>
      <c r="D212">
        <v>0</v>
      </c>
      <c r="E212" t="s">
        <v>185</v>
      </c>
      <c r="F212">
        <v>35064</v>
      </c>
      <c r="G212">
        <v>2005</v>
      </c>
      <c r="H212">
        <v>126.392944</v>
      </c>
      <c r="I212">
        <v>3872.8440000000001</v>
      </c>
      <c r="J212">
        <v>30641.299090240354</v>
      </c>
      <c r="K212">
        <v>0.87746260600334036</v>
      </c>
      <c r="L212">
        <v>7.02186150629866E-2</v>
      </c>
      <c r="M212">
        <v>121.25904245677594</v>
      </c>
      <c r="N212">
        <v>848.24502752539365</v>
      </c>
      <c r="O212">
        <v>0</v>
      </c>
      <c r="P212">
        <v>689.63010367918184</v>
      </c>
      <c r="Q212">
        <v>57.1</v>
      </c>
      <c r="R212">
        <v>4.6099999999999994</v>
      </c>
      <c r="S212">
        <v>0.4517657251499736</v>
      </c>
      <c r="T212">
        <v>6711.1739048138134</v>
      </c>
      <c r="U212">
        <v>0</v>
      </c>
      <c r="V212">
        <v>0.60722827495042964</v>
      </c>
      <c r="W212">
        <v>0</v>
      </c>
      <c r="X212">
        <v>0.21018061195622412</v>
      </c>
      <c r="Y212">
        <v>210.18061195622411</v>
      </c>
      <c r="Z212">
        <v>186.65157880468817</v>
      </c>
      <c r="AA212">
        <v>404.02233762492369</v>
      </c>
      <c r="AB212">
        <v>45.061995674204162</v>
      </c>
      <c r="AC212">
        <v>1133.5907217368856</v>
      </c>
      <c r="AD212">
        <v>15009.340735447686</v>
      </c>
      <c r="AE212">
        <v>32.463260832163535</v>
      </c>
      <c r="AF212">
        <v>24.855866240175324</v>
      </c>
      <c r="AG212">
        <v>10.064285714022281</v>
      </c>
      <c r="AH212">
        <v>51.050504826635219</v>
      </c>
      <c r="AI212">
        <v>35.110529924537701</v>
      </c>
      <c r="AJ212">
        <v>151.54104888015047</v>
      </c>
      <c r="AK212">
        <v>1043.3486494710032</v>
      </c>
      <c r="AL212">
        <v>10.064285714022281</v>
      </c>
      <c r="AM212">
        <v>17.519470641851093</v>
      </c>
      <c r="AN212">
        <v>2095.1129891344749</v>
      </c>
      <c r="AO212">
        <v>0.97860397071621552</v>
      </c>
      <c r="AP212">
        <v>0</v>
      </c>
      <c r="AQ212">
        <v>0</v>
      </c>
      <c r="AR212">
        <v>0</v>
      </c>
      <c r="AS212">
        <v>2.6773711627424368</v>
      </c>
      <c r="AT212">
        <v>3.0860952115800959</v>
      </c>
      <c r="AU212">
        <v>219.74250844282727</v>
      </c>
      <c r="AV212">
        <v>304.77296573178711</v>
      </c>
      <c r="AW212">
        <v>247.78289896893267</v>
      </c>
      <c r="AX212">
        <v>0</v>
      </c>
      <c r="AY212">
        <v>1.6629141256194184</v>
      </c>
      <c r="AZ212">
        <v>54.270353248471693</v>
      </c>
      <c r="BA212">
        <v>8.550984625154193</v>
      </c>
      <c r="BB212">
        <v>127.4345352</v>
      </c>
      <c r="BG212" t="s">
        <v>496</v>
      </c>
    </row>
    <row r="213" spans="1:59">
      <c r="A213" t="s">
        <v>412</v>
      </c>
      <c r="B213" t="s">
        <v>248</v>
      </c>
      <c r="C213" t="s">
        <v>412</v>
      </c>
      <c r="D213">
        <v>0</v>
      </c>
      <c r="E213" t="s">
        <v>185</v>
      </c>
      <c r="F213">
        <v>51507</v>
      </c>
      <c r="G213">
        <v>2010</v>
      </c>
      <c r="H213">
        <v>126.53592</v>
      </c>
      <c r="I213">
        <v>3863.7400656183231</v>
      </c>
      <c r="J213">
        <v>30534.729313370648</v>
      </c>
      <c r="K213">
        <v>0.71674040895360636</v>
      </c>
      <c r="L213">
        <v>4.860229772788633E-2</v>
      </c>
      <c r="M213">
        <v>149.80973496248475</v>
      </c>
      <c r="N213">
        <v>751.32146627371799</v>
      </c>
      <c r="O213">
        <v>0</v>
      </c>
      <c r="P213">
        <v>615.83726743747377</v>
      </c>
      <c r="Q213">
        <v>58.3</v>
      </c>
      <c r="R213">
        <v>3.5252630047732243</v>
      </c>
      <c r="S213">
        <v>0.46073873726922754</v>
      </c>
      <c r="T213">
        <v>5937.614127859646</v>
      </c>
      <c r="U213">
        <v>0</v>
      </c>
      <c r="V213">
        <v>0.58123747003994675</v>
      </c>
      <c r="W213">
        <v>0</v>
      </c>
      <c r="X213">
        <v>0.1656704693801376</v>
      </c>
      <c r="Y213">
        <v>165.6704693801376</v>
      </c>
      <c r="Z213">
        <v>150.69327319481178</v>
      </c>
      <c r="AA213">
        <v>271.08407200314025</v>
      </c>
      <c r="AB213">
        <v>27.517095252507843</v>
      </c>
      <c r="AC213">
        <v>690.28241585651244</v>
      </c>
      <c r="AD213">
        <v>8034.8309393941145</v>
      </c>
      <c r="AE213">
        <v>18.844594532449051</v>
      </c>
      <c r="AF213">
        <v>13.293224444820373</v>
      </c>
      <c r="AG213">
        <v>4.5134878620817842</v>
      </c>
      <c r="AH213">
        <v>40.774326611204529</v>
      </c>
      <c r="AI213">
        <v>28.33514906795881</v>
      </c>
      <c r="AJ213">
        <v>122.35812412685297</v>
      </c>
      <c r="AK213">
        <v>617.38721253581434</v>
      </c>
      <c r="AL213">
        <v>4.5134878620817842</v>
      </c>
      <c r="AM213">
        <v>7.3673210784975183</v>
      </c>
      <c r="AN213">
        <v>1691.9640002781327</v>
      </c>
      <c r="AO213">
        <v>0.7902975627415183</v>
      </c>
      <c r="AP213">
        <v>0</v>
      </c>
      <c r="AQ213">
        <v>0</v>
      </c>
      <c r="AR213">
        <v>0</v>
      </c>
      <c r="AS213">
        <v>2.2068028977755842</v>
      </c>
      <c r="AT213">
        <v>2.7827784172804049</v>
      </c>
      <c r="AU213">
        <v>198.68580645661567</v>
      </c>
      <c r="AV213">
        <v>269.01663497810029</v>
      </c>
      <c r="AW213">
        <v>220.50543850663959</v>
      </c>
      <c r="AX213">
        <v>0</v>
      </c>
      <c r="AY213">
        <v>1.3092762069469097</v>
      </c>
      <c r="AZ213">
        <v>42.87826472964997</v>
      </c>
      <c r="BA213">
        <v>7.7105513051207026</v>
      </c>
      <c r="BB213">
        <v>127.4345352</v>
      </c>
      <c r="BG213" t="s">
        <v>497</v>
      </c>
    </row>
    <row r="214" spans="1:59">
      <c r="A214" t="s">
        <v>412</v>
      </c>
      <c r="B214" t="s">
        <v>248</v>
      </c>
      <c r="C214" t="s">
        <v>412</v>
      </c>
      <c r="D214">
        <v>0</v>
      </c>
      <c r="E214" t="s">
        <v>185</v>
      </c>
      <c r="F214">
        <v>49680</v>
      </c>
      <c r="G214">
        <v>2015</v>
      </c>
      <c r="H214">
        <v>126.071988</v>
      </c>
      <c r="I214">
        <v>4245.0110146193938</v>
      </c>
      <c r="J214">
        <v>33671.326057136452</v>
      </c>
      <c r="K214">
        <v>0.65582028616957511</v>
      </c>
      <c r="L214">
        <v>4.0213731835625932E-2</v>
      </c>
      <c r="M214">
        <v>149.80973496248475</v>
      </c>
      <c r="N214">
        <v>758.85628958433529</v>
      </c>
      <c r="O214">
        <v>0</v>
      </c>
      <c r="P214">
        <v>622.01335211830758</v>
      </c>
      <c r="Q214">
        <v>54.672879679907496</v>
      </c>
      <c r="R214">
        <v>3.0679022957828788</v>
      </c>
      <c r="S214">
        <v>0.43366397680591418</v>
      </c>
      <c r="T214">
        <v>6019.2299782274813</v>
      </c>
      <c r="U214">
        <v>0</v>
      </c>
      <c r="V214">
        <v>0.58895337805107484</v>
      </c>
      <c r="W214">
        <v>0</v>
      </c>
      <c r="X214">
        <v>0.14871508671397227</v>
      </c>
      <c r="Y214">
        <v>148.71508671397225</v>
      </c>
      <c r="Z214">
        <v>137.02708124872868</v>
      </c>
      <c r="AA214">
        <v>222.59691330337512</v>
      </c>
      <c r="AB214">
        <v>20.547257156574506</v>
      </c>
      <c r="AC214">
        <v>518.76077384117912</v>
      </c>
      <c r="AD214">
        <v>5778.8143767722404</v>
      </c>
      <c r="AE214">
        <v>14.351021566244087</v>
      </c>
      <c r="AF214">
        <v>9.5261303860172752</v>
      </c>
      <c r="AG214">
        <v>2.3274274976930065</v>
      </c>
      <c r="AH214">
        <v>36.859491510837074</v>
      </c>
      <c r="AI214">
        <v>25.759865595748636</v>
      </c>
      <c r="AJ214">
        <v>111.26721565298004</v>
      </c>
      <c r="AK214">
        <v>452.45746127787112</v>
      </c>
      <c r="AL214">
        <v>2.3274274976930065</v>
      </c>
      <c r="AM214">
        <v>4.136227719906775</v>
      </c>
      <c r="AN214">
        <v>1538.759751037795</v>
      </c>
      <c r="AO214">
        <v>0.71873756219991114</v>
      </c>
      <c r="AP214">
        <v>0</v>
      </c>
      <c r="AQ214">
        <v>0</v>
      </c>
      <c r="AR214">
        <v>0</v>
      </c>
      <c r="AS214">
        <v>2.1673957031724482</v>
      </c>
      <c r="AT214">
        <v>2.5017128495024235</v>
      </c>
      <c r="AU214">
        <v>178.88235883370058</v>
      </c>
      <c r="AV214">
        <v>239.08664694658597</v>
      </c>
      <c r="AW214">
        <v>195.97266143162781</v>
      </c>
      <c r="AX214">
        <v>0</v>
      </c>
      <c r="AY214">
        <v>1.1796045186022786</v>
      </c>
      <c r="AZ214">
        <v>35.032909502899372</v>
      </c>
      <c r="BA214">
        <v>6.9317719143516126</v>
      </c>
      <c r="BB214">
        <v>125.08777743216</v>
      </c>
      <c r="BG214" t="s">
        <v>498</v>
      </c>
    </row>
    <row r="215" spans="1:59">
      <c r="A215" t="s">
        <v>412</v>
      </c>
      <c r="B215" t="s">
        <v>248</v>
      </c>
      <c r="C215" t="s">
        <v>412</v>
      </c>
      <c r="D215">
        <v>0</v>
      </c>
      <c r="E215" t="s">
        <v>185</v>
      </c>
      <c r="F215">
        <v>47853</v>
      </c>
      <c r="G215">
        <v>2020</v>
      </c>
      <c r="H215">
        <v>124.803628</v>
      </c>
      <c r="I215">
        <v>4561.8298042804072</v>
      </c>
      <c r="J215">
        <v>36552.060844580628</v>
      </c>
      <c r="K215">
        <v>0.59390029158500768</v>
      </c>
      <c r="L215">
        <v>3.4716021033535216E-2</v>
      </c>
      <c r="M215">
        <v>149.80973496248475</v>
      </c>
      <c r="N215">
        <v>759.32450842198512</v>
      </c>
      <c r="O215">
        <v>0</v>
      </c>
      <c r="P215">
        <v>622.39713805080748</v>
      </c>
      <c r="Q215">
        <v>54.70661317138152</v>
      </c>
      <c r="R215">
        <v>3.4250987217016235</v>
      </c>
      <c r="S215">
        <v>0.43834152939353266</v>
      </c>
      <c r="T215">
        <v>6084.1541274904694</v>
      </c>
      <c r="U215">
        <v>0</v>
      </c>
      <c r="V215">
        <v>0.59454087477836781</v>
      </c>
      <c r="W215">
        <v>0</v>
      </c>
      <c r="X215">
        <v>0.13375609363349808</v>
      </c>
      <c r="Y215">
        <v>133.75609363349807</v>
      </c>
      <c r="Z215">
        <v>123.74730854564909</v>
      </c>
      <c r="AA215">
        <v>192.95883849294648</v>
      </c>
      <c r="AB215">
        <v>17.398705119212519</v>
      </c>
      <c r="AC215">
        <v>439.577869731497</v>
      </c>
      <c r="AD215">
        <v>4900.1679438978135</v>
      </c>
      <c r="AE215">
        <v>12.062098993699571</v>
      </c>
      <c r="AF215">
        <v>7.7766820299367057</v>
      </c>
      <c r="AG215">
        <v>1.4464251790153029</v>
      </c>
      <c r="AH215">
        <v>33.200183008719769</v>
      </c>
      <c r="AI215">
        <v>23.261402038263242</v>
      </c>
      <c r="AJ215">
        <v>100.48590650738585</v>
      </c>
      <c r="AK215">
        <v>379.69178604325822</v>
      </c>
      <c r="AL215">
        <v>1.4464251790153029</v>
      </c>
      <c r="AM215">
        <v>2.9085053668539729</v>
      </c>
      <c r="AN215">
        <v>1389.7347008888935</v>
      </c>
      <c r="AO215">
        <v>0.64912961906356237</v>
      </c>
      <c r="AP215">
        <v>0</v>
      </c>
      <c r="AQ215">
        <v>0</v>
      </c>
      <c r="AR215">
        <v>0</v>
      </c>
      <c r="AS215">
        <v>1.7937067888323712</v>
      </c>
      <c r="AT215">
        <v>2.2553082959033803</v>
      </c>
      <c r="AU215">
        <v>161.44982096492706</v>
      </c>
      <c r="AV215">
        <v>214.90473759630191</v>
      </c>
      <c r="AW215">
        <v>176.15142425926385</v>
      </c>
      <c r="AX215">
        <v>0</v>
      </c>
      <c r="AY215">
        <v>1.0717324149703249</v>
      </c>
      <c r="AZ215">
        <v>29.320711068175644</v>
      </c>
      <c r="BA215">
        <v>6.2490316212176866</v>
      </c>
      <c r="BB215">
        <v>122.74101966431999</v>
      </c>
      <c r="BG215" t="s">
        <v>499</v>
      </c>
    </row>
    <row r="216" spans="1:59">
      <c r="A216" t="s">
        <v>412</v>
      </c>
      <c r="B216" t="s">
        <v>248</v>
      </c>
      <c r="C216" t="s">
        <v>412</v>
      </c>
      <c r="D216">
        <v>0</v>
      </c>
      <c r="E216" t="s">
        <v>185</v>
      </c>
      <c r="F216">
        <v>40545</v>
      </c>
      <c r="G216">
        <v>2025</v>
      </c>
      <c r="H216">
        <v>122.770562999999</v>
      </c>
      <c r="I216">
        <v>4794.5289711444238</v>
      </c>
      <c r="J216">
        <v>39052.757061515331</v>
      </c>
      <c r="K216">
        <v>0.53303623916185172</v>
      </c>
      <c r="L216">
        <v>3.0805879927760779E-2</v>
      </c>
      <c r="M216">
        <v>149.80973496248475</v>
      </c>
      <c r="N216">
        <v>753.49086465075413</v>
      </c>
      <c r="O216">
        <v>0</v>
      </c>
      <c r="P216">
        <v>617.61546282848701</v>
      </c>
      <c r="Q216">
        <v>54.286320016567373</v>
      </c>
      <c r="R216">
        <v>2.7064347235031612</v>
      </c>
      <c r="S216">
        <v>0.44217700636078222</v>
      </c>
      <c r="T216">
        <v>6137.3903176672757</v>
      </c>
      <c r="U216">
        <v>0</v>
      </c>
      <c r="V216">
        <v>0.59847714116118511</v>
      </c>
      <c r="W216">
        <v>0</v>
      </c>
      <c r="X216">
        <v>0.12005050381129213</v>
      </c>
      <c r="Y216">
        <v>120.05050381129213</v>
      </c>
      <c r="Z216">
        <v>110.9926011601666</v>
      </c>
      <c r="AA216">
        <v>171.46301034719369</v>
      </c>
      <c r="AB216">
        <v>16.011165746462037</v>
      </c>
      <c r="AC216">
        <v>402.40597678122157</v>
      </c>
      <c r="AD216">
        <v>4548.0738187948709</v>
      </c>
      <c r="AE216">
        <v>10.659160322672356</v>
      </c>
      <c r="AF216">
        <v>6.8281807115543067</v>
      </c>
      <c r="AG216">
        <v>1.1130972341499983</v>
      </c>
      <c r="AH216">
        <v>29.76040068864949</v>
      </c>
      <c r="AI216">
        <v>20.863936317108809</v>
      </c>
      <c r="AJ216">
        <v>90.128664843057791</v>
      </c>
      <c r="AK216">
        <v>348.68913883975847</v>
      </c>
      <c r="AL216">
        <v>1.1130972341499983</v>
      </c>
      <c r="AM216">
        <v>2.4615310952698368</v>
      </c>
      <c r="AN216">
        <v>1246.5265030115731</v>
      </c>
      <c r="AO216">
        <v>0.58223866291529514</v>
      </c>
      <c r="AP216">
        <v>0</v>
      </c>
      <c r="AQ216">
        <v>0</v>
      </c>
      <c r="AR216">
        <v>0</v>
      </c>
      <c r="AS216">
        <v>1.7937067888323712</v>
      </c>
      <c r="AT216">
        <v>2.0358047129271828</v>
      </c>
      <c r="AU216">
        <v>145.93006533595596</v>
      </c>
      <c r="AV216">
        <v>194.37742582010191</v>
      </c>
      <c r="AW216">
        <v>159.32575886893599</v>
      </c>
      <c r="AX216">
        <v>0</v>
      </c>
      <c r="AY216">
        <v>0.97784436983719869</v>
      </c>
      <c r="AZ216">
        <v>25.03906109104954</v>
      </c>
      <c r="BA216">
        <v>5.6408288165366534</v>
      </c>
      <c r="BB216">
        <v>117.8084034583015</v>
      </c>
      <c r="BG216" t="s">
        <v>500</v>
      </c>
    </row>
    <row r="217" spans="1:59">
      <c r="A217" t="s">
        <v>412</v>
      </c>
      <c r="B217" t="s">
        <v>248</v>
      </c>
      <c r="C217" t="s">
        <v>412</v>
      </c>
      <c r="D217">
        <v>0</v>
      </c>
      <c r="E217" t="s">
        <v>185</v>
      </c>
      <c r="F217">
        <v>38718</v>
      </c>
      <c r="G217">
        <v>2030</v>
      </c>
      <c r="H217">
        <v>120.21754900000001</v>
      </c>
      <c r="I217">
        <v>5039.0981341684019</v>
      </c>
      <c r="J217">
        <v>41916.493690687392</v>
      </c>
      <c r="K217">
        <v>0.49795247319070979</v>
      </c>
      <c r="L217">
        <v>2.9030045389174666E-2</v>
      </c>
      <c r="M217">
        <v>149.80973496248475</v>
      </c>
      <c r="N217">
        <v>744.71568925606152</v>
      </c>
      <c r="O217">
        <v>0</v>
      </c>
      <c r="P217">
        <v>610.42269611152585</v>
      </c>
      <c r="Q217">
        <v>53.654100036171741</v>
      </c>
      <c r="R217">
        <v>2.810435591004258</v>
      </c>
      <c r="S217">
        <v>0.44630838411263685</v>
      </c>
      <c r="T217">
        <v>6194.7335929803512</v>
      </c>
      <c r="U217">
        <v>0</v>
      </c>
      <c r="V217">
        <v>0.60241117306761616</v>
      </c>
      <c r="W217">
        <v>0</v>
      </c>
      <c r="X217">
        <v>0.11232138177691314</v>
      </c>
      <c r="Y217">
        <v>112.32138177691314</v>
      </c>
      <c r="Z217">
        <v>103.73483699773993</v>
      </c>
      <c r="AA217">
        <v>160.09752133047056</v>
      </c>
      <c r="AB217">
        <v>15.382908543327007</v>
      </c>
      <c r="AC217">
        <v>385.34960803030197</v>
      </c>
      <c r="AD217">
        <v>4399.4316483940902</v>
      </c>
      <c r="AE217">
        <v>9.9620379095894904</v>
      </c>
      <c r="AF217">
        <v>6.381581477285124</v>
      </c>
      <c r="AG217">
        <v>0.99224755965935685</v>
      </c>
      <c r="AH217">
        <v>27.827731693332687</v>
      </c>
      <c r="AI217">
        <v>19.500695982541515</v>
      </c>
      <c r="AJ217">
        <v>84.234141015198418</v>
      </c>
      <c r="AK217">
        <v>335.14438121651108</v>
      </c>
      <c r="AL217">
        <v>0.99224755965935685</v>
      </c>
      <c r="AM217">
        <v>2.3004010154565511</v>
      </c>
      <c r="AN217">
        <v>1165.0183829744099</v>
      </c>
      <c r="AO217">
        <v>0.54416712676061085</v>
      </c>
      <c r="AP217">
        <v>0</v>
      </c>
      <c r="AQ217">
        <v>0</v>
      </c>
      <c r="AR217">
        <v>0</v>
      </c>
      <c r="AS217">
        <v>1.7937067888323712</v>
      </c>
      <c r="AT217">
        <v>1.9222710864187031</v>
      </c>
      <c r="AU217">
        <v>137.9931341868203</v>
      </c>
      <c r="AV217">
        <v>184.00590687799675</v>
      </c>
      <c r="AW217">
        <v>150.82451383442358</v>
      </c>
      <c r="AX217">
        <v>0</v>
      </c>
      <c r="AY217">
        <v>0.93431768249503355</v>
      </c>
      <c r="AZ217">
        <v>22.289977052699221</v>
      </c>
      <c r="BA217">
        <v>5.326248666491658</v>
      </c>
      <c r="BB217">
        <v>112.875787252283</v>
      </c>
      <c r="BG217" t="s">
        <v>501</v>
      </c>
    </row>
    <row r="218" spans="1:59">
      <c r="A218" t="s">
        <v>412</v>
      </c>
      <c r="B218" t="s">
        <v>248</v>
      </c>
      <c r="C218" t="s">
        <v>412</v>
      </c>
      <c r="D218">
        <v>0</v>
      </c>
      <c r="E218" t="s">
        <v>185</v>
      </c>
      <c r="F218">
        <v>51507</v>
      </c>
      <c r="G218">
        <v>2035</v>
      </c>
      <c r="H218">
        <v>117.34894899999901</v>
      </c>
      <c r="I218">
        <v>5296.1427824511484</v>
      </c>
      <c r="J218">
        <v>45131.574058249069</v>
      </c>
      <c r="K218">
        <v>0.47562944512826072</v>
      </c>
      <c r="L218">
        <v>2.8477642730239477E-2</v>
      </c>
      <c r="M218">
        <v>149.80973496248475</v>
      </c>
      <c r="N218">
        <v>733.93555619576773</v>
      </c>
      <c r="O218">
        <v>0</v>
      </c>
      <c r="P218">
        <v>601.58652147194073</v>
      </c>
      <c r="Q218">
        <v>52.877430031813368</v>
      </c>
      <c r="R218">
        <v>2.7388133689498919</v>
      </c>
      <c r="S218">
        <v>0.45059994556758931</v>
      </c>
      <c r="T218">
        <v>6254.3002084814061</v>
      </c>
      <c r="U218">
        <v>0</v>
      </c>
      <c r="V218">
        <v>0.60624807277851644</v>
      </c>
      <c r="W218">
        <v>0</v>
      </c>
      <c r="X218">
        <v>0.10754273062468767</v>
      </c>
      <c r="Y218">
        <v>107.54273062468766</v>
      </c>
      <c r="Z218">
        <v>99.229216588504755</v>
      </c>
      <c r="AA218">
        <v>153.35918736800801</v>
      </c>
      <c r="AB218">
        <v>15.03199446974063</v>
      </c>
      <c r="AC218">
        <v>375.62710214918775</v>
      </c>
      <c r="AD218">
        <v>4313.9678746963646</v>
      </c>
      <c r="AE218">
        <v>9.560651714576629</v>
      </c>
      <c r="AF218">
        <v>6.1332574881021449</v>
      </c>
      <c r="AG218">
        <v>0.94424781669656621</v>
      </c>
      <c r="AH218">
        <v>26.658164769458036</v>
      </c>
      <c r="AI218">
        <v>18.655704178450364</v>
      </c>
      <c r="AJ218">
        <v>80.573512410054391</v>
      </c>
      <c r="AK218">
        <v>327.60304732439124</v>
      </c>
      <c r="AL218">
        <v>0.94424781669656621</v>
      </c>
      <c r="AM218">
        <v>2.2293836214299887</v>
      </c>
      <c r="AN218">
        <v>1114.3972040087078</v>
      </c>
      <c r="AO218">
        <v>0.52052253718712105</v>
      </c>
      <c r="AP218">
        <v>0</v>
      </c>
      <c r="AQ218">
        <v>0</v>
      </c>
      <c r="AR218">
        <v>0</v>
      </c>
      <c r="AS218">
        <v>1.7937067888323712</v>
      </c>
      <c r="AT218">
        <v>1.8621011586680298</v>
      </c>
      <c r="AU218">
        <v>133.9350359993272</v>
      </c>
      <c r="AV218">
        <v>178.76519301256266</v>
      </c>
      <c r="AW218">
        <v>146.52884673160872</v>
      </c>
      <c r="AX218">
        <v>0</v>
      </c>
      <c r="AY218">
        <v>0.91643539666204055</v>
      </c>
      <c r="AZ218">
        <v>20.305859385255282</v>
      </c>
      <c r="BA218">
        <v>5.1595292065210066</v>
      </c>
      <c r="BB218">
        <v>112.875787252283</v>
      </c>
      <c r="BG218" t="s">
        <v>502</v>
      </c>
    </row>
    <row r="219" spans="1:59">
      <c r="A219" t="s">
        <v>412</v>
      </c>
      <c r="B219" t="s">
        <v>248</v>
      </c>
      <c r="C219" t="s">
        <v>412</v>
      </c>
      <c r="D219">
        <v>0</v>
      </c>
      <c r="E219" t="s">
        <v>185</v>
      </c>
      <c r="F219">
        <v>47853</v>
      </c>
      <c r="G219">
        <v>2040</v>
      </c>
      <c r="H219">
        <v>114.340034</v>
      </c>
      <c r="I219">
        <v>5566.2992911207348</v>
      </c>
      <c r="J219">
        <v>48681.980373739745</v>
      </c>
      <c r="K219">
        <v>0.45951029650560987</v>
      </c>
      <c r="L219">
        <v>2.8636826619103564E-2</v>
      </c>
      <c r="M219">
        <v>149.80973496248475</v>
      </c>
      <c r="N219">
        <v>721.82925714772057</v>
      </c>
      <c r="O219">
        <v>0</v>
      </c>
      <c r="P219">
        <v>591.66332553091854</v>
      </c>
      <c r="Q219">
        <v>52.005214514451836</v>
      </c>
      <c r="R219">
        <v>2.6784123327815141</v>
      </c>
      <c r="S219">
        <v>0.45482944770203437</v>
      </c>
      <c r="T219">
        <v>6313.0054443373756</v>
      </c>
      <c r="U219">
        <v>0</v>
      </c>
      <c r="V219">
        <v>0.60977616525559097</v>
      </c>
      <c r="W219">
        <v>0</v>
      </c>
      <c r="X219">
        <v>0.10419777689295558</v>
      </c>
      <c r="Y219">
        <v>104.19777689295557</v>
      </c>
      <c r="Z219">
        <v>96.083942254653778</v>
      </c>
      <c r="AA219">
        <v>148.74471823581146</v>
      </c>
      <c r="AB219">
        <v>14.749049269820533</v>
      </c>
      <c r="AC219">
        <v>367.99976288621463</v>
      </c>
      <c r="AD219">
        <v>4238.7757003097922</v>
      </c>
      <c r="AE219">
        <v>9.2854786403430616</v>
      </c>
      <c r="AF219">
        <v>5.9645786278104609</v>
      </c>
      <c r="AG219">
        <v>0.91978648072265423</v>
      </c>
      <c r="AH219">
        <v>25.871672493805104</v>
      </c>
      <c r="AI219">
        <v>18.067156883245062</v>
      </c>
      <c r="AJ219">
        <v>78.016785371408716</v>
      </c>
      <c r="AK219">
        <v>321.49942325882932</v>
      </c>
      <c r="AL219">
        <v>0.91978648072265423</v>
      </c>
      <c r="AM219">
        <v>2.1845599741754338</v>
      </c>
      <c r="AN219">
        <v>1079.0395149187436</v>
      </c>
      <c r="AO219">
        <v>0.50400735394009111</v>
      </c>
      <c r="AP219">
        <v>0</v>
      </c>
      <c r="AQ219">
        <v>0</v>
      </c>
      <c r="AR219">
        <v>0</v>
      </c>
      <c r="AS219">
        <v>1.7937067888323712</v>
      </c>
      <c r="AT219">
        <v>1.8286828513319306</v>
      </c>
      <c r="AU219">
        <v>131.86010016997716</v>
      </c>
      <c r="AV219">
        <v>176.10991318323738</v>
      </c>
      <c r="AW219">
        <v>144.35238785511262</v>
      </c>
      <c r="AX219">
        <v>0</v>
      </c>
      <c r="AY219">
        <v>0.91129741043242629</v>
      </c>
      <c r="AZ219">
        <v>18.719398911799459</v>
      </c>
      <c r="BA219">
        <v>5.0669334138969182</v>
      </c>
      <c r="BB219">
        <v>112.875787252283</v>
      </c>
      <c r="BG219" t="s">
        <v>503</v>
      </c>
    </row>
    <row r="220" spans="1:59">
      <c r="A220" t="s">
        <v>412</v>
      </c>
      <c r="B220" t="s">
        <v>248</v>
      </c>
      <c r="C220" t="s">
        <v>412</v>
      </c>
      <c r="D220">
        <v>0</v>
      </c>
      <c r="E220" t="s">
        <v>185</v>
      </c>
      <c r="F220">
        <v>49680</v>
      </c>
      <c r="G220">
        <v>2045</v>
      </c>
      <c r="H220">
        <v>111.365735</v>
      </c>
      <c r="I220">
        <v>5850.2364968323973</v>
      </c>
      <c r="J220">
        <v>52531.745934531806</v>
      </c>
      <c r="K220">
        <v>0.44704259010380965</v>
      </c>
      <c r="L220">
        <v>2.8793264025378098E-2</v>
      </c>
      <c r="M220">
        <v>149.80973496248475</v>
      </c>
      <c r="N220">
        <v>709.28947341112121</v>
      </c>
      <c r="O220">
        <v>0</v>
      </c>
      <c r="P220">
        <v>581.38481427141085</v>
      </c>
      <c r="Q220">
        <v>51.101767976743503</v>
      </c>
      <c r="R220">
        <v>2.6458990383345125</v>
      </c>
      <c r="S220">
        <v>0.45886437131442182</v>
      </c>
      <c r="T220">
        <v>6369.0099419818962</v>
      </c>
      <c r="U220">
        <v>0</v>
      </c>
      <c r="V220">
        <v>0.61292967385155528</v>
      </c>
      <c r="W220">
        <v>0</v>
      </c>
      <c r="X220">
        <v>0.10160243839873537</v>
      </c>
      <c r="Y220">
        <v>101.60243839873537</v>
      </c>
      <c r="Z220">
        <v>93.657639509304488</v>
      </c>
      <c r="AA220">
        <v>145.12610053815501</v>
      </c>
      <c r="AB220">
        <v>14.485390523412807</v>
      </c>
      <c r="AC220">
        <v>361.11205681410513</v>
      </c>
      <c r="AD220">
        <v>4164.5534528311173</v>
      </c>
      <c r="AE220">
        <v>9.0679832289779299</v>
      </c>
      <c r="AF220">
        <v>5.8296556982164818</v>
      </c>
      <c r="AG220">
        <v>0.90166244462714562</v>
      </c>
      <c r="AH220">
        <v>25.266797352774319</v>
      </c>
      <c r="AI220">
        <v>17.613197371922638</v>
      </c>
      <c r="AJ220">
        <v>76.04444213738185</v>
      </c>
      <c r="AK220">
        <v>315.78728498456115</v>
      </c>
      <c r="AL220">
        <v>0.90166244462714562</v>
      </c>
      <c r="AM220">
        <v>2.1451917783005925</v>
      </c>
      <c r="AN220">
        <v>1051.7622601713147</v>
      </c>
      <c r="AO220">
        <v>0.49126645168588895</v>
      </c>
      <c r="AP220">
        <v>0</v>
      </c>
      <c r="AQ220">
        <v>0</v>
      </c>
      <c r="AR220">
        <v>0</v>
      </c>
      <c r="AS220">
        <v>1.7937067888323712</v>
      </c>
      <c r="AT220">
        <v>1.8102740627843059</v>
      </c>
      <c r="AU220">
        <v>130.79881047921839</v>
      </c>
      <c r="AV220">
        <v>174.75936058987566</v>
      </c>
      <c r="AW220">
        <v>143.24537753268496</v>
      </c>
      <c r="AX220">
        <v>0</v>
      </c>
      <c r="AY220">
        <v>0.91233123364862068</v>
      </c>
      <c r="AZ220">
        <v>17.367236085882663</v>
      </c>
      <c r="BA220">
        <v>5.0159261516297713</v>
      </c>
      <c r="BB220">
        <v>112.875787252283</v>
      </c>
      <c r="BG220" t="s">
        <v>504</v>
      </c>
    </row>
    <row r="221" spans="1:59">
      <c r="A221" t="s">
        <v>412</v>
      </c>
      <c r="B221" t="s">
        <v>248</v>
      </c>
      <c r="C221" t="s">
        <v>412</v>
      </c>
      <c r="D221">
        <v>0</v>
      </c>
      <c r="E221" t="s">
        <v>185</v>
      </c>
      <c r="F221">
        <v>53334</v>
      </c>
      <c r="G221">
        <v>2050</v>
      </c>
      <c r="H221">
        <v>108.548677</v>
      </c>
      <c r="I221">
        <v>6148.6573536326659</v>
      </c>
      <c r="J221">
        <v>56644.240386574827</v>
      </c>
      <c r="K221">
        <v>0.43704752113869455</v>
      </c>
      <c r="L221">
        <v>2.8622005889075229E-2</v>
      </c>
      <c r="M221">
        <v>149.80973496248475</v>
      </c>
      <c r="N221">
        <v>697.0057909731471</v>
      </c>
      <c r="O221">
        <v>0</v>
      </c>
      <c r="P221">
        <v>571.31622210913702</v>
      </c>
      <c r="Q221">
        <v>50.216772621001759</v>
      </c>
      <c r="R221">
        <v>2.5716590964162664</v>
      </c>
      <c r="S221">
        <v>0.46261984953535418</v>
      </c>
      <c r="T221">
        <v>6421.1357543597433</v>
      </c>
      <c r="U221">
        <v>0</v>
      </c>
      <c r="V221">
        <v>0.61569348347278385</v>
      </c>
      <c r="W221">
        <v>0</v>
      </c>
      <c r="X221">
        <v>9.9449173018238121E-2</v>
      </c>
      <c r="Y221">
        <v>99.449173018238127</v>
      </c>
      <c r="Z221">
        <v>91.655104252210549</v>
      </c>
      <c r="AA221">
        <v>142.09747659541205</v>
      </c>
      <c r="AB221">
        <v>14.233663930007625</v>
      </c>
      <c r="AC221">
        <v>354.67316101748969</v>
      </c>
      <c r="AD221">
        <v>4092.6101092641984</v>
      </c>
      <c r="AE221">
        <v>8.8833375317670384</v>
      </c>
      <c r="AF221">
        <v>5.7135475410499215</v>
      </c>
      <c r="AG221">
        <v>0.88568837851584326</v>
      </c>
      <c r="AH221">
        <v>24.75102709470552</v>
      </c>
      <c r="AI221">
        <v>17.237748687821266</v>
      </c>
      <c r="AJ221">
        <v>74.417355564389283</v>
      </c>
      <c r="AK221">
        <v>310.31817858368788</v>
      </c>
      <c r="AL221">
        <v>0.88568837851584326</v>
      </c>
      <c r="AM221">
        <v>2.1079143847634589</v>
      </c>
      <c r="AN221">
        <v>1029.2591839675824</v>
      </c>
      <c r="AO221">
        <v>0.4807555151204107</v>
      </c>
      <c r="AP221">
        <v>0</v>
      </c>
      <c r="AQ221">
        <v>0</v>
      </c>
      <c r="AR221">
        <v>0</v>
      </c>
      <c r="AS221">
        <v>1.7937067888323712</v>
      </c>
      <c r="AT221">
        <v>1.8008652911117173</v>
      </c>
      <c r="AU221">
        <v>130.25598203681591</v>
      </c>
      <c r="AV221">
        <v>174.07027696693098</v>
      </c>
      <c r="AW221">
        <v>142.68055489092706</v>
      </c>
      <c r="AX221">
        <v>0</v>
      </c>
      <c r="AY221">
        <v>0.91617121246201949</v>
      </c>
      <c r="AZ221">
        <v>16.174128317539587</v>
      </c>
      <c r="BA221">
        <v>4.9898562294796056</v>
      </c>
      <c r="BB221">
        <v>112.875787252283</v>
      </c>
      <c r="BG221" t="s">
        <v>505</v>
      </c>
    </row>
    <row r="222" spans="1:59">
      <c r="A222" t="s">
        <v>412</v>
      </c>
      <c r="B222" t="s">
        <v>248</v>
      </c>
      <c r="C222" t="s">
        <v>412</v>
      </c>
      <c r="D222">
        <v>0</v>
      </c>
      <c r="E222" t="s">
        <v>189</v>
      </c>
      <c r="F222">
        <v>47853</v>
      </c>
      <c r="G222">
        <v>2000</v>
      </c>
      <c r="H222">
        <v>125.72031</v>
      </c>
      <c r="I222">
        <v>3624.5930488341396</v>
      </c>
      <c r="J222">
        <v>28830.608585312424</v>
      </c>
      <c r="K222">
        <v>1.1198497283278291E-3</v>
      </c>
      <c r="L222">
        <v>5.6474020437324288E-2</v>
      </c>
      <c r="M222">
        <v>92.708349951067106</v>
      </c>
      <c r="N222">
        <v>0</v>
      </c>
      <c r="O222">
        <v>10.271834566399873</v>
      </c>
      <c r="P222">
        <v>33.13495021419314</v>
      </c>
      <c r="Q222">
        <v>1.3883799999999999</v>
      </c>
      <c r="R222">
        <v>1.6019699999999999</v>
      </c>
      <c r="S222">
        <v>1.1043402613308859E-2</v>
      </c>
      <c r="T222">
        <v>0</v>
      </c>
      <c r="U222">
        <v>2.8339276790545735</v>
      </c>
      <c r="V222">
        <v>0</v>
      </c>
      <c r="W222">
        <v>3.0649749852000002E-2</v>
      </c>
      <c r="X222">
        <v>1.2224300220431191E-2</v>
      </c>
      <c r="Y222">
        <v>12.224300220431191</v>
      </c>
      <c r="Z222">
        <v>11.358647168334178</v>
      </c>
      <c r="AA222">
        <v>15.390255569594704</v>
      </c>
      <c r="AB222">
        <v>1.6137471907957883</v>
      </c>
      <c r="AC222">
        <v>42.626991098267588</v>
      </c>
      <c r="AD222">
        <v>46.684110322629124</v>
      </c>
      <c r="AE222">
        <v>8.3523241581413874</v>
      </c>
      <c r="AF222">
        <v>7.3898422030419315</v>
      </c>
      <c r="AG222">
        <v>2.4748664932576516</v>
      </c>
      <c r="AH222">
        <v>5.9360822859637024</v>
      </c>
      <c r="AI222">
        <v>2.2297015710652346</v>
      </c>
      <c r="AJ222">
        <v>9.1289455972689435</v>
      </c>
      <c r="AK222">
        <v>37.324924306343974</v>
      </c>
      <c r="AL222">
        <v>2.4748664932576516</v>
      </c>
      <c r="AM222">
        <v>6.9582786269551251</v>
      </c>
      <c r="AN222">
        <v>123.30387888194456</v>
      </c>
      <c r="AO222">
        <v>5.7593870165652115E-2</v>
      </c>
      <c r="AP222">
        <v>0</v>
      </c>
      <c r="AQ222">
        <v>0</v>
      </c>
      <c r="AR222">
        <v>0</v>
      </c>
      <c r="AS222">
        <v>3.9557780206730664</v>
      </c>
      <c r="AT222">
        <v>4.5222432553210981</v>
      </c>
      <c r="AU222">
        <v>275.50805232109929</v>
      </c>
      <c r="AV222">
        <v>368.92465935243786</v>
      </c>
      <c r="AW222">
        <v>0</v>
      </c>
      <c r="AX222">
        <v>1190.0795462981866</v>
      </c>
      <c r="AY222">
        <v>9.7234092251531928E-2</v>
      </c>
      <c r="AZ222">
        <v>3.3725993665311393</v>
      </c>
      <c r="BA222">
        <v>12.530278522307453</v>
      </c>
      <c r="BB222">
        <v>127.4345352</v>
      </c>
      <c r="BG222" t="s">
        <v>506</v>
      </c>
    </row>
    <row r="223" spans="1:59">
      <c r="A223" t="s">
        <v>412</v>
      </c>
      <c r="B223" t="s">
        <v>248</v>
      </c>
      <c r="C223" t="s">
        <v>412</v>
      </c>
      <c r="D223">
        <v>0</v>
      </c>
      <c r="E223" t="s">
        <v>189</v>
      </c>
      <c r="F223">
        <v>42372</v>
      </c>
      <c r="G223">
        <v>2005</v>
      </c>
      <c r="H223">
        <v>126.392944</v>
      </c>
      <c r="I223">
        <v>3872.8440000000001</v>
      </c>
      <c r="J223">
        <v>30641.299090240354</v>
      </c>
      <c r="K223">
        <v>1.2816824693234377E-2</v>
      </c>
      <c r="L223">
        <v>4.3872415645126943E-2</v>
      </c>
      <c r="M223">
        <v>121.25904245677594</v>
      </c>
      <c r="N223">
        <v>0</v>
      </c>
      <c r="O223">
        <v>8.4772179117774709</v>
      </c>
      <c r="P223">
        <v>31.397103376953595</v>
      </c>
      <c r="Q223">
        <v>1.1648799999999999</v>
      </c>
      <c r="R223">
        <v>1.14161</v>
      </c>
      <c r="S223">
        <v>9.2163372664220873E-3</v>
      </c>
      <c r="T223">
        <v>0</v>
      </c>
      <c r="U223">
        <v>2.1888870070102153</v>
      </c>
      <c r="V223">
        <v>0</v>
      </c>
      <c r="W223">
        <v>2.3691754943999999E-2</v>
      </c>
      <c r="X223">
        <v>1.1836698394609674E-2</v>
      </c>
      <c r="Y223">
        <v>11.836698394609675</v>
      </c>
      <c r="Z223">
        <v>11.109508469385304</v>
      </c>
      <c r="AA223">
        <v>15.305612648467575</v>
      </c>
      <c r="AB223">
        <v>1.1562067416532906</v>
      </c>
      <c r="AC223">
        <v>31.203131984124198</v>
      </c>
      <c r="AD223">
        <v>79.478980939937614</v>
      </c>
      <c r="AE223">
        <v>3.4126321254991021</v>
      </c>
      <c r="AF223">
        <v>2.8498146567433142</v>
      </c>
      <c r="AG223">
        <v>1.146474172918309</v>
      </c>
      <c r="AH223">
        <v>5.1783519788677657</v>
      </c>
      <c r="AI223">
        <v>2.1588341605848775</v>
      </c>
      <c r="AJ223">
        <v>8.9506743088004264</v>
      </c>
      <c r="AK223">
        <v>25.984345023065682</v>
      </c>
      <c r="AL223">
        <v>1.146474172918309</v>
      </c>
      <c r="AM223">
        <v>2.425029671540877</v>
      </c>
      <c r="AN223">
        <v>121.36713862926779</v>
      </c>
      <c r="AO223">
        <v>5.668924033836132E-2</v>
      </c>
      <c r="AP223">
        <v>0</v>
      </c>
      <c r="AQ223">
        <v>0</v>
      </c>
      <c r="AR223">
        <v>0</v>
      </c>
      <c r="AS223">
        <v>3.9557780206730664</v>
      </c>
      <c r="AT223">
        <v>4.5222432553210981</v>
      </c>
      <c r="AU223">
        <v>285.07962028657988</v>
      </c>
      <c r="AV223">
        <v>376.99969492402801</v>
      </c>
      <c r="AW223">
        <v>0</v>
      </c>
      <c r="AX223">
        <v>1396.2951663852889</v>
      </c>
      <c r="AY223">
        <v>9.3649993583579116E-2</v>
      </c>
      <c r="AZ223">
        <v>3.0563323476519257</v>
      </c>
      <c r="BA223">
        <v>12.530278522307453</v>
      </c>
      <c r="BB223">
        <v>127.4345352</v>
      </c>
      <c r="BG223" t="s">
        <v>507</v>
      </c>
    </row>
    <row r="224" spans="1:59">
      <c r="A224" t="s">
        <v>412</v>
      </c>
      <c r="B224" t="s">
        <v>248</v>
      </c>
      <c r="C224" t="s">
        <v>412</v>
      </c>
      <c r="D224">
        <v>0</v>
      </c>
      <c r="E224" t="s">
        <v>189</v>
      </c>
      <c r="F224">
        <v>42372</v>
      </c>
      <c r="G224">
        <v>2010</v>
      </c>
      <c r="H224">
        <v>126.53592</v>
      </c>
      <c r="I224">
        <v>3863.7400656183231</v>
      </c>
      <c r="J224">
        <v>30534.729313370648</v>
      </c>
      <c r="K224">
        <v>1.573747407535183E-2</v>
      </c>
      <c r="L224">
        <v>3.6452587410334934E-2</v>
      </c>
      <c r="M224">
        <v>149.80973496248475</v>
      </c>
      <c r="N224">
        <v>0</v>
      </c>
      <c r="O224">
        <v>7.7986970714624055</v>
      </c>
      <c r="P224">
        <v>28.884063227638539</v>
      </c>
      <c r="Q224">
        <v>0.95765</v>
      </c>
      <c r="R224">
        <v>0.86148667713709992</v>
      </c>
      <c r="S224">
        <v>7.5682067194832899E-3</v>
      </c>
      <c r="T224">
        <v>0</v>
      </c>
      <c r="U224">
        <v>2.0184321250954449</v>
      </c>
      <c r="V224">
        <v>0</v>
      </c>
      <c r="W224">
        <v>2.1933437969924811E-2</v>
      </c>
      <c r="X224">
        <v>1.0730122800069932E-2</v>
      </c>
      <c r="Y224">
        <v>10.730122800069932</v>
      </c>
      <c r="Z224">
        <v>10.203390185848729</v>
      </c>
      <c r="AA224">
        <v>13.810172085615653</v>
      </c>
      <c r="AB224">
        <v>0.60898762443225007</v>
      </c>
      <c r="AC224">
        <v>18.096254848976219</v>
      </c>
      <c r="AD224">
        <v>53.859077346795743</v>
      </c>
      <c r="AE224">
        <v>1.6238397099319322</v>
      </c>
      <c r="AF224">
        <v>1.2271104938931294</v>
      </c>
      <c r="AG224">
        <v>0.53384696045160895</v>
      </c>
      <c r="AH224">
        <v>4.5473571066032985</v>
      </c>
      <c r="AI224">
        <v>1.9754474007275711</v>
      </c>
      <c r="AJ224">
        <v>8.227942785121158</v>
      </c>
      <c r="AK224">
        <v>13.291660348279873</v>
      </c>
      <c r="AL224">
        <v>0.53384696045160895</v>
      </c>
      <c r="AM224">
        <v>0.83603884848761301</v>
      </c>
      <c r="AN224">
        <v>111.73475583014758</v>
      </c>
      <c r="AO224">
        <v>5.2190061485686765E-2</v>
      </c>
      <c r="AP224">
        <v>0</v>
      </c>
      <c r="AQ224">
        <v>0</v>
      </c>
      <c r="AR224">
        <v>0</v>
      </c>
      <c r="AS224">
        <v>3.7830275203827064</v>
      </c>
      <c r="AT224">
        <v>4.4614894000752816</v>
      </c>
      <c r="AU224">
        <v>284.86098788372738</v>
      </c>
      <c r="AV224">
        <v>371.4893820687426</v>
      </c>
      <c r="AW224">
        <v>0</v>
      </c>
      <c r="AX224">
        <v>1375.8866002546022</v>
      </c>
      <c r="AY224">
        <v>8.4799026237529482E-2</v>
      </c>
      <c r="AZ224">
        <v>2.7771337144422437</v>
      </c>
      <c r="BA224">
        <v>12.361941109976021</v>
      </c>
      <c r="BB224">
        <v>127.4345352</v>
      </c>
      <c r="BG224" t="s">
        <v>508</v>
      </c>
    </row>
    <row r="225" spans="1:59">
      <c r="A225" t="s">
        <v>412</v>
      </c>
      <c r="B225" t="s">
        <v>248</v>
      </c>
      <c r="C225" t="s">
        <v>412</v>
      </c>
      <c r="D225">
        <v>0</v>
      </c>
      <c r="E225" t="s">
        <v>189</v>
      </c>
      <c r="F225">
        <v>49680</v>
      </c>
      <c r="G225">
        <v>2015</v>
      </c>
      <c r="H225">
        <v>126.071988</v>
      </c>
      <c r="I225">
        <v>4245.0110146193938</v>
      </c>
      <c r="J225">
        <v>33671.326057136452</v>
      </c>
      <c r="K225">
        <v>1.6692741743122869E-2</v>
      </c>
      <c r="L225">
        <v>3.3890600255820837E-2</v>
      </c>
      <c r="M225">
        <v>149.80973496248475</v>
      </c>
      <c r="N225">
        <v>0</v>
      </c>
      <c r="O225">
        <v>7.7652075374209053</v>
      </c>
      <c r="P225">
        <v>28.760027916373723</v>
      </c>
      <c r="Q225">
        <v>4.0817524718100655</v>
      </c>
      <c r="R225">
        <v>0.66504473463381508</v>
      </c>
      <c r="S225">
        <v>3.2376363191877845E-2</v>
      </c>
      <c r="T225">
        <v>0</v>
      </c>
      <c r="U225">
        <v>1.8292549797110786</v>
      </c>
      <c r="V225">
        <v>0</v>
      </c>
      <c r="W225">
        <v>2.1933437969924811E-2</v>
      </c>
      <c r="X225">
        <v>1.0304218491126445E-2</v>
      </c>
      <c r="Y225">
        <v>10.304218491126445</v>
      </c>
      <c r="Z225">
        <v>9.8802566321880079</v>
      </c>
      <c r="AA225">
        <v>13.256536677471262</v>
      </c>
      <c r="AB225">
        <v>0.31056524161629195</v>
      </c>
      <c r="AC225">
        <v>11.155994967309692</v>
      </c>
      <c r="AD225">
        <v>43.375972819258472</v>
      </c>
      <c r="AE225">
        <v>1.048233483421825</v>
      </c>
      <c r="AF225">
        <v>0.70578909606602547</v>
      </c>
      <c r="AG225">
        <v>0.21218591043176355</v>
      </c>
      <c r="AH225">
        <v>4.32692204801958</v>
      </c>
      <c r="AI225">
        <v>1.9102258984846028</v>
      </c>
      <c r="AJ225">
        <v>7.9700307337034051</v>
      </c>
      <c r="AK225">
        <v>6.4993143680423469</v>
      </c>
      <c r="AL225">
        <v>0.21218591043176355</v>
      </c>
      <c r="AM225">
        <v>0.32675695426519502</v>
      </c>
      <c r="AN225">
        <v>108.29489765738012</v>
      </c>
      <c r="AO225">
        <v>5.0583341998943702E-2</v>
      </c>
      <c r="AP225">
        <v>0</v>
      </c>
      <c r="AQ225">
        <v>0</v>
      </c>
      <c r="AR225">
        <v>0</v>
      </c>
      <c r="AS225">
        <v>3.6178211075498661</v>
      </c>
      <c r="AT225">
        <v>4.3192607280671016</v>
      </c>
      <c r="AU225">
        <v>277.12180102460502</v>
      </c>
      <c r="AV225">
        <v>358.28263175155075</v>
      </c>
      <c r="AW225">
        <v>0</v>
      </c>
      <c r="AX225">
        <v>1326.9727101909286</v>
      </c>
      <c r="AY225">
        <v>8.1732815152613006E-2</v>
      </c>
      <c r="AZ225">
        <v>2.4273714380574622</v>
      </c>
      <c r="BA225">
        <v>11.967852430198915</v>
      </c>
      <c r="BB225">
        <v>125.08777743216</v>
      </c>
      <c r="BG225" t="s">
        <v>509</v>
      </c>
    </row>
    <row r="226" spans="1:59">
      <c r="A226" t="s">
        <v>412</v>
      </c>
      <c r="B226" t="s">
        <v>248</v>
      </c>
      <c r="C226" t="s">
        <v>412</v>
      </c>
      <c r="D226">
        <v>0</v>
      </c>
      <c r="E226" t="s">
        <v>189</v>
      </c>
      <c r="F226">
        <v>36891</v>
      </c>
      <c r="G226">
        <v>2020</v>
      </c>
      <c r="H226">
        <v>124.803628</v>
      </c>
      <c r="I226">
        <v>4561.8298042804072</v>
      </c>
      <c r="J226">
        <v>36552.060844580628</v>
      </c>
      <c r="K226">
        <v>1.6628731676657332E-2</v>
      </c>
      <c r="L226">
        <v>3.2153973157467271E-2</v>
      </c>
      <c r="M226">
        <v>149.80973496248475</v>
      </c>
      <c r="N226">
        <v>0</v>
      </c>
      <c r="O226">
        <v>7.6736493232928069</v>
      </c>
      <c r="P226">
        <v>28.420923419602985</v>
      </c>
      <c r="Q226">
        <v>4.0336252369575627</v>
      </c>
      <c r="R226">
        <v>0.31787473715108755</v>
      </c>
      <c r="S226">
        <v>3.2319775487276402E-2</v>
      </c>
      <c r="T226">
        <v>0</v>
      </c>
      <c r="U226">
        <v>1.6821428357744848</v>
      </c>
      <c r="V226">
        <v>0</v>
      </c>
      <c r="W226">
        <v>2.1933437969924811E-2</v>
      </c>
      <c r="X226">
        <v>9.9035258183193635E-3</v>
      </c>
      <c r="Y226">
        <v>9.9035258183193626</v>
      </c>
      <c r="Z226">
        <v>9.5252130175879053</v>
      </c>
      <c r="AA226">
        <v>12.740597527203452</v>
      </c>
      <c r="AB226">
        <v>0.20066396829318733</v>
      </c>
      <c r="AC226">
        <v>8.5116442339158738</v>
      </c>
      <c r="AD226">
        <v>39.191219923641604</v>
      </c>
      <c r="AE226">
        <v>0.83919484819570278</v>
      </c>
      <c r="AF226">
        <v>0.52268859375603216</v>
      </c>
      <c r="AG226">
        <v>0.10016591957813784</v>
      </c>
      <c r="AH226">
        <v>4.1432716643906975</v>
      </c>
      <c r="AI226">
        <v>1.8406043739748039</v>
      </c>
      <c r="AJ226">
        <v>7.6846086436131014</v>
      </c>
      <c r="AK226">
        <v>4.0207295136983534</v>
      </c>
      <c r="AL226">
        <v>0.10016591957813784</v>
      </c>
      <c r="AM226">
        <v>0.1571490235057689</v>
      </c>
      <c r="AN226">
        <v>104.43987721436092</v>
      </c>
      <c r="AO226">
        <v>4.8782704834124606E-2</v>
      </c>
      <c r="AP226">
        <v>0</v>
      </c>
      <c r="AQ226">
        <v>0</v>
      </c>
      <c r="AR226">
        <v>0</v>
      </c>
      <c r="AS226">
        <v>3.6178211075498661</v>
      </c>
      <c r="AT226">
        <v>4.2064397330967704</v>
      </c>
      <c r="AU226">
        <v>270.38560746807883</v>
      </c>
      <c r="AV226">
        <v>348.45897411934641</v>
      </c>
      <c r="AW226">
        <v>0</v>
      </c>
      <c r="AX226">
        <v>1290.5887930346159</v>
      </c>
      <c r="AY226">
        <v>7.9352867997710463E-2</v>
      </c>
      <c r="AZ226">
        <v>2.1709546921340186</v>
      </c>
      <c r="BA226">
        <v>11.655246847012144</v>
      </c>
      <c r="BB226">
        <v>122.74101966431999</v>
      </c>
      <c r="BG226" t="s">
        <v>510</v>
      </c>
    </row>
    <row r="227" spans="1:59">
      <c r="A227" t="s">
        <v>412</v>
      </c>
      <c r="B227" t="s">
        <v>248</v>
      </c>
      <c r="C227" t="s">
        <v>412</v>
      </c>
      <c r="D227">
        <v>0</v>
      </c>
      <c r="E227" t="s">
        <v>189</v>
      </c>
      <c r="F227">
        <v>44199</v>
      </c>
      <c r="G227">
        <v>2025</v>
      </c>
      <c r="H227">
        <v>122.770562999999</v>
      </c>
      <c r="I227">
        <v>4794.5289711444238</v>
      </c>
      <c r="J227">
        <v>39052.757061515331</v>
      </c>
      <c r="K227">
        <v>1.6352924480303538E-2</v>
      </c>
      <c r="L227">
        <v>3.1040942404494502E-2</v>
      </c>
      <c r="M227">
        <v>149.80973496248475</v>
      </c>
      <c r="N227">
        <v>0</v>
      </c>
      <c r="O227">
        <v>7.5268898854309718</v>
      </c>
      <c r="P227">
        <v>27.877369946040634</v>
      </c>
      <c r="Q227">
        <v>3.9564816840818389</v>
      </c>
      <c r="R227">
        <v>0.32706025108323711</v>
      </c>
      <c r="S227">
        <v>3.2226631428593118E-2</v>
      </c>
      <c r="T227">
        <v>0</v>
      </c>
      <c r="U227">
        <v>1.5698914180581853</v>
      </c>
      <c r="V227">
        <v>0</v>
      </c>
      <c r="W227">
        <v>2.1933437969924811E-2</v>
      </c>
      <c r="X227">
        <v>9.6104045861571327E-3</v>
      </c>
      <c r="Y227">
        <v>9.6104045861571326</v>
      </c>
      <c r="Z227">
        <v>9.252787678469149</v>
      </c>
      <c r="AA227">
        <v>12.363331568488627</v>
      </c>
      <c r="AB227">
        <v>0.16286449152942364</v>
      </c>
      <c r="AC227">
        <v>7.5358156809785921</v>
      </c>
      <c r="AD227">
        <v>37.301480546610264</v>
      </c>
      <c r="AE227">
        <v>0.76154790694964858</v>
      </c>
      <c r="AF227">
        <v>0.45835672941231764</v>
      </c>
      <c r="AG227">
        <v>6.3314464013648958E-2</v>
      </c>
      <c r="AH227">
        <v>4.0142724440594453</v>
      </c>
      <c r="AI227">
        <v>1.7875979117602716</v>
      </c>
      <c r="AJ227">
        <v>7.4651897667088774</v>
      </c>
      <c r="AK227">
        <v>3.1727567820369837</v>
      </c>
      <c r="AL227">
        <v>6.3314464013648958E-2</v>
      </c>
      <c r="AM227">
        <v>0.10322402833567515</v>
      </c>
      <c r="AN227">
        <v>101.46648602189786</v>
      </c>
      <c r="AO227">
        <v>4.739386688479804E-2</v>
      </c>
      <c r="AP227">
        <v>0</v>
      </c>
      <c r="AQ227">
        <v>0</v>
      </c>
      <c r="AR227">
        <v>0</v>
      </c>
      <c r="AS227">
        <v>3.6178211075498661</v>
      </c>
      <c r="AT227">
        <v>4.1630335966429151</v>
      </c>
      <c r="AU227">
        <v>267.78673099931876</v>
      </c>
      <c r="AV227">
        <v>344.7385676898146</v>
      </c>
      <c r="AW227">
        <v>0</v>
      </c>
      <c r="AX227">
        <v>1276.8095099622763</v>
      </c>
      <c r="AY227">
        <v>7.8279388408092676E-2</v>
      </c>
      <c r="AZ227">
        <v>2.0044522921848542</v>
      </c>
      <c r="BA227">
        <v>11.534976673862099</v>
      </c>
      <c r="BB227">
        <v>117.8084034583015</v>
      </c>
      <c r="BG227" t="s">
        <v>511</v>
      </c>
    </row>
    <row r="228" spans="1:59">
      <c r="A228" t="s">
        <v>412</v>
      </c>
      <c r="B228" t="s">
        <v>248</v>
      </c>
      <c r="C228" t="s">
        <v>412</v>
      </c>
      <c r="D228">
        <v>0</v>
      </c>
      <c r="E228" t="s">
        <v>189</v>
      </c>
      <c r="F228">
        <v>46026</v>
      </c>
      <c r="G228">
        <v>2030</v>
      </c>
      <c r="H228">
        <v>120.21754900000001</v>
      </c>
      <c r="I228">
        <v>5039.0981341684019</v>
      </c>
      <c r="J228">
        <v>41916.493690687392</v>
      </c>
      <c r="K228">
        <v>1.5967234899629073E-2</v>
      </c>
      <c r="L228">
        <v>3.0094914608166285E-2</v>
      </c>
      <c r="M228">
        <v>149.80973496248475</v>
      </c>
      <c r="N228">
        <v>0</v>
      </c>
      <c r="O228">
        <v>7.3425972536198598</v>
      </c>
      <c r="P228">
        <v>27.194804643036516</v>
      </c>
      <c r="Q228">
        <v>3.8596089473511945</v>
      </c>
      <c r="R228">
        <v>0.1858669872253973</v>
      </c>
      <c r="S228">
        <v>3.2105204102532439E-2</v>
      </c>
      <c r="T228">
        <v>0</v>
      </c>
      <c r="U228">
        <v>1.4571252748249173</v>
      </c>
      <c r="V228">
        <v>0</v>
      </c>
      <c r="W228">
        <v>2.1933437969924811E-2</v>
      </c>
      <c r="X228">
        <v>9.3369153831224759E-3</v>
      </c>
      <c r="Y228">
        <v>9.3369153831224754</v>
      </c>
      <c r="Z228">
        <v>8.9923293871545109</v>
      </c>
      <c r="AA228">
        <v>12.012399584414426</v>
      </c>
      <c r="AB228">
        <v>0.14857720254229859</v>
      </c>
      <c r="AC228">
        <v>7.1055437490475732</v>
      </c>
      <c r="AD228">
        <v>36.120667378754042</v>
      </c>
      <c r="AE228">
        <v>0.72358210346768026</v>
      </c>
      <c r="AF228">
        <v>0.43023687915535452</v>
      </c>
      <c r="AG228">
        <v>5.1089947331102413E-2</v>
      </c>
      <c r="AH228">
        <v>3.8973518676874179</v>
      </c>
      <c r="AI228">
        <v>1.7371424551426875</v>
      </c>
      <c r="AJ228">
        <v>7.2551869320118234</v>
      </c>
      <c r="AK228">
        <v>2.8650821761846799</v>
      </c>
      <c r="AL228">
        <v>5.1089947331102413E-2</v>
      </c>
      <c r="AM228">
        <v>8.5083030201398027E-2</v>
      </c>
      <c r="AN228">
        <v>98.615385415416142</v>
      </c>
      <c r="AO228">
        <v>4.6062149507795351E-2</v>
      </c>
      <c r="AP228">
        <v>0</v>
      </c>
      <c r="AQ228">
        <v>0</v>
      </c>
      <c r="AR228">
        <v>0</v>
      </c>
      <c r="AS228">
        <v>3.6178211075498661</v>
      </c>
      <c r="AT228">
        <v>4.1463337556040534</v>
      </c>
      <c r="AU228">
        <v>266.78577129876834</v>
      </c>
      <c r="AV228">
        <v>343.33452678481655</v>
      </c>
      <c r="AW228">
        <v>0</v>
      </c>
      <c r="AX228">
        <v>1271.6093584622836</v>
      </c>
      <c r="AY228">
        <v>7.766682535777264E-2</v>
      </c>
      <c r="AZ228">
        <v>1.8528941359192916</v>
      </c>
      <c r="BA228">
        <v>11.488704581079611</v>
      </c>
      <c r="BB228">
        <v>112.875787252283</v>
      </c>
      <c r="BG228" t="s">
        <v>512</v>
      </c>
    </row>
    <row r="229" spans="1:59">
      <c r="A229" t="s">
        <v>412</v>
      </c>
      <c r="B229" t="s">
        <v>248</v>
      </c>
      <c r="C229" t="s">
        <v>412</v>
      </c>
      <c r="D229">
        <v>0</v>
      </c>
      <c r="E229" t="s">
        <v>189</v>
      </c>
      <c r="F229">
        <v>47853</v>
      </c>
      <c r="G229">
        <v>2035</v>
      </c>
      <c r="H229">
        <v>117.34894899999901</v>
      </c>
      <c r="I229">
        <v>5296.1427824511484</v>
      </c>
      <c r="J229">
        <v>45131.574058249069</v>
      </c>
      <c r="K229">
        <v>1.5522265713234491E-2</v>
      </c>
      <c r="L229">
        <v>2.9176781359499349E-2</v>
      </c>
      <c r="M229">
        <v>149.80973496248475</v>
      </c>
      <c r="N229">
        <v>0</v>
      </c>
      <c r="O229">
        <v>7.1355236364701886</v>
      </c>
      <c r="P229">
        <v>26.427865320259958</v>
      </c>
      <c r="Q229">
        <v>3.7507614703746746</v>
      </c>
      <c r="R229">
        <v>0.17835031316801436</v>
      </c>
      <c r="S229">
        <v>3.1962463254568273E-2</v>
      </c>
      <c r="T229">
        <v>0</v>
      </c>
      <c r="U229">
        <v>1.3473057524268146</v>
      </c>
      <c r="V229">
        <v>0</v>
      </c>
      <c r="W229">
        <v>2.1933437969924811E-2</v>
      </c>
      <c r="X229">
        <v>9.0596300896726052E-3</v>
      </c>
      <c r="Y229">
        <v>9.0596300896726056</v>
      </c>
      <c r="Z229">
        <v>8.7260487805642715</v>
      </c>
      <c r="AA229">
        <v>11.656154405236309</v>
      </c>
      <c r="AB229">
        <v>0.14153506368263646</v>
      </c>
      <c r="AC229">
        <v>6.8362683507088065</v>
      </c>
      <c r="AD229">
        <v>35.048781493099455</v>
      </c>
      <c r="AE229">
        <v>0.69748935440720516</v>
      </c>
      <c r="AF229">
        <v>0.4131997894126006</v>
      </c>
      <c r="AG229">
        <v>4.6626385822004186E-2</v>
      </c>
      <c r="AH229">
        <v>3.7804797233992469</v>
      </c>
      <c r="AI229">
        <v>1.6856514728499734</v>
      </c>
      <c r="AJ229">
        <v>7.0403973077142981</v>
      </c>
      <c r="AK229">
        <v>2.7212933988030166</v>
      </c>
      <c r="AL229">
        <v>4.6626385822004186E-2</v>
      </c>
      <c r="AM229">
        <v>7.8259967745850229E-2</v>
      </c>
      <c r="AN229">
        <v>95.697091904785822</v>
      </c>
      <c r="AO229">
        <v>4.4699047072733845E-2</v>
      </c>
      <c r="AP229">
        <v>0</v>
      </c>
      <c r="AQ229">
        <v>0</v>
      </c>
      <c r="AR229">
        <v>0</v>
      </c>
      <c r="AS229">
        <v>3.6178211075498661</v>
      </c>
      <c r="AT229">
        <v>4.1399087495217977</v>
      </c>
      <c r="AU229">
        <v>266.40052922916306</v>
      </c>
      <c r="AV229">
        <v>342.80597316073698</v>
      </c>
      <c r="AW229">
        <v>0</v>
      </c>
      <c r="AX229">
        <v>1269.6517524471737</v>
      </c>
      <c r="AY229">
        <v>7.7202481716923441E-2</v>
      </c>
      <c r="AZ229">
        <v>1.7106091096508635</v>
      </c>
      <c r="BA229">
        <v>11.470902107578555</v>
      </c>
      <c r="BB229">
        <v>112.875787252283</v>
      </c>
      <c r="BG229" t="s">
        <v>513</v>
      </c>
    </row>
    <row r="230" spans="1:59">
      <c r="A230" t="s">
        <v>412</v>
      </c>
      <c r="B230" t="s">
        <v>248</v>
      </c>
      <c r="C230" t="s">
        <v>412</v>
      </c>
      <c r="D230">
        <v>0</v>
      </c>
      <c r="E230" t="s">
        <v>189</v>
      </c>
      <c r="F230">
        <v>49680</v>
      </c>
      <c r="G230">
        <v>2040</v>
      </c>
      <c r="H230">
        <v>114.340034</v>
      </c>
      <c r="I230">
        <v>5566.2992911207348</v>
      </c>
      <c r="J230">
        <v>48681.980373739745</v>
      </c>
      <c r="K230">
        <v>1.5051740318975007E-2</v>
      </c>
      <c r="L230">
        <v>2.8262777176494266E-2</v>
      </c>
      <c r="M230">
        <v>149.80973496248475</v>
      </c>
      <c r="N230">
        <v>0</v>
      </c>
      <c r="O230">
        <v>6.9183211987843913</v>
      </c>
      <c r="P230">
        <v>25.623411847349598</v>
      </c>
      <c r="Q230">
        <v>3.6365898165412429</v>
      </c>
      <c r="R230">
        <v>0.17167107180944879</v>
      </c>
      <c r="S230">
        <v>3.1805044036817783E-2</v>
      </c>
      <c r="T230">
        <v>0</v>
      </c>
      <c r="U230">
        <v>1.2428942169567452</v>
      </c>
      <c r="V230">
        <v>0</v>
      </c>
      <c r="W230">
        <v>2.1933437969924811E-2</v>
      </c>
      <c r="X230">
        <v>8.7787380453619446E-3</v>
      </c>
      <c r="Y230">
        <v>8.7787380453619441</v>
      </c>
      <c r="Z230">
        <v>8.4556993118740067</v>
      </c>
      <c r="AA230">
        <v>11.294900979171985</v>
      </c>
      <c r="AB230">
        <v>0.13646378861959096</v>
      </c>
      <c r="AC230">
        <v>6.6091841243103069</v>
      </c>
      <c r="AD230">
        <v>33.971090792102672</v>
      </c>
      <c r="AE230">
        <v>0.67507063632696918</v>
      </c>
      <c r="AF230">
        <v>0.39965205196880904</v>
      </c>
      <c r="AG230">
        <v>4.4549424961200172E-2</v>
      </c>
      <c r="AH230">
        <v>3.6628077745140226</v>
      </c>
      <c r="AI230">
        <v>1.6334078800887077</v>
      </c>
      <c r="AJ230">
        <v>6.822291431785299</v>
      </c>
      <c r="AK230">
        <v>2.6216683668107392</v>
      </c>
      <c r="AL230">
        <v>4.4549424961200172E-2</v>
      </c>
      <c r="AM230">
        <v>7.5086815893262687E-2</v>
      </c>
      <c r="AN230">
        <v>92.732924593013223</v>
      </c>
      <c r="AO230">
        <v>4.3314517495469274E-2</v>
      </c>
      <c r="AP230">
        <v>0</v>
      </c>
      <c r="AQ230">
        <v>0</v>
      </c>
      <c r="AR230">
        <v>0</v>
      </c>
      <c r="AS230">
        <v>3.6178211075498661</v>
      </c>
      <c r="AT230">
        <v>4.1374368275998483</v>
      </c>
      <c r="AU230">
        <v>266.25226462536739</v>
      </c>
      <c r="AV230">
        <v>342.60613292487778</v>
      </c>
      <c r="AW230">
        <v>0</v>
      </c>
      <c r="AX230">
        <v>1268.9116034254732</v>
      </c>
      <c r="AY230">
        <v>7.6777465759385238E-2</v>
      </c>
      <c r="AZ230">
        <v>1.5771228937268316</v>
      </c>
      <c r="BA230">
        <v>11.464052880675297</v>
      </c>
      <c r="BB230">
        <v>112.875787252283</v>
      </c>
      <c r="BG230" t="s">
        <v>514</v>
      </c>
    </row>
    <row r="231" spans="1:59">
      <c r="A231" t="s">
        <v>412</v>
      </c>
      <c r="B231" t="s">
        <v>248</v>
      </c>
      <c r="C231" t="s">
        <v>412</v>
      </c>
      <c r="D231">
        <v>0</v>
      </c>
      <c r="E231" t="s">
        <v>189</v>
      </c>
      <c r="F231">
        <v>51507</v>
      </c>
      <c r="G231">
        <v>2045</v>
      </c>
      <c r="H231">
        <v>111.365735</v>
      </c>
      <c r="I231">
        <v>5850.2364968323973</v>
      </c>
      <c r="J231">
        <v>52531.745934531806</v>
      </c>
      <c r="K231">
        <v>1.4585353175809619E-2</v>
      </c>
      <c r="L231">
        <v>2.7376027629390648E-2</v>
      </c>
      <c r="M231">
        <v>149.80973496248475</v>
      </c>
      <c r="N231">
        <v>0</v>
      </c>
      <c r="O231">
        <v>6.7036175620227541</v>
      </c>
      <c r="P231">
        <v>24.828213192676866</v>
      </c>
      <c r="Q231">
        <v>3.5237316481233134</v>
      </c>
      <c r="R231">
        <v>0.16804777940761328</v>
      </c>
      <c r="S231">
        <v>3.1641075669489482E-2</v>
      </c>
      <c r="T231">
        <v>0</v>
      </c>
      <c r="U231">
        <v>1.1458712080532847</v>
      </c>
      <c r="V231">
        <v>0</v>
      </c>
      <c r="W231">
        <v>2.1933437969924811E-2</v>
      </c>
      <c r="X231">
        <v>8.5044054166648064E-3</v>
      </c>
      <c r="Y231">
        <v>8.504405416664806</v>
      </c>
      <c r="Z231">
        <v>8.1915208877291015</v>
      </c>
      <c r="AA231">
        <v>10.94200829425793</v>
      </c>
      <c r="AB231">
        <v>0.13199436771562434</v>
      </c>
      <c r="AC231">
        <v>6.3981102768444789</v>
      </c>
      <c r="AD231">
        <v>32.916625771502311</v>
      </c>
      <c r="AE231">
        <v>0.65369719916439317</v>
      </c>
      <c r="AF231">
        <v>0.38690543163020341</v>
      </c>
      <c r="AG231">
        <v>4.292560843047652E-2</v>
      </c>
      <c r="AH231">
        <v>3.5481685636081943</v>
      </c>
      <c r="AI231">
        <v>1.5823688434934882</v>
      </c>
      <c r="AJ231">
        <v>6.6091520442356133</v>
      </c>
      <c r="AK231">
        <v>2.5351636981442098</v>
      </c>
      <c r="AL231">
        <v>4.292560843047652E-2</v>
      </c>
      <c r="AM231">
        <v>7.2479547317390786E-2</v>
      </c>
      <c r="AN231">
        <v>89.8359669465179</v>
      </c>
      <c r="AO231">
        <v>4.1961380805200267E-2</v>
      </c>
      <c r="AP231">
        <v>0</v>
      </c>
      <c r="AQ231">
        <v>0</v>
      </c>
      <c r="AR231">
        <v>0</v>
      </c>
      <c r="AS231">
        <v>3.6178211075498661</v>
      </c>
      <c r="AT231">
        <v>4.1364857937938124</v>
      </c>
      <c r="AU231">
        <v>266.19523495089834</v>
      </c>
      <c r="AV231">
        <v>342.52990139351624</v>
      </c>
      <c r="AW231">
        <v>0</v>
      </c>
      <c r="AX231">
        <v>1268.6292644204304</v>
      </c>
      <c r="AY231">
        <v>7.636465037172166E-2</v>
      </c>
      <c r="AZ231">
        <v>1.4536857477931884</v>
      </c>
      <c r="BA231">
        <v>11.461417746340199</v>
      </c>
      <c r="BB231">
        <v>112.875787252283</v>
      </c>
      <c r="BG231" t="s">
        <v>515</v>
      </c>
    </row>
    <row r="232" spans="1:59">
      <c r="A232" t="s">
        <v>412</v>
      </c>
      <c r="B232" t="s">
        <v>248</v>
      </c>
      <c r="C232" t="s">
        <v>412</v>
      </c>
      <c r="D232">
        <v>0</v>
      </c>
      <c r="E232" t="s">
        <v>189</v>
      </c>
      <c r="F232">
        <v>53334</v>
      </c>
      <c r="G232">
        <v>2050</v>
      </c>
      <c r="H232">
        <v>108.548677</v>
      </c>
      <c r="I232">
        <v>6148.6573536326659</v>
      </c>
      <c r="J232">
        <v>56644.240386574827</v>
      </c>
      <c r="K232">
        <v>1.4143180889481312E-2</v>
      </c>
      <c r="L232">
        <v>2.6541984391029467E-2</v>
      </c>
      <c r="M232">
        <v>149.80973496248475</v>
      </c>
      <c r="N232">
        <v>0</v>
      </c>
      <c r="O232">
        <v>6.5002645710933056</v>
      </c>
      <c r="P232">
        <v>24.075053967012241</v>
      </c>
      <c r="Q232">
        <v>3.4168399044865514</v>
      </c>
      <c r="R232">
        <v>0.16034177240052438</v>
      </c>
      <c r="S232">
        <v>3.1477490089414459E-2</v>
      </c>
      <c r="T232">
        <v>0</v>
      </c>
      <c r="U232">
        <v>1.0571843895729378</v>
      </c>
      <c r="V232">
        <v>0</v>
      </c>
      <c r="W232">
        <v>2.1933437969924811E-2</v>
      </c>
      <c r="X232">
        <v>8.2457371698990475E-3</v>
      </c>
      <c r="Y232">
        <v>8.2457371698990478</v>
      </c>
      <c r="Z232">
        <v>7.9423745723142414</v>
      </c>
      <c r="AA232">
        <v>10.60923656942189</v>
      </c>
      <c r="AB232">
        <v>0.12795866895724917</v>
      </c>
      <c r="AC232">
        <v>6.2030416927451846</v>
      </c>
      <c r="AD232">
        <v>31.920804573569377</v>
      </c>
      <c r="AE232">
        <v>0.63377160203277394</v>
      </c>
      <c r="AF232">
        <v>0.37509758663885762</v>
      </c>
      <c r="AG232">
        <v>4.157786717667751E-2</v>
      </c>
      <c r="AH232">
        <v>3.4401746304342411</v>
      </c>
      <c r="AI232">
        <v>1.5342382311048208</v>
      </c>
      <c r="AJ232">
        <v>6.4081363412094206</v>
      </c>
      <c r="AK232">
        <v>2.4575829635909066</v>
      </c>
      <c r="AL232">
        <v>4.157786717667751E-2</v>
      </c>
      <c r="AM232">
        <v>7.0234666823974501E-2</v>
      </c>
      <c r="AN232">
        <v>87.103691375680881</v>
      </c>
      <c r="AO232">
        <v>4.0685165280510777E-2</v>
      </c>
      <c r="AP232">
        <v>0</v>
      </c>
      <c r="AQ232">
        <v>0</v>
      </c>
      <c r="AR232">
        <v>0</v>
      </c>
      <c r="AS232">
        <v>3.6178211075498661</v>
      </c>
      <c r="AT232">
        <v>4.1361198982158847</v>
      </c>
      <c r="AU232">
        <v>266.17329082584325</v>
      </c>
      <c r="AV232">
        <v>342.50129537393343</v>
      </c>
      <c r="AW232">
        <v>0</v>
      </c>
      <c r="AX232">
        <v>1268.5233161997533</v>
      </c>
      <c r="AY232">
        <v>7.5963497647226486E-2</v>
      </c>
      <c r="AZ232">
        <v>1.3410630476956753</v>
      </c>
      <c r="BA232">
        <v>11.460403919077343</v>
      </c>
      <c r="BB232">
        <v>112.875787252283</v>
      </c>
      <c r="BG232" t="s">
        <v>516</v>
      </c>
    </row>
    <row r="233" spans="1:59">
      <c r="A233" t="s">
        <v>412</v>
      </c>
      <c r="B233" t="s">
        <v>248</v>
      </c>
      <c r="C233" t="s">
        <v>412</v>
      </c>
      <c r="D233">
        <v>0</v>
      </c>
      <c r="E233" t="s">
        <v>190</v>
      </c>
      <c r="F233">
        <v>53334</v>
      </c>
      <c r="G233">
        <v>2000</v>
      </c>
      <c r="H233">
        <v>125.72031</v>
      </c>
      <c r="I233">
        <v>3624.5930488341396</v>
      </c>
      <c r="J233">
        <v>28830.608585312424</v>
      </c>
      <c r="K233">
        <v>1.0725632909743469E-2</v>
      </c>
      <c r="L233">
        <v>0.54089366844120268</v>
      </c>
      <c r="M233">
        <v>92.708349951067106</v>
      </c>
      <c r="N233">
        <v>0</v>
      </c>
      <c r="O233">
        <v>259.12064629250023</v>
      </c>
      <c r="P233">
        <v>215.93387191041685</v>
      </c>
      <c r="Q233">
        <v>15.347763</v>
      </c>
      <c r="R233">
        <v>5.3E-3</v>
      </c>
      <c r="S233">
        <v>0.1220786283457303</v>
      </c>
      <c r="T233">
        <v>0</v>
      </c>
      <c r="U233">
        <v>71.48958318944166</v>
      </c>
      <c r="V233">
        <v>0</v>
      </c>
      <c r="W233">
        <v>0.77318057831000009</v>
      </c>
      <c r="X233">
        <v>0.12505743496086952</v>
      </c>
      <c r="Y233">
        <v>125.05743496086951</v>
      </c>
      <c r="Z233">
        <v>108.79020627220454</v>
      </c>
      <c r="AA233">
        <v>146.28896411206935</v>
      </c>
      <c r="AB233">
        <v>42.315451630413527</v>
      </c>
      <c r="AC233">
        <v>1072.5489400502424</v>
      </c>
      <c r="AD233">
        <v>1337.0263215208379</v>
      </c>
      <c r="AE233">
        <v>70.875458154904535</v>
      </c>
      <c r="AF233">
        <v>62.386017975054969</v>
      </c>
      <c r="AG233">
        <v>17.880788297570898</v>
      </c>
      <c r="AH233">
        <v>56.854271379480636</v>
      </c>
      <c r="AI233">
        <v>21.355509177660494</v>
      </c>
      <c r="AJ233">
        <v>87.434697094544049</v>
      </c>
      <c r="AK233">
        <v>1021.7671056108335</v>
      </c>
      <c r="AL233">
        <v>17.880788297570898</v>
      </c>
      <c r="AM233">
        <v>58.252612846265876</v>
      </c>
      <c r="AN233">
        <v>1180.9728939397419</v>
      </c>
      <c r="AO233">
        <v>0.55161930135094617</v>
      </c>
      <c r="AP233">
        <v>0</v>
      </c>
      <c r="AQ233">
        <v>0</v>
      </c>
      <c r="AR233">
        <v>0</v>
      </c>
      <c r="AS233">
        <v>5.8138074390243908</v>
      </c>
      <c r="AT233">
        <v>6.6463414634146343</v>
      </c>
      <c r="AU233">
        <v>404.91422823565881</v>
      </c>
      <c r="AV233">
        <v>579.14691129491405</v>
      </c>
      <c r="AW233">
        <v>0</v>
      </c>
      <c r="AX233">
        <v>482.62242607909502</v>
      </c>
      <c r="AY233">
        <v>0.99472738303675445</v>
      </c>
      <c r="AZ233">
        <v>34.502476078271627</v>
      </c>
      <c r="BA233">
        <v>18.415751871143566</v>
      </c>
      <c r="BB233">
        <v>127.4345352</v>
      </c>
      <c r="BG233" t="s">
        <v>517</v>
      </c>
    </row>
    <row r="234" spans="1:59">
      <c r="A234" t="s">
        <v>412</v>
      </c>
      <c r="B234" t="s">
        <v>248</v>
      </c>
      <c r="C234" t="s">
        <v>412</v>
      </c>
      <c r="D234">
        <v>0</v>
      </c>
      <c r="E234" t="s">
        <v>190</v>
      </c>
      <c r="F234">
        <v>47853</v>
      </c>
      <c r="G234">
        <v>2005</v>
      </c>
      <c r="H234">
        <v>126.392944</v>
      </c>
      <c r="I234">
        <v>3872.8440000000001</v>
      </c>
      <c r="J234">
        <v>30641.299090240354</v>
      </c>
      <c r="K234">
        <v>0.11955502003450104</v>
      </c>
      <c r="L234">
        <v>0.40924081064993278</v>
      </c>
      <c r="M234">
        <v>121.25904245677594</v>
      </c>
      <c r="N234">
        <v>0</v>
      </c>
      <c r="O234">
        <v>274.99659192072659</v>
      </c>
      <c r="P234">
        <v>199.2728926961787</v>
      </c>
      <c r="Q234">
        <v>14.089181999999999</v>
      </c>
      <c r="R234">
        <v>5.5499999999999994E-3</v>
      </c>
      <c r="S234">
        <v>0.11147127010507801</v>
      </c>
      <c r="T234">
        <v>0</v>
      </c>
      <c r="U234">
        <v>71.006369458910967</v>
      </c>
      <c r="V234">
        <v>0</v>
      </c>
      <c r="W234">
        <v>0.76854835324799997</v>
      </c>
      <c r="X234">
        <v>0.11651456765109859</v>
      </c>
      <c r="Y234">
        <v>116.51456765109859</v>
      </c>
      <c r="Z234">
        <v>103.62922002658672</v>
      </c>
      <c r="AA234">
        <v>142.33148351671827</v>
      </c>
      <c r="AB234">
        <v>31.298860861053384</v>
      </c>
      <c r="AC234">
        <v>763.78211111805149</v>
      </c>
      <c r="AD234">
        <v>2093.1177590038283</v>
      </c>
      <c r="AE234">
        <v>28.107021396630728</v>
      </c>
      <c r="AF234">
        <v>23.15602515450637</v>
      </c>
      <c r="AG234">
        <v>8.2901311906455319</v>
      </c>
      <c r="AH234">
        <v>48.303538511159786</v>
      </c>
      <c r="AI234">
        <v>20.137551624301025</v>
      </c>
      <c r="AJ234">
        <v>83.491668402285697</v>
      </c>
      <c r="AK234">
        <v>715.10139552252826</v>
      </c>
      <c r="AL234">
        <v>8.2901311906455319</v>
      </c>
      <c r="AM234">
        <v>19.193641326963782</v>
      </c>
      <c r="AN234">
        <v>1132.1096650121676</v>
      </c>
      <c r="AO234">
        <v>0.52879583068443381</v>
      </c>
      <c r="AP234">
        <v>0</v>
      </c>
      <c r="AQ234">
        <v>0</v>
      </c>
      <c r="AR234">
        <v>0</v>
      </c>
      <c r="AS234">
        <v>5.8138074390243908</v>
      </c>
      <c r="AT234">
        <v>6.6463414634146343</v>
      </c>
      <c r="AU234">
        <v>418.98156479105876</v>
      </c>
      <c r="AV234">
        <v>584.69853111804048</v>
      </c>
      <c r="AW234">
        <v>0</v>
      </c>
      <c r="AX234">
        <v>423.69458776669603</v>
      </c>
      <c r="AY234">
        <v>0.92184392548921545</v>
      </c>
      <c r="AZ234">
        <v>30.085014436702998</v>
      </c>
      <c r="BA234">
        <v>18.415751871143566</v>
      </c>
      <c r="BB234">
        <v>127.4345352</v>
      </c>
      <c r="BG234" t="s">
        <v>518</v>
      </c>
    </row>
    <row r="235" spans="1:59">
      <c r="A235" t="s">
        <v>412</v>
      </c>
      <c r="B235" t="s">
        <v>248</v>
      </c>
      <c r="C235" t="s">
        <v>412</v>
      </c>
      <c r="D235">
        <v>0</v>
      </c>
      <c r="E235" t="s">
        <v>190</v>
      </c>
      <c r="F235">
        <v>42372</v>
      </c>
      <c r="G235">
        <v>2010</v>
      </c>
      <c r="H235">
        <v>126.53592</v>
      </c>
      <c r="I235">
        <v>3863.7400656183231</v>
      </c>
      <c r="J235">
        <v>30534.729313370648</v>
      </c>
      <c r="K235">
        <v>0.14835254847024329</v>
      </c>
      <c r="L235">
        <v>0.34362783202874941</v>
      </c>
      <c r="M235">
        <v>149.80973496248475</v>
      </c>
      <c r="N235">
        <v>0</v>
      </c>
      <c r="O235">
        <v>272.36824953408643</v>
      </c>
      <c r="P235">
        <v>185.2845234925758</v>
      </c>
      <c r="Q235">
        <v>13.076451</v>
      </c>
      <c r="R235">
        <v>4.9977384465204873</v>
      </c>
      <c r="S235">
        <v>0.10334180997775178</v>
      </c>
      <c r="T235">
        <v>0</v>
      </c>
      <c r="U235">
        <v>70.493419564573813</v>
      </c>
      <c r="V235">
        <v>0</v>
      </c>
      <c r="W235">
        <v>0.76602181766917277</v>
      </c>
      <c r="X235">
        <v>0.10457019433670027</v>
      </c>
      <c r="Y235">
        <v>104.57019433670027</v>
      </c>
      <c r="Z235">
        <v>96.184362360908708</v>
      </c>
      <c r="AA235">
        <v>130.88795920213499</v>
      </c>
      <c r="AB235">
        <v>17.159842267577801</v>
      </c>
      <c r="AC235">
        <v>428.78608526631513</v>
      </c>
      <c r="AD235">
        <v>1295.361481480971</v>
      </c>
      <c r="AE235">
        <v>14.280494729584213</v>
      </c>
      <c r="AF235">
        <v>10.624196333367783</v>
      </c>
      <c r="AG235">
        <v>4.0759225302979889</v>
      </c>
      <c r="AH235">
        <v>42.866600106471481</v>
      </c>
      <c r="AI235">
        <v>18.621962415125566</v>
      </c>
      <c r="AJ235">
        <v>77.562399945783142</v>
      </c>
      <c r="AK235">
        <v>383.49458410101715</v>
      </c>
      <c r="AL235">
        <v>4.0759225302979889</v>
      </c>
      <c r="AM235">
        <v>6.9376787966574804</v>
      </c>
      <c r="AN235">
        <v>1053.2907247743719</v>
      </c>
      <c r="AO235">
        <v>0.49198038049899268</v>
      </c>
      <c r="AP235">
        <v>0</v>
      </c>
      <c r="AQ235">
        <v>0</v>
      </c>
      <c r="AR235">
        <v>0</v>
      </c>
      <c r="AS235">
        <v>5.5577865609756092</v>
      </c>
      <c r="AT235">
        <v>6.5563026193086049</v>
      </c>
      <c r="AU235">
        <v>418.61240476941941</v>
      </c>
      <c r="AV235">
        <v>564.3763028102577</v>
      </c>
      <c r="AW235">
        <v>0</v>
      </c>
      <c r="AX235">
        <v>383.92945769405287</v>
      </c>
      <c r="AY235">
        <v>0.82640719201867952</v>
      </c>
      <c r="AZ235">
        <v>27.064500344426161</v>
      </c>
      <c r="BA235">
        <v>18.166271307897073</v>
      </c>
      <c r="BB235">
        <v>127.4345352</v>
      </c>
      <c r="BG235" t="s">
        <v>519</v>
      </c>
    </row>
    <row r="236" spans="1:59">
      <c r="A236" t="s">
        <v>412</v>
      </c>
      <c r="B236" t="s">
        <v>248</v>
      </c>
      <c r="C236" t="s">
        <v>412</v>
      </c>
      <c r="D236">
        <v>0</v>
      </c>
      <c r="E236" t="s">
        <v>190</v>
      </c>
      <c r="F236">
        <v>46026</v>
      </c>
      <c r="G236">
        <v>2015</v>
      </c>
      <c r="H236">
        <v>126.071988</v>
      </c>
      <c r="I236">
        <v>4245.0110146193938</v>
      </c>
      <c r="J236">
        <v>33671.326057136452</v>
      </c>
      <c r="K236">
        <v>0.15730904734193837</v>
      </c>
      <c r="L236">
        <v>0.3193782124095817</v>
      </c>
      <c r="M236">
        <v>149.80973496248475</v>
      </c>
      <c r="N236">
        <v>0</v>
      </c>
      <c r="O236">
        <v>271.19863290697401</v>
      </c>
      <c r="P236">
        <v>184.48886592311158</v>
      </c>
      <c r="Q236">
        <v>13.348445548304145</v>
      </c>
      <c r="R236">
        <v>2.8430051391938553</v>
      </c>
      <c r="S236">
        <v>0.1058795515170598</v>
      </c>
      <c r="T236">
        <v>0</v>
      </c>
      <c r="U236">
        <v>63.886437979311012</v>
      </c>
      <c r="V236">
        <v>0</v>
      </c>
      <c r="W236">
        <v>0.76602181766917299</v>
      </c>
      <c r="X236">
        <v>9.8413495299208537E-2</v>
      </c>
      <c r="Y236">
        <v>98.413495299208535</v>
      </c>
      <c r="Z236">
        <v>93.109554913762935</v>
      </c>
      <c r="AA236">
        <v>125.4478080395085</v>
      </c>
      <c r="AB236">
        <v>7.2743126995231284</v>
      </c>
      <c r="AC236">
        <v>203.07246982682142</v>
      </c>
      <c r="AD236">
        <v>942.34188716145115</v>
      </c>
      <c r="AE236">
        <v>9.5777771303610919</v>
      </c>
      <c r="AF236">
        <v>6.3742959851811758</v>
      </c>
      <c r="AG236">
        <v>1.685648437769329</v>
      </c>
      <c r="AH236">
        <v>40.776044737641826</v>
      </c>
      <c r="AI236">
        <v>18.001585363949289</v>
      </c>
      <c r="AJ236">
        <v>75.107969549813646</v>
      </c>
      <c r="AK236">
        <v>159.18884674693138</v>
      </c>
      <c r="AL236">
        <v>1.685648437769329</v>
      </c>
      <c r="AM236">
        <v>2.8023731763529169</v>
      </c>
      <c r="AN236">
        <v>1020.5493739509311</v>
      </c>
      <c r="AO236">
        <v>0.47668725975152004</v>
      </c>
      <c r="AP236">
        <v>0</v>
      </c>
      <c r="AQ236">
        <v>0</v>
      </c>
      <c r="AR236">
        <v>0</v>
      </c>
      <c r="AS236">
        <v>5.3124332195121955</v>
      </c>
      <c r="AT236">
        <v>6.3453354940559246</v>
      </c>
      <c r="AU236">
        <v>407.11383407341225</v>
      </c>
      <c r="AV236">
        <v>533.43867017006755</v>
      </c>
      <c r="AW236">
        <v>0</v>
      </c>
      <c r="AX236">
        <v>362.88344909528411</v>
      </c>
      <c r="AY236">
        <v>0.78061349599094554</v>
      </c>
      <c r="AZ236">
        <v>23.183330964344329</v>
      </c>
      <c r="BA236">
        <v>17.581721408827367</v>
      </c>
      <c r="BB236">
        <v>125.08777743216</v>
      </c>
      <c r="BG236" t="s">
        <v>520</v>
      </c>
    </row>
    <row r="237" spans="1:59">
      <c r="A237" t="s">
        <v>412</v>
      </c>
      <c r="B237" t="s">
        <v>248</v>
      </c>
      <c r="C237" t="s">
        <v>412</v>
      </c>
      <c r="D237">
        <v>0</v>
      </c>
      <c r="E237" t="s">
        <v>190</v>
      </c>
      <c r="F237">
        <v>46026</v>
      </c>
      <c r="G237">
        <v>2020</v>
      </c>
      <c r="H237">
        <v>124.803628</v>
      </c>
      <c r="I237">
        <v>4561.8298042804072</v>
      </c>
      <c r="J237">
        <v>36552.060844580628</v>
      </c>
      <c r="K237">
        <v>0.15666245065913023</v>
      </c>
      <c r="L237">
        <v>0.30292872478786198</v>
      </c>
      <c r="M237">
        <v>149.80973496248475</v>
      </c>
      <c r="N237">
        <v>0</v>
      </c>
      <c r="O237">
        <v>268.00097690315374</v>
      </c>
      <c r="P237">
        <v>182.31358973003657</v>
      </c>
      <c r="Q237">
        <v>13.191056343971967</v>
      </c>
      <c r="R237">
        <v>0.48401882336712421</v>
      </c>
      <c r="S237">
        <v>0.10569449426559913</v>
      </c>
      <c r="T237">
        <v>0</v>
      </c>
      <c r="U237">
        <v>58.748569850564337</v>
      </c>
      <c r="V237">
        <v>0</v>
      </c>
      <c r="W237">
        <v>0.76602181766917288</v>
      </c>
      <c r="X237">
        <v>9.380070192536448E-2</v>
      </c>
      <c r="Y237">
        <v>93.800701925364478</v>
      </c>
      <c r="Z237">
        <v>89.738850331929712</v>
      </c>
      <c r="AA237">
        <v>120.4393148462167</v>
      </c>
      <c r="AB237">
        <v>3.5264051083199477</v>
      </c>
      <c r="AC237">
        <v>116.99391910700605</v>
      </c>
      <c r="AD237">
        <v>805.11369024651572</v>
      </c>
      <c r="AE237">
        <v>7.8319561080244116</v>
      </c>
      <c r="AF237">
        <v>4.8548202393235922</v>
      </c>
      <c r="AG237">
        <v>0.83333987229075579</v>
      </c>
      <c r="AH237">
        <v>39.034552888334147</v>
      </c>
      <c r="AI237">
        <v>17.340685216294247</v>
      </c>
      <c r="AJ237">
        <v>72.398165115635464</v>
      </c>
      <c r="AK237">
        <v>74.684154158237448</v>
      </c>
      <c r="AL237">
        <v>0.83333987229075579</v>
      </c>
      <c r="AM237">
        <v>1.4110021620982405</v>
      </c>
      <c r="AN237">
        <v>983.94802206438612</v>
      </c>
      <c r="AO237">
        <v>0.45959117544699218</v>
      </c>
      <c r="AP237">
        <v>0</v>
      </c>
      <c r="AQ237">
        <v>0</v>
      </c>
      <c r="AR237">
        <v>0</v>
      </c>
      <c r="AS237">
        <v>5.3124332195121955</v>
      </c>
      <c r="AT237">
        <v>6.1778819232328086</v>
      </c>
      <c r="AU237">
        <v>397.10789098519797</v>
      </c>
      <c r="AV237">
        <v>514.50197467046314</v>
      </c>
      <c r="AW237">
        <v>0</v>
      </c>
      <c r="AX237">
        <v>350.00134331324023</v>
      </c>
      <c r="AY237">
        <v>0.75158633950420473</v>
      </c>
      <c r="AZ237">
        <v>20.562078365429244</v>
      </c>
      <c r="BA237">
        <v>17.117739317749074</v>
      </c>
      <c r="BB237">
        <v>122.74101966431999</v>
      </c>
      <c r="BG237" t="s">
        <v>521</v>
      </c>
    </row>
    <row r="238" spans="1:59">
      <c r="A238" t="s">
        <v>412</v>
      </c>
      <c r="B238" t="s">
        <v>248</v>
      </c>
      <c r="C238" t="s">
        <v>412</v>
      </c>
      <c r="D238">
        <v>0</v>
      </c>
      <c r="E238" t="s">
        <v>190</v>
      </c>
      <c r="F238">
        <v>38718</v>
      </c>
      <c r="G238">
        <v>2025</v>
      </c>
      <c r="H238">
        <v>122.770562999999</v>
      </c>
      <c r="I238">
        <v>4794.5289711444238</v>
      </c>
      <c r="J238">
        <v>39052.757061515331</v>
      </c>
      <c r="K238">
        <v>0.15404699011685971</v>
      </c>
      <c r="L238">
        <v>0.29241031302717696</v>
      </c>
      <c r="M238">
        <v>149.80973496248475</v>
      </c>
      <c r="N238">
        <v>0</v>
      </c>
      <c r="O238">
        <v>262.87542697773029</v>
      </c>
      <c r="P238">
        <v>178.82682107328591</v>
      </c>
      <c r="Q238">
        <v>12.938775853649224</v>
      </c>
      <c r="R238">
        <v>0.64748270971441135</v>
      </c>
      <c r="S238">
        <v>0.1053898877506111</v>
      </c>
      <c r="T238">
        <v>0</v>
      </c>
      <c r="U238">
        <v>54.828207016753844</v>
      </c>
      <c r="V238">
        <v>0</v>
      </c>
      <c r="W238">
        <v>0.76602181766917299</v>
      </c>
      <c r="X238">
        <v>9.0750632054308125E-2</v>
      </c>
      <c r="Y238">
        <v>90.750632054308127</v>
      </c>
      <c r="Z238">
        <v>87.162641604899918</v>
      </c>
      <c r="AA238">
        <v>116.81468155998944</v>
      </c>
      <c r="AB238">
        <v>2.2403470147935129</v>
      </c>
      <c r="AC238">
        <v>86.798555685847759</v>
      </c>
      <c r="AD238">
        <v>750.79540246398483</v>
      </c>
      <c r="AE238">
        <v>7.1655683415336648</v>
      </c>
      <c r="AF238">
        <v>4.3086390107082115</v>
      </c>
      <c r="AG238">
        <v>0.54847102958989957</v>
      </c>
      <c r="AH238">
        <v>37.815045819732923</v>
      </c>
      <c r="AI238">
        <v>16.839439263029902</v>
      </c>
      <c r="AJ238">
        <v>70.323202341870015</v>
      </c>
      <c r="AK238">
        <v>45.697889344041606</v>
      </c>
      <c r="AL238">
        <v>0.54847102958989957</v>
      </c>
      <c r="AM238">
        <v>0.96323593637515181</v>
      </c>
      <c r="AN238">
        <v>955.82944980944558</v>
      </c>
      <c r="AO238">
        <v>0.44645730314403664</v>
      </c>
      <c r="AP238">
        <v>0</v>
      </c>
      <c r="AQ238">
        <v>0</v>
      </c>
      <c r="AR238">
        <v>0</v>
      </c>
      <c r="AS238">
        <v>5.3124332195121955</v>
      </c>
      <c r="AT238">
        <v>6.1134567464583522</v>
      </c>
      <c r="AU238">
        <v>393.24751130620677</v>
      </c>
      <c r="AV238">
        <v>507.47774584169991</v>
      </c>
      <c r="AW238">
        <v>0</v>
      </c>
      <c r="AX238">
        <v>345.22295635489786</v>
      </c>
      <c r="AY238">
        <v>0.73918885632469455</v>
      </c>
      <c r="AZ238">
        <v>18.927955717962117</v>
      </c>
      <c r="BA238">
        <v>16.939229369642465</v>
      </c>
      <c r="BB238">
        <v>117.8084034583015</v>
      </c>
      <c r="BG238" t="s">
        <v>522</v>
      </c>
    </row>
    <row r="239" spans="1:59">
      <c r="A239" t="s">
        <v>412</v>
      </c>
      <c r="B239" t="s">
        <v>248</v>
      </c>
      <c r="C239" t="s">
        <v>412</v>
      </c>
      <c r="D239">
        <v>0</v>
      </c>
      <c r="E239" t="s">
        <v>190</v>
      </c>
      <c r="F239">
        <v>46026</v>
      </c>
      <c r="G239">
        <v>2030</v>
      </c>
      <c r="H239">
        <v>120.21754900000001</v>
      </c>
      <c r="I239">
        <v>5039.0981341684019</v>
      </c>
      <c r="J239">
        <v>41916.493690687392</v>
      </c>
      <c r="K239">
        <v>0.15040724706535133</v>
      </c>
      <c r="L239">
        <v>0.28348636519461462</v>
      </c>
      <c r="M239">
        <v>149.80973496248475</v>
      </c>
      <c r="N239">
        <v>0</v>
      </c>
      <c r="O239">
        <v>256.43903624880943</v>
      </c>
      <c r="P239">
        <v>174.44832397878193</v>
      </c>
      <c r="Q239">
        <v>12.621975542926123</v>
      </c>
      <c r="R239">
        <v>0.60783581937915376</v>
      </c>
      <c r="S239">
        <v>0.10499278722548337</v>
      </c>
      <c r="T239">
        <v>0</v>
      </c>
      <c r="U239">
        <v>50.889867476480362</v>
      </c>
      <c r="V239">
        <v>0</v>
      </c>
      <c r="W239">
        <v>0.76602181766917288</v>
      </c>
      <c r="X239">
        <v>8.8084258256299799E-2</v>
      </c>
      <c r="Y239">
        <v>88.084258256299805</v>
      </c>
      <c r="Z239">
        <v>84.705432171642045</v>
      </c>
      <c r="AA239">
        <v>113.48199232244616</v>
      </c>
      <c r="AB239">
        <v>1.8180411966328982</v>
      </c>
      <c r="AC239">
        <v>76.303462141110373</v>
      </c>
      <c r="AD239">
        <v>723.77137334564623</v>
      </c>
      <c r="AE239">
        <v>6.8255251890232937</v>
      </c>
      <c r="AF239">
        <v>4.0599718283292754</v>
      </c>
      <c r="AG239">
        <v>0.45260673303368792</v>
      </c>
      <c r="AH239">
        <v>36.712052888684759</v>
      </c>
      <c r="AI239">
        <v>16.363435560755278</v>
      </c>
      <c r="AJ239">
        <v>68.341996610886767</v>
      </c>
      <c r="AK239">
        <v>36.359403751310758</v>
      </c>
      <c r="AL239">
        <v>0.45260673303368792</v>
      </c>
      <c r="AM239">
        <v>0.80871126171767749</v>
      </c>
      <c r="AN239">
        <v>928.9315904604565</v>
      </c>
      <c r="AO239">
        <v>0.43389361225996592</v>
      </c>
      <c r="AP239">
        <v>0</v>
      </c>
      <c r="AQ239">
        <v>0</v>
      </c>
      <c r="AR239">
        <v>0</v>
      </c>
      <c r="AS239">
        <v>5.3124332195121955</v>
      </c>
      <c r="AT239">
        <v>6.088670154079237</v>
      </c>
      <c r="AU239">
        <v>391.76069481297611</v>
      </c>
      <c r="AV239">
        <v>504.93037850574854</v>
      </c>
      <c r="AW239">
        <v>0</v>
      </c>
      <c r="AX239">
        <v>343.49005340527111</v>
      </c>
      <c r="AY239">
        <v>0.73270715456276525</v>
      </c>
      <c r="AZ239">
        <v>17.480163297283408</v>
      </c>
      <c r="BA239">
        <v>16.870550422360324</v>
      </c>
      <c r="BB239">
        <v>112.875787252283</v>
      </c>
      <c r="BG239" t="s">
        <v>523</v>
      </c>
    </row>
    <row r="240" spans="1:59">
      <c r="A240" t="s">
        <v>412</v>
      </c>
      <c r="B240" t="s">
        <v>248</v>
      </c>
      <c r="C240" t="s">
        <v>412</v>
      </c>
      <c r="D240">
        <v>0</v>
      </c>
      <c r="E240" t="s">
        <v>190</v>
      </c>
      <c r="F240">
        <v>47853</v>
      </c>
      <c r="G240">
        <v>2035</v>
      </c>
      <c r="H240">
        <v>117.34894899999901</v>
      </c>
      <c r="I240">
        <v>5296.1427824511484</v>
      </c>
      <c r="J240">
        <v>45131.574058249069</v>
      </c>
      <c r="K240">
        <v>0.14621331098661375</v>
      </c>
      <c r="L240">
        <v>0.27483317009978392</v>
      </c>
      <c r="M240">
        <v>149.80973496248475</v>
      </c>
      <c r="N240">
        <v>0</v>
      </c>
      <c r="O240">
        <v>249.20702324574873</v>
      </c>
      <c r="P240">
        <v>169.52858724200595</v>
      </c>
      <c r="Q240">
        <v>12.266014560596624</v>
      </c>
      <c r="R240">
        <v>0.58325424196791198</v>
      </c>
      <c r="S240">
        <v>0.10452598566176104</v>
      </c>
      <c r="T240">
        <v>0</v>
      </c>
      <c r="U240">
        <v>47.054438198210988</v>
      </c>
      <c r="V240">
        <v>0</v>
      </c>
      <c r="W240">
        <v>0.76602181766917288</v>
      </c>
      <c r="X240">
        <v>8.5444788632502378E-2</v>
      </c>
      <c r="Y240">
        <v>85.44478863250238</v>
      </c>
      <c r="Z240">
        <v>82.195759697235488</v>
      </c>
      <c r="AA240">
        <v>110.11197092573381</v>
      </c>
      <c r="AB240">
        <v>1.6652002084682946</v>
      </c>
      <c r="AC240">
        <v>71.838122455366857</v>
      </c>
      <c r="AD240">
        <v>700.4712884697559</v>
      </c>
      <c r="AE240">
        <v>6.5861256452223476</v>
      </c>
      <c r="AF240">
        <v>3.9054147526232423</v>
      </c>
      <c r="AG240">
        <v>0.41687260618644484</v>
      </c>
      <c r="AH240">
        <v>35.610551369794578</v>
      </c>
      <c r="AI240">
        <v>15.878137600287488</v>
      </c>
      <c r="AJ240">
        <v>66.317622096948</v>
      </c>
      <c r="AK240">
        <v>33.076765408105011</v>
      </c>
      <c r="AL240">
        <v>0.41687260618644484</v>
      </c>
      <c r="AM240">
        <v>0.75042057435774234</v>
      </c>
      <c r="AN240">
        <v>901.42690807585711</v>
      </c>
      <c r="AO240">
        <v>0.42104648108639764</v>
      </c>
      <c r="AP240">
        <v>0</v>
      </c>
      <c r="AQ240">
        <v>0</v>
      </c>
      <c r="AR240">
        <v>0</v>
      </c>
      <c r="AS240">
        <v>5.3124332195121955</v>
      </c>
      <c r="AT240">
        <v>6.0791338952355982</v>
      </c>
      <c r="AU240">
        <v>391.18843126013945</v>
      </c>
      <c r="AV240">
        <v>504.01404283826167</v>
      </c>
      <c r="AW240">
        <v>0</v>
      </c>
      <c r="AX240">
        <v>342.86669580834132</v>
      </c>
      <c r="AY240">
        <v>0.72812572554444521</v>
      </c>
      <c r="AZ240">
        <v>16.133399748138405</v>
      </c>
      <c r="BA240">
        <v>16.844127257434156</v>
      </c>
      <c r="BB240">
        <v>112.875787252283</v>
      </c>
      <c r="BG240" t="s">
        <v>524</v>
      </c>
    </row>
    <row r="241" spans="1:59">
      <c r="A241" t="s">
        <v>412</v>
      </c>
      <c r="B241" t="s">
        <v>248</v>
      </c>
      <c r="C241" t="s">
        <v>412</v>
      </c>
      <c r="D241">
        <v>0</v>
      </c>
      <c r="E241" t="s">
        <v>190</v>
      </c>
      <c r="F241">
        <v>53334</v>
      </c>
      <c r="G241">
        <v>2040</v>
      </c>
      <c r="H241">
        <v>114.340034</v>
      </c>
      <c r="I241">
        <v>5566.2992911207348</v>
      </c>
      <c r="J241">
        <v>48681.980373739745</v>
      </c>
      <c r="K241">
        <v>0.1417802442093006</v>
      </c>
      <c r="L241">
        <v>0.2662219429404416</v>
      </c>
      <c r="M241">
        <v>149.80973496248475</v>
      </c>
      <c r="N241">
        <v>0</v>
      </c>
      <c r="O241">
        <v>241.62126280334144</v>
      </c>
      <c r="P241">
        <v>164.36820598866765</v>
      </c>
      <c r="Q241">
        <v>11.892642065600727</v>
      </c>
      <c r="R241">
        <v>0.5614112982336843</v>
      </c>
      <c r="S241">
        <v>0.1040111818193156</v>
      </c>
      <c r="T241">
        <v>0</v>
      </c>
      <c r="U241">
        <v>43.407881999584816</v>
      </c>
      <c r="V241">
        <v>0</v>
      </c>
      <c r="W241">
        <v>0.76602181766917288</v>
      </c>
      <c r="X241">
        <v>8.2788822352774294E-2</v>
      </c>
      <c r="Y241">
        <v>82.788822352774289</v>
      </c>
      <c r="Z241">
        <v>79.648672383314988</v>
      </c>
      <c r="AA241">
        <v>106.69832602819966</v>
      </c>
      <c r="AB241">
        <v>1.5862141568936654</v>
      </c>
      <c r="AC241">
        <v>69.001988932580971</v>
      </c>
      <c r="AD241">
        <v>678.41171689419593</v>
      </c>
      <c r="AE241">
        <v>6.375745013380719</v>
      </c>
      <c r="AF241">
        <v>3.7785844819690211</v>
      </c>
      <c r="AG241">
        <v>0.39912820842145852</v>
      </c>
      <c r="AH241">
        <v>34.501909764339629</v>
      </c>
      <c r="AI241">
        <v>15.38592662301636</v>
      </c>
      <c r="AJ241">
        <v>64.262745760298628</v>
      </c>
      <c r="AK241">
        <v>31.441483946601124</v>
      </c>
      <c r="AL241">
        <v>0.39912820842145852</v>
      </c>
      <c r="AM241">
        <v>0.7213340761334518</v>
      </c>
      <c r="AN241">
        <v>873.50011595301976</v>
      </c>
      <c r="AO241">
        <v>0.40800218714974218</v>
      </c>
      <c r="AP241">
        <v>0</v>
      </c>
      <c r="AQ241">
        <v>0</v>
      </c>
      <c r="AR241">
        <v>0</v>
      </c>
      <c r="AS241">
        <v>5.3124332195121955</v>
      </c>
      <c r="AT241">
        <v>6.0754649668350371</v>
      </c>
      <c r="AU241">
        <v>390.96822511239924</v>
      </c>
      <c r="AV241">
        <v>503.67905310399351</v>
      </c>
      <c r="AW241">
        <v>0</v>
      </c>
      <c r="AX241">
        <v>342.63881163536979</v>
      </c>
      <c r="AY241">
        <v>0.72405805260451717</v>
      </c>
      <c r="AZ241">
        <v>14.873225103946101</v>
      </c>
      <c r="BA241">
        <v>16.833961352563083</v>
      </c>
      <c r="BB241">
        <v>112.875787252283</v>
      </c>
      <c r="BG241" t="s">
        <v>525</v>
      </c>
    </row>
    <row r="242" spans="1:59">
      <c r="A242" t="s">
        <v>412</v>
      </c>
      <c r="B242" t="s">
        <v>248</v>
      </c>
      <c r="C242" t="s">
        <v>412</v>
      </c>
      <c r="D242">
        <v>0</v>
      </c>
      <c r="E242" t="s">
        <v>190</v>
      </c>
      <c r="F242">
        <v>35064</v>
      </c>
      <c r="G242">
        <v>2045</v>
      </c>
      <c r="H242">
        <v>111.365735</v>
      </c>
      <c r="I242">
        <v>5850.2364968323973</v>
      </c>
      <c r="J242">
        <v>52531.745934531806</v>
      </c>
      <c r="K242">
        <v>0.13738675836762029</v>
      </c>
      <c r="L242">
        <v>0.25786853482786082</v>
      </c>
      <c r="M242">
        <v>149.80973496248475</v>
      </c>
      <c r="N242">
        <v>0</v>
      </c>
      <c r="O242">
        <v>234.12277258407667</v>
      </c>
      <c r="P242">
        <v>159.26719223406576</v>
      </c>
      <c r="Q242">
        <v>11.52356502670326</v>
      </c>
      <c r="R242">
        <v>0.54956214234647294</v>
      </c>
      <c r="S242">
        <v>0.10347496046879463</v>
      </c>
      <c r="T242">
        <v>0</v>
      </c>
      <c r="U242">
        <v>40.019368911127295</v>
      </c>
      <c r="V242">
        <v>0</v>
      </c>
      <c r="W242">
        <v>0.76602181766917288</v>
      </c>
      <c r="X242">
        <v>8.0199313008178619E-2</v>
      </c>
      <c r="Y242">
        <v>80.199313008178621</v>
      </c>
      <c r="Z242">
        <v>77.160044020140404</v>
      </c>
      <c r="AA242">
        <v>103.36418501820074</v>
      </c>
      <c r="AB242">
        <v>1.5273971898765428</v>
      </c>
      <c r="AC242">
        <v>66.639888569767692</v>
      </c>
      <c r="AD242">
        <v>657.3704540073287</v>
      </c>
      <c r="AE242">
        <v>6.1742637219714629</v>
      </c>
      <c r="AF242">
        <v>3.658424300046919</v>
      </c>
      <c r="AG242">
        <v>0.38486162062892387</v>
      </c>
      <c r="AH242">
        <v>33.421979507987949</v>
      </c>
      <c r="AI242">
        <v>14.905125833698875</v>
      </c>
      <c r="AJ242">
        <v>62.254918186441529</v>
      </c>
      <c r="AK242">
        <v>30.252857131244731</v>
      </c>
      <c r="AL242">
        <v>0.38486162062892387</v>
      </c>
      <c r="AM242">
        <v>0.69668918295784121</v>
      </c>
      <c r="AN242">
        <v>846.21003345402221</v>
      </c>
      <c r="AO242">
        <v>0.39525529319548108</v>
      </c>
      <c r="AP242">
        <v>0</v>
      </c>
      <c r="AQ242">
        <v>0</v>
      </c>
      <c r="AR242">
        <v>0</v>
      </c>
      <c r="AS242">
        <v>5.3124332195121955</v>
      </c>
      <c r="AT242">
        <v>6.0740534032618196</v>
      </c>
      <c r="AU242">
        <v>390.88350408632232</v>
      </c>
      <c r="AV242">
        <v>503.55199889701288</v>
      </c>
      <c r="AW242">
        <v>0</v>
      </c>
      <c r="AX242">
        <v>342.55238020204956</v>
      </c>
      <c r="AY242">
        <v>0.72014352536871973</v>
      </c>
      <c r="AZ242">
        <v>13.708730074690559</v>
      </c>
      <c r="BA242">
        <v>16.830050177571877</v>
      </c>
      <c r="BB242">
        <v>112.875787252283</v>
      </c>
      <c r="BG242" t="s">
        <v>526</v>
      </c>
    </row>
    <row r="243" spans="1:59">
      <c r="A243" t="s">
        <v>412</v>
      </c>
      <c r="B243" t="s">
        <v>248</v>
      </c>
      <c r="C243" t="s">
        <v>412</v>
      </c>
      <c r="D243">
        <v>0</v>
      </c>
      <c r="E243" t="s">
        <v>190</v>
      </c>
      <c r="F243">
        <v>38718</v>
      </c>
      <c r="G243">
        <v>2050</v>
      </c>
      <c r="H243">
        <v>108.548677</v>
      </c>
      <c r="I243">
        <v>6148.6573536326659</v>
      </c>
      <c r="J243">
        <v>56644.240386574827</v>
      </c>
      <c r="K243">
        <v>0.13322158871864923</v>
      </c>
      <c r="L243">
        <v>0.25001202053221805</v>
      </c>
      <c r="M243">
        <v>149.80973496248475</v>
      </c>
      <c r="N243">
        <v>0</v>
      </c>
      <c r="O243">
        <v>227.02070185746123</v>
      </c>
      <c r="P243">
        <v>154.43585160371512</v>
      </c>
      <c r="Q243">
        <v>11.173999826620008</v>
      </c>
      <c r="R243">
        <v>0.5243613944717842</v>
      </c>
      <c r="S243">
        <v>0.10293999093715356</v>
      </c>
      <c r="T243">
        <v>0</v>
      </c>
      <c r="U243">
        <v>36.921995941656427</v>
      </c>
      <c r="V243">
        <v>0</v>
      </c>
      <c r="W243">
        <v>0.76602181766917288</v>
      </c>
      <c r="X243">
        <v>7.7759517347927257E-2</v>
      </c>
      <c r="Y243">
        <v>77.759517347927257</v>
      </c>
      <c r="Z243">
        <v>74.813137714604721</v>
      </c>
      <c r="AA243">
        <v>100.2203907006362</v>
      </c>
      <c r="AB243">
        <v>1.4794290798880259</v>
      </c>
      <c r="AC243">
        <v>64.579351423798897</v>
      </c>
      <c r="AD243">
        <v>637.47599032334847</v>
      </c>
      <c r="AE243">
        <v>5.9861187088638674</v>
      </c>
      <c r="AF243">
        <v>3.5468260968277412</v>
      </c>
      <c r="AG243">
        <v>0.37283544419913817</v>
      </c>
      <c r="AH243">
        <v>32.404699343092545</v>
      </c>
      <c r="AI243">
        <v>14.451745504905865</v>
      </c>
      <c r="AJ243">
        <v>60.361392209698856</v>
      </c>
      <c r="AK243">
        <v>29.299031012723987</v>
      </c>
      <c r="AL243">
        <v>0.37283544419913817</v>
      </c>
      <c r="AM243">
        <v>0.67517210987978371</v>
      </c>
      <c r="AN243">
        <v>820.47256769941657</v>
      </c>
      <c r="AO243">
        <v>0.3832336092508673</v>
      </c>
      <c r="AP243">
        <v>0</v>
      </c>
      <c r="AQ243">
        <v>0</v>
      </c>
      <c r="AR243">
        <v>0</v>
      </c>
      <c r="AS243">
        <v>5.3124332195121955</v>
      </c>
      <c r="AT243">
        <v>6.0735103259641194</v>
      </c>
      <c r="AU243">
        <v>390.85090400244081</v>
      </c>
      <c r="AV243">
        <v>503.50690296615477</v>
      </c>
      <c r="AW243">
        <v>0</v>
      </c>
      <c r="AX243">
        <v>342.52170269806442</v>
      </c>
      <c r="AY243">
        <v>0.71635619610478773</v>
      </c>
      <c r="AZ243">
        <v>12.646584916947184</v>
      </c>
      <c r="BA243">
        <v>16.828545413361923</v>
      </c>
      <c r="BB243">
        <v>112.875787252283</v>
      </c>
      <c r="BG243" t="s">
        <v>527</v>
      </c>
    </row>
    <row r="244" spans="1:59">
      <c r="A244" t="s">
        <v>412</v>
      </c>
      <c r="B244" t="s">
        <v>248</v>
      </c>
      <c r="C244" t="s">
        <v>412</v>
      </c>
      <c r="D244">
        <v>0</v>
      </c>
      <c r="E244" t="s">
        <v>365</v>
      </c>
      <c r="F244">
        <v>42372</v>
      </c>
      <c r="G244">
        <v>2000</v>
      </c>
      <c r="H244">
        <v>125.72031</v>
      </c>
      <c r="I244">
        <v>3624.5930488341396</v>
      </c>
      <c r="J244">
        <v>28830.608585312424</v>
      </c>
      <c r="M244">
        <v>92.708349951067106</v>
      </c>
      <c r="N244">
        <v>384.46966160879998</v>
      </c>
      <c r="O244">
        <v>0</v>
      </c>
      <c r="P244">
        <v>0</v>
      </c>
      <c r="Q244">
        <v>0</v>
      </c>
      <c r="R244">
        <v>0</v>
      </c>
      <c r="S244">
        <v>0</v>
      </c>
      <c r="T244">
        <v>3058.1348519487419</v>
      </c>
      <c r="U244">
        <v>0</v>
      </c>
      <c r="V244">
        <v>0.27210000000000001</v>
      </c>
      <c r="W244">
        <v>0</v>
      </c>
      <c r="X244">
        <v>9.5513281997600813E-3</v>
      </c>
      <c r="Y244">
        <v>9.5513281997600821</v>
      </c>
      <c r="Z244">
        <v>9.5278017322269157</v>
      </c>
      <c r="AA244">
        <v>0.92272718786112007</v>
      </c>
      <c r="AB244">
        <v>1.5378786464352002E-3</v>
      </c>
      <c r="AC244">
        <v>13.495338982292921</v>
      </c>
      <c r="AD244">
        <v>1.5697951745648784</v>
      </c>
      <c r="AE244">
        <v>0.99256855893895479</v>
      </c>
      <c r="AF244">
        <v>0.89480080318540212</v>
      </c>
      <c r="AG244">
        <v>0.20792965886153195</v>
      </c>
      <c r="AH244">
        <v>11.919476616867421</v>
      </c>
      <c r="AI244">
        <v>8.9583091052991346</v>
      </c>
      <c r="AJ244">
        <v>0.56949262692778047</v>
      </c>
      <c r="AK244">
        <v>10.034758892429533</v>
      </c>
      <c r="AL244">
        <v>0.20792965886153195</v>
      </c>
      <c r="AM244">
        <v>0.34159872527251678</v>
      </c>
      <c r="AN244">
        <v>76.893932321760005</v>
      </c>
      <c r="AO244">
        <v>3.5916300402082248E-2</v>
      </c>
      <c r="AP244">
        <v>0.9</v>
      </c>
      <c r="AQ244">
        <v>0</v>
      </c>
      <c r="AR244">
        <v>0</v>
      </c>
      <c r="AS244" t="s">
        <v>274</v>
      </c>
      <c r="AT244" t="s">
        <v>274</v>
      </c>
      <c r="AU244">
        <v>0</v>
      </c>
      <c r="AV244">
        <v>0</v>
      </c>
      <c r="AW244">
        <v>24.842865779819611</v>
      </c>
      <c r="AX244">
        <v>0</v>
      </c>
      <c r="AY244">
        <v>7.597283366355112E-2</v>
      </c>
      <c r="AZ244">
        <v>2.6351449862301903</v>
      </c>
      <c r="BA244" t="e">
        <v>#VALUE!</v>
      </c>
      <c r="BB244">
        <v>127.4345352</v>
      </c>
      <c r="BG244" t="s">
        <v>528</v>
      </c>
    </row>
    <row r="245" spans="1:59">
      <c r="A245" t="s">
        <v>412</v>
      </c>
      <c r="B245" t="s">
        <v>248</v>
      </c>
      <c r="C245" t="s">
        <v>412</v>
      </c>
      <c r="D245">
        <v>0</v>
      </c>
      <c r="E245" t="s">
        <v>365</v>
      </c>
      <c r="F245">
        <v>38718</v>
      </c>
      <c r="G245">
        <v>2005</v>
      </c>
      <c r="H245">
        <v>126.392944</v>
      </c>
      <c r="I245">
        <v>3872.8440000000001</v>
      </c>
      <c r="J245">
        <v>30641.299090240354</v>
      </c>
      <c r="M245">
        <v>121.25904245677594</v>
      </c>
      <c r="N245">
        <v>391.27531113280003</v>
      </c>
      <c r="O245">
        <v>0</v>
      </c>
      <c r="P245">
        <v>0</v>
      </c>
      <c r="Q245">
        <v>0</v>
      </c>
      <c r="R245">
        <v>0</v>
      </c>
      <c r="S245">
        <v>0</v>
      </c>
      <c r="T245">
        <v>3095.7053356775996</v>
      </c>
      <c r="U245">
        <v>0</v>
      </c>
      <c r="V245">
        <v>0.28010000000000002</v>
      </c>
      <c r="W245">
        <v>0</v>
      </c>
      <c r="X245">
        <v>9.7204000374293067E-3</v>
      </c>
      <c r="Y245">
        <v>9.7204000374293074</v>
      </c>
      <c r="Z245">
        <v>9.6964571185904695</v>
      </c>
      <c r="AA245">
        <v>0.9390607467187202</v>
      </c>
      <c r="AB245">
        <v>1.5651012445312004E-3</v>
      </c>
      <c r="AC245">
        <v>12.8133874933075</v>
      </c>
      <c r="AD245">
        <v>1.597582739747136</v>
      </c>
      <c r="AE245">
        <v>1.0101384075257431</v>
      </c>
      <c r="AF245">
        <v>0.91064002606398109</v>
      </c>
      <c r="AG245">
        <v>0.21161030398170877</v>
      </c>
      <c r="AH245">
        <v>12.130467986185016</v>
      </c>
      <c r="AI245">
        <v>9.1168836774596791</v>
      </c>
      <c r="AJ245">
        <v>0.5795734411307909</v>
      </c>
      <c r="AK245">
        <v>9.2915503067390244</v>
      </c>
      <c r="AL245">
        <v>0.21161030398170877</v>
      </c>
      <c r="AM245">
        <v>0.34764549939852163</v>
      </c>
      <c r="AN245">
        <v>78.255062226560014</v>
      </c>
      <c r="AO245">
        <v>3.6552069039098883E-2</v>
      </c>
      <c r="AP245">
        <v>0.9</v>
      </c>
      <c r="AQ245">
        <v>0</v>
      </c>
      <c r="AR245">
        <v>0</v>
      </c>
      <c r="AS245" t="s">
        <v>274</v>
      </c>
      <c r="AT245" t="s">
        <v>274</v>
      </c>
      <c r="AU245">
        <v>0</v>
      </c>
      <c r="AV245">
        <v>0</v>
      </c>
      <c r="AW245">
        <v>24.842865779819608</v>
      </c>
      <c r="AX245">
        <v>0</v>
      </c>
      <c r="AY245">
        <v>7.6906192148110009E-2</v>
      </c>
      <c r="AZ245">
        <v>2.5098868008701896</v>
      </c>
      <c r="BA245" t="e">
        <v>#VALUE!</v>
      </c>
      <c r="BB245">
        <v>127.4345352</v>
      </c>
      <c r="BG245" t="s">
        <v>529</v>
      </c>
    </row>
    <row r="246" spans="1:59">
      <c r="A246" t="s">
        <v>412</v>
      </c>
      <c r="B246" t="s">
        <v>248</v>
      </c>
      <c r="C246" t="s">
        <v>412</v>
      </c>
      <c r="D246">
        <v>0</v>
      </c>
      <c r="E246" t="s">
        <v>365</v>
      </c>
      <c r="F246">
        <v>53334</v>
      </c>
      <c r="G246">
        <v>2010</v>
      </c>
      <c r="H246">
        <v>126.53592</v>
      </c>
      <c r="I246">
        <v>3863.7400656183231</v>
      </c>
      <c r="J246">
        <v>30534.729313370648</v>
      </c>
      <c r="M246">
        <v>149.80973496248475</v>
      </c>
      <c r="N246">
        <v>393.86251329920003</v>
      </c>
      <c r="O246">
        <v>0</v>
      </c>
      <c r="P246">
        <v>0</v>
      </c>
      <c r="Q246">
        <v>0</v>
      </c>
      <c r="R246">
        <v>0</v>
      </c>
      <c r="S246">
        <v>0</v>
      </c>
      <c r="T246">
        <v>3112.6538084932722</v>
      </c>
      <c r="U246">
        <v>0</v>
      </c>
      <c r="V246">
        <v>0.30470000000000003</v>
      </c>
      <c r="W246">
        <v>0</v>
      </c>
      <c r="X246">
        <v>9.7846735535944401E-3</v>
      </c>
      <c r="Y246">
        <v>9.7846735535944394</v>
      </c>
      <c r="Z246">
        <v>9.7605723186806355</v>
      </c>
      <c r="AA246">
        <v>0.94527003191808023</v>
      </c>
      <c r="AB246">
        <v>1.5754500531968004E-3</v>
      </c>
      <c r="AC246">
        <v>12.211105613092748</v>
      </c>
      <c r="AD246">
        <v>1.6081463235145621</v>
      </c>
      <c r="AE246">
        <v>1.0168176745327724</v>
      </c>
      <c r="AF246">
        <v>0.91666138693498089</v>
      </c>
      <c r="AG246">
        <v>0.21300951988242334</v>
      </c>
      <c r="AH246">
        <v>12.210677424808788</v>
      </c>
      <c r="AI246">
        <v>9.1771666049279403</v>
      </c>
      <c r="AJ246">
        <v>0.58340571375269568</v>
      </c>
      <c r="AK246">
        <v>8.6659812306814814</v>
      </c>
      <c r="AL246">
        <v>0.21300951988242334</v>
      </c>
      <c r="AM246">
        <v>0.34994421123540981</v>
      </c>
      <c r="AN246">
        <v>78.772502659840015</v>
      </c>
      <c r="AO246">
        <v>3.6793759709360122E-2</v>
      </c>
      <c r="AP246">
        <v>0.9</v>
      </c>
      <c r="AQ246">
        <v>0</v>
      </c>
      <c r="AR246">
        <v>0</v>
      </c>
      <c r="AS246" t="s">
        <v>274</v>
      </c>
      <c r="AT246" t="s">
        <v>274</v>
      </c>
      <c r="AU246">
        <v>0</v>
      </c>
      <c r="AV246">
        <v>0</v>
      </c>
      <c r="AW246">
        <v>24.842865779819604</v>
      </c>
      <c r="AX246">
        <v>0</v>
      </c>
      <c r="AY246">
        <v>7.7327240783442663E-2</v>
      </c>
      <c r="AZ246">
        <v>2.5324357714080787</v>
      </c>
      <c r="BA246" t="e">
        <v>#VALUE!</v>
      </c>
      <c r="BB246">
        <v>127.4345352</v>
      </c>
      <c r="BG246" t="s">
        <v>530</v>
      </c>
    </row>
    <row r="247" spans="1:59">
      <c r="A247" t="s">
        <v>412</v>
      </c>
      <c r="B247" t="s">
        <v>248</v>
      </c>
      <c r="C247" t="s">
        <v>412</v>
      </c>
      <c r="D247">
        <v>0</v>
      </c>
      <c r="E247" t="s">
        <v>365</v>
      </c>
      <c r="F247">
        <v>49680</v>
      </c>
      <c r="G247">
        <v>2015</v>
      </c>
      <c r="H247">
        <v>126.071988</v>
      </c>
      <c r="I247">
        <v>4245.0110146193938</v>
      </c>
      <c r="J247">
        <v>33671.326057136452</v>
      </c>
      <c r="M247">
        <v>149.80973496248475</v>
      </c>
      <c r="N247">
        <v>392.60070500231507</v>
      </c>
      <c r="O247">
        <v>0</v>
      </c>
      <c r="P247">
        <v>0</v>
      </c>
      <c r="Q247">
        <v>0</v>
      </c>
      <c r="R247">
        <v>0</v>
      </c>
      <c r="S247">
        <v>0</v>
      </c>
      <c r="T247">
        <v>3114.0994223261955</v>
      </c>
      <c r="U247">
        <v>0</v>
      </c>
      <c r="V247">
        <v>0.30470000000000003</v>
      </c>
      <c r="W247">
        <v>0</v>
      </c>
      <c r="X247">
        <v>9.5874856436928071E-3</v>
      </c>
      <c r="Y247">
        <v>9.5874856436928066</v>
      </c>
      <c r="Z247">
        <v>9.5634616213523049</v>
      </c>
      <c r="AA247">
        <v>0.94224169200555619</v>
      </c>
      <c r="AB247">
        <v>1.5704028200092604E-3</v>
      </c>
      <c r="AC247">
        <v>11.315269776636558</v>
      </c>
      <c r="AD247">
        <v>1.6029943420360038</v>
      </c>
      <c r="AE247">
        <v>0.93281990387425351</v>
      </c>
      <c r="AF247">
        <v>0.83944370189340289</v>
      </c>
      <c r="AG247">
        <v>0.21232710617096928</v>
      </c>
      <c r="AH247">
        <v>9.9151697150275115</v>
      </c>
      <c r="AI247">
        <v>8.9819249510988168</v>
      </c>
      <c r="AJ247">
        <v>0.58153667025348854</v>
      </c>
      <c r="AK247">
        <v>8.2708206551906311</v>
      </c>
      <c r="AL247">
        <v>0.21232710617096928</v>
      </c>
      <c r="AM247">
        <v>0.34882310299516384</v>
      </c>
      <c r="AN247">
        <v>78.520141000463013</v>
      </c>
      <c r="AO247">
        <v>3.6675884385593029E-2</v>
      </c>
      <c r="AP247">
        <v>0.9</v>
      </c>
      <c r="AQ247">
        <v>0</v>
      </c>
      <c r="AR247">
        <v>0</v>
      </c>
      <c r="AS247" t="s">
        <v>274</v>
      </c>
      <c r="AT247" t="s">
        <v>274</v>
      </c>
      <c r="AU247">
        <v>0</v>
      </c>
      <c r="AV247">
        <v>0</v>
      </c>
      <c r="AW247">
        <v>24.4204493816084</v>
      </c>
      <c r="AX247">
        <v>0</v>
      </c>
      <c r="AY247">
        <v>7.6047707312212817E-2</v>
      </c>
      <c r="AZ247">
        <v>2.2585302159816458</v>
      </c>
      <c r="BA247" t="e">
        <v>#VALUE!</v>
      </c>
      <c r="BB247">
        <v>125.08777743216</v>
      </c>
      <c r="BG247" t="s">
        <v>531</v>
      </c>
    </row>
    <row r="248" spans="1:59">
      <c r="A248" t="s">
        <v>412</v>
      </c>
      <c r="B248" t="s">
        <v>248</v>
      </c>
      <c r="C248" t="s">
        <v>412</v>
      </c>
      <c r="D248">
        <v>0</v>
      </c>
      <c r="E248" t="s">
        <v>365</v>
      </c>
      <c r="F248">
        <v>47853</v>
      </c>
      <c r="G248">
        <v>2020</v>
      </c>
      <c r="H248">
        <v>124.803628</v>
      </c>
      <c r="I248">
        <v>4561.8298042804072</v>
      </c>
      <c r="J248">
        <v>36552.060844580628</v>
      </c>
      <c r="M248">
        <v>149.80973496248475</v>
      </c>
      <c r="N248">
        <v>389.15100295236601</v>
      </c>
      <c r="O248">
        <v>0</v>
      </c>
      <c r="P248">
        <v>0</v>
      </c>
      <c r="Q248">
        <v>0</v>
      </c>
      <c r="R248">
        <v>0</v>
      </c>
      <c r="S248">
        <v>0</v>
      </c>
      <c r="T248">
        <v>3118.1064940865822</v>
      </c>
      <c r="U248">
        <v>0</v>
      </c>
      <c r="V248">
        <v>0.30470000000000003</v>
      </c>
      <c r="W248">
        <v>0</v>
      </c>
      <c r="X248">
        <v>9.3388586043729824E-3</v>
      </c>
      <c r="Y248">
        <v>9.338858604372982</v>
      </c>
      <c r="Z248">
        <v>9.315045676200322</v>
      </c>
      <c r="AA248">
        <v>0.93396240708567857</v>
      </c>
      <c r="AB248">
        <v>1.5566040118094643E-3</v>
      </c>
      <c r="AC248">
        <v>10.545568294685713</v>
      </c>
      <c r="AD248">
        <v>1.5889091588019453</v>
      </c>
      <c r="AE248">
        <v>0.84459263882125424</v>
      </c>
      <c r="AF248">
        <v>0.7584393758145489</v>
      </c>
      <c r="AG248">
        <v>0.21046143134133946</v>
      </c>
      <c r="AH248">
        <v>7.5914849304151248</v>
      </c>
      <c r="AI248">
        <v>8.7386188496580974</v>
      </c>
      <c r="AJ248">
        <v>0.57642682654222421</v>
      </c>
      <c r="AK248">
        <v>8.0128884163414718</v>
      </c>
      <c r="AL248">
        <v>0.21046143134133946</v>
      </c>
      <c r="AM248">
        <v>0.34575806577505769</v>
      </c>
      <c r="AN248">
        <v>77.830200590473211</v>
      </c>
      <c r="AO248">
        <v>3.6353620895139216E-2</v>
      </c>
      <c r="AP248">
        <v>0.9</v>
      </c>
      <c r="AQ248">
        <v>0</v>
      </c>
      <c r="AR248">
        <v>0</v>
      </c>
      <c r="AS248" t="s">
        <v>274</v>
      </c>
      <c r="AT248" t="s">
        <v>274</v>
      </c>
      <c r="AU248">
        <v>0</v>
      </c>
      <c r="AV248">
        <v>0</v>
      </c>
      <c r="AW248">
        <v>23.998032983397202</v>
      </c>
      <c r="AX248">
        <v>0</v>
      </c>
      <c r="AY248">
        <v>7.4828422490834809E-2</v>
      </c>
      <c r="AZ248">
        <v>2.0471738326603606</v>
      </c>
      <c r="BA248" t="e">
        <v>#VALUE!</v>
      </c>
      <c r="BB248">
        <v>122.74101966431999</v>
      </c>
      <c r="BG248" t="s">
        <v>532</v>
      </c>
    </row>
    <row r="249" spans="1:59">
      <c r="A249" t="s">
        <v>412</v>
      </c>
      <c r="B249" t="s">
        <v>248</v>
      </c>
      <c r="C249" t="s">
        <v>412</v>
      </c>
      <c r="D249">
        <v>0</v>
      </c>
      <c r="E249" t="s">
        <v>365</v>
      </c>
      <c r="F249">
        <v>44199</v>
      </c>
      <c r="G249">
        <v>2025</v>
      </c>
      <c r="H249">
        <v>122.770562999999</v>
      </c>
      <c r="I249">
        <v>4794.5289711444238</v>
      </c>
      <c r="J249">
        <v>39052.757061515331</v>
      </c>
      <c r="M249">
        <v>149.80973496248475</v>
      </c>
      <c r="N249">
        <v>383.62144628219096</v>
      </c>
      <c r="O249">
        <v>0</v>
      </c>
      <c r="P249">
        <v>0</v>
      </c>
      <c r="Q249">
        <v>0</v>
      </c>
      <c r="R249">
        <v>0</v>
      </c>
      <c r="S249">
        <v>0</v>
      </c>
      <c r="T249">
        <v>3124.7021835535124</v>
      </c>
      <c r="U249">
        <v>0</v>
      </c>
      <c r="V249">
        <v>0.30470000000000003</v>
      </c>
      <c r="W249">
        <v>0</v>
      </c>
      <c r="X249">
        <v>8.8655537956951556E-3</v>
      </c>
      <c r="Y249">
        <v>8.8655537956951562</v>
      </c>
      <c r="Z249">
        <v>8.842079232154255</v>
      </c>
      <c r="AA249">
        <v>0.92069147107725835</v>
      </c>
      <c r="AB249">
        <v>1.534485785128764E-3</v>
      </c>
      <c r="AC249">
        <v>9.8642516650546241</v>
      </c>
      <c r="AD249">
        <v>1.5663318991502952</v>
      </c>
      <c r="AE249">
        <v>0.77312366387237463</v>
      </c>
      <c r="AF249">
        <v>0.69295201048814725</v>
      </c>
      <c r="AG249">
        <v>0.20747092533554989</v>
      </c>
      <c r="AH249">
        <v>6.2235060569749354</v>
      </c>
      <c r="AI249">
        <v>8.2738430174295328</v>
      </c>
      <c r="AJ249">
        <v>0.5682362147247223</v>
      </c>
      <c r="AK249">
        <v>7.8130513029327915</v>
      </c>
      <c r="AL249">
        <v>0.20747092533554989</v>
      </c>
      <c r="AM249">
        <v>0.34084509162268906</v>
      </c>
      <c r="AN249">
        <v>76.724289256438183</v>
      </c>
      <c r="AO249">
        <v>3.5837062013418075E-2</v>
      </c>
      <c r="AP249">
        <v>0.9</v>
      </c>
      <c r="AQ249">
        <v>0</v>
      </c>
      <c r="AR249">
        <v>0</v>
      </c>
      <c r="AS249" t="s">
        <v>274</v>
      </c>
      <c r="AT249" t="s">
        <v>274</v>
      </c>
      <c r="AU249">
        <v>0</v>
      </c>
      <c r="AV249">
        <v>0</v>
      </c>
      <c r="AW249">
        <v>23.11016206631388</v>
      </c>
      <c r="AX249">
        <v>0</v>
      </c>
      <c r="AY249">
        <v>7.2212373870886526E-2</v>
      </c>
      <c r="AZ249">
        <v>1.8490979716781237</v>
      </c>
      <c r="BA249" t="e">
        <v>#VALUE!</v>
      </c>
      <c r="BB249">
        <v>117.8084034583015</v>
      </c>
      <c r="BG249" t="s">
        <v>533</v>
      </c>
    </row>
    <row r="250" spans="1:59">
      <c r="A250" t="s">
        <v>412</v>
      </c>
      <c r="B250" t="s">
        <v>248</v>
      </c>
      <c r="C250" t="s">
        <v>412</v>
      </c>
      <c r="D250">
        <v>0</v>
      </c>
      <c r="E250" t="s">
        <v>365</v>
      </c>
      <c r="F250">
        <v>46026</v>
      </c>
      <c r="G250">
        <v>2030</v>
      </c>
      <c r="H250">
        <v>120.21754900000001</v>
      </c>
      <c r="I250">
        <v>5039.0981341684019</v>
      </c>
      <c r="J250">
        <v>41916.493690687392</v>
      </c>
      <c r="M250">
        <v>149.80973496248475</v>
      </c>
      <c r="N250">
        <v>376.67772554884613</v>
      </c>
      <c r="O250">
        <v>0</v>
      </c>
      <c r="P250">
        <v>0</v>
      </c>
      <c r="Q250">
        <v>0</v>
      </c>
      <c r="R250">
        <v>0</v>
      </c>
      <c r="S250">
        <v>0</v>
      </c>
      <c r="T250">
        <v>3133.300659364184</v>
      </c>
      <c r="U250">
        <v>0</v>
      </c>
      <c r="V250">
        <v>0.30470000000000003</v>
      </c>
      <c r="W250">
        <v>0</v>
      </c>
      <c r="X250">
        <v>8.3706420865764155E-3</v>
      </c>
      <c r="Y250">
        <v>8.3706420865764155</v>
      </c>
      <c r="Z250">
        <v>8.3475924231946301</v>
      </c>
      <c r="AA250">
        <v>0.9040265413172307</v>
      </c>
      <c r="AB250">
        <v>1.5067109021953847E-3</v>
      </c>
      <c r="AC250">
        <v>9.2120695940842374</v>
      </c>
      <c r="AD250">
        <v>1.537980587228519</v>
      </c>
      <c r="AE250">
        <v>0.70073825463193518</v>
      </c>
      <c r="AF250">
        <v>0.62668906608916763</v>
      </c>
      <c r="AG250">
        <v>0.20371560826508822</v>
      </c>
      <c r="AH250">
        <v>4.8735570265537422</v>
      </c>
      <c r="AI250">
        <v>7.7896415395530898</v>
      </c>
      <c r="AJ250">
        <v>0.55795088364154033</v>
      </c>
      <c r="AK250">
        <v>7.6354252279304902</v>
      </c>
      <c r="AL250">
        <v>0.20371560826508822</v>
      </c>
      <c r="AM250">
        <v>0.33467564214978784</v>
      </c>
      <c r="AN250">
        <v>75.335545109769228</v>
      </c>
      <c r="AO250">
        <v>3.5188395071211492E-2</v>
      </c>
      <c r="AP250">
        <v>0.9</v>
      </c>
      <c r="AQ250">
        <v>0</v>
      </c>
      <c r="AR250">
        <v>0</v>
      </c>
      <c r="AS250" t="s">
        <v>274</v>
      </c>
      <c r="AT250" t="s">
        <v>274</v>
      </c>
      <c r="AU250">
        <v>0</v>
      </c>
      <c r="AV250">
        <v>0</v>
      </c>
      <c r="AW250">
        <v>22.222291149230546</v>
      </c>
      <c r="AX250">
        <v>0</v>
      </c>
      <c r="AY250">
        <v>6.9629119510466936E-2</v>
      </c>
      <c r="AZ250">
        <v>1.6611389307578579</v>
      </c>
      <c r="BA250" t="e">
        <v>#VALUE!</v>
      </c>
      <c r="BB250">
        <v>112.875787252283</v>
      </c>
      <c r="BG250" t="s">
        <v>534</v>
      </c>
    </row>
    <row r="251" spans="1:59">
      <c r="A251" t="s">
        <v>412</v>
      </c>
      <c r="B251" t="s">
        <v>248</v>
      </c>
      <c r="C251" t="s">
        <v>412</v>
      </c>
      <c r="D251">
        <v>0</v>
      </c>
      <c r="E251" t="s">
        <v>365</v>
      </c>
      <c r="F251">
        <v>42372</v>
      </c>
      <c r="G251">
        <v>2035</v>
      </c>
      <c r="H251">
        <v>117.34894899999901</v>
      </c>
      <c r="I251">
        <v>5296.1427824511484</v>
      </c>
      <c r="J251">
        <v>45131.574058249069</v>
      </c>
      <c r="M251">
        <v>149.80973496248475</v>
      </c>
      <c r="N251">
        <v>368.87566990179999</v>
      </c>
      <c r="O251">
        <v>0</v>
      </c>
      <c r="P251">
        <v>0</v>
      </c>
      <c r="Q251">
        <v>0</v>
      </c>
      <c r="R251">
        <v>0</v>
      </c>
      <c r="S251">
        <v>0</v>
      </c>
      <c r="T251">
        <v>3143.408381968577</v>
      </c>
      <c r="U251">
        <v>0</v>
      </c>
      <c r="V251">
        <v>0.30470000000000003</v>
      </c>
      <c r="W251">
        <v>0</v>
      </c>
      <c r="X251">
        <v>8.1972625344252561E-3</v>
      </c>
      <c r="Y251">
        <v>8.1972625344252563</v>
      </c>
      <c r="Z251">
        <v>8.1746902944326258</v>
      </c>
      <c r="AA251">
        <v>0.88530160776431999</v>
      </c>
      <c r="AB251">
        <v>1.4755026796072E-3</v>
      </c>
      <c r="AC251">
        <v>8.8129001348987597</v>
      </c>
      <c r="AD251">
        <v>1.5061246814720808</v>
      </c>
      <c r="AE251">
        <v>0.66582110032546937</v>
      </c>
      <c r="AF251">
        <v>0.59493791030492194</v>
      </c>
      <c r="AG251">
        <v>0.19949608477311587</v>
      </c>
      <c r="AH251">
        <v>4.247519276757469</v>
      </c>
      <c r="AI251">
        <v>7.6282961436351817</v>
      </c>
      <c r="AJ251">
        <v>0.54639415079744391</v>
      </c>
      <c r="AK251">
        <v>7.4635680789496917</v>
      </c>
      <c r="AL251">
        <v>0.19949608477311587</v>
      </c>
      <c r="AM251">
        <v>0.32774356784154746</v>
      </c>
      <c r="AN251">
        <v>73.775133980359996</v>
      </c>
      <c r="AO251">
        <v>3.4459544391029093E-2</v>
      </c>
      <c r="AP251">
        <v>0.9</v>
      </c>
      <c r="AQ251">
        <v>0</v>
      </c>
      <c r="AR251">
        <v>0</v>
      </c>
      <c r="AS251" t="s">
        <v>274</v>
      </c>
      <c r="AT251" t="s">
        <v>274</v>
      </c>
      <c r="AU251">
        <v>0</v>
      </c>
      <c r="AV251">
        <v>0</v>
      </c>
      <c r="AW251">
        <v>22.222291149230539</v>
      </c>
      <c r="AX251">
        <v>0</v>
      </c>
      <c r="AY251">
        <v>6.9853736265037408E-2</v>
      </c>
      <c r="AZ251">
        <v>1.5477797467218997</v>
      </c>
      <c r="BA251" t="e">
        <v>#VALUE!</v>
      </c>
      <c r="BB251">
        <v>112.875787252283</v>
      </c>
      <c r="BG251" t="s">
        <v>535</v>
      </c>
    </row>
    <row r="252" spans="1:59">
      <c r="A252" t="s">
        <v>412</v>
      </c>
      <c r="B252" t="s">
        <v>248</v>
      </c>
      <c r="C252" t="s">
        <v>412</v>
      </c>
      <c r="D252">
        <v>0</v>
      </c>
      <c r="E252" t="s">
        <v>365</v>
      </c>
      <c r="F252">
        <v>44199</v>
      </c>
      <c r="G252">
        <v>2040</v>
      </c>
      <c r="H252">
        <v>114.340034</v>
      </c>
      <c r="I252">
        <v>5566.2992911207348</v>
      </c>
      <c r="J252">
        <v>48681.980373739745</v>
      </c>
      <c r="M252">
        <v>149.80973496248475</v>
      </c>
      <c r="N252">
        <v>360.69198368998383</v>
      </c>
      <c r="O252">
        <v>0</v>
      </c>
      <c r="P252">
        <v>0</v>
      </c>
      <c r="Q252">
        <v>0</v>
      </c>
      <c r="R252">
        <v>0</v>
      </c>
      <c r="S252">
        <v>0</v>
      </c>
      <c r="T252">
        <v>3154.5555049422483</v>
      </c>
      <c r="U252">
        <v>0</v>
      </c>
      <c r="V252">
        <v>0.30470000000000003</v>
      </c>
      <c r="W252">
        <v>0</v>
      </c>
      <c r="X252">
        <v>8.0154022767523359E-3</v>
      </c>
      <c r="Y252">
        <v>8.0154022767523365</v>
      </c>
      <c r="Z252">
        <v>7.9933308128863789</v>
      </c>
      <c r="AA252">
        <v>0.86566076085596122</v>
      </c>
      <c r="AB252">
        <v>1.4427679347599357E-3</v>
      </c>
      <c r="AC252">
        <v>8.4224194685497356</v>
      </c>
      <c r="AD252">
        <v>1.4727105726144258</v>
      </c>
      <c r="AE252">
        <v>0.63109929016177535</v>
      </c>
      <c r="AF252">
        <v>0.56338469780779976</v>
      </c>
      <c r="AG252">
        <v>0.19507016706836813</v>
      </c>
      <c r="AH252">
        <v>3.6398427615026749</v>
      </c>
      <c r="AI252">
        <v>7.4590586821703582</v>
      </c>
      <c r="AJ252">
        <v>0.53427213071602075</v>
      </c>
      <c r="AK252">
        <v>7.2933600410606392</v>
      </c>
      <c r="AL252">
        <v>0.19507016706836813</v>
      </c>
      <c r="AM252">
        <v>0.32047241732660481</v>
      </c>
      <c r="AN252">
        <v>72.138396737996771</v>
      </c>
      <c r="AO252">
        <v>3.3695042632554739E-2</v>
      </c>
      <c r="AP252">
        <v>0.9</v>
      </c>
      <c r="AQ252">
        <v>0</v>
      </c>
      <c r="AR252">
        <v>0</v>
      </c>
      <c r="AS252" t="s">
        <v>274</v>
      </c>
      <c r="AT252" t="s">
        <v>274</v>
      </c>
      <c r="AU252">
        <v>0</v>
      </c>
      <c r="AV252">
        <v>0</v>
      </c>
      <c r="AW252">
        <v>22.222291149230546</v>
      </c>
      <c r="AX252">
        <v>0</v>
      </c>
      <c r="AY252">
        <v>7.0101450877234614E-2</v>
      </c>
      <c r="AZ252">
        <v>1.4399876574258896</v>
      </c>
      <c r="BA252" t="e">
        <v>#VALUE!</v>
      </c>
      <c r="BB252">
        <v>112.875787252283</v>
      </c>
      <c r="BG252" t="s">
        <v>536</v>
      </c>
    </row>
    <row r="253" spans="1:59">
      <c r="A253" t="s">
        <v>412</v>
      </c>
      <c r="B253" t="s">
        <v>248</v>
      </c>
      <c r="C253" t="s">
        <v>412</v>
      </c>
      <c r="D253">
        <v>0</v>
      </c>
      <c r="E253" t="s">
        <v>365</v>
      </c>
      <c r="F253">
        <v>47853</v>
      </c>
      <c r="G253">
        <v>2045</v>
      </c>
      <c r="H253">
        <v>111.365735</v>
      </c>
      <c r="I253">
        <v>5850.2364968323973</v>
      </c>
      <c r="J253">
        <v>52531.745934531806</v>
      </c>
      <c r="M253">
        <v>149.80973496248475</v>
      </c>
      <c r="N253">
        <v>352.60244652588091</v>
      </c>
      <c r="O253">
        <v>0</v>
      </c>
      <c r="P253">
        <v>0</v>
      </c>
      <c r="Q253">
        <v>0</v>
      </c>
      <c r="R253">
        <v>0</v>
      </c>
      <c r="S253">
        <v>0</v>
      </c>
      <c r="T253">
        <v>3166.1663843540468</v>
      </c>
      <c r="U253">
        <v>0</v>
      </c>
      <c r="V253">
        <v>0.30470000000000003</v>
      </c>
      <c r="W253">
        <v>0</v>
      </c>
      <c r="X253">
        <v>7.835634226629121E-3</v>
      </c>
      <c r="Y253">
        <v>7.8356342266291206</v>
      </c>
      <c r="Z253">
        <v>7.8140577777213087</v>
      </c>
      <c r="AA253">
        <v>0.84624587166211418</v>
      </c>
      <c r="AB253">
        <v>1.4104097861035237E-3</v>
      </c>
      <c r="AC253">
        <v>8.1022981616074468</v>
      </c>
      <c r="AD253">
        <v>1.4396808756767434</v>
      </c>
      <c r="AE253">
        <v>0.60713331798163805</v>
      </c>
      <c r="AF253">
        <v>0.54172235969703086</v>
      </c>
      <c r="AG253">
        <v>0.19069516724174695</v>
      </c>
      <c r="AH253">
        <v>3.2350590005310491</v>
      </c>
      <c r="AI253">
        <v>7.2917682095589553</v>
      </c>
      <c r="AJ253">
        <v>0.52228956816235317</v>
      </c>
      <c r="AK253">
        <v>7.1297858287929943</v>
      </c>
      <c r="AL253">
        <v>0.19069516724174695</v>
      </c>
      <c r="AM253">
        <v>0.31328491761144145</v>
      </c>
      <c r="AN253">
        <v>70.520489305176184</v>
      </c>
      <c r="AO253">
        <v>3.2939336068650717E-2</v>
      </c>
      <c r="AP253">
        <v>0.9</v>
      </c>
      <c r="AQ253">
        <v>0</v>
      </c>
      <c r="AR253">
        <v>0</v>
      </c>
      <c r="AS253" t="s">
        <v>274</v>
      </c>
      <c r="AT253" t="s">
        <v>274</v>
      </c>
      <c r="AU253">
        <v>0</v>
      </c>
      <c r="AV253">
        <v>0</v>
      </c>
      <c r="AW253">
        <v>22.222291149230546</v>
      </c>
      <c r="AX253">
        <v>0</v>
      </c>
      <c r="AY253">
        <v>7.0359471220022216E-2</v>
      </c>
      <c r="AZ253">
        <v>1.3393705076490008</v>
      </c>
      <c r="BA253" t="e">
        <v>#VALUE!</v>
      </c>
      <c r="BB253">
        <v>112.875787252283</v>
      </c>
      <c r="BG253" t="s">
        <v>537</v>
      </c>
    </row>
    <row r="254" spans="1:59">
      <c r="A254" t="s">
        <v>412</v>
      </c>
      <c r="B254" t="s">
        <v>248</v>
      </c>
      <c r="C254" t="s">
        <v>412</v>
      </c>
      <c r="D254">
        <v>0</v>
      </c>
      <c r="E254" t="s">
        <v>365</v>
      </c>
      <c r="F254">
        <v>49680</v>
      </c>
      <c r="G254">
        <v>2050</v>
      </c>
      <c r="H254">
        <v>108.548677</v>
      </c>
      <c r="I254">
        <v>6148.6573536326659</v>
      </c>
      <c r="J254">
        <v>56644.240386574827</v>
      </c>
      <c r="M254">
        <v>149.80973496248475</v>
      </c>
      <c r="N254">
        <v>344.94057548183537</v>
      </c>
      <c r="O254">
        <v>0</v>
      </c>
      <c r="P254">
        <v>0</v>
      </c>
      <c r="Q254">
        <v>0</v>
      </c>
      <c r="R254">
        <v>0</v>
      </c>
      <c r="S254">
        <v>0</v>
      </c>
      <c r="T254">
        <v>3177.7501579483587</v>
      </c>
      <c r="U254">
        <v>0</v>
      </c>
      <c r="V254">
        <v>0.30470000000000003</v>
      </c>
      <c r="W254">
        <v>0</v>
      </c>
      <c r="X254">
        <v>7.665369897540482E-3</v>
      </c>
      <c r="Y254">
        <v>7.665369897540482</v>
      </c>
      <c r="Z254">
        <v>7.644262293845598</v>
      </c>
      <c r="AA254">
        <v>0.82785738115640495</v>
      </c>
      <c r="AB254">
        <v>1.3797623019273417E-3</v>
      </c>
      <c r="AC254">
        <v>7.7978660621934601</v>
      </c>
      <c r="AD254">
        <v>1.4083973456766075</v>
      </c>
      <c r="AE254">
        <v>0.58434203932798268</v>
      </c>
      <c r="AF254">
        <v>0.52112031429673167</v>
      </c>
      <c r="AG254">
        <v>0.18655145866988451</v>
      </c>
      <c r="AH254">
        <v>2.8486347057298032</v>
      </c>
      <c r="AI254">
        <v>7.1333218111996342</v>
      </c>
      <c r="AJ254">
        <v>0.51094048264596426</v>
      </c>
      <c r="AK254">
        <v>6.9748592248226915</v>
      </c>
      <c r="AL254">
        <v>0.18655145866988451</v>
      </c>
      <c r="AM254">
        <v>0.30647739638623889</v>
      </c>
      <c r="AN254">
        <v>68.988115096367082</v>
      </c>
      <c r="AO254">
        <v>3.2223581122191619E-2</v>
      </c>
      <c r="AP254">
        <v>0.9</v>
      </c>
      <c r="AQ254">
        <v>0</v>
      </c>
      <c r="AR254">
        <v>0</v>
      </c>
      <c r="AS254" t="s">
        <v>274</v>
      </c>
      <c r="AT254" t="s">
        <v>274</v>
      </c>
      <c r="AU254">
        <v>0</v>
      </c>
      <c r="AV254">
        <v>0</v>
      </c>
      <c r="AW254">
        <v>22.22229114923055</v>
      </c>
      <c r="AX254">
        <v>0</v>
      </c>
      <c r="AY254">
        <v>7.0616889209441785E-2</v>
      </c>
      <c r="AZ254">
        <v>1.2466737787903781</v>
      </c>
      <c r="BA254" t="e">
        <v>#VALUE!</v>
      </c>
      <c r="BB254">
        <v>112.875787252283</v>
      </c>
      <c r="BG254" t="s">
        <v>538</v>
      </c>
    </row>
    <row r="255" spans="1:59">
      <c r="A255" t="s">
        <v>412</v>
      </c>
      <c r="B255" t="s">
        <v>248</v>
      </c>
      <c r="C255" t="s">
        <v>412</v>
      </c>
      <c r="D255">
        <v>0</v>
      </c>
      <c r="E255" t="s">
        <v>377</v>
      </c>
      <c r="F255">
        <v>42372</v>
      </c>
      <c r="G255">
        <v>2000</v>
      </c>
      <c r="H255">
        <v>125.72031</v>
      </c>
      <c r="I255">
        <v>3624.5930488341396</v>
      </c>
      <c r="J255">
        <v>28830.608585312424</v>
      </c>
      <c r="K255">
        <v>1.2901905989987313E-2</v>
      </c>
      <c r="L255">
        <v>0.65064311739076608</v>
      </c>
      <c r="M255">
        <v>92.708349951067106</v>
      </c>
      <c r="O255">
        <v>313.01702400000011</v>
      </c>
      <c r="P255">
        <v>261.64073657449472</v>
      </c>
      <c r="Q255">
        <v>19.317735000000003</v>
      </c>
      <c r="R255">
        <v>1.6483699999999999</v>
      </c>
      <c r="S255">
        <v>0.15365643785001806</v>
      </c>
      <c r="T255">
        <v>0</v>
      </c>
      <c r="U255">
        <v>86.359218754415167</v>
      </c>
      <c r="V255">
        <v>0</v>
      </c>
      <c r="W255">
        <v>0.93400000000000027</v>
      </c>
      <c r="X255">
        <v>0.15015003516492717</v>
      </c>
      <c r="Y255">
        <v>150.15003516492717</v>
      </c>
      <c r="Z255">
        <v>130.86416626033485</v>
      </c>
      <c r="AA255">
        <v>175.97481970525681</v>
      </c>
      <c r="AB255">
        <v>49.954692657586882</v>
      </c>
      <c r="AC255">
        <v>1260.8922571027088</v>
      </c>
      <c r="AD255">
        <v>1526.5620513296196</v>
      </c>
      <c r="AE255">
        <v>88.008093757417839</v>
      </c>
      <c r="AF255">
        <v>77.575726556441396</v>
      </c>
      <c r="AG255">
        <v>23.516514652342146</v>
      </c>
      <c r="AH255">
        <v>68.390226395543891</v>
      </c>
      <c r="AI255">
        <v>25.688625836347114</v>
      </c>
      <c r="AJ255">
        <v>105.17554042398774</v>
      </c>
      <c r="AK255">
        <v>1199.8065890742487</v>
      </c>
      <c r="AL255">
        <v>23.516514652342146</v>
      </c>
      <c r="AM255">
        <v>72.6036372983109</v>
      </c>
      <c r="AN255">
        <v>1420.5969308944268</v>
      </c>
      <c r="AO255">
        <v>0.66354502338075338</v>
      </c>
      <c r="AQ255">
        <v>0</v>
      </c>
      <c r="AS255" t="e">
        <v>#REF!</v>
      </c>
      <c r="AT255" t="e">
        <v>#REF!</v>
      </c>
      <c r="AU255">
        <v>401.98457549458095</v>
      </c>
      <c r="AV255">
        <v>573.87865945781823</v>
      </c>
      <c r="AW255">
        <v>0</v>
      </c>
      <c r="AX255">
        <v>479.68648237140968</v>
      </c>
      <c r="BA255" t="e">
        <v>#REF!</v>
      </c>
      <c r="BG255" t="s">
        <v>539</v>
      </c>
    </row>
    <row r="256" spans="1:59">
      <c r="A256" t="s">
        <v>412</v>
      </c>
      <c r="B256" t="s">
        <v>248</v>
      </c>
      <c r="C256" t="s">
        <v>412</v>
      </c>
      <c r="D256">
        <v>0</v>
      </c>
      <c r="E256" t="s">
        <v>377</v>
      </c>
      <c r="F256">
        <v>44199</v>
      </c>
      <c r="G256">
        <v>2005</v>
      </c>
      <c r="H256">
        <v>126.392944</v>
      </c>
      <c r="I256">
        <v>3872.8440000000001</v>
      </c>
      <c r="J256">
        <v>30641.299090240354</v>
      </c>
      <c r="K256">
        <v>0.13360780624639881</v>
      </c>
      <c r="L256">
        <v>0.51009078255313567</v>
      </c>
      <c r="M256">
        <v>121.25904245677594</v>
      </c>
      <c r="O256">
        <v>334.91296799999998</v>
      </c>
      <c r="P256">
        <v>244.13574428451867</v>
      </c>
      <c r="Q256">
        <v>17.722501999999999</v>
      </c>
      <c r="R256">
        <v>1.179805</v>
      </c>
      <c r="S256">
        <v>0.14021749505257192</v>
      </c>
      <c r="T256">
        <v>0</v>
      </c>
      <c r="U256">
        <v>86.477267868264249</v>
      </c>
      <c r="V256">
        <v>0</v>
      </c>
      <c r="W256">
        <v>0.93599999999999994</v>
      </c>
      <c r="X256">
        <v>0.14174539330414973</v>
      </c>
      <c r="Y256">
        <v>141.74539330414973</v>
      </c>
      <c r="Z256">
        <v>126.21896557175485</v>
      </c>
      <c r="AA256">
        <v>172.83696928681718</v>
      </c>
      <c r="AB256">
        <v>37.602360739008198</v>
      </c>
      <c r="AC256">
        <v>916.93567803163057</v>
      </c>
      <c r="AD256">
        <v>2279.8981463432892</v>
      </c>
      <c r="AE256">
        <v>35.800045402291893</v>
      </c>
      <c r="AF256">
        <v>29.64570016470428</v>
      </c>
      <c r="AG256">
        <v>11.271745173564865</v>
      </c>
      <c r="AH256">
        <v>59.465765267116119</v>
      </c>
      <c r="AI256">
        <v>24.549758104374561</v>
      </c>
      <c r="AJ256">
        <v>101.66920746738029</v>
      </c>
      <c r="AK256">
        <v>857.67706419189744</v>
      </c>
      <c r="AL256">
        <v>11.271745173564865</v>
      </c>
      <c r="AM256">
        <v>24.822324619609716</v>
      </c>
      <c r="AN256">
        <v>1378.1072985984454</v>
      </c>
      <c r="AO256">
        <v>0.64369858879953445</v>
      </c>
      <c r="AQ256">
        <v>0</v>
      </c>
      <c r="AS256" t="e">
        <v>#REF!</v>
      </c>
      <c r="AT256" t="e">
        <v>#REF!</v>
      </c>
      <c r="AU256">
        <v>416.44539911736075</v>
      </c>
      <c r="AV256">
        <v>580.60073800155214</v>
      </c>
      <c r="AW256">
        <v>0</v>
      </c>
      <c r="AX256">
        <v>423.23053105590623</v>
      </c>
      <c r="BA256" t="e">
        <v>#REF!</v>
      </c>
      <c r="BG256" t="s">
        <v>540</v>
      </c>
    </row>
    <row r="257" spans="1:59">
      <c r="A257" t="s">
        <v>412</v>
      </c>
      <c r="B257" t="s">
        <v>248</v>
      </c>
      <c r="C257" t="s">
        <v>412</v>
      </c>
      <c r="D257">
        <v>0</v>
      </c>
      <c r="E257" t="s">
        <v>377</v>
      </c>
      <c r="F257">
        <v>42372</v>
      </c>
      <c r="G257">
        <v>2010</v>
      </c>
      <c r="H257">
        <v>126.53592</v>
      </c>
      <c r="I257">
        <v>3863.7400656183231</v>
      </c>
      <c r="J257">
        <v>30534.729313370648</v>
      </c>
      <c r="K257">
        <v>0.16539801459720571</v>
      </c>
      <c r="L257">
        <v>0.43844639738040114</v>
      </c>
      <c r="M257">
        <v>149.80973496248475</v>
      </c>
      <c r="O257">
        <v>334.17481203007515</v>
      </c>
      <c r="P257">
        <v>228.12410750174567</v>
      </c>
      <c r="Q257">
        <v>16.337669999999999</v>
      </c>
      <c r="R257">
        <v>5.9063144843177566</v>
      </c>
      <c r="S257">
        <v>0.12911487900036606</v>
      </c>
      <c r="T257">
        <v>0</v>
      </c>
      <c r="U257">
        <v>86.489982854629844</v>
      </c>
      <c r="V257">
        <v>0</v>
      </c>
      <c r="W257">
        <v>0.93984962406015027</v>
      </c>
      <c r="X257">
        <v>0.12827690118627214</v>
      </c>
      <c r="Y257">
        <v>128.27690118627214</v>
      </c>
      <c r="Z257">
        <v>118.15576091965467</v>
      </c>
      <c r="AA257">
        <v>160.1962445658325</v>
      </c>
      <c r="AB257">
        <v>20.52427567943506</v>
      </c>
      <c r="AC257">
        <v>514.00305899265436</v>
      </c>
      <c r="AD257">
        <v>1410.5720965660585</v>
      </c>
      <c r="AE257">
        <v>18.110992436873662</v>
      </c>
      <c r="AF257">
        <v>13.576018342657555</v>
      </c>
      <c r="AG257">
        <v>5.6346108440375104</v>
      </c>
      <c r="AH257">
        <v>53.545662628196879</v>
      </c>
      <c r="AI257">
        <v>22.907188884446143</v>
      </c>
      <c r="AJ257">
        <v>95.248572035208525</v>
      </c>
      <c r="AK257">
        <v>458.41340344378142</v>
      </c>
      <c r="AL257">
        <v>5.6346108440375104</v>
      </c>
      <c r="AM257">
        <v>9.0512789375167326</v>
      </c>
      <c r="AN257">
        <v>1292.7826871830923</v>
      </c>
      <c r="AO257">
        <v>0.60384441197760685</v>
      </c>
      <c r="AQ257">
        <v>0</v>
      </c>
      <c r="AS257" t="e">
        <v>#REF!</v>
      </c>
      <c r="AT257" t="e">
        <v>#REF!</v>
      </c>
      <c r="AU257">
        <v>417.52962051360419</v>
      </c>
      <c r="AV257">
        <v>562.3119037749683</v>
      </c>
      <c r="AW257">
        <v>0</v>
      </c>
      <c r="AX257">
        <v>383.86166930716325</v>
      </c>
      <c r="BA257" t="e">
        <v>#REF!</v>
      </c>
      <c r="BG257" t="s">
        <v>541</v>
      </c>
    </row>
    <row r="258" spans="1:59">
      <c r="A258" t="s">
        <v>412</v>
      </c>
      <c r="B258" t="s">
        <v>248</v>
      </c>
      <c r="C258" t="s">
        <v>412</v>
      </c>
      <c r="D258">
        <v>0</v>
      </c>
      <c r="E258" t="s">
        <v>377</v>
      </c>
      <c r="F258">
        <v>42372</v>
      </c>
      <c r="G258">
        <v>2015</v>
      </c>
      <c r="H258">
        <v>126.071988</v>
      </c>
      <c r="I258">
        <v>4245.0110146193938</v>
      </c>
      <c r="J258">
        <v>33671.326057136452</v>
      </c>
      <c r="K258">
        <v>0.17528583229166855</v>
      </c>
      <c r="L258">
        <v>0.4098678074023292</v>
      </c>
      <c r="M258">
        <v>149.80973496248475</v>
      </c>
      <c r="O258">
        <v>332.73978273726607</v>
      </c>
      <c r="P258">
        <v>227.14448616322463</v>
      </c>
      <c r="Q258">
        <v>19.402322959617379</v>
      </c>
      <c r="R258">
        <v>3.5666643591226221</v>
      </c>
      <c r="S258">
        <v>0.15389876266262556</v>
      </c>
      <c r="T258">
        <v>0</v>
      </c>
      <c r="U258">
        <v>78.383726589010834</v>
      </c>
      <c r="V258">
        <v>0</v>
      </c>
      <c r="W258">
        <v>0.93984962406015038</v>
      </c>
      <c r="X258">
        <v>0.12083728339222796</v>
      </c>
      <c r="Y258">
        <v>120.83728339222796</v>
      </c>
      <c r="Z258">
        <v>114.40454831533827</v>
      </c>
      <c r="AA258">
        <v>153.69811675922773</v>
      </c>
      <c r="AB258">
        <v>8.692222006405979</v>
      </c>
      <c r="AC258">
        <v>243.93372123090361</v>
      </c>
      <c r="AD258">
        <v>1027.5970902552579</v>
      </c>
      <c r="AE258">
        <v>11.908797055955871</v>
      </c>
      <c r="AF258">
        <v>7.9642285312192156</v>
      </c>
      <c r="AG258">
        <v>2.3017734343162428</v>
      </c>
      <c r="AH258">
        <v>51.0497924308943</v>
      </c>
      <c r="AI258">
        <v>22.152222526617024</v>
      </c>
      <c r="AJ258">
        <v>92.252325788721251</v>
      </c>
      <c r="AK258">
        <v>190.06473009918648</v>
      </c>
      <c r="AL258">
        <v>2.3017734343162428</v>
      </c>
      <c r="AM258">
        <v>3.5795432065445647</v>
      </c>
      <c r="AN258">
        <v>1252.7672356213286</v>
      </c>
      <c r="AO258">
        <v>0.58515363969399758</v>
      </c>
      <c r="AQ258">
        <v>0</v>
      </c>
      <c r="AS258" t="e">
        <v>#REF!</v>
      </c>
      <c r="AT258" t="e">
        <v>#REF!</v>
      </c>
      <c r="AU258">
        <v>406.13940204751134</v>
      </c>
      <c r="AV258">
        <v>531.98422481360615</v>
      </c>
      <c r="AW258">
        <v>0</v>
      </c>
      <c r="AX258">
        <v>363.15850902518025</v>
      </c>
      <c r="BA258" t="e">
        <v>#REF!</v>
      </c>
      <c r="BG258" t="s">
        <v>542</v>
      </c>
    </row>
    <row r="259" spans="1:59">
      <c r="A259" t="s">
        <v>412</v>
      </c>
      <c r="B259" t="s">
        <v>248</v>
      </c>
      <c r="C259" t="s">
        <v>412</v>
      </c>
      <c r="D259">
        <v>0</v>
      </c>
      <c r="E259" t="s">
        <v>377</v>
      </c>
      <c r="F259">
        <v>47853</v>
      </c>
      <c r="G259">
        <v>2020</v>
      </c>
      <c r="H259">
        <v>124.803628</v>
      </c>
      <c r="I259">
        <v>4561.8298042804072</v>
      </c>
      <c r="J259">
        <v>36552.060844580628</v>
      </c>
      <c r="K259">
        <v>0.17453921478144818</v>
      </c>
      <c r="L259">
        <v>0.38983755573736517</v>
      </c>
      <c r="M259">
        <v>149.80973496248475</v>
      </c>
      <c r="O259">
        <v>328.81650571859234</v>
      </c>
      <c r="P259">
        <v>224.46626495639558</v>
      </c>
      <c r="Q259">
        <v>19.17355353760793</v>
      </c>
      <c r="R259">
        <v>0.8792367037558555</v>
      </c>
      <c r="S259">
        <v>0.15362977699340544</v>
      </c>
      <c r="T259">
        <v>0</v>
      </c>
      <c r="U259">
        <v>72.079959101074039</v>
      </c>
      <c r="V259">
        <v>0</v>
      </c>
      <c r="W259">
        <v>0.93984962406015038</v>
      </c>
      <c r="X259">
        <v>0.1152584706608977</v>
      </c>
      <c r="Y259">
        <v>115.2584706608977</v>
      </c>
      <c r="Z259">
        <v>110.30799465875248</v>
      </c>
      <c r="AA259">
        <v>147.67403834456582</v>
      </c>
      <c r="AB259">
        <v>4.2235739715807936</v>
      </c>
      <c r="AC259">
        <v>141.28185635677355</v>
      </c>
      <c r="AD259">
        <v>879.13140887346538</v>
      </c>
      <c r="AE259">
        <v>9.6211130975845229</v>
      </c>
      <c r="AF259">
        <v>5.9651619436604548</v>
      </c>
      <c r="AG259">
        <v>1.1130679135293899</v>
      </c>
      <c r="AH259">
        <v>48.931168045831882</v>
      </c>
      <c r="AI259">
        <v>21.348910736012016</v>
      </c>
      <c r="AJ259">
        <v>88.959083922740462</v>
      </c>
      <c r="AK259">
        <v>89.325574820314401</v>
      </c>
      <c r="AL259">
        <v>1.1130679135293899</v>
      </c>
      <c r="AM259">
        <v>1.7361622837161064</v>
      </c>
      <c r="AN259">
        <v>1208.2856171269566</v>
      </c>
      <c r="AO259">
        <v>0.5643767705188133</v>
      </c>
      <c r="AQ259">
        <v>0</v>
      </c>
      <c r="AS259" t="e">
        <v>#REF!</v>
      </c>
      <c r="AT259" t="e">
        <v>#REF!</v>
      </c>
      <c r="AU259">
        <v>396.31382444048552</v>
      </c>
      <c r="AV259">
        <v>513.47791920219106</v>
      </c>
      <c r="AW259">
        <v>0</v>
      </c>
      <c r="AX259">
        <v>350.52519766005355</v>
      </c>
      <c r="BA259" t="e">
        <v>#REF!</v>
      </c>
      <c r="BG259" t="s">
        <v>543</v>
      </c>
    </row>
    <row r="260" spans="1:59">
      <c r="A260" t="s">
        <v>412</v>
      </c>
      <c r="B260" t="s">
        <v>248</v>
      </c>
      <c r="C260" t="s">
        <v>412</v>
      </c>
      <c r="D260">
        <v>0</v>
      </c>
      <c r="E260" t="s">
        <v>377</v>
      </c>
      <c r="F260">
        <v>51507</v>
      </c>
      <c r="G260">
        <v>2025</v>
      </c>
      <c r="H260">
        <v>122.770562999999</v>
      </c>
      <c r="I260">
        <v>4794.5289711444238</v>
      </c>
      <c r="J260">
        <v>39052.757061515331</v>
      </c>
      <c r="K260">
        <v>0.17161613813511209</v>
      </c>
      <c r="L260">
        <v>0.37671488060801972</v>
      </c>
      <c r="M260">
        <v>149.80973496248475</v>
      </c>
      <c r="O260">
        <v>322.52785171501768</v>
      </c>
      <c r="P260">
        <v>220.17332147200261</v>
      </c>
      <c r="Q260">
        <v>18.806857091048698</v>
      </c>
      <c r="R260">
        <v>1.0544298027102705</v>
      </c>
      <c r="S260">
        <v>0.15318702326915981</v>
      </c>
      <c r="T260">
        <v>0</v>
      </c>
      <c r="U260">
        <v>67.269976603777266</v>
      </c>
      <c r="V260">
        <v>0</v>
      </c>
      <c r="W260">
        <v>0.93984962406015038</v>
      </c>
      <c r="X260">
        <v>0.11154408648418386</v>
      </c>
      <c r="Y260">
        <v>111.54408648418386</v>
      </c>
      <c r="Z260">
        <v>107.15899977279285</v>
      </c>
      <c r="AA260">
        <v>143.27378505131776</v>
      </c>
      <c r="AB260">
        <v>2.6954432386176697</v>
      </c>
      <c r="AC260">
        <v>105.3706261363354</v>
      </c>
      <c r="AD260">
        <v>820.24079417095527</v>
      </c>
      <c r="AE260">
        <v>8.758747199567452</v>
      </c>
      <c r="AF260">
        <v>5.2536037154639432</v>
      </c>
      <c r="AG260">
        <v>0.71666803120534606</v>
      </c>
      <c r="AH260">
        <v>47.426076040213211</v>
      </c>
      <c r="AI260">
        <v>20.735701677508487</v>
      </c>
      <c r="AJ260">
        <v>86.423298095284366</v>
      </c>
      <c r="AK260">
        <v>54.891509572408864</v>
      </c>
      <c r="AL260">
        <v>0.71666803120534606</v>
      </c>
      <c r="AM260">
        <v>1.1448384137489915</v>
      </c>
      <c r="AN260">
        <v>1173.9329433471289</v>
      </c>
      <c r="AO260">
        <v>0.54833101874313173</v>
      </c>
      <c r="AQ260">
        <v>0</v>
      </c>
      <c r="AS260" t="e">
        <v>#REF!</v>
      </c>
      <c r="AT260" t="e">
        <v>#REF!</v>
      </c>
      <c r="AU260">
        <v>392.52393304278701</v>
      </c>
      <c r="AV260">
        <v>506.61944752633383</v>
      </c>
      <c r="AW260">
        <v>0</v>
      </c>
      <c r="AX260">
        <v>345.8432687008472</v>
      </c>
      <c r="BA260" t="e">
        <v>#REF!</v>
      </c>
      <c r="BG260" t="s">
        <v>544</v>
      </c>
    </row>
    <row r="261" spans="1:59">
      <c r="A261" t="s">
        <v>412</v>
      </c>
      <c r="B261" t="s">
        <v>248</v>
      </c>
      <c r="C261" t="s">
        <v>412</v>
      </c>
      <c r="D261">
        <v>0</v>
      </c>
      <c r="E261" t="s">
        <v>377</v>
      </c>
      <c r="F261">
        <v>53334</v>
      </c>
      <c r="G261">
        <v>2030</v>
      </c>
      <c r="H261">
        <v>120.21754900000001</v>
      </c>
      <c r="I261">
        <v>5039.0981341684019</v>
      </c>
      <c r="J261">
        <v>41916.493690687392</v>
      </c>
      <c r="K261">
        <v>0.16755793750845702</v>
      </c>
      <c r="L261">
        <v>0.36537412151442283</v>
      </c>
      <c r="M261">
        <v>149.80973496248475</v>
      </c>
      <c r="O261">
        <v>314.63089725843713</v>
      </c>
      <c r="P261">
        <v>214.78247326161375</v>
      </c>
      <c r="Q261">
        <v>18.346379358258485</v>
      </c>
      <c r="R261">
        <v>0.88350563601889165</v>
      </c>
      <c r="S261">
        <v>0.15260982702499187</v>
      </c>
      <c r="T261">
        <v>0</v>
      </c>
      <c r="U261">
        <v>62.437938075671234</v>
      </c>
      <c r="V261">
        <v>0</v>
      </c>
      <c r="W261">
        <v>0.93984962406015027</v>
      </c>
      <c r="X261">
        <v>0.10827851578933516</v>
      </c>
      <c r="Y261">
        <v>108.27851578933516</v>
      </c>
      <c r="Z261">
        <v>104.14482298739296</v>
      </c>
      <c r="AA261">
        <v>139.20008470501</v>
      </c>
      <c r="AB261">
        <v>2.1935929003924994</v>
      </c>
      <c r="AC261">
        <v>92.857576454973042</v>
      </c>
      <c r="AD261">
        <v>790.71451558657407</v>
      </c>
      <c r="AE261">
        <v>8.3284193549526631</v>
      </c>
      <c r="AF261">
        <v>4.9363794343286758</v>
      </c>
      <c r="AG261">
        <v>0.58390689099822368</v>
      </c>
      <c r="AH261">
        <v>46.051656928945619</v>
      </c>
      <c r="AI261">
        <v>20.151044512457659</v>
      </c>
      <c r="AJ261">
        <v>83.993778474935297</v>
      </c>
      <c r="AK261">
        <v>43.796081466538574</v>
      </c>
      <c r="AL261">
        <v>0.58390689099822368</v>
      </c>
      <c r="AM261">
        <v>0.94300193527005427</v>
      </c>
      <c r="AN261">
        <v>1140.9649997310346</v>
      </c>
      <c r="AO261">
        <v>0.53293205902287988</v>
      </c>
      <c r="AQ261">
        <v>0</v>
      </c>
      <c r="AS261" t="e">
        <v>#REF!</v>
      </c>
      <c r="AT261" t="e">
        <v>#REF!</v>
      </c>
      <c r="AU261">
        <v>391.06439738510448</v>
      </c>
      <c r="AV261">
        <v>504.13105941585621</v>
      </c>
      <c r="AW261">
        <v>0</v>
      </c>
      <c r="AX261">
        <v>344.14457299912101</v>
      </c>
      <c r="BA261" t="e">
        <v>#REF!</v>
      </c>
      <c r="BG261" t="s">
        <v>545</v>
      </c>
    </row>
    <row r="262" spans="1:59">
      <c r="A262" t="s">
        <v>412</v>
      </c>
      <c r="B262" t="s">
        <v>248</v>
      </c>
      <c r="C262" t="s">
        <v>412</v>
      </c>
      <c r="D262">
        <v>0</v>
      </c>
      <c r="E262" t="s">
        <v>377</v>
      </c>
      <c r="F262">
        <v>35064</v>
      </c>
      <c r="G262">
        <v>2035</v>
      </c>
      <c r="H262">
        <v>117.34894899999901</v>
      </c>
      <c r="I262">
        <v>5296.1427824511484</v>
      </c>
      <c r="J262">
        <v>45131.574058249069</v>
      </c>
      <c r="K262">
        <v>0.16288453782500475</v>
      </c>
      <c r="L262">
        <v>0.35427984054968364</v>
      </c>
      <c r="M262">
        <v>149.80973496248475</v>
      </c>
      <c r="O262">
        <v>305.75777570322293</v>
      </c>
      <c r="P262">
        <v>208.72524553926954</v>
      </c>
      <c r="Q262">
        <v>17.828980540906525</v>
      </c>
      <c r="R262">
        <v>0.84777565517102127</v>
      </c>
      <c r="S262">
        <v>0.15193131845523963</v>
      </c>
      <c r="T262">
        <v>0</v>
      </c>
      <c r="U262">
        <v>57.732162493117833</v>
      </c>
      <c r="V262">
        <v>0</v>
      </c>
      <c r="W262">
        <v>0.93984962406015027</v>
      </c>
      <c r="X262">
        <v>0.1050378690311476</v>
      </c>
      <c r="Y262">
        <v>105.03786903114761</v>
      </c>
      <c r="Z262">
        <v>101.06173559699872</v>
      </c>
      <c r="AA262">
        <v>135.07065285482548</v>
      </c>
      <c r="AB262">
        <v>2.0112990361686376</v>
      </c>
      <c r="AC262">
        <v>87.493555612128048</v>
      </c>
      <c r="AD262">
        <v>765.31893337880092</v>
      </c>
      <c r="AE262">
        <v>8.0320064706079162</v>
      </c>
      <c r="AF262">
        <v>4.7443022725694037</v>
      </c>
      <c r="AG262">
        <v>0.53531066632276958</v>
      </c>
      <c r="AH262">
        <v>44.673270250363089</v>
      </c>
      <c r="AI262">
        <v>19.553973114449448</v>
      </c>
      <c r="AJ262">
        <v>81.507762482549268</v>
      </c>
      <c r="AK262">
        <v>39.88362648842844</v>
      </c>
      <c r="AL262">
        <v>0.53531066632276958</v>
      </c>
      <c r="AM262">
        <v>0.86907548343106256</v>
      </c>
      <c r="AN262">
        <v>1107.207654039526</v>
      </c>
      <c r="AO262">
        <v>0.51716437837468843</v>
      </c>
      <c r="AQ262">
        <v>0</v>
      </c>
      <c r="AS262" t="e">
        <v>#REF!</v>
      </c>
      <c r="AT262" t="e">
        <v>#REF!</v>
      </c>
      <c r="AU262">
        <v>390.5026546834959</v>
      </c>
      <c r="AV262">
        <v>503.23509626144289</v>
      </c>
      <c r="AW262">
        <v>0</v>
      </c>
      <c r="AX262">
        <v>343.5329446309824</v>
      </c>
      <c r="BA262" t="e">
        <v>#REF!</v>
      </c>
      <c r="BG262" t="s">
        <v>546</v>
      </c>
    </row>
    <row r="263" spans="1:59">
      <c r="A263" t="s">
        <v>412</v>
      </c>
      <c r="B263" t="s">
        <v>248</v>
      </c>
      <c r="C263" t="s">
        <v>412</v>
      </c>
      <c r="D263">
        <v>0</v>
      </c>
      <c r="E263" t="s">
        <v>377</v>
      </c>
      <c r="F263">
        <v>36891</v>
      </c>
      <c r="G263">
        <v>2040</v>
      </c>
      <c r="H263">
        <v>114.340034</v>
      </c>
      <c r="I263">
        <v>5566.2992911207348</v>
      </c>
      <c r="J263">
        <v>48681.980373739745</v>
      </c>
      <c r="K263">
        <v>0.15794555414851466</v>
      </c>
      <c r="L263">
        <v>0.34320117436606162</v>
      </c>
      <c r="M263">
        <v>149.80973496248475</v>
      </c>
      <c r="O263">
        <v>296.45063335354388</v>
      </c>
      <c r="P263">
        <v>202.37173394749479</v>
      </c>
      <c r="Q263">
        <v>17.286273623765236</v>
      </c>
      <c r="R263">
        <v>0.81602635168945736</v>
      </c>
      <c r="S263">
        <v>0.15118303728828028</v>
      </c>
      <c r="T263">
        <v>0</v>
      </c>
      <c r="U263">
        <v>53.258119595983068</v>
      </c>
      <c r="V263">
        <v>0</v>
      </c>
      <c r="W263">
        <v>0.93984962406015016</v>
      </c>
      <c r="X263">
        <v>0.10177417314730494</v>
      </c>
      <c r="Y263">
        <v>101.77417314730494</v>
      </c>
      <c r="Z263">
        <v>97.930977587927629</v>
      </c>
      <c r="AA263">
        <v>130.88465205365023</v>
      </c>
      <c r="AB263">
        <v>1.9163733491142962</v>
      </c>
      <c r="AC263">
        <v>84.05622194773882</v>
      </c>
      <c r="AD263">
        <v>741.21680118798622</v>
      </c>
      <c r="AE263">
        <v>7.7747269119113982</v>
      </c>
      <c r="AF263">
        <v>4.5895247469818097</v>
      </c>
      <c r="AG263">
        <v>0.51202108818940173</v>
      </c>
      <c r="AH263">
        <v>43.283730887872323</v>
      </c>
      <c r="AI263">
        <v>18.948022141930977</v>
      </c>
      <c r="AJ263">
        <v>78.982955445996652</v>
      </c>
      <c r="AK263">
        <v>37.920870746371804</v>
      </c>
      <c r="AL263">
        <v>0.51202108818940173</v>
      </c>
      <c r="AM263">
        <v>0.83432174221937805</v>
      </c>
      <c r="AN263">
        <v>1072.9151442178377</v>
      </c>
      <c r="AO263">
        <v>0.5011467285145762</v>
      </c>
      <c r="AQ263">
        <v>0</v>
      </c>
      <c r="AS263" t="e">
        <v>#REF!</v>
      </c>
      <c r="AT263" t="e">
        <v>#REF!</v>
      </c>
      <c r="AU263">
        <v>390.28649854079288</v>
      </c>
      <c r="AV263">
        <v>502.90705703846061</v>
      </c>
      <c r="AW263">
        <v>0</v>
      </c>
      <c r="AX263">
        <v>343.30900897732317</v>
      </c>
      <c r="BA263" t="e">
        <v>#REF!</v>
      </c>
      <c r="BG263" t="s">
        <v>547</v>
      </c>
    </row>
    <row r="264" spans="1:59">
      <c r="A264" t="s">
        <v>412</v>
      </c>
      <c r="B264" t="s">
        <v>248</v>
      </c>
      <c r="C264" t="s">
        <v>412</v>
      </c>
      <c r="D264">
        <v>0</v>
      </c>
      <c r="E264" t="s">
        <v>377</v>
      </c>
      <c r="F264">
        <v>38718</v>
      </c>
      <c r="G264">
        <v>2045</v>
      </c>
      <c r="H264">
        <v>111.365735</v>
      </c>
      <c r="I264">
        <v>5850.2364968323973</v>
      </c>
      <c r="J264">
        <v>52531.745934531806</v>
      </c>
      <c r="K264">
        <v>0.15305096686582262</v>
      </c>
      <c r="L264">
        <v>0.33244048360551215</v>
      </c>
      <c r="M264">
        <v>149.80973496248475</v>
      </c>
      <c r="O264">
        <v>287.25056482933599</v>
      </c>
      <c r="P264">
        <v>196.09131619760478</v>
      </c>
      <c r="Q264">
        <v>16.749810267057931</v>
      </c>
      <c r="R264">
        <v>0.79880328639016263</v>
      </c>
      <c r="S264">
        <v>0.15040362519995878</v>
      </c>
      <c r="T264">
        <v>0</v>
      </c>
      <c r="U264">
        <v>49.100675670952349</v>
      </c>
      <c r="V264">
        <v>0</v>
      </c>
      <c r="W264">
        <v>0.93984962406015027</v>
      </c>
      <c r="X264">
        <v>9.8591346182869133E-2</v>
      </c>
      <c r="Y264">
        <v>98.591346182869131</v>
      </c>
      <c r="Z264">
        <v>94.871471860995243</v>
      </c>
      <c r="AA264">
        <v>126.79524959181585</v>
      </c>
      <c r="AB264">
        <v>1.8456143693909537</v>
      </c>
      <c r="AC264">
        <v>81.187584264159341</v>
      </c>
      <c r="AD264">
        <v>718.21807044048205</v>
      </c>
      <c r="AE264">
        <v>7.5287796259561031</v>
      </c>
      <c r="AF264">
        <v>4.4433228755644398</v>
      </c>
      <c r="AG264">
        <v>0.4935269726914065</v>
      </c>
      <c r="AH264">
        <v>41.929389285710485</v>
      </c>
      <c r="AI264">
        <v>18.35598582182277</v>
      </c>
      <c r="AJ264">
        <v>76.515486039172472</v>
      </c>
      <c r="AK264">
        <v>36.493451192302636</v>
      </c>
      <c r="AL264">
        <v>0.4935269726914065</v>
      </c>
      <c r="AM264">
        <v>0.80542832320401103</v>
      </c>
      <c r="AN264">
        <v>1039.398443531551</v>
      </c>
      <c r="AO264">
        <v>0.48549145047133474</v>
      </c>
      <c r="AQ264">
        <v>0</v>
      </c>
      <c r="AS264" t="e">
        <v>#REF!</v>
      </c>
      <c r="AT264" t="e">
        <v>#REF!</v>
      </c>
      <c r="AU264">
        <v>390.20333752090494</v>
      </c>
      <c r="AV264">
        <v>502.78282636196315</v>
      </c>
      <c r="AW264">
        <v>0</v>
      </c>
      <c r="AX264">
        <v>343.22420302792148</v>
      </c>
      <c r="BA264" t="e">
        <v>#REF!</v>
      </c>
      <c r="BG264" t="s">
        <v>548</v>
      </c>
    </row>
    <row r="265" spans="1:59">
      <c r="A265" t="s">
        <v>412</v>
      </c>
      <c r="B265" t="s">
        <v>248</v>
      </c>
      <c r="C265" t="s">
        <v>412</v>
      </c>
      <c r="D265">
        <v>0</v>
      </c>
      <c r="E265" t="s">
        <v>377</v>
      </c>
      <c r="F265">
        <v>40545</v>
      </c>
      <c r="G265">
        <v>2050</v>
      </c>
      <c r="H265">
        <v>108.548677</v>
      </c>
      <c r="I265">
        <v>6148.6573536326659</v>
      </c>
      <c r="J265">
        <v>56644.240386574827</v>
      </c>
      <c r="K265">
        <v>0.14841083996342036</v>
      </c>
      <c r="L265">
        <v>0.32231501036157262</v>
      </c>
      <c r="M265">
        <v>149.80973496248475</v>
      </c>
      <c r="O265">
        <v>278.53687241419271</v>
      </c>
      <c r="P265">
        <v>190.14292262127987</v>
      </c>
      <c r="Q265">
        <v>16.241707890424259</v>
      </c>
      <c r="R265">
        <v>0.7621733246976774</v>
      </c>
      <c r="S265">
        <v>0.14962603266389196</v>
      </c>
      <c r="T265">
        <v>0</v>
      </c>
      <c r="U265">
        <v>45.300438192352892</v>
      </c>
      <c r="V265">
        <v>0</v>
      </c>
      <c r="W265">
        <v>0.93984962406015027</v>
      </c>
      <c r="X265">
        <v>9.5592214252723878E-2</v>
      </c>
      <c r="Y265">
        <v>95.592214252723878</v>
      </c>
      <c r="Z265">
        <v>91.985984894921174</v>
      </c>
      <c r="AA265">
        <v>122.93898016492048</v>
      </c>
      <c r="AB265">
        <v>1.7877679653680838</v>
      </c>
      <c r="AC265">
        <v>78.680167143227777</v>
      </c>
      <c r="AD265">
        <v>696.48046641457483</v>
      </c>
      <c r="AE265">
        <v>7.2993084807693824</v>
      </c>
      <c r="AF265">
        <v>4.3077306596937994</v>
      </c>
      <c r="AG265">
        <v>0.47806342622014353</v>
      </c>
      <c r="AH265">
        <v>40.653338433727271</v>
      </c>
      <c r="AI265">
        <v>17.797666994357556</v>
      </c>
      <c r="AJ265">
        <v>74.188317900563618</v>
      </c>
      <c r="AK265">
        <v>35.345348838264975</v>
      </c>
      <c r="AL265">
        <v>0.47806342622014353</v>
      </c>
      <c r="AM265">
        <v>0.78047800696426961</v>
      </c>
      <c r="AN265">
        <v>1007.7864722084371</v>
      </c>
      <c r="AO265">
        <v>0.47072585032499298</v>
      </c>
      <c r="AQ265">
        <v>0</v>
      </c>
      <c r="AS265" t="e">
        <v>#REF!</v>
      </c>
      <c r="AT265" t="e">
        <v>#REF!</v>
      </c>
      <c r="AU265">
        <v>390.17133468769362</v>
      </c>
      <c r="AV265">
        <v>502.73874480787885</v>
      </c>
      <c r="AW265">
        <v>0</v>
      </c>
      <c r="AX265">
        <v>343.19411079828376</v>
      </c>
      <c r="BA265" t="e">
        <v>#REF!</v>
      </c>
      <c r="BG265" t="s">
        <v>549</v>
      </c>
    </row>
    <row r="266" spans="1:59">
      <c r="A266" t="s">
        <v>413</v>
      </c>
      <c r="B266" t="s">
        <v>248</v>
      </c>
      <c r="C266" t="s">
        <v>550</v>
      </c>
      <c r="D266" t="s">
        <v>180</v>
      </c>
      <c r="E266" t="s">
        <v>249</v>
      </c>
      <c r="F266">
        <v>51507</v>
      </c>
      <c r="G266">
        <v>2000</v>
      </c>
      <c r="H266">
        <v>45.987623999999904</v>
      </c>
      <c r="I266">
        <v>874.68047424052702</v>
      </c>
      <c r="J266">
        <v>19019.910101042158</v>
      </c>
      <c r="K266">
        <v>2.8349113719561407E-3</v>
      </c>
      <c r="L266">
        <v>0</v>
      </c>
      <c r="M266">
        <v>79.116277496934572</v>
      </c>
      <c r="N266">
        <v>4.3660250458719485</v>
      </c>
      <c r="O266">
        <v>0</v>
      </c>
      <c r="P266">
        <v>3.9691136780654075</v>
      </c>
      <c r="Q266">
        <v>1.8082680000020002</v>
      </c>
      <c r="R266">
        <v>0.26943279907458106</v>
      </c>
      <c r="S266">
        <v>3.9320752905216499E-2</v>
      </c>
      <c r="T266">
        <v>94.939130707686857</v>
      </c>
      <c r="U266">
        <v>0</v>
      </c>
      <c r="V266">
        <v>9.0114036034508738E-3</v>
      </c>
      <c r="W266">
        <v>0</v>
      </c>
      <c r="X266">
        <v>6.0410370449675242E-4</v>
      </c>
      <c r="Y266">
        <v>0.60410370449675244</v>
      </c>
      <c r="Z266">
        <v>0.54091099411922117</v>
      </c>
      <c r="AA266">
        <v>2.0949679839994406</v>
      </c>
      <c r="AB266">
        <v>3.6303727441427097E-2</v>
      </c>
      <c r="AC266">
        <v>1.0376358762521067</v>
      </c>
      <c r="AD266">
        <v>52.114878580074333</v>
      </c>
      <c r="AE266">
        <v>0.1493599606842165</v>
      </c>
      <c r="AF266">
        <v>0.12292624109566978</v>
      </c>
      <c r="AG266">
        <v>2.9487389782264419E-2</v>
      </c>
      <c r="AH266">
        <v>0.19062443206543955</v>
      </c>
      <c r="AI266">
        <v>0.10124549984100301</v>
      </c>
      <c r="AJ266">
        <v>0.43966549427821816</v>
      </c>
      <c r="AK266">
        <v>0.77665516076861407</v>
      </c>
      <c r="AL266">
        <v>2.9487389782264419E-2</v>
      </c>
      <c r="AM266">
        <v>0.10168362471910643</v>
      </c>
      <c r="AN266">
        <v>6.0693189647323882</v>
      </c>
      <c r="AO266">
        <v>2.8349113719561407E-3</v>
      </c>
      <c r="AP266">
        <v>0</v>
      </c>
      <c r="AQ266">
        <v>0</v>
      </c>
      <c r="AR266">
        <v>0</v>
      </c>
      <c r="AS266">
        <v>1.3901246330391288</v>
      </c>
      <c r="AT266">
        <v>1.5291370963430417</v>
      </c>
      <c r="AU266">
        <v>110.77170621440006</v>
      </c>
      <c r="AV266">
        <v>152.20115962795995</v>
      </c>
      <c r="AW266">
        <v>138.36469057087268</v>
      </c>
      <c r="AX266">
        <v>0</v>
      </c>
      <c r="AY266">
        <v>1.3136223443436732E-2</v>
      </c>
      <c r="AZ266">
        <v>0.690656442309733</v>
      </c>
      <c r="BA266">
        <v>4.2369489287038196</v>
      </c>
      <c r="BB266">
        <v>150.96746640000001</v>
      </c>
      <c r="BG266" t="s">
        <v>551</v>
      </c>
    </row>
    <row r="267" spans="1:59">
      <c r="A267" t="s">
        <v>413</v>
      </c>
      <c r="B267" t="s">
        <v>248</v>
      </c>
      <c r="C267" t="s">
        <v>550</v>
      </c>
      <c r="D267" t="s">
        <v>552</v>
      </c>
      <c r="E267" t="s">
        <v>249</v>
      </c>
      <c r="F267">
        <v>46026</v>
      </c>
      <c r="G267">
        <v>2005</v>
      </c>
      <c r="H267">
        <v>47.044125999999999</v>
      </c>
      <c r="I267">
        <v>1096.741</v>
      </c>
      <c r="J267">
        <v>23313.027433010448</v>
      </c>
      <c r="K267">
        <v>3.8400958393026347E-3</v>
      </c>
      <c r="L267">
        <v>0</v>
      </c>
      <c r="M267">
        <v>111.34615254554205</v>
      </c>
      <c r="N267">
        <v>6.2644952581270594</v>
      </c>
      <c r="O267">
        <v>0</v>
      </c>
      <c r="P267">
        <v>5.6949956892064169</v>
      </c>
      <c r="Q267">
        <v>1.7354293333353334</v>
      </c>
      <c r="R267">
        <v>0.24957210502052035</v>
      </c>
      <c r="S267">
        <v>3.6889394721358701E-2</v>
      </c>
      <c r="T267">
        <v>133.16211375947464</v>
      </c>
      <c r="U267">
        <v>0</v>
      </c>
      <c r="V267">
        <v>9.100080270376322E-3</v>
      </c>
      <c r="W267">
        <v>0</v>
      </c>
      <c r="X267">
        <v>8.097760466561168E-4</v>
      </c>
      <c r="Y267">
        <v>0.8097760466561168</v>
      </c>
      <c r="Z267">
        <v>0.73270370230904314</v>
      </c>
      <c r="AA267">
        <v>2.5758372029610981</v>
      </c>
      <c r="AB267">
        <v>4.2538302929685252E-2</v>
      </c>
      <c r="AC267">
        <v>1.2581943288892756</v>
      </c>
      <c r="AD267">
        <v>56.08600589400519</v>
      </c>
      <c r="AE267">
        <v>0.1645210120512246</v>
      </c>
      <c r="AF267">
        <v>0.13173549539426721</v>
      </c>
      <c r="AG267">
        <v>3.2114778721746472E-2</v>
      </c>
      <c r="AH267">
        <v>0.231143931359023</v>
      </c>
      <c r="AI267">
        <v>0.13714447179323197</v>
      </c>
      <c r="AJ267">
        <v>0.59555923051581117</v>
      </c>
      <c r="AK267">
        <v>0.90467676584290257</v>
      </c>
      <c r="AL267">
        <v>3.2114778721746472E-2</v>
      </c>
      <c r="AM267">
        <v>0.10296081003002755</v>
      </c>
      <c r="AN267">
        <v>8.2213386754970479</v>
      </c>
      <c r="AO267">
        <v>3.8400958393026347E-3</v>
      </c>
      <c r="AP267">
        <v>0</v>
      </c>
      <c r="AQ267">
        <v>0</v>
      </c>
      <c r="AR267">
        <v>0</v>
      </c>
      <c r="AS267">
        <v>1.3901246330391288</v>
      </c>
      <c r="AT267">
        <v>1.4436075326762312</v>
      </c>
      <c r="AU267">
        <v>104.57588785265627</v>
      </c>
      <c r="AV267">
        <v>142.19080941375691</v>
      </c>
      <c r="AW267">
        <v>129.26437219432444</v>
      </c>
      <c r="AX267">
        <v>0</v>
      </c>
      <c r="AY267">
        <v>1.7213117035187703E-2</v>
      </c>
      <c r="AZ267">
        <v>0.73834756488187903</v>
      </c>
      <c r="BA267">
        <v>3.9999627264743096</v>
      </c>
      <c r="BB267">
        <v>150.96746640000001</v>
      </c>
      <c r="BG267" t="s">
        <v>553</v>
      </c>
    </row>
    <row r="268" spans="1:59">
      <c r="A268" t="s">
        <v>413</v>
      </c>
      <c r="B268" t="s">
        <v>248</v>
      </c>
      <c r="C268" t="s">
        <v>550</v>
      </c>
      <c r="D268" t="s">
        <v>554</v>
      </c>
      <c r="E268" t="s">
        <v>249</v>
      </c>
      <c r="F268">
        <v>47853</v>
      </c>
      <c r="G268">
        <v>2010</v>
      </c>
      <c r="H268">
        <v>48.183584000000003</v>
      </c>
      <c r="I268">
        <v>1270.7596170178529</v>
      </c>
      <c r="J268">
        <v>26373.289646072255</v>
      </c>
      <c r="K268">
        <v>4.0768336732280091E-3</v>
      </c>
      <c r="L268">
        <v>0</v>
      </c>
      <c r="M268">
        <v>143.57602759414954</v>
      </c>
      <c r="N268">
        <v>6.8058296024328166</v>
      </c>
      <c r="O268">
        <v>0</v>
      </c>
      <c r="P268">
        <v>6.1871178203934694</v>
      </c>
      <c r="Q268">
        <v>1.8251290555575554</v>
      </c>
      <c r="R268">
        <v>0.1810435298232658</v>
      </c>
      <c r="S268">
        <v>3.7878648785394528E-2</v>
      </c>
      <c r="T268">
        <v>141.24789061836529</v>
      </c>
      <c r="U268">
        <v>0</v>
      </c>
      <c r="V268">
        <v>9.100080270376322E-3</v>
      </c>
      <c r="W268">
        <v>0</v>
      </c>
      <c r="X268">
        <v>8.574303575470477E-4</v>
      </c>
      <c r="Y268">
        <v>0.85743035754704766</v>
      </c>
      <c r="Z268">
        <v>0.77787410811465585</v>
      </c>
      <c r="AA268">
        <v>2.6652489248086737</v>
      </c>
      <c r="AB268">
        <v>4.3372571517365746E-2</v>
      </c>
      <c r="AC268">
        <v>1.2962570290291378</v>
      </c>
      <c r="AD268">
        <v>57.083351886912027</v>
      </c>
      <c r="AE268">
        <v>0.16680930808888117</v>
      </c>
      <c r="AF268">
        <v>0.1326278176066269</v>
      </c>
      <c r="AG268">
        <v>3.2184874307294727E-2</v>
      </c>
      <c r="AH268">
        <v>0.19612554127619852</v>
      </c>
      <c r="AI268">
        <v>0.14559928296093072</v>
      </c>
      <c r="AJ268">
        <v>0.63227482515372513</v>
      </c>
      <c r="AK268">
        <v>0.92094548332389092</v>
      </c>
      <c r="AL268">
        <v>3.2184874307294727E-2</v>
      </c>
      <c r="AM268">
        <v>0.10207920342131609</v>
      </c>
      <c r="AN268">
        <v>8.7281754815173702</v>
      </c>
      <c r="AO268">
        <v>4.0768336732280091E-3</v>
      </c>
      <c r="AP268">
        <v>0</v>
      </c>
      <c r="AQ268">
        <v>0</v>
      </c>
      <c r="AR268">
        <v>0</v>
      </c>
      <c r="AS268">
        <v>1.3901246330391288</v>
      </c>
      <c r="AT268">
        <v>1.4107013531806807</v>
      </c>
      <c r="AU268">
        <v>102.19214236872503</v>
      </c>
      <c r="AV268">
        <v>138.5831630231537</v>
      </c>
      <c r="AW268">
        <v>125.98469365741246</v>
      </c>
      <c r="AX268">
        <v>0</v>
      </c>
      <c r="AY268">
        <v>1.7795072229310455E-2</v>
      </c>
      <c r="AZ268">
        <v>0.67473843680932899</v>
      </c>
      <c r="BA268">
        <v>3.9087859429832554</v>
      </c>
      <c r="BB268">
        <v>150.96746640000001</v>
      </c>
      <c r="BG268" t="s">
        <v>555</v>
      </c>
    </row>
    <row r="269" spans="1:59">
      <c r="A269" t="s">
        <v>413</v>
      </c>
      <c r="B269" t="s">
        <v>248</v>
      </c>
      <c r="C269" t="s">
        <v>550</v>
      </c>
      <c r="D269" t="s">
        <v>556</v>
      </c>
      <c r="E269" t="s">
        <v>249</v>
      </c>
      <c r="F269">
        <v>40545</v>
      </c>
      <c r="G269">
        <v>2015</v>
      </c>
      <c r="H269">
        <v>49.119718999999904</v>
      </c>
      <c r="I269">
        <v>1541.1841297767451</v>
      </c>
      <c r="J269">
        <v>31376.07790013514</v>
      </c>
      <c r="K269">
        <v>5.2806597173457037E-3</v>
      </c>
      <c r="L269">
        <v>0</v>
      </c>
      <c r="M269">
        <v>143.57602759414954</v>
      </c>
      <c r="N269">
        <v>8.8953157976100901</v>
      </c>
      <c r="O269">
        <v>0</v>
      </c>
      <c r="P269">
        <v>8.0866507251000819</v>
      </c>
      <c r="Q269">
        <v>1.6173301450200164</v>
      </c>
      <c r="R269">
        <v>0.19823241682928511</v>
      </c>
      <c r="S269">
        <v>3.2926290661801617E-2</v>
      </c>
      <c r="T269">
        <v>181.0945986399089</v>
      </c>
      <c r="U269">
        <v>0</v>
      </c>
      <c r="V269">
        <v>1.0002341720969312E-2</v>
      </c>
      <c r="W269">
        <v>0</v>
      </c>
      <c r="X269">
        <v>1.0959244673539974E-3</v>
      </c>
      <c r="Y269">
        <v>1.0959244673539974</v>
      </c>
      <c r="Z269">
        <v>1.0075683231479102</v>
      </c>
      <c r="AA269">
        <v>3.0026833127433177</v>
      </c>
      <c r="AB269">
        <v>4.4594165729880286E-2</v>
      </c>
      <c r="AC269">
        <v>1.4230816376011242</v>
      </c>
      <c r="AD269">
        <v>58.100490175162221</v>
      </c>
      <c r="AE269">
        <v>0.17718813273122141</v>
      </c>
      <c r="AF269">
        <v>0.13600537582783634</v>
      </c>
      <c r="AG269">
        <v>3.1311162049678355E-2</v>
      </c>
      <c r="AH269">
        <v>0.25403838576024257</v>
      </c>
      <c r="AI269">
        <v>0.18859250340655354</v>
      </c>
      <c r="AJ269">
        <v>0.81897581974135669</v>
      </c>
      <c r="AK269">
        <v>0.93694638664024799</v>
      </c>
      <c r="AL269">
        <v>3.1311162049678355E-2</v>
      </c>
      <c r="AM269">
        <v>9.6436227493811547E-2</v>
      </c>
      <c r="AN269">
        <v>11.305470952578514</v>
      </c>
      <c r="AO269">
        <v>5.2806597173457037E-3</v>
      </c>
      <c r="AP269">
        <v>0</v>
      </c>
      <c r="AQ269">
        <v>0</v>
      </c>
      <c r="AR269">
        <v>0</v>
      </c>
      <c r="AS269">
        <v>1.3901246330391288</v>
      </c>
      <c r="AT269">
        <v>1.3980412085175837</v>
      </c>
      <c r="AU269">
        <v>101.27503308623743</v>
      </c>
      <c r="AV269">
        <v>135.5226662569174</v>
      </c>
      <c r="AW269">
        <v>123.2024238699249</v>
      </c>
      <c r="AX269">
        <v>0</v>
      </c>
      <c r="AY269">
        <v>2.2311293502187982E-2</v>
      </c>
      <c r="AZ269">
        <v>0.71109249451767476</v>
      </c>
      <c r="BA269">
        <v>3.8737070828236102</v>
      </c>
      <c r="BB269">
        <v>143.801895</v>
      </c>
      <c r="BG269" t="s">
        <v>557</v>
      </c>
    </row>
    <row r="270" spans="1:59">
      <c r="A270" t="s">
        <v>413</v>
      </c>
      <c r="B270" t="s">
        <v>248</v>
      </c>
      <c r="C270" t="s">
        <v>550</v>
      </c>
      <c r="D270" t="s">
        <v>558</v>
      </c>
      <c r="E270" t="s">
        <v>249</v>
      </c>
      <c r="F270">
        <v>38718</v>
      </c>
      <c r="G270">
        <v>2020</v>
      </c>
      <c r="H270">
        <v>49.809726999999896</v>
      </c>
      <c r="I270">
        <v>1765.7352250687322</v>
      </c>
      <c r="J270">
        <v>35449.606561158944</v>
      </c>
      <c r="K270">
        <v>6.1945753765661853E-3</v>
      </c>
      <c r="L270">
        <v>0</v>
      </c>
      <c r="M270">
        <v>143.57602759414954</v>
      </c>
      <c r="N270">
        <v>10.471296572443229</v>
      </c>
      <c r="O270">
        <v>0</v>
      </c>
      <c r="P270">
        <v>9.5193605204029357</v>
      </c>
      <c r="Q270">
        <v>1.903872104080587</v>
      </c>
      <c r="R270">
        <v>0.26239036798705972</v>
      </c>
      <c r="S270">
        <v>3.8222897790236653E-2</v>
      </c>
      <c r="T270">
        <v>210.2259378463016</v>
      </c>
      <c r="U270">
        <v>0</v>
      </c>
      <c r="V270">
        <v>1.0527999254206444E-2</v>
      </c>
      <c r="W270">
        <v>0</v>
      </c>
      <c r="X270">
        <v>1.2799761331104271E-3</v>
      </c>
      <c r="Y270">
        <v>1.2799761331104271</v>
      </c>
      <c r="Z270">
        <v>1.1819466238808058</v>
      </c>
      <c r="AA270">
        <v>3.3504328561556243</v>
      </c>
      <c r="AB270">
        <v>4.7881502770908489E-2</v>
      </c>
      <c r="AC270">
        <v>1.5714984950270097</v>
      </c>
      <c r="AD270">
        <v>62.099002709979359</v>
      </c>
      <c r="AE270">
        <v>0.1929624658593892</v>
      </c>
      <c r="AF270">
        <v>0.14583657387004589</v>
      </c>
      <c r="AG270">
        <v>3.2757397949620751E-2</v>
      </c>
      <c r="AH270">
        <v>0.29800441864563326</v>
      </c>
      <c r="AI270">
        <v>0.22123191804421471</v>
      </c>
      <c r="AJ270">
        <v>0.96071470583659113</v>
      </c>
      <c r="AK270">
        <v>1.0012285635274789</v>
      </c>
      <c r="AL270">
        <v>3.2757397949620751E-2</v>
      </c>
      <c r="AM270">
        <v>9.9419253864270127E-2</v>
      </c>
      <c r="AN270">
        <v>13.262091430221645</v>
      </c>
      <c r="AO270">
        <v>6.1945753765661853E-3</v>
      </c>
      <c r="AP270">
        <v>0</v>
      </c>
      <c r="AQ270">
        <v>0</v>
      </c>
      <c r="AR270">
        <v>0</v>
      </c>
      <c r="AS270">
        <v>1.3901246330391288</v>
      </c>
      <c r="AT270">
        <v>1.3931704132643026</v>
      </c>
      <c r="AU270">
        <v>100.92218944512945</v>
      </c>
      <c r="AV270">
        <v>134.46030648456292</v>
      </c>
      <c r="AW270">
        <v>122.23664225869356</v>
      </c>
      <c r="AX270">
        <v>0</v>
      </c>
      <c r="AY270">
        <v>2.5697312758016719E-2</v>
      </c>
      <c r="AZ270">
        <v>0.72489698055415031</v>
      </c>
      <c r="BA270">
        <v>3.8602110328097297</v>
      </c>
      <c r="BB270">
        <v>136.6363236</v>
      </c>
      <c r="BG270" t="s">
        <v>559</v>
      </c>
    </row>
    <row r="271" spans="1:59">
      <c r="A271" t="s">
        <v>413</v>
      </c>
      <c r="B271" t="s">
        <v>248</v>
      </c>
      <c r="C271" t="s">
        <v>550</v>
      </c>
      <c r="D271" t="s">
        <v>560</v>
      </c>
      <c r="E271" t="s">
        <v>249</v>
      </c>
      <c r="F271">
        <v>35064</v>
      </c>
      <c r="G271">
        <v>2025</v>
      </c>
      <c r="H271">
        <v>50.228752999999905</v>
      </c>
      <c r="I271">
        <v>1909.8176643748195</v>
      </c>
      <c r="J271">
        <v>38022.398532864696</v>
      </c>
      <c r="K271">
        <v>6.6840984642512809E-3</v>
      </c>
      <c r="L271">
        <v>0</v>
      </c>
      <c r="M271">
        <v>143.57602759414954</v>
      </c>
      <c r="N271">
        <v>11.314003867604507</v>
      </c>
      <c r="O271">
        <v>0</v>
      </c>
      <c r="P271">
        <v>10.285458061458641</v>
      </c>
      <c r="Q271">
        <v>2.0570916122917282</v>
      </c>
      <c r="R271">
        <v>0.25248294648186886</v>
      </c>
      <c r="S271">
        <v>4.0954463119793796E-2</v>
      </c>
      <c r="T271">
        <v>225.24954715886591</v>
      </c>
      <c r="U271">
        <v>0</v>
      </c>
      <c r="V271">
        <v>1.0774543233626626E-2</v>
      </c>
      <c r="W271">
        <v>0</v>
      </c>
      <c r="X271">
        <v>1.3811924689301216E-3</v>
      </c>
      <c r="Y271">
        <v>1.3811924689301216</v>
      </c>
      <c r="Z271">
        <v>1.2753493392614095</v>
      </c>
      <c r="AA271">
        <v>3.6172472221599641</v>
      </c>
      <c r="AB271">
        <v>5.171795004937306E-2</v>
      </c>
      <c r="AC271">
        <v>1.6968511305129468</v>
      </c>
      <c r="AD271">
        <v>67.078496621490928</v>
      </c>
      <c r="AE271">
        <v>0.20832472523578011</v>
      </c>
      <c r="AF271">
        <v>0.15746560666690723</v>
      </c>
      <c r="AG271">
        <v>3.5381975731417721E-2</v>
      </c>
      <c r="AH271">
        <v>0.32155406237279982</v>
      </c>
      <c r="AI271">
        <v>0.2387146549603214</v>
      </c>
      <c r="AJ271">
        <v>1.0366346843010881</v>
      </c>
      <c r="AK271">
        <v>1.0815159151623761</v>
      </c>
      <c r="AL271">
        <v>3.5381975731417721E-2</v>
      </c>
      <c r="AM271">
        <v>0.10738018216162822</v>
      </c>
      <c r="AN271">
        <v>14.310121287222577</v>
      </c>
      <c r="AO271">
        <v>6.6840984642512809E-3</v>
      </c>
      <c r="AP271">
        <v>0</v>
      </c>
      <c r="AQ271">
        <v>0</v>
      </c>
      <c r="AR271">
        <v>0</v>
      </c>
      <c r="AS271">
        <v>1.3901246330391288</v>
      </c>
      <c r="AT271">
        <v>1.3912964499699856</v>
      </c>
      <c r="AU271">
        <v>100.78643830025756</v>
      </c>
      <c r="AV271">
        <v>134.28594630176795</v>
      </c>
      <c r="AW271">
        <v>122.07813300160723</v>
      </c>
      <c r="AX271">
        <v>0</v>
      </c>
      <c r="AY271">
        <v>2.7498044176611836E-2</v>
      </c>
      <c r="AZ271">
        <v>0.72320645823655427</v>
      </c>
      <c r="BA271">
        <v>3.8550186358747034</v>
      </c>
      <c r="BB271">
        <v>137.99514479999999</v>
      </c>
      <c r="BG271" t="s">
        <v>561</v>
      </c>
    </row>
    <row r="272" spans="1:59">
      <c r="A272" t="s">
        <v>413</v>
      </c>
      <c r="B272" t="s">
        <v>248</v>
      </c>
      <c r="C272" t="s">
        <v>550</v>
      </c>
      <c r="D272" t="s">
        <v>562</v>
      </c>
      <c r="E272" t="s">
        <v>249</v>
      </c>
      <c r="F272">
        <v>49680</v>
      </c>
      <c r="G272">
        <v>2030</v>
      </c>
      <c r="H272">
        <v>50.335040999999904</v>
      </c>
      <c r="I272">
        <v>2065.6571038367961</v>
      </c>
      <c r="J272">
        <v>41038.152801679447</v>
      </c>
      <c r="K272">
        <v>7.2361408750987221E-3</v>
      </c>
      <c r="L272">
        <v>0</v>
      </c>
      <c r="M272">
        <v>143.57602759414954</v>
      </c>
      <c r="N272">
        <v>12.254782553239075</v>
      </c>
      <c r="O272">
        <v>0</v>
      </c>
      <c r="P272">
        <v>11.140711412035522</v>
      </c>
      <c r="Q272">
        <v>2.2281422824071044</v>
      </c>
      <c r="R272">
        <v>0.29521430078274125</v>
      </c>
      <c r="S272">
        <v>4.4266225638062137E-2</v>
      </c>
      <c r="T272">
        <v>243.46424100934175</v>
      </c>
      <c r="U272">
        <v>0</v>
      </c>
      <c r="V272">
        <v>1.1048780050244065E-2</v>
      </c>
      <c r="W272">
        <v>0</v>
      </c>
      <c r="X272">
        <v>1.4953005506839053E-3</v>
      </c>
      <c r="Y272">
        <v>1.4953005506839054</v>
      </c>
      <c r="Z272">
        <v>1.3806809599255916</v>
      </c>
      <c r="AA272">
        <v>3.9170636221239277</v>
      </c>
      <c r="AB272">
        <v>5.6016779212133071E-2</v>
      </c>
      <c r="AC272">
        <v>1.8376018060428687</v>
      </c>
      <c r="AD272">
        <v>72.656107506150619</v>
      </c>
      <c r="AE272">
        <v>0.22559587468546216</v>
      </c>
      <c r="AF272">
        <v>0.17053102722852684</v>
      </c>
      <c r="AG272">
        <v>3.8324047257402197E-2</v>
      </c>
      <c r="AH272">
        <v>0.34811134317281461</v>
      </c>
      <c r="AI272">
        <v>0.25843019540810452</v>
      </c>
      <c r="AJ272">
        <v>1.1222507645174871</v>
      </c>
      <c r="AK272">
        <v>1.171445804975535</v>
      </c>
      <c r="AL272">
        <v>3.8324047257402197E-2</v>
      </c>
      <c r="AM272">
        <v>0.11630902714165084</v>
      </c>
      <c r="AN272">
        <v>15.492000024821714</v>
      </c>
      <c r="AO272">
        <v>7.2361408750987221E-3</v>
      </c>
      <c r="AP272">
        <v>0</v>
      </c>
      <c r="AQ272">
        <v>0</v>
      </c>
      <c r="AR272">
        <v>0</v>
      </c>
      <c r="AS272">
        <v>1.3901246330391288</v>
      </c>
      <c r="AT272">
        <v>1.3905754715166045</v>
      </c>
      <c r="AU272">
        <v>100.73421014254963</v>
      </c>
      <c r="AV272">
        <v>134.21948521783841</v>
      </c>
      <c r="AW272">
        <v>122.01771383439855</v>
      </c>
      <c r="AX272">
        <v>0</v>
      </c>
      <c r="AY272">
        <v>2.9706950088386901E-2</v>
      </c>
      <c r="AZ272">
        <v>0.72388614156071784</v>
      </c>
      <c r="BA272">
        <v>3.853020941297169</v>
      </c>
      <c r="BB272">
        <v>139.35396599999999</v>
      </c>
      <c r="BG272" t="s">
        <v>563</v>
      </c>
    </row>
    <row r="273" spans="1:59">
      <c r="A273" t="s">
        <v>413</v>
      </c>
      <c r="B273" t="s">
        <v>248</v>
      </c>
      <c r="C273" t="s">
        <v>550</v>
      </c>
      <c r="D273" t="s">
        <v>564</v>
      </c>
      <c r="E273" t="s">
        <v>249</v>
      </c>
      <c r="F273">
        <v>38718</v>
      </c>
      <c r="G273">
        <v>2035</v>
      </c>
      <c r="H273">
        <v>50.049216999999999</v>
      </c>
      <c r="I273">
        <v>2234.212904313149</v>
      </c>
      <c r="J273">
        <v>44640.316836787853</v>
      </c>
      <c r="K273">
        <v>7.8421316409937498E-3</v>
      </c>
      <c r="L273">
        <v>0</v>
      </c>
      <c r="M273">
        <v>143.57602759414954</v>
      </c>
      <c r="N273">
        <v>13.283709340018188</v>
      </c>
      <c r="O273">
        <v>0</v>
      </c>
      <c r="P273">
        <v>12.076099400016533</v>
      </c>
      <c r="Q273">
        <v>2.4152198800033067</v>
      </c>
      <c r="R273">
        <v>0.31324912924105808</v>
      </c>
      <c r="S273">
        <v>4.8256896406657208E-2</v>
      </c>
      <c r="T273">
        <v>265.41293023661467</v>
      </c>
      <c r="U273">
        <v>0</v>
      </c>
      <c r="V273">
        <v>1.1350878560029814E-2</v>
      </c>
      <c r="W273">
        <v>0</v>
      </c>
      <c r="X273">
        <v>1.6205390605426257E-3</v>
      </c>
      <c r="Y273">
        <v>1.6205390605426258</v>
      </c>
      <c r="Z273">
        <v>1.4963061152126045</v>
      </c>
      <c r="AA273">
        <v>4.2455431882954588</v>
      </c>
      <c r="AB273">
        <v>6.0719347726962539E-2</v>
      </c>
      <c r="AC273">
        <v>1.9917451009417999</v>
      </c>
      <c r="AD273">
        <v>78.7563711712898</v>
      </c>
      <c r="AE273">
        <v>0.24451574665047587</v>
      </c>
      <c r="AF273">
        <v>0.1848373003316427</v>
      </c>
      <c r="AG273">
        <v>4.1541781936056871E-2</v>
      </c>
      <c r="AH273">
        <v>0.37726393474161307</v>
      </c>
      <c r="AI273">
        <v>0.28007243741926802</v>
      </c>
      <c r="AJ273">
        <v>1.2162336777933365</v>
      </c>
      <c r="AK273">
        <v>1.2698018519117384</v>
      </c>
      <c r="AL273">
        <v>4.1541781936056871E-2</v>
      </c>
      <c r="AM273">
        <v>0.12607447773617259</v>
      </c>
      <c r="AN273">
        <v>16.789377884420034</v>
      </c>
      <c r="AO273">
        <v>7.8421316409937498E-3</v>
      </c>
      <c r="AP273">
        <v>0</v>
      </c>
      <c r="AQ273">
        <v>0</v>
      </c>
      <c r="AR273">
        <v>0</v>
      </c>
      <c r="AS273">
        <v>1.3901246330391288</v>
      </c>
      <c r="AT273">
        <v>1.39029808618477</v>
      </c>
      <c r="AU273">
        <v>100.71411616499871</v>
      </c>
      <c r="AV273">
        <v>134.19391534160502</v>
      </c>
      <c r="AW273">
        <v>121.99446849236818</v>
      </c>
      <c r="AX273">
        <v>0</v>
      </c>
      <c r="AY273">
        <v>3.2378909355217804E-2</v>
      </c>
      <c r="AZ273">
        <v>0.72532884283954069</v>
      </c>
      <c r="BA273">
        <v>3.8522523591423283</v>
      </c>
      <c r="BB273">
        <v>139.35396599999999</v>
      </c>
      <c r="BG273" t="s">
        <v>565</v>
      </c>
    </row>
    <row r="274" spans="1:59">
      <c r="A274" t="s">
        <v>413</v>
      </c>
      <c r="B274" t="s">
        <v>248</v>
      </c>
      <c r="C274" t="s">
        <v>550</v>
      </c>
      <c r="D274" t="s">
        <v>566</v>
      </c>
      <c r="E274" t="s">
        <v>249</v>
      </c>
      <c r="F274">
        <v>35064</v>
      </c>
      <c r="G274">
        <v>2040</v>
      </c>
      <c r="H274">
        <v>49.353733999999903</v>
      </c>
      <c r="I274">
        <v>2416.5227096635213</v>
      </c>
      <c r="J274">
        <v>48963.320782648902</v>
      </c>
      <c r="K274">
        <v>8.4794084421980706E-3</v>
      </c>
      <c r="L274">
        <v>0</v>
      </c>
      <c r="M274">
        <v>143.57602759414954</v>
      </c>
      <c r="N274">
        <v>14.36428882741111</v>
      </c>
      <c r="O274">
        <v>0</v>
      </c>
      <c r="P274">
        <v>13.058444388555554</v>
      </c>
      <c r="Q274">
        <v>2.6116888777111109</v>
      </c>
      <c r="R274">
        <v>0.33609847748659827</v>
      </c>
      <c r="S274">
        <v>5.2917756490544685E-2</v>
      </c>
      <c r="T274">
        <v>291.04766069799581</v>
      </c>
      <c r="U274">
        <v>0</v>
      </c>
      <c r="V274">
        <v>1.1673644787857738E-2</v>
      </c>
      <c r="W274">
        <v>0</v>
      </c>
      <c r="X274">
        <v>1.7522353168196567E-3</v>
      </c>
      <c r="Y274">
        <v>1.7522353168196567</v>
      </c>
      <c r="Z274">
        <v>1.6179007553408744</v>
      </c>
      <c r="AA274">
        <v>4.5907348297015727</v>
      </c>
      <c r="AB274">
        <v>6.5658358175311723E-2</v>
      </c>
      <c r="AC274">
        <v>2.1537061033362774</v>
      </c>
      <c r="AD274">
        <v>85.162890004993812</v>
      </c>
      <c r="AE274">
        <v>0.26439725835963651</v>
      </c>
      <c r="AF274">
        <v>0.1998682376857947</v>
      </c>
      <c r="AG274">
        <v>4.4921048696631105E-2</v>
      </c>
      <c r="AH274">
        <v>0.40792161361620854</v>
      </c>
      <c r="AI274">
        <v>0.30283202310271262</v>
      </c>
      <c r="AJ274">
        <v>1.3150687322381618</v>
      </c>
      <c r="AK274">
        <v>1.3730954274566163</v>
      </c>
      <c r="AL274">
        <v>4.4921048696631105E-2</v>
      </c>
      <c r="AM274">
        <v>0.13633015941651996</v>
      </c>
      <c r="AN274">
        <v>18.153736648364212</v>
      </c>
      <c r="AO274">
        <v>8.4794084421980706E-3</v>
      </c>
      <c r="AP274">
        <v>0</v>
      </c>
      <c r="AQ274">
        <v>0</v>
      </c>
      <c r="AR274">
        <v>0</v>
      </c>
      <c r="AS274">
        <v>1.3901246330391288</v>
      </c>
      <c r="AT274">
        <v>1.3901913664597128</v>
      </c>
      <c r="AU274">
        <v>100.70638531728103</v>
      </c>
      <c r="AV274">
        <v>134.18407772638824</v>
      </c>
      <c r="AW274">
        <v>121.98552520580748</v>
      </c>
      <c r="AX274">
        <v>0</v>
      </c>
      <c r="AY274">
        <v>3.5503601750166668E-2</v>
      </c>
      <c r="AZ274">
        <v>0.72510608313862668</v>
      </c>
      <c r="BA274">
        <v>3.8519566590211065</v>
      </c>
      <c r="BB274">
        <v>139.35396599999999</v>
      </c>
      <c r="BG274" t="s">
        <v>567</v>
      </c>
    </row>
    <row r="275" spans="1:59">
      <c r="A275" t="s">
        <v>413</v>
      </c>
      <c r="B275" t="s">
        <v>248</v>
      </c>
      <c r="C275" t="s">
        <v>550</v>
      </c>
      <c r="D275" t="s">
        <v>568</v>
      </c>
      <c r="E275" t="s">
        <v>249</v>
      </c>
      <c r="F275">
        <v>53334</v>
      </c>
      <c r="G275">
        <v>2045</v>
      </c>
      <c r="H275">
        <v>48.317751999999899</v>
      </c>
      <c r="I275">
        <v>2613.7088345726638</v>
      </c>
      <c r="J275">
        <v>54094.172977514958</v>
      </c>
      <c r="K275">
        <v>9.1098086933302756E-3</v>
      </c>
      <c r="L275">
        <v>0</v>
      </c>
      <c r="M275">
        <v>143.57602759414954</v>
      </c>
      <c r="N275">
        <v>15.432655357856387</v>
      </c>
      <c r="O275">
        <v>0</v>
      </c>
      <c r="P275">
        <v>14.02968668896035</v>
      </c>
      <c r="Q275">
        <v>2.80593733779207</v>
      </c>
      <c r="R275">
        <v>0.34884317004039711</v>
      </c>
      <c r="S275">
        <v>5.8072596957575259E-2</v>
      </c>
      <c r="T275">
        <v>319.39928326666393</v>
      </c>
      <c r="U275">
        <v>0</v>
      </c>
      <c r="V275">
        <v>1.2002577436444131E-2</v>
      </c>
      <c r="W275">
        <v>0</v>
      </c>
      <c r="X275">
        <v>1.8825074685994605E-3</v>
      </c>
      <c r="Y275">
        <v>1.8825074685994605</v>
      </c>
      <c r="Z275">
        <v>1.7381833256907329</v>
      </c>
      <c r="AA275">
        <v>4.932108814150471</v>
      </c>
      <c r="AB275">
        <v>7.0541686426059708E-2</v>
      </c>
      <c r="AC275">
        <v>2.3138666058462602</v>
      </c>
      <c r="AD275">
        <v>91.4970078764904</v>
      </c>
      <c r="AE275">
        <v>0.2840585328316374</v>
      </c>
      <c r="AF275">
        <v>0.21473173546896182</v>
      </c>
      <c r="AG275">
        <v>4.82621222100236E-2</v>
      </c>
      <c r="AH275">
        <v>0.43824848009738626</v>
      </c>
      <c r="AI275">
        <v>0.3253460209501069</v>
      </c>
      <c r="AJ275">
        <v>1.412837304740626</v>
      </c>
      <c r="AK275">
        <v>1.4752215553441808</v>
      </c>
      <c r="AL275">
        <v>4.82621222100236E-2</v>
      </c>
      <c r="AM275">
        <v>0.14646992903274605</v>
      </c>
      <c r="AN275">
        <v>19.503373267490218</v>
      </c>
      <c r="AO275">
        <v>9.1098086933302756E-3</v>
      </c>
      <c r="AP275">
        <v>0</v>
      </c>
      <c r="AQ275">
        <v>0</v>
      </c>
      <c r="AR275">
        <v>0</v>
      </c>
      <c r="AS275">
        <v>1.3901246330391288</v>
      </c>
      <c r="AT275">
        <v>1.3901503076926864</v>
      </c>
      <c r="AU275">
        <v>100.70341099294515</v>
      </c>
      <c r="AV275">
        <v>134.18029285577447</v>
      </c>
      <c r="AW275">
        <v>121.98208441434041</v>
      </c>
      <c r="AX275">
        <v>0</v>
      </c>
      <c r="AY275">
        <v>3.8960990333314023E-2</v>
      </c>
      <c r="AZ275">
        <v>0.72024375618994563</v>
      </c>
      <c r="BA275">
        <v>3.8518428929635165</v>
      </c>
      <c r="BB275">
        <v>139.35396599999999</v>
      </c>
      <c r="BG275" t="s">
        <v>569</v>
      </c>
    </row>
    <row r="276" spans="1:59">
      <c r="A276" t="s">
        <v>413</v>
      </c>
      <c r="B276" t="s">
        <v>248</v>
      </c>
      <c r="C276" t="s">
        <v>550</v>
      </c>
      <c r="D276" t="s">
        <v>412</v>
      </c>
      <c r="E276" t="s">
        <v>249</v>
      </c>
      <c r="F276">
        <v>51507</v>
      </c>
      <c r="G276">
        <v>2050</v>
      </c>
      <c r="H276">
        <v>47.049782</v>
      </c>
      <c r="I276">
        <v>2826.9851736151954</v>
      </c>
      <c r="J276">
        <v>60084.979216592234</v>
      </c>
      <c r="K276">
        <v>9.689841737244612E-3</v>
      </c>
      <c r="L276">
        <v>0</v>
      </c>
      <c r="M276">
        <v>143.57602759414954</v>
      </c>
      <c r="N276">
        <v>16.415458581807641</v>
      </c>
      <c r="O276">
        <v>0</v>
      </c>
      <c r="P276">
        <v>14.923144165279673</v>
      </c>
      <c r="Q276">
        <v>2.9846288330559347</v>
      </c>
      <c r="R276">
        <v>0.37995010711664923</v>
      </c>
      <c r="S276">
        <v>6.3435550733389898E-2</v>
      </c>
      <c r="T276">
        <v>348.89552903364444</v>
      </c>
      <c r="U276">
        <v>0</v>
      </c>
      <c r="V276">
        <v>1.2322700263679055E-2</v>
      </c>
      <c r="W276">
        <v>0</v>
      </c>
      <c r="X276">
        <v>2.0023701237831181E-3</v>
      </c>
      <c r="Y276">
        <v>2.002370123783118</v>
      </c>
      <c r="Z276">
        <v>1.8488556569351522</v>
      </c>
      <c r="AA276">
        <v>5.246173747604904</v>
      </c>
      <c r="AB276">
        <v>7.5033970328333088E-2</v>
      </c>
      <c r="AC276">
        <v>2.461211250778907</v>
      </c>
      <c r="AD276">
        <v>97.323841681644822</v>
      </c>
      <c r="AE276">
        <v>0.30214682366007306</v>
      </c>
      <c r="AF276">
        <v>0.22840574709247613</v>
      </c>
      <c r="AG276">
        <v>5.1335615928562076E-2</v>
      </c>
      <c r="AH276">
        <v>0.46615231523366407</v>
      </c>
      <c r="AI276">
        <v>0.34606121368464504</v>
      </c>
      <c r="AJ276">
        <v>1.5027944432505072</v>
      </c>
      <c r="AK276">
        <v>1.5691686089791574</v>
      </c>
      <c r="AL276">
        <v>5.1335615928562076E-2</v>
      </c>
      <c r="AM276">
        <v>0.15579762508551978</v>
      </c>
      <c r="AN276">
        <v>20.745177716273247</v>
      </c>
      <c r="AO276">
        <v>9.689841737244612E-3</v>
      </c>
      <c r="AP276">
        <v>0</v>
      </c>
      <c r="AQ276">
        <v>0</v>
      </c>
      <c r="AR276">
        <v>0</v>
      </c>
      <c r="AS276">
        <v>1.3901246330391288</v>
      </c>
      <c r="AT276">
        <v>1.3901345109658039</v>
      </c>
      <c r="AU276">
        <v>100.70226666756479</v>
      </c>
      <c r="AV276">
        <v>134.17883668522421</v>
      </c>
      <c r="AW276">
        <v>121.9807606229311</v>
      </c>
      <c r="AX276">
        <v>0</v>
      </c>
      <c r="AY276">
        <v>4.2558542009463893E-2</v>
      </c>
      <c r="AZ276">
        <v>0.70830584556000842</v>
      </c>
      <c r="BA276">
        <v>3.8517991232288065</v>
      </c>
      <c r="BB276">
        <v>139.35396599999999</v>
      </c>
      <c r="BG276" t="s">
        <v>570</v>
      </c>
    </row>
    <row r="277" spans="1:59">
      <c r="A277" t="s">
        <v>413</v>
      </c>
      <c r="B277" t="s">
        <v>248</v>
      </c>
      <c r="C277" t="s">
        <v>550</v>
      </c>
      <c r="D277" t="s">
        <v>571</v>
      </c>
      <c r="E277" t="s">
        <v>261</v>
      </c>
      <c r="F277">
        <v>38718</v>
      </c>
      <c r="G277">
        <v>2000</v>
      </c>
      <c r="H277">
        <v>45.987623999999904</v>
      </c>
      <c r="I277">
        <v>874.68047424052702</v>
      </c>
      <c r="J277">
        <v>19019.910101042158</v>
      </c>
      <c r="K277">
        <v>0</v>
      </c>
      <c r="L277">
        <v>0</v>
      </c>
      <c r="M277">
        <v>79.116277496934572</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1.1915353997478244</v>
      </c>
      <c r="AT277">
        <v>1.3106889397226069</v>
      </c>
      <c r="AU277">
        <v>0</v>
      </c>
      <c r="AV277">
        <v>0</v>
      </c>
      <c r="AW277">
        <v>0</v>
      </c>
      <c r="AX277">
        <v>0</v>
      </c>
      <c r="AY277">
        <v>0</v>
      </c>
      <c r="AZ277">
        <v>0</v>
      </c>
      <c r="BA277">
        <v>3.6316705103175591</v>
      </c>
      <c r="BB277">
        <v>150.96746640000001</v>
      </c>
      <c r="BG277" t="s">
        <v>572</v>
      </c>
    </row>
    <row r="278" spans="1:59">
      <c r="A278" t="s">
        <v>413</v>
      </c>
      <c r="B278" t="s">
        <v>248</v>
      </c>
      <c r="C278" t="s">
        <v>550</v>
      </c>
      <c r="D278" t="s">
        <v>413</v>
      </c>
      <c r="E278" t="s">
        <v>261</v>
      </c>
      <c r="F278">
        <v>40545</v>
      </c>
      <c r="G278">
        <v>2005</v>
      </c>
      <c r="H278">
        <v>47.044125999999999</v>
      </c>
      <c r="I278">
        <v>1096.741</v>
      </c>
      <c r="J278">
        <v>23313.027433010448</v>
      </c>
      <c r="K278">
        <v>0</v>
      </c>
      <c r="L278">
        <v>0</v>
      </c>
      <c r="M278">
        <v>111.34615254554205</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1.1915353997478244</v>
      </c>
      <c r="AT278">
        <v>1.2373778851510551</v>
      </c>
      <c r="AU278">
        <v>0</v>
      </c>
      <c r="AV278">
        <v>0</v>
      </c>
      <c r="AW278">
        <v>0</v>
      </c>
      <c r="AX278">
        <v>0</v>
      </c>
      <c r="AY278">
        <v>0</v>
      </c>
      <c r="AZ278">
        <v>0</v>
      </c>
      <c r="BA278">
        <v>3.4285394798351216</v>
      </c>
      <c r="BB278">
        <v>150.96746640000001</v>
      </c>
      <c r="BG278" t="s">
        <v>573</v>
      </c>
    </row>
    <row r="279" spans="1:59">
      <c r="A279" t="s">
        <v>413</v>
      </c>
      <c r="B279" t="s">
        <v>248</v>
      </c>
      <c r="C279" t="s">
        <v>550</v>
      </c>
      <c r="D279" t="s">
        <v>415</v>
      </c>
      <c r="E279" t="s">
        <v>261</v>
      </c>
      <c r="F279">
        <v>42372</v>
      </c>
      <c r="G279">
        <v>2010</v>
      </c>
      <c r="H279">
        <v>48.183584000000003</v>
      </c>
      <c r="I279">
        <v>1270.7596170178529</v>
      </c>
      <c r="J279">
        <v>26373.289646072255</v>
      </c>
      <c r="K279">
        <v>0</v>
      </c>
      <c r="L279">
        <v>0</v>
      </c>
      <c r="M279">
        <v>143.57602759414954</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1.1915353997478244</v>
      </c>
      <c r="AT279">
        <v>1.2091725884405833</v>
      </c>
      <c r="AU279">
        <v>0</v>
      </c>
      <c r="AV279">
        <v>0</v>
      </c>
      <c r="AW279">
        <v>0</v>
      </c>
      <c r="AX279">
        <v>0</v>
      </c>
      <c r="AY279">
        <v>0</v>
      </c>
      <c r="AZ279">
        <v>0</v>
      </c>
      <c r="BA279">
        <v>3.3503879511285044</v>
      </c>
      <c r="BB279">
        <v>150.96746640000001</v>
      </c>
      <c r="BG279" t="s">
        <v>574</v>
      </c>
    </row>
    <row r="280" spans="1:59">
      <c r="A280" t="s">
        <v>413</v>
      </c>
      <c r="B280" t="s">
        <v>248</v>
      </c>
      <c r="C280" t="s">
        <v>550</v>
      </c>
      <c r="D280" t="s">
        <v>181</v>
      </c>
      <c r="E280" t="s">
        <v>261</v>
      </c>
      <c r="F280">
        <v>44199</v>
      </c>
      <c r="G280">
        <v>2015</v>
      </c>
      <c r="H280">
        <v>49.119718999999904</v>
      </c>
      <c r="I280">
        <v>1541.1841297767451</v>
      </c>
      <c r="J280">
        <v>31376.07790013514</v>
      </c>
      <c r="K280">
        <v>0</v>
      </c>
      <c r="L280">
        <v>0</v>
      </c>
      <c r="M280">
        <v>143.57602759414954</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1.1915353997478244</v>
      </c>
      <c r="AT280">
        <v>1.1983210358722145</v>
      </c>
      <c r="AU280">
        <v>0</v>
      </c>
      <c r="AV280">
        <v>0</v>
      </c>
      <c r="AW280">
        <v>0</v>
      </c>
      <c r="AX280">
        <v>0</v>
      </c>
      <c r="AY280">
        <v>0</v>
      </c>
      <c r="AZ280">
        <v>0</v>
      </c>
      <c r="BA280">
        <v>3.3203203567059512</v>
      </c>
      <c r="BB280">
        <v>143.801895</v>
      </c>
      <c r="BG280" t="s">
        <v>575</v>
      </c>
    </row>
    <row r="281" spans="1:59">
      <c r="A281" t="s">
        <v>413</v>
      </c>
      <c r="B281" t="s">
        <v>248</v>
      </c>
      <c r="C281" t="s">
        <v>550</v>
      </c>
      <c r="D281" t="s">
        <v>418</v>
      </c>
      <c r="E281" t="s">
        <v>261</v>
      </c>
      <c r="F281">
        <v>46026</v>
      </c>
      <c r="G281">
        <v>2020</v>
      </c>
      <c r="H281">
        <v>49.809726999999896</v>
      </c>
      <c r="I281">
        <v>1765.7352250687322</v>
      </c>
      <c r="J281">
        <v>35449.606561158944</v>
      </c>
      <c r="K281">
        <v>0</v>
      </c>
      <c r="L281">
        <v>0</v>
      </c>
      <c r="M281">
        <v>143.57602759414954</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1.1915353997478244</v>
      </c>
      <c r="AT281">
        <v>1.1941460685122591</v>
      </c>
      <c r="AU281">
        <v>0</v>
      </c>
      <c r="AV281">
        <v>0</v>
      </c>
      <c r="AW281">
        <v>0</v>
      </c>
      <c r="AX281">
        <v>0</v>
      </c>
      <c r="AY281">
        <v>0</v>
      </c>
      <c r="AZ281">
        <v>0</v>
      </c>
      <c r="BA281">
        <v>3.3087523138369108</v>
      </c>
      <c r="BB281">
        <v>136.6363236</v>
      </c>
      <c r="BG281" t="s">
        <v>576</v>
      </c>
    </row>
    <row r="282" spans="1:59">
      <c r="A282" t="s">
        <v>413</v>
      </c>
      <c r="B282" t="s">
        <v>248</v>
      </c>
      <c r="C282" t="s">
        <v>550</v>
      </c>
      <c r="D282" t="s">
        <v>420</v>
      </c>
      <c r="E282" t="s">
        <v>261</v>
      </c>
      <c r="F282">
        <v>47853</v>
      </c>
      <c r="G282">
        <v>2025</v>
      </c>
      <c r="H282">
        <v>50.228752999999905</v>
      </c>
      <c r="I282">
        <v>1909.8176643748195</v>
      </c>
      <c r="J282">
        <v>38022.398532864696</v>
      </c>
      <c r="K282">
        <v>0</v>
      </c>
      <c r="L282">
        <v>0</v>
      </c>
      <c r="M282">
        <v>143.57602759414954</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1.1915353997478244</v>
      </c>
      <c r="AT282">
        <v>1.1925398142599875</v>
      </c>
      <c r="AU282">
        <v>0</v>
      </c>
      <c r="AV282">
        <v>0</v>
      </c>
      <c r="AW282">
        <v>0</v>
      </c>
      <c r="AX282">
        <v>0</v>
      </c>
      <c r="AY282">
        <v>0</v>
      </c>
      <c r="AZ282">
        <v>0</v>
      </c>
      <c r="BA282">
        <v>3.3043016878926026</v>
      </c>
      <c r="BB282">
        <v>137.99514479999999</v>
      </c>
      <c r="BG282" t="s">
        <v>577</v>
      </c>
    </row>
    <row r="283" spans="1:59">
      <c r="A283" t="s">
        <v>413</v>
      </c>
      <c r="B283" t="s">
        <v>248</v>
      </c>
      <c r="C283" t="s">
        <v>550</v>
      </c>
      <c r="D283">
        <v>0</v>
      </c>
      <c r="E283" t="s">
        <v>261</v>
      </c>
      <c r="F283">
        <v>44199</v>
      </c>
      <c r="G283">
        <v>2030</v>
      </c>
      <c r="H283">
        <v>50.335040999999904</v>
      </c>
      <c r="I283">
        <v>2065.6571038367961</v>
      </c>
      <c r="J283">
        <v>41038.152801679447</v>
      </c>
      <c r="K283">
        <v>0</v>
      </c>
      <c r="L283">
        <v>0</v>
      </c>
      <c r="M283">
        <v>143.57602759414954</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1.1915353997478244</v>
      </c>
      <c r="AT283">
        <v>1.1919218327285179</v>
      </c>
      <c r="AU283">
        <v>0</v>
      </c>
      <c r="AV283">
        <v>0</v>
      </c>
      <c r="AW283">
        <v>0</v>
      </c>
      <c r="AX283">
        <v>0</v>
      </c>
      <c r="AY283">
        <v>0</v>
      </c>
      <c r="AZ283">
        <v>0</v>
      </c>
      <c r="BA283">
        <v>3.3025893782547158</v>
      </c>
      <c r="BB283">
        <v>139.35396599999999</v>
      </c>
      <c r="BG283" t="s">
        <v>578</v>
      </c>
    </row>
    <row r="284" spans="1:59">
      <c r="A284" t="s">
        <v>413</v>
      </c>
      <c r="B284" t="s">
        <v>248</v>
      </c>
      <c r="C284" t="s">
        <v>550</v>
      </c>
      <c r="D284" t="s">
        <v>423</v>
      </c>
      <c r="E284" t="s">
        <v>261</v>
      </c>
      <c r="F284">
        <v>40545</v>
      </c>
      <c r="G284">
        <v>2035</v>
      </c>
      <c r="H284">
        <v>50.049216999999999</v>
      </c>
      <c r="I284">
        <v>2234.212904313149</v>
      </c>
      <c r="J284">
        <v>44640.316836787853</v>
      </c>
      <c r="K284">
        <v>0</v>
      </c>
      <c r="L284">
        <v>0</v>
      </c>
      <c r="M284">
        <v>143.57602759414954</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1.1915353997478244</v>
      </c>
      <c r="AT284">
        <v>1.1916840738726597</v>
      </c>
      <c r="AU284">
        <v>0</v>
      </c>
      <c r="AV284">
        <v>0</v>
      </c>
      <c r="AW284">
        <v>0</v>
      </c>
      <c r="AX284">
        <v>0</v>
      </c>
      <c r="AY284">
        <v>0</v>
      </c>
      <c r="AZ284">
        <v>0</v>
      </c>
      <c r="BA284">
        <v>3.3019305935505661</v>
      </c>
      <c r="BB284">
        <v>139.35396599999999</v>
      </c>
      <c r="BG284" t="s">
        <v>579</v>
      </c>
    </row>
    <row r="285" spans="1:59">
      <c r="A285" t="s">
        <v>413</v>
      </c>
      <c r="B285" t="s">
        <v>248</v>
      </c>
      <c r="C285" t="s">
        <v>550</v>
      </c>
      <c r="D285">
        <v>0</v>
      </c>
      <c r="E285" t="s">
        <v>261</v>
      </c>
      <c r="F285">
        <v>36891</v>
      </c>
      <c r="G285">
        <v>2040</v>
      </c>
      <c r="H285">
        <v>49.353733999999903</v>
      </c>
      <c r="I285">
        <v>2416.5227096635213</v>
      </c>
      <c r="J285">
        <v>48963.320782648902</v>
      </c>
      <c r="K285">
        <v>0</v>
      </c>
      <c r="L285">
        <v>0</v>
      </c>
      <c r="M285">
        <v>143.57602759414954</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1.1915353997478244</v>
      </c>
      <c r="AT285">
        <v>1.1915925998226107</v>
      </c>
      <c r="AU285">
        <v>0</v>
      </c>
      <c r="AV285">
        <v>0</v>
      </c>
      <c r="AW285">
        <v>0</v>
      </c>
      <c r="AX285">
        <v>0</v>
      </c>
      <c r="AY285">
        <v>0</v>
      </c>
      <c r="AZ285">
        <v>0</v>
      </c>
      <c r="BA285">
        <v>3.3016771363038049</v>
      </c>
      <c r="BB285">
        <v>139.35396599999999</v>
      </c>
      <c r="BG285" t="s">
        <v>580</v>
      </c>
    </row>
    <row r="286" spans="1:59">
      <c r="A286" t="s">
        <v>413</v>
      </c>
      <c r="B286" t="s">
        <v>248</v>
      </c>
      <c r="C286" t="s">
        <v>550</v>
      </c>
      <c r="D286" t="s">
        <v>581</v>
      </c>
      <c r="E286" t="s">
        <v>261</v>
      </c>
      <c r="F286">
        <v>53334</v>
      </c>
      <c r="G286">
        <v>2045</v>
      </c>
      <c r="H286">
        <v>48.317751999999899</v>
      </c>
      <c r="I286">
        <v>2613.7088345726638</v>
      </c>
      <c r="J286">
        <v>54094.172977514958</v>
      </c>
      <c r="K286">
        <v>0</v>
      </c>
      <c r="L286">
        <v>0</v>
      </c>
      <c r="M286">
        <v>143.57602759414954</v>
      </c>
      <c r="N286">
        <v>0</v>
      </c>
      <c r="O286">
        <v>0</v>
      </c>
      <c r="P286">
        <v>0</v>
      </c>
      <c r="Q286">
        <v>0</v>
      </c>
      <c r="R286">
        <v>0</v>
      </c>
      <c r="S286">
        <v>0</v>
      </c>
      <c r="T286">
        <v>0</v>
      </c>
      <c r="U286">
        <v>0</v>
      </c>
      <c r="V286">
        <v>0</v>
      </c>
      <c r="W286">
        <v>0</v>
      </c>
      <c r="X286">
        <v>0</v>
      </c>
      <c r="Y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1.1915353997478244</v>
      </c>
      <c r="AT286">
        <v>1.1915574065937311</v>
      </c>
      <c r="AU286">
        <v>0</v>
      </c>
      <c r="AV286">
        <v>0</v>
      </c>
      <c r="AW286">
        <v>0</v>
      </c>
      <c r="AX286">
        <v>0</v>
      </c>
      <c r="AY286">
        <v>0</v>
      </c>
      <c r="AZ286">
        <v>0</v>
      </c>
      <c r="BA286">
        <v>3.3015796225401566</v>
      </c>
      <c r="BB286">
        <v>139.35396599999999</v>
      </c>
      <c r="BG286" t="s">
        <v>582</v>
      </c>
    </row>
    <row r="287" spans="1:59">
      <c r="A287" t="s">
        <v>413</v>
      </c>
      <c r="B287" t="s">
        <v>248</v>
      </c>
      <c r="C287" t="s">
        <v>550</v>
      </c>
      <c r="D287">
        <v>0</v>
      </c>
      <c r="E287" t="s">
        <v>261</v>
      </c>
      <c r="F287">
        <v>49680</v>
      </c>
      <c r="G287">
        <v>2050</v>
      </c>
      <c r="H287">
        <v>47.049782</v>
      </c>
      <c r="I287">
        <v>2826.9851736151954</v>
      </c>
      <c r="J287">
        <v>60084.979216592234</v>
      </c>
      <c r="K287">
        <v>0</v>
      </c>
      <c r="L287">
        <v>0</v>
      </c>
      <c r="M287">
        <v>143.57602759414954</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1.1915353997478244</v>
      </c>
      <c r="AT287">
        <v>1.1915438665421174</v>
      </c>
      <c r="AU287">
        <v>0</v>
      </c>
      <c r="AV287">
        <v>0</v>
      </c>
      <c r="AW287">
        <v>0</v>
      </c>
      <c r="AX287">
        <v>0</v>
      </c>
      <c r="AY287">
        <v>0</v>
      </c>
      <c r="AZ287">
        <v>0</v>
      </c>
      <c r="BA287">
        <v>3.3015421056246907</v>
      </c>
      <c r="BB287">
        <v>139.35396599999999</v>
      </c>
      <c r="BG287" t="s">
        <v>583</v>
      </c>
    </row>
    <row r="288" spans="1:59">
      <c r="A288" t="s">
        <v>413</v>
      </c>
      <c r="B288" t="s">
        <v>248</v>
      </c>
      <c r="C288" t="s">
        <v>550</v>
      </c>
      <c r="D288" t="s">
        <v>584</v>
      </c>
      <c r="E288" t="s">
        <v>273</v>
      </c>
      <c r="F288">
        <v>51507</v>
      </c>
      <c r="G288">
        <v>2000</v>
      </c>
      <c r="H288">
        <v>45.987623999999904</v>
      </c>
      <c r="I288">
        <v>874.68047424052702</v>
      </c>
      <c r="J288">
        <v>19019.910101042158</v>
      </c>
      <c r="M288">
        <v>79.116277496934572</v>
      </c>
      <c r="N288">
        <v>484.5</v>
      </c>
      <c r="O288">
        <v>66.900000000000006</v>
      </c>
      <c r="P288">
        <v>0</v>
      </c>
      <c r="Q288">
        <v>0</v>
      </c>
      <c r="R288">
        <v>0</v>
      </c>
      <c r="S288">
        <v>0</v>
      </c>
      <c r="T288">
        <v>10535.443187932497</v>
      </c>
      <c r="U288">
        <v>76.485073086933085</v>
      </c>
      <c r="V288">
        <v>1</v>
      </c>
      <c r="W288">
        <v>1</v>
      </c>
      <c r="X288">
        <v>0.13063202828102918</v>
      </c>
      <c r="Y288">
        <v>130.63202828102919</v>
      </c>
      <c r="Z288">
        <v>115.99550431142998</v>
      </c>
      <c r="AA288">
        <v>225.88827941165192</v>
      </c>
      <c r="AB288">
        <v>30.165493235932594</v>
      </c>
      <c r="AC288">
        <v>905.45352271633999</v>
      </c>
      <c r="AD288">
        <v>7303.6918560181193</v>
      </c>
      <c r="AE288">
        <v>50.883740019119479</v>
      </c>
      <c r="AF288">
        <v>44.186961715430392</v>
      </c>
      <c r="AG288">
        <v>16.053672903628414</v>
      </c>
      <c r="AH288">
        <v>55.911595331524076</v>
      </c>
      <c r="AI288">
        <v>23.720571735366647</v>
      </c>
      <c r="AJ288">
        <v>92.274932576063335</v>
      </c>
      <c r="AK288">
        <v>849.82450280432454</v>
      </c>
      <c r="AL288">
        <v>16.053672903628414</v>
      </c>
      <c r="AM288">
        <v>40.318859337116734</v>
      </c>
      <c r="AN288">
        <v>1279.2819407028533</v>
      </c>
      <c r="AO288">
        <v>0.59753836348203004</v>
      </c>
      <c r="AP288" t="s">
        <v>171</v>
      </c>
      <c r="AQ288" t="s">
        <v>171</v>
      </c>
      <c r="AR288" t="s">
        <v>171</v>
      </c>
      <c r="AS288" t="s">
        <v>274</v>
      </c>
      <c r="AT288" t="s">
        <v>274</v>
      </c>
      <c r="AU288">
        <v>0</v>
      </c>
      <c r="AV288">
        <v>0</v>
      </c>
      <c r="AW288">
        <v>269.62234939324907</v>
      </c>
      <c r="AX288">
        <v>1952.6461626461762</v>
      </c>
      <c r="AY288">
        <v>2.8405909442294619</v>
      </c>
      <c r="AZ288">
        <v>149.34828446291223</v>
      </c>
      <c r="BA288" t="e">
        <v>#VALUE!</v>
      </c>
      <c r="BB288">
        <v>150.96746640000001</v>
      </c>
      <c r="BG288" t="s">
        <v>585</v>
      </c>
    </row>
    <row r="289" spans="1:59">
      <c r="A289" t="s">
        <v>413</v>
      </c>
      <c r="B289" t="s">
        <v>248</v>
      </c>
      <c r="C289" t="s">
        <v>550</v>
      </c>
      <c r="D289" t="s">
        <v>180</v>
      </c>
      <c r="E289" t="s">
        <v>273</v>
      </c>
      <c r="F289">
        <v>46026</v>
      </c>
      <c r="G289">
        <v>2005</v>
      </c>
      <c r="H289">
        <v>47.044125999999999</v>
      </c>
      <c r="I289">
        <v>1096.741</v>
      </c>
      <c r="J289">
        <v>23313.027433010448</v>
      </c>
      <c r="M289">
        <v>111.34615254554205</v>
      </c>
      <c r="N289">
        <v>688.4</v>
      </c>
      <c r="O289">
        <v>72.247366858345799</v>
      </c>
      <c r="P289">
        <v>0</v>
      </c>
      <c r="Q289">
        <v>0</v>
      </c>
      <c r="R289">
        <v>0</v>
      </c>
      <c r="S289">
        <v>0</v>
      </c>
      <c r="T289">
        <v>14633.07023707912</v>
      </c>
      <c r="U289">
        <v>65.87459286955243</v>
      </c>
      <c r="V289">
        <v>1</v>
      </c>
      <c r="W289">
        <v>1</v>
      </c>
      <c r="X289">
        <v>0.13850971854808405</v>
      </c>
      <c r="Y289">
        <v>138.50971854808407</v>
      </c>
      <c r="Z289">
        <v>122.86135435999468</v>
      </c>
      <c r="AA289">
        <v>240.74267553665922</v>
      </c>
      <c r="AB289">
        <v>32.314756039170859</v>
      </c>
      <c r="AC289">
        <v>874.60299794302227</v>
      </c>
      <c r="AD289">
        <v>5042.0398914273565</v>
      </c>
      <c r="AE289">
        <v>39.101015875368155</v>
      </c>
      <c r="AF289">
        <v>33.022604551933966</v>
      </c>
      <c r="AG289">
        <v>15.915211639802852</v>
      </c>
      <c r="AH289">
        <v>57.925918259086103</v>
      </c>
      <c r="AI289">
        <v>25.222397894845486</v>
      </c>
      <c r="AJ289">
        <v>97.638956465149192</v>
      </c>
      <c r="AK289">
        <v>815.70246241771008</v>
      </c>
      <c r="AL289">
        <v>15.915211639802852</v>
      </c>
      <c r="AM289">
        <v>28.7767520239011</v>
      </c>
      <c r="AN289">
        <v>1358.8455668946642</v>
      </c>
      <c r="AO289">
        <v>0.6347016481925376</v>
      </c>
      <c r="AP289" t="s">
        <v>171</v>
      </c>
      <c r="AQ289" t="s">
        <v>171</v>
      </c>
      <c r="AR289" t="s">
        <v>171</v>
      </c>
      <c r="AS289" t="s">
        <v>274</v>
      </c>
      <c r="AT289" t="s">
        <v>274</v>
      </c>
      <c r="AU289">
        <v>0</v>
      </c>
      <c r="AV289">
        <v>0</v>
      </c>
      <c r="AW289">
        <v>201.20528551435805</v>
      </c>
      <c r="AX289">
        <v>1917.1594006970213</v>
      </c>
      <c r="AY289">
        <v>2.9442510750031592</v>
      </c>
      <c r="AZ289">
        <v>126.2920949869514</v>
      </c>
      <c r="BA289" t="e">
        <v>#VALUE!</v>
      </c>
      <c r="BB289">
        <v>150.96746640000001</v>
      </c>
      <c r="BG289" t="s">
        <v>586</v>
      </c>
    </row>
    <row r="290" spans="1:59">
      <c r="A290" t="s">
        <v>413</v>
      </c>
      <c r="B290" t="s">
        <v>248</v>
      </c>
      <c r="C290" t="s">
        <v>550</v>
      </c>
      <c r="D290" t="s">
        <v>552</v>
      </c>
      <c r="E290" t="s">
        <v>273</v>
      </c>
      <c r="F290">
        <v>42372</v>
      </c>
      <c r="G290">
        <v>2010</v>
      </c>
      <c r="H290">
        <v>48.183584000000003</v>
      </c>
      <c r="I290">
        <v>1270.7596170178529</v>
      </c>
      <c r="J290">
        <v>26373.289646072255</v>
      </c>
      <c r="M290">
        <v>143.57602759414954</v>
      </c>
      <c r="N290">
        <v>747.88676585501923</v>
      </c>
      <c r="O290">
        <v>77.594733716691536</v>
      </c>
      <c r="P290">
        <v>0</v>
      </c>
      <c r="Q290">
        <v>0</v>
      </c>
      <c r="R290">
        <v>0</v>
      </c>
      <c r="S290">
        <v>0</v>
      </c>
      <c r="T290">
        <v>15521.609306917044</v>
      </c>
      <c r="U290">
        <v>61.061693083060419</v>
      </c>
      <c r="V290">
        <v>1</v>
      </c>
      <c r="W290">
        <v>1</v>
      </c>
      <c r="X290">
        <v>0.14091491363041816</v>
      </c>
      <c r="Y290">
        <v>140.91491363041817</v>
      </c>
      <c r="Z290">
        <v>126.77833892421864</v>
      </c>
      <c r="AA290">
        <v>213.7769609181787</v>
      </c>
      <c r="AB290">
        <v>29.503861353171484</v>
      </c>
      <c r="AC290">
        <v>785.57539645427141</v>
      </c>
      <c r="AD290">
        <v>3471.1414303936617</v>
      </c>
      <c r="AE290">
        <v>24.713884266099448</v>
      </c>
      <c r="AF290">
        <v>19.712163335973862</v>
      </c>
      <c r="AG290">
        <v>11.722720764454703</v>
      </c>
      <c r="AH290">
        <v>57.019915616882848</v>
      </c>
      <c r="AI290">
        <v>25.959697960428585</v>
      </c>
      <c r="AJ290">
        <v>100.81864096379006</v>
      </c>
      <c r="AK290">
        <v>724.93848235252915</v>
      </c>
      <c r="AL290">
        <v>11.722720764454703</v>
      </c>
      <c r="AM290">
        <v>15.383167242803786</v>
      </c>
      <c r="AN290">
        <v>1402.541539256536</v>
      </c>
      <c r="AO290">
        <v>0.65511155079893546</v>
      </c>
      <c r="AP290" t="s">
        <v>171</v>
      </c>
      <c r="AQ290" t="s">
        <v>171</v>
      </c>
      <c r="AR290" t="s">
        <v>171</v>
      </c>
      <c r="AS290" t="s">
        <v>274</v>
      </c>
      <c r="AT290" t="s">
        <v>274</v>
      </c>
      <c r="AU290">
        <v>0</v>
      </c>
      <c r="AV290">
        <v>0</v>
      </c>
      <c r="AW290">
        <v>188.41744507849077</v>
      </c>
      <c r="AX290">
        <v>1816.0370798476717</v>
      </c>
      <c r="AY290">
        <v>2.9245419691158334</v>
      </c>
      <c r="AZ290">
        <v>110.89029879711582</v>
      </c>
      <c r="BA290" t="e">
        <v>#VALUE!</v>
      </c>
      <c r="BB290">
        <v>150.96746640000001</v>
      </c>
      <c r="BG290" t="s">
        <v>587</v>
      </c>
    </row>
    <row r="291" spans="1:59">
      <c r="A291" t="s">
        <v>413</v>
      </c>
      <c r="B291" t="s">
        <v>248</v>
      </c>
      <c r="C291" t="s">
        <v>550</v>
      </c>
      <c r="D291" t="s">
        <v>554</v>
      </c>
      <c r="E291" t="s">
        <v>273</v>
      </c>
      <c r="F291">
        <v>46026</v>
      </c>
      <c r="G291">
        <v>2015</v>
      </c>
      <c r="H291">
        <v>49.119718999999904</v>
      </c>
      <c r="I291">
        <v>1541.1841297767451</v>
      </c>
      <c r="J291">
        <v>31376.07790013514</v>
      </c>
      <c r="M291">
        <v>143.57602759414954</v>
      </c>
      <c r="N291">
        <v>889.3233250531315</v>
      </c>
      <c r="O291">
        <v>125.96353461949403</v>
      </c>
      <c r="P291">
        <v>0</v>
      </c>
      <c r="Q291">
        <v>0</v>
      </c>
      <c r="R291">
        <v>0</v>
      </c>
      <c r="S291">
        <v>0</v>
      </c>
      <c r="T291">
        <v>18105.220126628439</v>
      </c>
      <c r="U291">
        <v>81.731658265739483</v>
      </c>
      <c r="V291">
        <v>1</v>
      </c>
      <c r="W291">
        <v>1</v>
      </c>
      <c r="X291">
        <v>0.16858064461764893</v>
      </c>
      <c r="Y291">
        <v>168.58064461764894</v>
      </c>
      <c r="Z291">
        <v>155.15405418231276</v>
      </c>
      <c r="AA291">
        <v>240.58437701226626</v>
      </c>
      <c r="AB291">
        <v>24.872419496743372</v>
      </c>
      <c r="AC291">
        <v>691.19166640209028</v>
      </c>
      <c r="AD291">
        <v>3124.5177264825629</v>
      </c>
      <c r="AE291">
        <v>21.131343708621639</v>
      </c>
      <c r="AF291">
        <v>15.690964151231357</v>
      </c>
      <c r="AG291">
        <v>8.527655162092568</v>
      </c>
      <c r="AH291">
        <v>68.842665160458566</v>
      </c>
      <c r="AI291">
        <v>31.606979009217255</v>
      </c>
      <c r="AJ291">
        <v>123.54707517309551</v>
      </c>
      <c r="AK291">
        <v>617.24262138529696</v>
      </c>
      <c r="AL291">
        <v>8.527655162092568</v>
      </c>
      <c r="AM291">
        <v>10.330893331774714</v>
      </c>
      <c r="AN291">
        <v>1716.8826403994181</v>
      </c>
      <c r="AO291">
        <v>0.80193678234160881</v>
      </c>
      <c r="AP291" t="s">
        <v>171</v>
      </c>
      <c r="AQ291" t="s">
        <v>171</v>
      </c>
      <c r="AR291" t="s">
        <v>171</v>
      </c>
      <c r="AS291" t="s">
        <v>274</v>
      </c>
      <c r="AT291" t="s">
        <v>274</v>
      </c>
      <c r="AU291">
        <v>0</v>
      </c>
      <c r="AV291">
        <v>0</v>
      </c>
      <c r="AW291">
        <v>189.56057922755741</v>
      </c>
      <c r="AX291">
        <v>1338.328946761387</v>
      </c>
      <c r="AY291">
        <v>3.4320360142461173</v>
      </c>
      <c r="AZ291">
        <v>109.38384412384873</v>
      </c>
      <c r="BA291" t="e">
        <v>#VALUE!</v>
      </c>
      <c r="BB291">
        <v>143.801895</v>
      </c>
      <c r="BG291" t="s">
        <v>588</v>
      </c>
    </row>
    <row r="292" spans="1:59">
      <c r="A292" t="s">
        <v>413</v>
      </c>
      <c r="B292" t="s">
        <v>248</v>
      </c>
      <c r="C292" t="s">
        <v>550</v>
      </c>
      <c r="D292" t="s">
        <v>556</v>
      </c>
      <c r="E292" t="s">
        <v>273</v>
      </c>
      <c r="F292">
        <v>40545</v>
      </c>
      <c r="G292">
        <v>2020</v>
      </c>
      <c r="H292">
        <v>49.809726999999896</v>
      </c>
      <c r="I292">
        <v>1765.7352250687322</v>
      </c>
      <c r="J292">
        <v>35449.606561158944</v>
      </c>
      <c r="M292">
        <v>143.57602759414954</v>
      </c>
      <c r="N292">
        <v>994.61410659384705</v>
      </c>
      <c r="O292">
        <v>164.78361129996475</v>
      </c>
      <c r="P292">
        <v>0</v>
      </c>
      <c r="Q292">
        <v>0</v>
      </c>
      <c r="R292">
        <v>0</v>
      </c>
      <c r="S292">
        <v>0</v>
      </c>
      <c r="T292">
        <v>19968.27058686447</v>
      </c>
      <c r="U292">
        <v>93.322945003575185</v>
      </c>
      <c r="V292">
        <v>1</v>
      </c>
      <c r="W292">
        <v>1</v>
      </c>
      <c r="X292">
        <v>0.18717367785968378</v>
      </c>
      <c r="Y292">
        <v>187.17367785968378</v>
      </c>
      <c r="Z292">
        <v>175.61754640629403</v>
      </c>
      <c r="AA292">
        <v>257.58265480133059</v>
      </c>
      <c r="AB292">
        <v>17.169681487773474</v>
      </c>
      <c r="AC292">
        <v>529.53766620089084</v>
      </c>
      <c r="AD292">
        <v>3018.8388812360022</v>
      </c>
      <c r="AE292">
        <v>17.442957893300992</v>
      </c>
      <c r="AF292">
        <v>11.78517183868081</v>
      </c>
      <c r="AG292">
        <v>4.616023713592301</v>
      </c>
      <c r="AH292">
        <v>77.141302569424511</v>
      </c>
      <c r="AI292">
        <v>35.636414517160432</v>
      </c>
      <c r="AJ292">
        <v>139.98113188913359</v>
      </c>
      <c r="AK292">
        <v>446.09303157818243</v>
      </c>
      <c r="AL292">
        <v>4.616023713592301</v>
      </c>
      <c r="AM292">
        <v>5.6996734855379545</v>
      </c>
      <c r="AN292">
        <v>1943.654491311825</v>
      </c>
      <c r="AO292">
        <v>0.90785939124167858</v>
      </c>
      <c r="AP292" t="s">
        <v>171</v>
      </c>
      <c r="AQ292" t="s">
        <v>171</v>
      </c>
      <c r="AR292" t="s">
        <v>171</v>
      </c>
      <c r="AS292" t="s">
        <v>274</v>
      </c>
      <c r="AT292" t="s">
        <v>274</v>
      </c>
      <c r="AU292">
        <v>0</v>
      </c>
      <c r="AV292">
        <v>0</v>
      </c>
      <c r="AW292">
        <v>188.18723424371919</v>
      </c>
      <c r="AX292">
        <v>1135.8755666481975</v>
      </c>
      <c r="AY292">
        <v>3.7577736143722325</v>
      </c>
      <c r="AZ292">
        <v>106.00325303721453</v>
      </c>
      <c r="BA292" t="e">
        <v>#VALUE!</v>
      </c>
      <c r="BB292">
        <v>136.6363236</v>
      </c>
      <c r="BG292" t="s">
        <v>589</v>
      </c>
    </row>
    <row r="293" spans="1:59">
      <c r="A293" t="s">
        <v>413</v>
      </c>
      <c r="B293" t="s">
        <v>248</v>
      </c>
      <c r="C293" t="s">
        <v>550</v>
      </c>
      <c r="D293" t="s">
        <v>558</v>
      </c>
      <c r="E293" t="s">
        <v>273</v>
      </c>
      <c r="F293">
        <v>49680</v>
      </c>
      <c r="G293">
        <v>2025</v>
      </c>
      <c r="H293">
        <v>50.228752999999905</v>
      </c>
      <c r="I293">
        <v>1909.8176643748195</v>
      </c>
      <c r="J293">
        <v>38022.398532864696</v>
      </c>
      <c r="M293">
        <v>143.57602759414954</v>
      </c>
      <c r="N293">
        <v>1050.0680745606237</v>
      </c>
      <c r="O293">
        <v>187.31061905445549</v>
      </c>
      <c r="P293">
        <v>0</v>
      </c>
      <c r="Q293">
        <v>0</v>
      </c>
      <c r="R293">
        <v>0</v>
      </c>
      <c r="S293">
        <v>0</v>
      </c>
      <c r="T293">
        <v>20905.716583500005</v>
      </c>
      <c r="U293">
        <v>98.077749802241883</v>
      </c>
      <c r="V293">
        <v>1</v>
      </c>
      <c r="W293">
        <v>1</v>
      </c>
      <c r="X293">
        <v>0.19864071814660045</v>
      </c>
      <c r="Y293">
        <v>198.64071814660045</v>
      </c>
      <c r="Z293">
        <v>188.00691555146307</v>
      </c>
      <c r="AA293">
        <v>265.89085439190291</v>
      </c>
      <c r="AB293">
        <v>13.377621595100102</v>
      </c>
      <c r="AC293">
        <v>457.63458984850007</v>
      </c>
      <c r="AD293">
        <v>2995.4235052014756</v>
      </c>
      <c r="AE293">
        <v>15.756640889716925</v>
      </c>
      <c r="AF293">
        <v>9.9695689022928384</v>
      </c>
      <c r="AG293">
        <v>2.6562147792282289</v>
      </c>
      <c r="AH293">
        <v>82.283644044173428</v>
      </c>
      <c r="AI293">
        <v>38.140376980266041</v>
      </c>
      <c r="AJ293">
        <v>149.86653857119703</v>
      </c>
      <c r="AK293">
        <v>368.47188896329078</v>
      </c>
      <c r="AL293">
        <v>2.6562147792282289</v>
      </c>
      <c r="AM293">
        <v>3.5031028248964482</v>
      </c>
      <c r="AN293">
        <v>2079.7529778330891</v>
      </c>
      <c r="AO293">
        <v>0.97142948030556142</v>
      </c>
      <c r="AP293" t="s">
        <v>171</v>
      </c>
      <c r="AQ293" t="s">
        <v>171</v>
      </c>
      <c r="AR293" t="s">
        <v>171</v>
      </c>
      <c r="AS293" t="s">
        <v>274</v>
      </c>
      <c r="AT293" t="s">
        <v>274</v>
      </c>
      <c r="AU293">
        <v>0</v>
      </c>
      <c r="AV293">
        <v>0</v>
      </c>
      <c r="AW293">
        <v>189.16937192830761</v>
      </c>
      <c r="AX293">
        <v>1060.4882902493159</v>
      </c>
      <c r="AY293">
        <v>3.9547212758119006</v>
      </c>
      <c r="AZ293">
        <v>104.01030519927967</v>
      </c>
      <c r="BA293" t="e">
        <v>#VALUE!</v>
      </c>
      <c r="BB293">
        <v>137.99514479999999</v>
      </c>
      <c r="BG293" t="s">
        <v>590</v>
      </c>
    </row>
    <row r="294" spans="1:59">
      <c r="A294" t="s">
        <v>413</v>
      </c>
      <c r="B294" t="s">
        <v>248</v>
      </c>
      <c r="C294" t="s">
        <v>550</v>
      </c>
      <c r="D294" t="s">
        <v>560</v>
      </c>
      <c r="E294" t="s">
        <v>273</v>
      </c>
      <c r="F294">
        <v>46026</v>
      </c>
      <c r="G294">
        <v>2030</v>
      </c>
      <c r="H294">
        <v>50.335040999999904</v>
      </c>
      <c r="I294">
        <v>2065.6571038367961</v>
      </c>
      <c r="J294">
        <v>41038.152801679447</v>
      </c>
      <c r="M294">
        <v>143.57602759414954</v>
      </c>
      <c r="N294">
        <v>1109.1525487439103</v>
      </c>
      <c r="O294">
        <v>212.34630758005321</v>
      </c>
      <c r="P294">
        <v>0</v>
      </c>
      <c r="Q294">
        <v>0</v>
      </c>
      <c r="R294">
        <v>0</v>
      </c>
      <c r="S294">
        <v>0</v>
      </c>
      <c r="T294">
        <v>22035.39575429992</v>
      </c>
      <c r="U294">
        <v>102.79843018748687</v>
      </c>
      <c r="V294">
        <v>1</v>
      </c>
      <c r="W294">
        <v>1</v>
      </c>
      <c r="X294">
        <v>0.21516943022040091</v>
      </c>
      <c r="Y294">
        <v>215.16943022040093</v>
      </c>
      <c r="Z294">
        <v>204.34254944856536</v>
      </c>
      <c r="AA294">
        <v>283.355043948044</v>
      </c>
      <c r="AB294">
        <v>12.560418366223004</v>
      </c>
      <c r="AC294">
        <v>458.70003147127392</v>
      </c>
      <c r="AD294">
        <v>3164.0725604151244</v>
      </c>
      <c r="AE294">
        <v>15.911844805714763</v>
      </c>
      <c r="AF294">
        <v>9.7638265541841367</v>
      </c>
      <c r="AG294">
        <v>1.9700666942762635</v>
      </c>
      <c r="AH294">
        <v>88.911612415357737</v>
      </c>
      <c r="AI294">
        <v>41.391130253754142</v>
      </c>
      <c r="AJ294">
        <v>162.95141919481122</v>
      </c>
      <c r="AK294">
        <v>361.95089074475084</v>
      </c>
      <c r="AL294">
        <v>1.9700666942762635</v>
      </c>
      <c r="AM294">
        <v>2.8016626490708711</v>
      </c>
      <c r="AN294">
        <v>2260.1187711780453</v>
      </c>
      <c r="AO294">
        <v>1.0556763359473054</v>
      </c>
      <c r="AP294" t="s">
        <v>171</v>
      </c>
      <c r="AQ294" t="s">
        <v>171</v>
      </c>
      <c r="AR294" t="s">
        <v>171</v>
      </c>
      <c r="AS294" t="s">
        <v>274</v>
      </c>
      <c r="AT294" t="s">
        <v>274</v>
      </c>
      <c r="AU294">
        <v>0</v>
      </c>
      <c r="AV294">
        <v>0</v>
      </c>
      <c r="AW294">
        <v>193.99444239124304</v>
      </c>
      <c r="AX294">
        <v>1013.2948986611572</v>
      </c>
      <c r="AY294">
        <v>4.2747443122257778</v>
      </c>
      <c r="AZ294">
        <v>104.16512489935555</v>
      </c>
      <c r="BA294" t="e">
        <v>#VALUE!</v>
      </c>
      <c r="BB294">
        <v>139.35396599999999</v>
      </c>
      <c r="BG294" t="s">
        <v>591</v>
      </c>
    </row>
    <row r="295" spans="1:59">
      <c r="A295" t="s">
        <v>413</v>
      </c>
      <c r="B295" t="s">
        <v>248</v>
      </c>
      <c r="C295" t="s">
        <v>550</v>
      </c>
      <c r="D295" t="s">
        <v>562</v>
      </c>
      <c r="E295" t="s">
        <v>273</v>
      </c>
      <c r="F295">
        <v>36891</v>
      </c>
      <c r="G295">
        <v>2035</v>
      </c>
      <c r="H295">
        <v>50.049216999999999</v>
      </c>
      <c r="I295">
        <v>2234.212904313149</v>
      </c>
      <c r="J295">
        <v>44640.316836787853</v>
      </c>
      <c r="M295">
        <v>143.57602759414954</v>
      </c>
      <c r="N295">
        <v>1170.2802800476175</v>
      </c>
      <c r="O295">
        <v>239.87664210424529</v>
      </c>
      <c r="P295">
        <v>0</v>
      </c>
      <c r="Q295">
        <v>0</v>
      </c>
      <c r="R295">
        <v>0</v>
      </c>
      <c r="S295">
        <v>0</v>
      </c>
      <c r="T295">
        <v>23382.589183115841</v>
      </c>
      <c r="U295">
        <v>107.36516723234537</v>
      </c>
      <c r="V295">
        <v>1</v>
      </c>
      <c r="W295">
        <v>1</v>
      </c>
      <c r="X295">
        <v>0.23307426623481756</v>
      </c>
      <c r="Y295">
        <v>233.07426623481754</v>
      </c>
      <c r="Z295">
        <v>221.54269656613164</v>
      </c>
      <c r="AA295">
        <v>306.01140116234626</v>
      </c>
      <c r="AB295">
        <v>13.02444509942025</v>
      </c>
      <c r="AC295">
        <v>484.38537240389877</v>
      </c>
      <c r="AD295">
        <v>3424.4365096834258</v>
      </c>
      <c r="AE295">
        <v>16.843406006934021</v>
      </c>
      <c r="AF295">
        <v>10.212674194722329</v>
      </c>
      <c r="AG295">
        <v>1.8132693990023359</v>
      </c>
      <c r="AH295">
        <v>95.555590132575702</v>
      </c>
      <c r="AI295">
        <v>44.781166836985534</v>
      </c>
      <c r="AJ295">
        <v>176.7615297291461</v>
      </c>
      <c r="AK295">
        <v>379.7529598463899</v>
      </c>
      <c r="AL295">
        <v>1.8132693990023359</v>
      </c>
      <c r="AM295">
        <v>2.7026414495045663</v>
      </c>
      <c r="AN295">
        <v>2450.5515652351683</v>
      </c>
      <c r="AO295">
        <v>1.1446253756341203</v>
      </c>
      <c r="AP295" t="s">
        <v>171</v>
      </c>
      <c r="AQ295" t="s">
        <v>171</v>
      </c>
      <c r="AR295" t="s">
        <v>171</v>
      </c>
      <c r="AS295" t="s">
        <v>274</v>
      </c>
      <c r="AT295" t="s">
        <v>274</v>
      </c>
      <c r="AU295">
        <v>0</v>
      </c>
      <c r="AV295">
        <v>0</v>
      </c>
      <c r="AW295">
        <v>199.16106441213725</v>
      </c>
      <c r="AX295">
        <v>971.64219154580462</v>
      </c>
      <c r="AY295">
        <v>4.6569013504210774</v>
      </c>
      <c r="AZ295">
        <v>104.32052638531788</v>
      </c>
      <c r="BA295" t="e">
        <v>#VALUE!</v>
      </c>
      <c r="BB295">
        <v>139.35396599999999</v>
      </c>
      <c r="BG295" t="s">
        <v>592</v>
      </c>
    </row>
    <row r="296" spans="1:59">
      <c r="A296" t="s">
        <v>413</v>
      </c>
      <c r="B296" t="s">
        <v>248</v>
      </c>
      <c r="C296" t="s">
        <v>550</v>
      </c>
      <c r="D296" t="s">
        <v>564</v>
      </c>
      <c r="E296" t="s">
        <v>273</v>
      </c>
      <c r="F296">
        <v>51507</v>
      </c>
      <c r="G296">
        <v>2040</v>
      </c>
      <c r="H296">
        <v>49.353733999999903</v>
      </c>
      <c r="I296">
        <v>2416.5227096635213</v>
      </c>
      <c r="J296">
        <v>48963.320782648902</v>
      </c>
      <c r="M296">
        <v>143.57602759414954</v>
      </c>
      <c r="N296">
        <v>1230.4887709408486</v>
      </c>
      <c r="O296">
        <v>269.48512695752402</v>
      </c>
      <c r="P296">
        <v>0</v>
      </c>
      <c r="Q296">
        <v>0</v>
      </c>
      <c r="R296">
        <v>0</v>
      </c>
      <c r="S296">
        <v>0</v>
      </c>
      <c r="T296">
        <v>24932.029883308343</v>
      </c>
      <c r="U296">
        <v>111.51772995133464</v>
      </c>
      <c r="V296">
        <v>1</v>
      </c>
      <c r="W296">
        <v>1</v>
      </c>
      <c r="X296">
        <v>0.25470056855967099</v>
      </c>
      <c r="Y296">
        <v>254.70056855967101</v>
      </c>
      <c r="Z296">
        <v>242.24576452608812</v>
      </c>
      <c r="AA296">
        <v>331.41194391173815</v>
      </c>
      <c r="AB296">
        <v>13.991628979159136</v>
      </c>
      <c r="AC296">
        <v>531.223814355223</v>
      </c>
      <c r="AD296">
        <v>3725.1644539804738</v>
      </c>
      <c r="AE296">
        <v>18.119360711565367</v>
      </c>
      <c r="AF296">
        <v>10.941884081430628</v>
      </c>
      <c r="AG296">
        <v>1.8635351640628517</v>
      </c>
      <c r="AH296">
        <v>103.63722586757783</v>
      </c>
      <c r="AI296">
        <v>48.814152980825384</v>
      </c>
      <c r="AJ296">
        <v>193.43161154526274</v>
      </c>
      <c r="AK296">
        <v>417.04562898954958</v>
      </c>
      <c r="AL296">
        <v>1.8635351640628517</v>
      </c>
      <c r="AM296">
        <v>2.8367615441363396</v>
      </c>
      <c r="AN296">
        <v>2680.2895959809603</v>
      </c>
      <c r="AO296">
        <v>1.2519334541379119</v>
      </c>
      <c r="AP296" t="s">
        <v>171</v>
      </c>
      <c r="AQ296" t="s">
        <v>171</v>
      </c>
      <c r="AR296" t="s">
        <v>171</v>
      </c>
      <c r="AS296" t="s">
        <v>274</v>
      </c>
      <c r="AT296" t="s">
        <v>274</v>
      </c>
      <c r="AU296">
        <v>0</v>
      </c>
      <c r="AV296">
        <v>0</v>
      </c>
      <c r="AW296">
        <v>206.99137982780897</v>
      </c>
      <c r="AX296">
        <v>945.13775745337023</v>
      </c>
      <c r="AY296">
        <v>5.1607152674541608</v>
      </c>
      <c r="AZ296">
        <v>105.39961720249497</v>
      </c>
      <c r="BA296" t="e">
        <v>#VALUE!</v>
      </c>
      <c r="BB296">
        <v>139.35396599999999</v>
      </c>
      <c r="BG296" t="s">
        <v>593</v>
      </c>
    </row>
    <row r="297" spans="1:59">
      <c r="A297" t="s">
        <v>413</v>
      </c>
      <c r="B297" t="s">
        <v>248</v>
      </c>
      <c r="C297" t="s">
        <v>550</v>
      </c>
      <c r="D297" t="s">
        <v>566</v>
      </c>
      <c r="E297" t="s">
        <v>273</v>
      </c>
      <c r="F297">
        <v>44199</v>
      </c>
      <c r="G297">
        <v>2045</v>
      </c>
      <c r="H297">
        <v>48.317751999999899</v>
      </c>
      <c r="I297">
        <v>2613.7088345726638</v>
      </c>
      <c r="J297">
        <v>54094.172977514958</v>
      </c>
      <c r="M297">
        <v>143.57602759414954</v>
      </c>
      <c r="N297">
        <v>1285.7784454693297</v>
      </c>
      <c r="O297">
        <v>300.26230984204085</v>
      </c>
      <c r="P297">
        <v>0</v>
      </c>
      <c r="Q297">
        <v>0</v>
      </c>
      <c r="R297">
        <v>0</v>
      </c>
      <c r="S297">
        <v>0</v>
      </c>
      <c r="T297">
        <v>26610.891282138546</v>
      </c>
      <c r="U297">
        <v>114.87978533428844</v>
      </c>
      <c r="V297">
        <v>1</v>
      </c>
      <c r="W297">
        <v>1</v>
      </c>
      <c r="X297">
        <v>0.27584701889019086</v>
      </c>
      <c r="Y297">
        <v>275.84701889019084</v>
      </c>
      <c r="Z297">
        <v>262.40528830927798</v>
      </c>
      <c r="AA297">
        <v>357.64150842223569</v>
      </c>
      <c r="AB297">
        <v>15.102996209251558</v>
      </c>
      <c r="AC297">
        <v>577.85550221187509</v>
      </c>
      <c r="AD297">
        <v>4031.5856585792299</v>
      </c>
      <c r="AE297">
        <v>19.526501293583603</v>
      </c>
      <c r="AF297">
        <v>11.781834961235687</v>
      </c>
      <c r="AG297">
        <v>1.9810065781316823</v>
      </c>
      <c r="AH297">
        <v>112.30170596095888</v>
      </c>
      <c r="AI297">
        <v>52.71922758479181</v>
      </c>
      <c r="AJ297">
        <v>209.68606072448617</v>
      </c>
      <c r="AK297">
        <v>454.32252452743001</v>
      </c>
      <c r="AL297">
        <v>1.9810065781316823</v>
      </c>
      <c r="AM297">
        <v>3.0391262726655421</v>
      </c>
      <c r="AN297">
        <v>2904.1091497782222</v>
      </c>
      <c r="AO297">
        <v>1.356477077897515</v>
      </c>
      <c r="AP297" t="s">
        <v>171</v>
      </c>
      <c r="AQ297" t="s">
        <v>171</v>
      </c>
      <c r="AR297" t="s">
        <v>171</v>
      </c>
      <c r="AS297" t="s">
        <v>274</v>
      </c>
      <c r="AT297" t="s">
        <v>274</v>
      </c>
      <c r="AU297">
        <v>0</v>
      </c>
      <c r="AV297">
        <v>0</v>
      </c>
      <c r="AW297">
        <v>214.5369755280835</v>
      </c>
      <c r="AX297">
        <v>918.68679434094076</v>
      </c>
      <c r="AY297">
        <v>5.709020131776648</v>
      </c>
      <c r="AZ297">
        <v>105.53854172333287</v>
      </c>
      <c r="BA297" t="e">
        <v>#VALUE!</v>
      </c>
      <c r="BB297">
        <v>139.35396599999999</v>
      </c>
      <c r="BG297" t="s">
        <v>594</v>
      </c>
    </row>
    <row r="298" spans="1:59">
      <c r="A298" t="s">
        <v>413</v>
      </c>
      <c r="B298" t="s">
        <v>248</v>
      </c>
      <c r="C298" t="s">
        <v>550</v>
      </c>
      <c r="D298" t="s">
        <v>568</v>
      </c>
      <c r="E298" t="s">
        <v>273</v>
      </c>
      <c r="F298">
        <v>36891</v>
      </c>
      <c r="G298">
        <v>2050</v>
      </c>
      <c r="H298">
        <v>47.049782</v>
      </c>
      <c r="I298">
        <v>2826.9851736151954</v>
      </c>
      <c r="J298">
        <v>60084.979216592234</v>
      </c>
      <c r="M298">
        <v>143.57602759414954</v>
      </c>
      <c r="N298">
        <v>1332.1316132464831</v>
      </c>
      <c r="O298">
        <v>330.96229719645549</v>
      </c>
      <c r="P298">
        <v>0</v>
      </c>
      <c r="Q298">
        <v>0</v>
      </c>
      <c r="R298">
        <v>0</v>
      </c>
      <c r="S298">
        <v>0</v>
      </c>
      <c r="T298">
        <v>28313.236674433116</v>
      </c>
      <c r="U298">
        <v>117.07252669217768</v>
      </c>
      <c r="V298">
        <v>1</v>
      </c>
      <c r="W298">
        <v>1</v>
      </c>
      <c r="X298">
        <v>0.29484425125750396</v>
      </c>
      <c r="Y298">
        <v>294.84425125750397</v>
      </c>
      <c r="Z298">
        <v>280.44528263506112</v>
      </c>
      <c r="AA298">
        <v>382.91686844802848</v>
      </c>
      <c r="AB298">
        <v>16.194788292758986</v>
      </c>
      <c r="AC298">
        <v>617.76843290243494</v>
      </c>
      <c r="AD298">
        <v>4320.8123031868672</v>
      </c>
      <c r="AE298">
        <v>20.89454032536921</v>
      </c>
      <c r="AF298">
        <v>12.60382987542717</v>
      </c>
      <c r="AG298">
        <v>2.1128412787482733</v>
      </c>
      <c r="AH298">
        <v>119.98148705165924</v>
      </c>
      <c r="AI298">
        <v>56.18920188781118</v>
      </c>
      <c r="AJ298">
        <v>224.25608074724994</v>
      </c>
      <c r="AK298">
        <v>485.89041238669085</v>
      </c>
      <c r="AL298">
        <v>2.1128412787482733</v>
      </c>
      <c r="AM298">
        <v>3.2505669169172458</v>
      </c>
      <c r="AN298">
        <v>3104.4369838575799</v>
      </c>
      <c r="AO298">
        <v>1.4500479807040634</v>
      </c>
      <c r="AP298" t="s">
        <v>171</v>
      </c>
      <c r="AQ298" t="s">
        <v>171</v>
      </c>
      <c r="AR298" t="s">
        <v>171</v>
      </c>
      <c r="AS298" t="s">
        <v>274</v>
      </c>
      <c r="AT298" t="s">
        <v>274</v>
      </c>
      <c r="AU298">
        <v>0</v>
      </c>
      <c r="AV298">
        <v>0</v>
      </c>
      <c r="AW298">
        <v>221.33267338273822</v>
      </c>
      <c r="AX298">
        <v>890.86960585872328</v>
      </c>
      <c r="AY298">
        <v>6.2666443652704693</v>
      </c>
      <c r="AZ298">
        <v>104.2963557111452</v>
      </c>
      <c r="BA298" t="e">
        <v>#VALUE!</v>
      </c>
      <c r="BB298">
        <v>139.35396599999999</v>
      </c>
      <c r="BG298" t="s">
        <v>595</v>
      </c>
    </row>
    <row r="299" spans="1:59">
      <c r="A299" t="s">
        <v>413</v>
      </c>
      <c r="B299" t="s">
        <v>248</v>
      </c>
      <c r="C299" t="s">
        <v>550</v>
      </c>
      <c r="D299" t="s">
        <v>412</v>
      </c>
      <c r="E299" t="s">
        <v>286</v>
      </c>
      <c r="F299">
        <v>35064</v>
      </c>
      <c r="G299">
        <v>2000</v>
      </c>
      <c r="H299">
        <v>45.987623999999904</v>
      </c>
      <c r="I299">
        <v>874.68047424052702</v>
      </c>
      <c r="J299">
        <v>19019.910101042158</v>
      </c>
      <c r="M299">
        <v>79.116277496934572</v>
      </c>
      <c r="N299">
        <v>72.879198163507098</v>
      </c>
      <c r="O299">
        <v>0</v>
      </c>
      <c r="P299">
        <v>0</v>
      </c>
      <c r="Q299">
        <v>0</v>
      </c>
      <c r="R299">
        <v>0</v>
      </c>
      <c r="S299">
        <v>0</v>
      </c>
      <c r="T299">
        <v>1584.7567633306571</v>
      </c>
      <c r="U299">
        <v>0</v>
      </c>
      <c r="V299">
        <v>0.1307533514053533</v>
      </c>
      <c r="W299">
        <v>0</v>
      </c>
      <c r="X299">
        <v>1.6805005964211965E-2</v>
      </c>
      <c r="Y299">
        <v>16.805005964211965</v>
      </c>
      <c r="Z299">
        <v>16.805005964211965</v>
      </c>
      <c r="AA299">
        <v>0</v>
      </c>
      <c r="AB299">
        <v>0</v>
      </c>
      <c r="AC299">
        <v>68.34371245607089</v>
      </c>
      <c r="AD299">
        <v>14.82701332540567</v>
      </c>
      <c r="AE299">
        <v>0</v>
      </c>
      <c r="AF299">
        <v>0</v>
      </c>
      <c r="AG299">
        <v>0</v>
      </c>
      <c r="AH299">
        <v>7.6137782906146469</v>
      </c>
      <c r="AI299">
        <v>3.1379145594996611</v>
      </c>
      <c r="AJ299">
        <v>13.667091404712304</v>
      </c>
      <c r="AK299">
        <v>60.255104190514842</v>
      </c>
      <c r="AL299">
        <v>0</v>
      </c>
      <c r="AM299">
        <v>0</v>
      </c>
      <c r="AN299">
        <v>188.10716896641958</v>
      </c>
      <c r="AO299">
        <v>8.7862766077724377E-2</v>
      </c>
      <c r="AP299">
        <v>0</v>
      </c>
      <c r="AQ299">
        <v>0</v>
      </c>
      <c r="AR299">
        <v>0</v>
      </c>
      <c r="AS299" t="s">
        <v>274</v>
      </c>
      <c r="AT299" t="s">
        <v>274</v>
      </c>
      <c r="AU299">
        <v>0</v>
      </c>
      <c r="AV299">
        <v>0</v>
      </c>
      <c r="AW299">
        <v>230.58714129248966</v>
      </c>
      <c r="AX299">
        <v>0</v>
      </c>
      <c r="AY299">
        <v>0.36542453170035488</v>
      </c>
      <c r="AZ299">
        <v>19.212737061272023</v>
      </c>
      <c r="BA299" t="e">
        <v>#VALUE!</v>
      </c>
      <c r="BB299">
        <v>150.96746640000001</v>
      </c>
      <c r="BG299" t="s">
        <v>596</v>
      </c>
    </row>
    <row r="300" spans="1:59">
      <c r="A300" t="s">
        <v>413</v>
      </c>
      <c r="B300" t="s">
        <v>248</v>
      </c>
      <c r="C300" t="s">
        <v>550</v>
      </c>
      <c r="D300" t="s">
        <v>571</v>
      </c>
      <c r="E300" t="s">
        <v>286</v>
      </c>
      <c r="F300">
        <v>36891</v>
      </c>
      <c r="G300">
        <v>2005</v>
      </c>
      <c r="H300">
        <v>47.044125999999999</v>
      </c>
      <c r="I300">
        <v>1096.741</v>
      </c>
      <c r="J300">
        <v>23313.027433010448</v>
      </c>
      <c r="M300">
        <v>111.34615254554205</v>
      </c>
      <c r="N300">
        <v>69.292000000000002</v>
      </c>
      <c r="O300">
        <v>0</v>
      </c>
      <c r="P300">
        <v>0</v>
      </c>
      <c r="Q300">
        <v>0</v>
      </c>
      <c r="R300">
        <v>0</v>
      </c>
      <c r="S300">
        <v>0</v>
      </c>
      <c r="T300">
        <v>1472.9150245027402</v>
      </c>
      <c r="U300">
        <v>0</v>
      </c>
      <c r="V300">
        <v>9.1451407696003129E-2</v>
      </c>
      <c r="W300">
        <v>0</v>
      </c>
      <c r="X300">
        <v>1.3929774893062189E-2</v>
      </c>
      <c r="Y300">
        <v>13.92977489306219</v>
      </c>
      <c r="Z300">
        <v>13.92977489306219</v>
      </c>
      <c r="AA300">
        <v>0</v>
      </c>
      <c r="AB300">
        <v>0</v>
      </c>
      <c r="AC300">
        <v>57.856866232605753</v>
      </c>
      <c r="AD300">
        <v>12.290204383097315</v>
      </c>
      <c r="AE300">
        <v>0</v>
      </c>
      <c r="AF300">
        <v>0</v>
      </c>
      <c r="AG300">
        <v>0</v>
      </c>
      <c r="AH300">
        <v>6.3111086006043688</v>
      </c>
      <c r="AI300">
        <v>2.6010370683937083</v>
      </c>
      <c r="AJ300">
        <v>11.328737824668481</v>
      </c>
      <c r="AK300">
        <v>51.152168086273292</v>
      </c>
      <c r="AL300">
        <v>0</v>
      </c>
      <c r="AM300">
        <v>0</v>
      </c>
      <c r="AN300">
        <v>155.923212705406</v>
      </c>
      <c r="AO300">
        <v>7.2829998129778944E-2</v>
      </c>
      <c r="AP300">
        <v>0</v>
      </c>
      <c r="AQ300">
        <v>0</v>
      </c>
      <c r="AR300">
        <v>0</v>
      </c>
      <c r="AS300" t="s">
        <v>274</v>
      </c>
      <c r="AT300" t="s">
        <v>274</v>
      </c>
      <c r="AU300">
        <v>0</v>
      </c>
      <c r="AV300">
        <v>0</v>
      </c>
      <c r="AW300">
        <v>201.03005964703269</v>
      </c>
      <c r="AX300">
        <v>0</v>
      </c>
      <c r="AY300">
        <v>0.2961001952307965</v>
      </c>
      <c r="AZ300">
        <v>12.701061502270992</v>
      </c>
      <c r="BA300" t="e">
        <v>#VALUE!</v>
      </c>
      <c r="BB300">
        <v>150.96746640000001</v>
      </c>
      <c r="BG300" t="s">
        <v>597</v>
      </c>
    </row>
    <row r="301" spans="1:59">
      <c r="A301" t="s">
        <v>413</v>
      </c>
      <c r="B301" t="s">
        <v>248</v>
      </c>
      <c r="C301" t="s">
        <v>550</v>
      </c>
      <c r="D301" t="s">
        <v>413</v>
      </c>
      <c r="E301" t="s">
        <v>286</v>
      </c>
      <c r="F301">
        <v>38718</v>
      </c>
      <c r="G301">
        <v>2010</v>
      </c>
      <c r="H301">
        <v>48.183584000000003</v>
      </c>
      <c r="I301">
        <v>1270.7596170178529</v>
      </c>
      <c r="J301">
        <v>26373.289646072255</v>
      </c>
      <c r="M301">
        <v>143.57602759414954</v>
      </c>
      <c r="N301">
        <v>76.662919228612012</v>
      </c>
      <c r="O301">
        <v>0</v>
      </c>
      <c r="P301">
        <v>0</v>
      </c>
      <c r="Q301">
        <v>0</v>
      </c>
      <c r="R301">
        <v>0</v>
      </c>
      <c r="S301">
        <v>0</v>
      </c>
      <c r="T301">
        <v>1591.0588807302506</v>
      </c>
      <c r="U301">
        <v>0</v>
      </c>
      <c r="V301">
        <v>9.2975499979526824E-2</v>
      </c>
      <c r="W301">
        <v>0</v>
      </c>
      <c r="X301">
        <v>1.5411551225243523E-2</v>
      </c>
      <c r="Y301">
        <v>15.411551225243523</v>
      </c>
      <c r="Z301">
        <v>15.411551225243523</v>
      </c>
      <c r="AA301">
        <v>0</v>
      </c>
      <c r="AB301">
        <v>0</v>
      </c>
      <c r="AC301">
        <v>65.346033578767461</v>
      </c>
      <c r="AD301">
        <v>13.597571810952532</v>
      </c>
      <c r="AE301">
        <v>0</v>
      </c>
      <c r="AF301">
        <v>0</v>
      </c>
      <c r="AG301">
        <v>0</v>
      </c>
      <c r="AH301">
        <v>6.982451204917326</v>
      </c>
      <c r="AI301">
        <v>2.8777217382221991</v>
      </c>
      <c r="AJ301">
        <v>12.533829487021324</v>
      </c>
      <c r="AK301">
        <v>57.928124838299446</v>
      </c>
      <c r="AL301">
        <v>0</v>
      </c>
      <c r="AM301">
        <v>0</v>
      </c>
      <c r="AN301">
        <v>172.50950559227948</v>
      </c>
      <c r="AO301">
        <v>8.0577271027581929E-2</v>
      </c>
      <c r="AP301">
        <v>0</v>
      </c>
      <c r="AQ301">
        <v>0</v>
      </c>
      <c r="AR301">
        <v>0</v>
      </c>
      <c r="AS301" t="s">
        <v>274</v>
      </c>
      <c r="AT301" t="s">
        <v>274</v>
      </c>
      <c r="AU301">
        <v>0</v>
      </c>
      <c r="AV301">
        <v>0</v>
      </c>
      <c r="AW301">
        <v>201.03005964703269</v>
      </c>
      <c r="AX301">
        <v>0</v>
      </c>
      <c r="AY301">
        <v>0.31985066169514337</v>
      </c>
      <c r="AZ301">
        <v>12.127825765671153</v>
      </c>
      <c r="BA301" t="e">
        <v>#VALUE!</v>
      </c>
      <c r="BB301">
        <v>150.96746640000001</v>
      </c>
      <c r="BG301" t="s">
        <v>598</v>
      </c>
    </row>
    <row r="302" spans="1:59">
      <c r="A302" t="s">
        <v>413</v>
      </c>
      <c r="B302" t="s">
        <v>248</v>
      </c>
      <c r="C302" t="s">
        <v>550</v>
      </c>
      <c r="D302" t="s">
        <v>415</v>
      </c>
      <c r="E302" t="s">
        <v>286</v>
      </c>
      <c r="F302">
        <v>40545</v>
      </c>
      <c r="G302">
        <v>2015</v>
      </c>
      <c r="H302">
        <v>49.119718999999904</v>
      </c>
      <c r="I302">
        <v>1541.1841297767451</v>
      </c>
      <c r="J302">
        <v>31376.07790013514</v>
      </c>
      <c r="M302">
        <v>143.57602759414954</v>
      </c>
      <c r="N302">
        <v>85.187924020648637</v>
      </c>
      <c r="O302">
        <v>0</v>
      </c>
      <c r="P302">
        <v>0</v>
      </c>
      <c r="Q302">
        <v>0</v>
      </c>
      <c r="R302">
        <v>0</v>
      </c>
      <c r="S302">
        <v>0</v>
      </c>
      <c r="T302">
        <v>1734.2917621464571</v>
      </c>
      <c r="U302">
        <v>0</v>
      </c>
      <c r="V302">
        <v>8.7416049944641597E-2</v>
      </c>
      <c r="W302">
        <v>0</v>
      </c>
      <c r="X302">
        <v>1.6970539847729935E-2</v>
      </c>
      <c r="Y302">
        <v>16.970539847729935</v>
      </c>
      <c r="Z302">
        <v>16.970539847729935</v>
      </c>
      <c r="AA302">
        <v>0</v>
      </c>
      <c r="AB302">
        <v>0</v>
      </c>
      <c r="AC302">
        <v>71.956252198879383</v>
      </c>
      <c r="AD302">
        <v>14.973063442969087</v>
      </c>
      <c r="AE302">
        <v>0</v>
      </c>
      <c r="AF302">
        <v>0</v>
      </c>
      <c r="AG302">
        <v>0</v>
      </c>
      <c r="AH302">
        <v>7.6887760794505606</v>
      </c>
      <c r="AI302">
        <v>3.168823872134702</v>
      </c>
      <c r="AJ302">
        <v>13.801715975595233</v>
      </c>
      <c r="AK302">
        <v>63.787968939972885</v>
      </c>
      <c r="AL302">
        <v>0</v>
      </c>
      <c r="AM302">
        <v>0</v>
      </c>
      <c r="AN302">
        <v>189.96007578852331</v>
      </c>
      <c r="AO302">
        <v>8.872823824217646E-2</v>
      </c>
      <c r="AP302">
        <v>0</v>
      </c>
      <c r="AQ302">
        <v>0</v>
      </c>
      <c r="AR302">
        <v>0</v>
      </c>
      <c r="AS302" t="s">
        <v>274</v>
      </c>
      <c r="AT302" t="s">
        <v>274</v>
      </c>
      <c r="AU302">
        <v>0</v>
      </c>
      <c r="AV302">
        <v>0</v>
      </c>
      <c r="AW302">
        <v>199.21297581587336</v>
      </c>
      <c r="AX302">
        <v>0</v>
      </c>
      <c r="AY302">
        <v>0.34549342287015056</v>
      </c>
      <c r="AZ302">
        <v>11.011364261964127</v>
      </c>
      <c r="BA302" t="e">
        <v>#VALUE!</v>
      </c>
      <c r="BB302">
        <v>143.801895</v>
      </c>
      <c r="BG302" t="s">
        <v>599</v>
      </c>
    </row>
    <row r="303" spans="1:59">
      <c r="A303" t="s">
        <v>413</v>
      </c>
      <c r="B303" t="s">
        <v>248</v>
      </c>
      <c r="C303" t="s">
        <v>550</v>
      </c>
      <c r="D303" t="s">
        <v>181</v>
      </c>
      <c r="E303" t="s">
        <v>286</v>
      </c>
      <c r="F303">
        <v>42372</v>
      </c>
      <c r="G303">
        <v>2020</v>
      </c>
      <c r="H303">
        <v>49.809726999999896</v>
      </c>
      <c r="I303">
        <v>1765.7352250687322</v>
      </c>
      <c r="J303">
        <v>35449.606561158944</v>
      </c>
      <c r="M303">
        <v>143.57602759414954</v>
      </c>
      <c r="N303">
        <v>94.724511998031517</v>
      </c>
      <c r="O303">
        <v>0</v>
      </c>
      <c r="P303">
        <v>0</v>
      </c>
      <c r="Q303">
        <v>0</v>
      </c>
      <c r="R303">
        <v>0</v>
      </c>
      <c r="S303">
        <v>0</v>
      </c>
      <c r="T303">
        <v>1901.7271867005356</v>
      </c>
      <c r="U303">
        <v>0</v>
      </c>
      <c r="V303">
        <v>8.6955984467415759E-2</v>
      </c>
      <c r="W303">
        <v>0</v>
      </c>
      <c r="X303">
        <v>1.8455050502942712E-2</v>
      </c>
      <c r="Y303">
        <v>18.455050502942711</v>
      </c>
      <c r="Z303">
        <v>18.455050502942711</v>
      </c>
      <c r="AA303">
        <v>0</v>
      </c>
      <c r="AB303">
        <v>0</v>
      </c>
      <c r="AC303">
        <v>78.250679132663876</v>
      </c>
      <c r="AD303">
        <v>16.28284335696739</v>
      </c>
      <c r="AE303">
        <v>0</v>
      </c>
      <c r="AF303">
        <v>0</v>
      </c>
      <c r="AG303">
        <v>0</v>
      </c>
      <c r="AH303">
        <v>8.3613575127993816</v>
      </c>
      <c r="AI303">
        <v>3.446019108402087</v>
      </c>
      <c r="AJ303">
        <v>15.009031394540624</v>
      </c>
      <c r="AK303">
        <v>69.367869191551392</v>
      </c>
      <c r="AL303">
        <v>0</v>
      </c>
      <c r="AM303">
        <v>0</v>
      </c>
      <c r="AN303">
        <v>206.57697537470889</v>
      </c>
      <c r="AO303">
        <v>9.6489807188752302E-2</v>
      </c>
      <c r="AP303">
        <v>0</v>
      </c>
      <c r="AQ303">
        <v>0</v>
      </c>
      <c r="AR303">
        <v>0</v>
      </c>
      <c r="AS303" t="s">
        <v>274</v>
      </c>
      <c r="AT303" t="s">
        <v>274</v>
      </c>
      <c r="AU303">
        <v>0</v>
      </c>
      <c r="AV303">
        <v>0</v>
      </c>
      <c r="AW303">
        <v>194.82866803606473</v>
      </c>
      <c r="AX303">
        <v>0</v>
      </c>
      <c r="AY303">
        <v>0.37051097475283795</v>
      </c>
      <c r="AZ303">
        <v>10.451765497414449</v>
      </c>
      <c r="BA303" t="e">
        <v>#VALUE!</v>
      </c>
      <c r="BB303">
        <v>136.6363236</v>
      </c>
      <c r="BG303" t="s">
        <v>600</v>
      </c>
    </row>
    <row r="304" spans="1:59">
      <c r="A304" t="s">
        <v>413</v>
      </c>
      <c r="B304" t="s">
        <v>248</v>
      </c>
      <c r="C304" t="s">
        <v>550</v>
      </c>
      <c r="D304" t="s">
        <v>418</v>
      </c>
      <c r="E304" t="s">
        <v>286</v>
      </c>
      <c r="F304">
        <v>44199</v>
      </c>
      <c r="G304">
        <v>2025</v>
      </c>
      <c r="H304">
        <v>50.228752999999905</v>
      </c>
      <c r="I304">
        <v>1909.8176643748195</v>
      </c>
      <c r="J304">
        <v>38022.398532864696</v>
      </c>
      <c r="M304">
        <v>143.57602759414954</v>
      </c>
      <c r="N304">
        <v>110.62734622247915</v>
      </c>
      <c r="O304">
        <v>0</v>
      </c>
      <c r="P304">
        <v>0</v>
      </c>
      <c r="Q304">
        <v>0</v>
      </c>
      <c r="R304">
        <v>0</v>
      </c>
      <c r="S304">
        <v>0</v>
      </c>
      <c r="T304">
        <v>2202.4704898104746</v>
      </c>
      <c r="U304">
        <v>0</v>
      </c>
      <c r="V304">
        <v>9.5311262749568373E-2</v>
      </c>
      <c r="W304">
        <v>0</v>
      </c>
      <c r="X304">
        <v>2.0876975763532365E-2</v>
      </c>
      <c r="Y304">
        <v>20.876975763532364</v>
      </c>
      <c r="Z304">
        <v>20.876975763532364</v>
      </c>
      <c r="AA304">
        <v>0</v>
      </c>
      <c r="AB304">
        <v>0</v>
      </c>
      <c r="AC304">
        <v>88.519808248266955</v>
      </c>
      <c r="AD304">
        <v>18.419701754302881</v>
      </c>
      <c r="AE304">
        <v>0</v>
      </c>
      <c r="AF304">
        <v>0</v>
      </c>
      <c r="AG304">
        <v>0</v>
      </c>
      <c r="AH304">
        <v>9.4586497131019946</v>
      </c>
      <c r="AI304">
        <v>3.8982530768641546</v>
      </c>
      <c r="AJ304">
        <v>16.97872268666821</v>
      </c>
      <c r="AK304">
        <v>78.471273955548568</v>
      </c>
      <c r="AL304">
        <v>0</v>
      </c>
      <c r="AM304">
        <v>0</v>
      </c>
      <c r="AN304">
        <v>233.68684401670677</v>
      </c>
      <c r="AO304">
        <v>0.10915252525514836</v>
      </c>
      <c r="AP304">
        <v>0</v>
      </c>
      <c r="AQ304">
        <v>0</v>
      </c>
      <c r="AR304">
        <v>0</v>
      </c>
      <c r="AS304" t="s">
        <v>274</v>
      </c>
      <c r="AT304" t="s">
        <v>274</v>
      </c>
      <c r="AU304">
        <v>0</v>
      </c>
      <c r="AV304">
        <v>0</v>
      </c>
      <c r="AW304">
        <v>188.71442257637943</v>
      </c>
      <c r="AX304">
        <v>0</v>
      </c>
      <c r="AY304">
        <v>0.41563794672609938</v>
      </c>
      <c r="AZ304">
        <v>10.931397354294795</v>
      </c>
      <c r="BA304" t="e">
        <v>#VALUE!</v>
      </c>
      <c r="BB304">
        <v>137.99514479999999</v>
      </c>
      <c r="BG304" t="s">
        <v>601</v>
      </c>
    </row>
    <row r="305" spans="1:59">
      <c r="A305" t="s">
        <v>413</v>
      </c>
      <c r="B305" t="s">
        <v>248</v>
      </c>
      <c r="C305" t="s">
        <v>550</v>
      </c>
      <c r="D305" t="s">
        <v>420</v>
      </c>
      <c r="E305" t="s">
        <v>286</v>
      </c>
      <c r="F305">
        <v>46026</v>
      </c>
      <c r="G305">
        <v>2030</v>
      </c>
      <c r="H305">
        <v>50.335040999999904</v>
      </c>
      <c r="I305">
        <v>2065.6571038367961</v>
      </c>
      <c r="J305">
        <v>41038.152801679447</v>
      </c>
      <c r="M305">
        <v>143.57602759414954</v>
      </c>
      <c r="N305">
        <v>133.70419663456732</v>
      </c>
      <c r="O305">
        <v>0</v>
      </c>
      <c r="P305">
        <v>0</v>
      </c>
      <c r="Q305">
        <v>0</v>
      </c>
      <c r="R305">
        <v>0</v>
      </c>
      <c r="S305">
        <v>0</v>
      </c>
      <c r="T305">
        <v>2656.2846474003582</v>
      </c>
      <c r="U305">
        <v>0</v>
      </c>
      <c r="V305">
        <v>0.10757812365080853</v>
      </c>
      <c r="W305">
        <v>0</v>
      </c>
      <c r="X305">
        <v>2.4271893944746353E-2</v>
      </c>
      <c r="Y305">
        <v>24.271893944746353</v>
      </c>
      <c r="Z305">
        <v>24.271893944746353</v>
      </c>
      <c r="AA305">
        <v>0</v>
      </c>
      <c r="AB305">
        <v>0</v>
      </c>
      <c r="AC305">
        <v>102.91449404105107</v>
      </c>
      <c r="AD305">
        <v>21.415029290557182</v>
      </c>
      <c r="AE305">
        <v>0</v>
      </c>
      <c r="AF305">
        <v>0</v>
      </c>
      <c r="AG305">
        <v>0</v>
      </c>
      <c r="AH305">
        <v>10.996772008421999</v>
      </c>
      <c r="AI305">
        <v>4.5321691380561653</v>
      </c>
      <c r="AJ305">
        <v>19.739724806690187</v>
      </c>
      <c r="AK305">
        <v>91.23191312437234</v>
      </c>
      <c r="AL305">
        <v>0</v>
      </c>
      <c r="AM305">
        <v>0</v>
      </c>
      <c r="AN305">
        <v>271.68792829485426</v>
      </c>
      <c r="AO305">
        <v>0.12690240898885555</v>
      </c>
      <c r="AP305">
        <v>0</v>
      </c>
      <c r="AQ305">
        <v>0</v>
      </c>
      <c r="AR305">
        <v>0</v>
      </c>
      <c r="AS305" t="s">
        <v>274</v>
      </c>
      <c r="AT305" t="s">
        <v>274</v>
      </c>
      <c r="AU305">
        <v>0</v>
      </c>
      <c r="AV305">
        <v>0</v>
      </c>
      <c r="AW305">
        <v>181.53427159122691</v>
      </c>
      <c r="AX305">
        <v>0</v>
      </c>
      <c r="AY305">
        <v>0.48220669860478305</v>
      </c>
      <c r="AZ305">
        <v>11.750204765187414</v>
      </c>
      <c r="BA305" t="e">
        <v>#VALUE!</v>
      </c>
      <c r="BB305">
        <v>139.35396599999999</v>
      </c>
      <c r="BG305" t="s">
        <v>602</v>
      </c>
    </row>
    <row r="306" spans="1:59">
      <c r="A306" t="s">
        <v>413</v>
      </c>
      <c r="B306" t="s">
        <v>248</v>
      </c>
      <c r="C306" t="s">
        <v>550</v>
      </c>
      <c r="D306">
        <v>0</v>
      </c>
      <c r="E306" t="s">
        <v>286</v>
      </c>
      <c r="F306">
        <v>47853</v>
      </c>
      <c r="G306">
        <v>2035</v>
      </c>
      <c r="H306">
        <v>50.049216999999999</v>
      </c>
      <c r="I306">
        <v>2234.212904313149</v>
      </c>
      <c r="J306">
        <v>44640.316836787853</v>
      </c>
      <c r="M306">
        <v>143.57602759414954</v>
      </c>
      <c r="N306">
        <v>152.2279923074291</v>
      </c>
      <c r="O306">
        <v>0</v>
      </c>
      <c r="P306">
        <v>0</v>
      </c>
      <c r="Q306">
        <v>0</v>
      </c>
      <c r="R306">
        <v>0</v>
      </c>
      <c r="S306">
        <v>0</v>
      </c>
      <c r="T306">
        <v>3041.565911159591</v>
      </c>
      <c r="U306">
        <v>0</v>
      </c>
      <c r="V306">
        <v>0.11510551237335571</v>
      </c>
      <c r="W306">
        <v>0</v>
      </c>
      <c r="X306">
        <v>2.6453748261730279E-2</v>
      </c>
      <c r="Y306">
        <v>26.453748261730279</v>
      </c>
      <c r="Z306">
        <v>26.453748261730279</v>
      </c>
      <c r="AA306">
        <v>0</v>
      </c>
      <c r="AB306">
        <v>0</v>
      </c>
      <c r="AC306">
        <v>112.16570590011929</v>
      </c>
      <c r="AD306">
        <v>23.340073714873842</v>
      </c>
      <c r="AE306">
        <v>0</v>
      </c>
      <c r="AF306">
        <v>0</v>
      </c>
      <c r="AG306">
        <v>0</v>
      </c>
      <c r="AH306">
        <v>11.985296205754231</v>
      </c>
      <c r="AI306">
        <v>4.9395758621329868</v>
      </c>
      <c r="AJ306">
        <v>21.514172399597292</v>
      </c>
      <c r="AK306">
        <v>99.432951904051066</v>
      </c>
      <c r="AL306">
        <v>0</v>
      </c>
      <c r="AM306">
        <v>0</v>
      </c>
      <c r="AN306">
        <v>296.11055804809831</v>
      </c>
      <c r="AO306">
        <v>0.13830994766376498</v>
      </c>
      <c r="AP306">
        <v>0</v>
      </c>
      <c r="AQ306">
        <v>0</v>
      </c>
      <c r="AR306">
        <v>0</v>
      </c>
      <c r="AS306" t="s">
        <v>274</v>
      </c>
      <c r="AT306" t="s">
        <v>274</v>
      </c>
      <c r="AU306">
        <v>0</v>
      </c>
      <c r="AV306">
        <v>0</v>
      </c>
      <c r="AW306">
        <v>173.77716056522721</v>
      </c>
      <c r="AX306">
        <v>0</v>
      </c>
      <c r="AY306">
        <v>0.52855468771330194</v>
      </c>
      <c r="AZ306">
        <v>11.840298751592252</v>
      </c>
      <c r="BA306" t="e">
        <v>#VALUE!</v>
      </c>
      <c r="BB306">
        <v>139.35396599999999</v>
      </c>
      <c r="BG306" t="s">
        <v>603</v>
      </c>
    </row>
    <row r="307" spans="1:59">
      <c r="A307" t="s">
        <v>413</v>
      </c>
      <c r="B307" t="s">
        <v>248</v>
      </c>
      <c r="C307" t="s">
        <v>550</v>
      </c>
      <c r="D307" t="s">
        <v>423</v>
      </c>
      <c r="E307" t="s">
        <v>286</v>
      </c>
      <c r="F307">
        <v>49680</v>
      </c>
      <c r="G307">
        <v>2040</v>
      </c>
      <c r="H307">
        <v>49.353733999999903</v>
      </c>
      <c r="I307">
        <v>2416.5227096635213</v>
      </c>
      <c r="J307">
        <v>48963.320782648902</v>
      </c>
      <c r="M307">
        <v>143.57602759414954</v>
      </c>
      <c r="N307">
        <v>186.14627794122944</v>
      </c>
      <c r="O307">
        <v>0</v>
      </c>
      <c r="P307">
        <v>0</v>
      </c>
      <c r="Q307">
        <v>0</v>
      </c>
      <c r="R307">
        <v>0</v>
      </c>
      <c r="S307">
        <v>0</v>
      </c>
      <c r="T307">
        <v>3771.6756738452618</v>
      </c>
      <c r="U307">
        <v>0</v>
      </c>
      <c r="V307">
        <v>0.13140030531372546</v>
      </c>
      <c r="W307">
        <v>0</v>
      </c>
      <c r="X307">
        <v>3.0860152067353909E-2</v>
      </c>
      <c r="Y307">
        <v>30.860152067353908</v>
      </c>
      <c r="Z307">
        <v>30.860152067353908</v>
      </c>
      <c r="AA307">
        <v>0</v>
      </c>
      <c r="AB307">
        <v>0</v>
      </c>
      <c r="AC307">
        <v>130.84916007261393</v>
      </c>
      <c r="AD307">
        <v>27.227832403102529</v>
      </c>
      <c r="AE307">
        <v>0</v>
      </c>
      <c r="AF307">
        <v>0</v>
      </c>
      <c r="AG307">
        <v>0</v>
      </c>
      <c r="AH307">
        <v>13.98168833476543</v>
      </c>
      <c r="AI307">
        <v>5.7623615657588552</v>
      </c>
      <c r="AJ307">
        <v>25.097790501595053</v>
      </c>
      <c r="AK307">
        <v>115.99550981983221</v>
      </c>
      <c r="AL307">
        <v>0</v>
      </c>
      <c r="AM307">
        <v>0</v>
      </c>
      <c r="AN307">
        <v>345.433726808877</v>
      </c>
      <c r="AO307">
        <v>0.16134825110989284</v>
      </c>
      <c r="AP307">
        <v>0</v>
      </c>
      <c r="AQ307">
        <v>0</v>
      </c>
      <c r="AR307">
        <v>0</v>
      </c>
      <c r="AS307" t="s">
        <v>274</v>
      </c>
      <c r="AT307" t="s">
        <v>274</v>
      </c>
      <c r="AU307">
        <v>0</v>
      </c>
      <c r="AV307">
        <v>0</v>
      </c>
      <c r="AW307">
        <v>165.78441647432325</v>
      </c>
      <c r="AX307">
        <v>0</v>
      </c>
      <c r="AY307">
        <v>0.62528505071883655</v>
      </c>
      <c r="AZ307">
        <v>12.770478814019052</v>
      </c>
      <c r="BA307" t="e">
        <v>#VALUE!</v>
      </c>
      <c r="BB307">
        <v>139.35396599999999</v>
      </c>
      <c r="BG307" t="s">
        <v>604</v>
      </c>
    </row>
    <row r="308" spans="1:59">
      <c r="A308" t="s">
        <v>413</v>
      </c>
      <c r="B308" t="s">
        <v>248</v>
      </c>
      <c r="C308" t="s">
        <v>550</v>
      </c>
      <c r="D308">
        <v>0</v>
      </c>
      <c r="E308" t="s">
        <v>286</v>
      </c>
      <c r="F308">
        <v>51507</v>
      </c>
      <c r="G308">
        <v>2045</v>
      </c>
      <c r="H308">
        <v>48.317751999999899</v>
      </c>
      <c r="I308">
        <v>2613.7088345726638</v>
      </c>
      <c r="J308">
        <v>54094.172977514958</v>
      </c>
      <c r="M308">
        <v>143.57602759414954</v>
      </c>
      <c r="N308">
        <v>218.10707411334928</v>
      </c>
      <c r="O308">
        <v>0</v>
      </c>
      <c r="P308">
        <v>0</v>
      </c>
      <c r="Q308">
        <v>0</v>
      </c>
      <c r="R308">
        <v>0</v>
      </c>
      <c r="S308">
        <v>0</v>
      </c>
      <c r="T308">
        <v>4514.0153480929694</v>
      </c>
      <c r="U308">
        <v>0</v>
      </c>
      <c r="V308">
        <v>0.14502904062396516</v>
      </c>
      <c r="W308">
        <v>0</v>
      </c>
      <c r="X308">
        <v>3.4413908363547706E-2</v>
      </c>
      <c r="Y308">
        <v>34.413908363547705</v>
      </c>
      <c r="Z308">
        <v>34.413908363547705</v>
      </c>
      <c r="AA308">
        <v>0</v>
      </c>
      <c r="AB308">
        <v>0</v>
      </c>
      <c r="AC308">
        <v>145.9173303604602</v>
      </c>
      <c r="AD308">
        <v>30.363302397645935</v>
      </c>
      <c r="AE308">
        <v>0</v>
      </c>
      <c r="AF308">
        <v>0</v>
      </c>
      <c r="AG308">
        <v>0</v>
      </c>
      <c r="AH308">
        <v>15.591774793271735</v>
      </c>
      <c r="AI308">
        <v>6.4259366722770075</v>
      </c>
      <c r="AJ308">
        <v>27.987971691270698</v>
      </c>
      <c r="AK308">
        <v>129.35318130676285</v>
      </c>
      <c r="AL308">
        <v>0</v>
      </c>
      <c r="AM308">
        <v>0</v>
      </c>
      <c r="AN308">
        <v>385.21276869063632</v>
      </c>
      <c r="AO308">
        <v>0.17992859906184652</v>
      </c>
      <c r="AP308">
        <v>0</v>
      </c>
      <c r="AQ308">
        <v>0</v>
      </c>
      <c r="AR308">
        <v>0</v>
      </c>
      <c r="AS308" t="s">
        <v>274</v>
      </c>
      <c r="AT308" t="s">
        <v>274</v>
      </c>
      <c r="AU308">
        <v>0</v>
      </c>
      <c r="AV308">
        <v>0</v>
      </c>
      <c r="AW308">
        <v>157.78446665908209</v>
      </c>
      <c r="AX308">
        <v>0</v>
      </c>
      <c r="AY308">
        <v>0.71224150418975984</v>
      </c>
      <c r="AZ308">
        <v>13.166695505000392</v>
      </c>
      <c r="BA308" t="e">
        <v>#VALUE!</v>
      </c>
      <c r="BB308">
        <v>139.35396599999999</v>
      </c>
      <c r="BG308" t="s">
        <v>605</v>
      </c>
    </row>
    <row r="309" spans="1:59">
      <c r="A309" t="s">
        <v>413</v>
      </c>
      <c r="B309" t="s">
        <v>248</v>
      </c>
      <c r="C309" t="s">
        <v>550</v>
      </c>
      <c r="D309" t="s">
        <v>606</v>
      </c>
      <c r="E309" t="s">
        <v>286</v>
      </c>
      <c r="F309">
        <v>53334</v>
      </c>
      <c r="G309">
        <v>2050</v>
      </c>
      <c r="H309">
        <v>47.049782</v>
      </c>
      <c r="I309">
        <v>2826.9851736151954</v>
      </c>
      <c r="J309">
        <v>60084.979216592234</v>
      </c>
      <c r="M309">
        <v>143.57602759414954</v>
      </c>
      <c r="N309">
        <v>243.83059458263003</v>
      </c>
      <c r="O309">
        <v>0</v>
      </c>
      <c r="P309">
        <v>0</v>
      </c>
      <c r="Q309">
        <v>0</v>
      </c>
      <c r="R309">
        <v>0</v>
      </c>
      <c r="S309">
        <v>0</v>
      </c>
      <c r="T309">
        <v>5182.3958415499146</v>
      </c>
      <c r="U309">
        <v>0</v>
      </c>
      <c r="V309">
        <v>0.15471855439890689</v>
      </c>
      <c r="W309">
        <v>0</v>
      </c>
      <c r="X309">
        <v>3.6556153464605154E-2</v>
      </c>
      <c r="Y309">
        <v>36.556153464605153</v>
      </c>
      <c r="Z309">
        <v>36.556153464605153</v>
      </c>
      <c r="AA309">
        <v>0</v>
      </c>
      <c r="AB309">
        <v>0</v>
      </c>
      <c r="AC309">
        <v>155.00059642898916</v>
      </c>
      <c r="AD309">
        <v>32.253399713130776</v>
      </c>
      <c r="AE309">
        <v>0</v>
      </c>
      <c r="AF309">
        <v>0</v>
      </c>
      <c r="AG309">
        <v>0</v>
      </c>
      <c r="AH309">
        <v>16.562353398143514</v>
      </c>
      <c r="AI309">
        <v>6.8259473659322509</v>
      </c>
      <c r="AJ309">
        <v>29.730206098672902</v>
      </c>
      <c r="AK309">
        <v>137.40533905743928</v>
      </c>
      <c r="AL309">
        <v>0</v>
      </c>
      <c r="AM309">
        <v>0</v>
      </c>
      <c r="AN309">
        <v>409.19203189650898</v>
      </c>
      <c r="AO309">
        <v>0.19112904615458806</v>
      </c>
      <c r="AP309">
        <v>0</v>
      </c>
      <c r="AQ309">
        <v>0</v>
      </c>
      <c r="AR309">
        <v>0</v>
      </c>
      <c r="AS309" t="s">
        <v>274</v>
      </c>
      <c r="AT309" t="s">
        <v>274</v>
      </c>
      <c r="AU309">
        <v>0</v>
      </c>
      <c r="AV309">
        <v>0</v>
      </c>
      <c r="AW309">
        <v>149.92439126508754</v>
      </c>
      <c r="AX309">
        <v>0</v>
      </c>
      <c r="AY309">
        <v>0.77696754183909189</v>
      </c>
      <c r="AZ309">
        <v>12.931144388655047</v>
      </c>
      <c r="BA309" t="e">
        <v>#VALUE!</v>
      </c>
      <c r="BB309">
        <v>139.35396599999999</v>
      </c>
      <c r="BG309" t="s">
        <v>607</v>
      </c>
    </row>
    <row r="310" spans="1:59">
      <c r="A310" t="s">
        <v>413</v>
      </c>
      <c r="B310" t="s">
        <v>248</v>
      </c>
      <c r="C310" t="s">
        <v>550</v>
      </c>
      <c r="D310" t="s">
        <v>180</v>
      </c>
      <c r="E310" t="s">
        <v>186</v>
      </c>
      <c r="F310">
        <v>51507</v>
      </c>
      <c r="G310">
        <v>2000</v>
      </c>
      <c r="H310">
        <v>45.987623999999904</v>
      </c>
      <c r="I310">
        <v>874.68047424052702</v>
      </c>
      <c r="J310">
        <v>19019.910101042158</v>
      </c>
      <c r="K310">
        <v>2.1901721339728338E-2</v>
      </c>
      <c r="L310">
        <v>0.10176999686181668</v>
      </c>
      <c r="M310">
        <v>79.116277496934572</v>
      </c>
      <c r="N310">
        <v>214.64151642161042</v>
      </c>
      <c r="O310">
        <v>0</v>
      </c>
      <c r="P310">
        <v>32.971047069371799</v>
      </c>
      <c r="Q310">
        <v>1.4335</v>
      </c>
      <c r="R310">
        <v>3.6972849000117991E-2</v>
      </c>
      <c r="S310">
        <v>3.1171429948196563E-2</v>
      </c>
      <c r="T310">
        <v>4667.3756491879394</v>
      </c>
      <c r="U310">
        <v>0</v>
      </c>
      <c r="V310">
        <v>0.4430165457618378</v>
      </c>
      <c r="W310">
        <v>0</v>
      </c>
      <c r="X310">
        <v>2.8344208808220431E-2</v>
      </c>
      <c r="Y310">
        <v>28.344208808220429</v>
      </c>
      <c r="Z310">
        <v>24.273315506858161</v>
      </c>
      <c r="AA310">
        <v>34.882038680010368</v>
      </c>
      <c r="AB310">
        <v>10.734370249536939</v>
      </c>
      <c r="AC310">
        <v>275.52596459188487</v>
      </c>
      <c r="AD310">
        <v>931.30319226728761</v>
      </c>
      <c r="AE310">
        <v>20.265382096853848</v>
      </c>
      <c r="AF310">
        <v>18.008216345648897</v>
      </c>
      <c r="AG310">
        <v>7.4445073276540707</v>
      </c>
      <c r="AH310">
        <v>12.054557588681728</v>
      </c>
      <c r="AI310">
        <v>4.7281946797386567</v>
      </c>
      <c r="AJ310">
        <v>19.545120827119504</v>
      </c>
      <c r="AK310">
        <v>264.14079967258755</v>
      </c>
      <c r="AL310">
        <v>7.4445073276540707</v>
      </c>
      <c r="AM310">
        <v>17.081516875473532</v>
      </c>
      <c r="AN310">
        <v>264.77127719296107</v>
      </c>
      <c r="AO310">
        <v>0.12367171820154503</v>
      </c>
      <c r="AP310">
        <v>0</v>
      </c>
      <c r="AQ310">
        <v>0</v>
      </c>
      <c r="AR310">
        <v>0</v>
      </c>
      <c r="AS310">
        <v>8.0304177215189867</v>
      </c>
      <c r="AT310">
        <v>9.4810126582278471</v>
      </c>
      <c r="AU310">
        <v>592.79648553460083</v>
      </c>
      <c r="AV310">
        <v>859.66965952229532</v>
      </c>
      <c r="AW310">
        <v>132.05371114013752</v>
      </c>
      <c r="AX310">
        <v>0</v>
      </c>
      <c r="AY310">
        <v>0.61634427576037609</v>
      </c>
      <c r="AZ310">
        <v>32.405214981883887</v>
      </c>
      <c r="BA310">
        <v>26.270088222550122</v>
      </c>
      <c r="BB310">
        <v>150.96746640000001</v>
      </c>
      <c r="BG310" t="s">
        <v>608</v>
      </c>
    </row>
    <row r="311" spans="1:59">
      <c r="A311" t="s">
        <v>413</v>
      </c>
      <c r="B311" t="s">
        <v>248</v>
      </c>
      <c r="C311" t="s">
        <v>550</v>
      </c>
      <c r="D311" t="s">
        <v>552</v>
      </c>
      <c r="E311" t="s">
        <v>186</v>
      </c>
      <c r="F311">
        <v>36891</v>
      </c>
      <c r="G311">
        <v>2005</v>
      </c>
      <c r="H311">
        <v>47.044125999999999</v>
      </c>
      <c r="I311">
        <v>1096.741</v>
      </c>
      <c r="J311">
        <v>23313.027433010448</v>
      </c>
      <c r="K311">
        <v>2.6849930112923689E-2</v>
      </c>
      <c r="L311">
        <v>0.12466808080626339</v>
      </c>
      <c r="M311">
        <v>111.34615254554205</v>
      </c>
      <c r="N311">
        <v>380.33177290549958</v>
      </c>
      <c r="O311">
        <v>0</v>
      </c>
      <c r="P311">
        <v>41.886759130561629</v>
      </c>
      <c r="Q311">
        <v>1.7202</v>
      </c>
      <c r="R311">
        <v>8.8859398889375232E-2</v>
      </c>
      <c r="S311">
        <v>3.6565670281556509E-2</v>
      </c>
      <c r="T311">
        <v>8084.5751689700764</v>
      </c>
      <c r="U311">
        <v>0</v>
      </c>
      <c r="V311">
        <v>0.55248659631827368</v>
      </c>
      <c r="W311">
        <v>0</v>
      </c>
      <c r="X311">
        <v>3.4591099696161441E-2</v>
      </c>
      <c r="Y311">
        <v>34.591099696161443</v>
      </c>
      <c r="Z311">
        <v>29.757684871932419</v>
      </c>
      <c r="AA311">
        <v>41.28683075435918</v>
      </c>
      <c r="AB311">
        <v>12.755852534798802</v>
      </c>
      <c r="AC311">
        <v>307.44316893072528</v>
      </c>
      <c r="AD311">
        <v>917.02779689547515</v>
      </c>
      <c r="AE311">
        <v>13.239500344436312</v>
      </c>
      <c r="AF311">
        <v>11.400548421480286</v>
      </c>
      <c r="AG311">
        <v>5.6911001640731165</v>
      </c>
      <c r="AH311">
        <v>14.586250695558974</v>
      </c>
      <c r="AI311">
        <v>5.7966090205639631</v>
      </c>
      <c r="AJ311">
        <v>23.961075851368456</v>
      </c>
      <c r="AK311">
        <v>293.48220618822808</v>
      </c>
      <c r="AL311">
        <v>5.6911001640731165</v>
      </c>
      <c r="AM311">
        <v>10.264187778741347</v>
      </c>
      <c r="AN311">
        <v>324.59048768404529</v>
      </c>
      <c r="AO311">
        <v>0.15161260597956774</v>
      </c>
      <c r="AP311">
        <v>0</v>
      </c>
      <c r="AQ311">
        <v>0</v>
      </c>
      <c r="AR311">
        <v>0</v>
      </c>
      <c r="AS311">
        <v>7.1164082278481002</v>
      </c>
      <c r="AT311">
        <v>9.1490419094286928</v>
      </c>
      <c r="AU311">
        <v>572.04415783712079</v>
      </c>
      <c r="AV311">
        <v>825.82420827403928</v>
      </c>
      <c r="AW311">
        <v>90.949802673352337</v>
      </c>
      <c r="AX311">
        <v>0</v>
      </c>
      <c r="AY311">
        <v>0.73529051631571274</v>
      </c>
      <c r="AZ311">
        <v>31.539898386366009</v>
      </c>
      <c r="BA311">
        <v>25.350260228154227</v>
      </c>
      <c r="BB311">
        <v>150.96746640000001</v>
      </c>
      <c r="BG311" t="s">
        <v>609</v>
      </c>
    </row>
    <row r="312" spans="1:59">
      <c r="A312" t="s">
        <v>413</v>
      </c>
      <c r="B312" t="s">
        <v>248</v>
      </c>
      <c r="C312" t="s">
        <v>550</v>
      </c>
      <c r="D312" t="s">
        <v>554</v>
      </c>
      <c r="E312" t="s">
        <v>186</v>
      </c>
      <c r="F312">
        <v>42372</v>
      </c>
      <c r="G312">
        <v>2010</v>
      </c>
      <c r="H312">
        <v>48.183584000000003</v>
      </c>
      <c r="I312">
        <v>1270.7596170178529</v>
      </c>
      <c r="J312">
        <v>26373.289646072255</v>
      </c>
      <c r="K312">
        <v>2.8021068011473346E-2</v>
      </c>
      <c r="L312">
        <v>0.12760046943926698</v>
      </c>
      <c r="M312">
        <v>143.57602759414954</v>
      </c>
      <c r="N312">
        <v>413.19741369872128</v>
      </c>
      <c r="O312">
        <v>0</v>
      </c>
      <c r="P312">
        <v>45.506323094572828</v>
      </c>
      <c r="Q312">
        <v>1.9494</v>
      </c>
      <c r="R312">
        <v>0.14317384591928373</v>
      </c>
      <c r="S312">
        <v>4.045776254418932E-2</v>
      </c>
      <c r="T312">
        <v>8575.4810953606375</v>
      </c>
      <c r="U312">
        <v>0</v>
      </c>
      <c r="V312">
        <v>0.55248659631827368</v>
      </c>
      <c r="W312">
        <v>0</v>
      </c>
      <c r="X312">
        <v>3.5620748123440064E-2</v>
      </c>
      <c r="Y312">
        <v>35.620748123440066</v>
      </c>
      <c r="Z312">
        <v>31.059897906044636</v>
      </c>
      <c r="AA312">
        <v>42.005460580623222</v>
      </c>
      <c r="AB312">
        <v>11.780918466039761</v>
      </c>
      <c r="AC312">
        <v>277.63391348613936</v>
      </c>
      <c r="AD312">
        <v>617.6156978473216</v>
      </c>
      <c r="AE312">
        <v>7.4274638319665485</v>
      </c>
      <c r="AF312">
        <v>6.0242616363069992</v>
      </c>
      <c r="AG312">
        <v>3.9913707466897672</v>
      </c>
      <c r="AH312">
        <v>14.741605808302264</v>
      </c>
      <c r="AI312">
        <v>6.0492535135271162</v>
      </c>
      <c r="AJ312">
        <v>25.01064439251752</v>
      </c>
      <c r="AK312">
        <v>263.09699030255678</v>
      </c>
      <c r="AL312">
        <v>3.9913707466897672</v>
      </c>
      <c r="AM312">
        <v>4.8409686823983655</v>
      </c>
      <c r="AN312">
        <v>338.74844149111374</v>
      </c>
      <c r="AO312">
        <v>0.15822562870658435</v>
      </c>
      <c r="AP312">
        <v>0</v>
      </c>
      <c r="AQ312">
        <v>0</v>
      </c>
      <c r="AR312">
        <v>0</v>
      </c>
      <c r="AS312">
        <v>7.3898069620253155</v>
      </c>
      <c r="AT312">
        <v>8.7886497071686254</v>
      </c>
      <c r="AU312">
        <v>549.60811359202819</v>
      </c>
      <c r="AV312">
        <v>782.76480500109369</v>
      </c>
      <c r="AW312">
        <v>86.207577643292254</v>
      </c>
      <c r="AX312">
        <v>0</v>
      </c>
      <c r="AY312">
        <v>0.73927145235688707</v>
      </c>
      <c r="AZ312">
        <v>28.031067124270784</v>
      </c>
      <c r="BA312">
        <v>24.351681775685339</v>
      </c>
      <c r="BB312">
        <v>150.96746640000001</v>
      </c>
      <c r="BG312" t="s">
        <v>610</v>
      </c>
    </row>
    <row r="313" spans="1:59">
      <c r="A313" t="s">
        <v>413</v>
      </c>
      <c r="B313" t="s">
        <v>248</v>
      </c>
      <c r="C313" t="s">
        <v>550</v>
      </c>
      <c r="D313" t="s">
        <v>556</v>
      </c>
      <c r="E313" t="s">
        <v>186</v>
      </c>
      <c r="F313">
        <v>42372</v>
      </c>
      <c r="G313">
        <v>2015</v>
      </c>
      <c r="H313">
        <v>49.119718999999904</v>
      </c>
      <c r="I313">
        <v>1541.1841297767451</v>
      </c>
      <c r="J313">
        <v>31376.07790013514</v>
      </c>
      <c r="K313">
        <v>3.0404734448947989E-2</v>
      </c>
      <c r="L313">
        <v>0.13845505440562478</v>
      </c>
      <c r="M313">
        <v>143.57602759414954</v>
      </c>
      <c r="N313">
        <v>450.36361098131829</v>
      </c>
      <c r="O313">
        <v>0</v>
      </c>
      <c r="P313">
        <v>49.599516627898488</v>
      </c>
      <c r="Q313">
        <v>2.1565007229521083</v>
      </c>
      <c r="R313">
        <v>0.14153290660625373</v>
      </c>
      <c r="S313">
        <v>4.3902953169420868E-2</v>
      </c>
      <c r="T313">
        <v>9168.6927399018532</v>
      </c>
      <c r="U313">
        <v>0</v>
      </c>
      <c r="V313">
        <v>0.50641155842214292</v>
      </c>
      <c r="W313">
        <v>0</v>
      </c>
      <c r="X313">
        <v>3.7011966953026942E-2</v>
      </c>
      <c r="Y313">
        <v>37.011966953026942</v>
      </c>
      <c r="Z313">
        <v>33.70206904854534</v>
      </c>
      <c r="AA313">
        <v>44.927575137971338</v>
      </c>
      <c r="AB313">
        <v>7.3379480739339691</v>
      </c>
      <c r="AC313">
        <v>177.08278098984957</v>
      </c>
      <c r="AD313">
        <v>364.84160598803527</v>
      </c>
      <c r="AE313">
        <v>5.2134387406678151</v>
      </c>
      <c r="AF313">
        <v>3.9202692392494063</v>
      </c>
      <c r="AG313">
        <v>2.4288831895364136</v>
      </c>
      <c r="AH313">
        <v>15.995629272751888</v>
      </c>
      <c r="AI313">
        <v>6.5638451315715862</v>
      </c>
      <c r="AJ313">
        <v>27.138223916973754</v>
      </c>
      <c r="AK313">
        <v>161.30924592021358</v>
      </c>
      <c r="AL313">
        <v>2.4288831895364136</v>
      </c>
      <c r="AM313">
        <v>2.636317149085595</v>
      </c>
      <c r="AN313">
        <v>367.56474213466936</v>
      </c>
      <c r="AO313">
        <v>0.17168540217817432</v>
      </c>
      <c r="AP313">
        <v>0</v>
      </c>
      <c r="AQ313">
        <v>0</v>
      </c>
      <c r="AR313">
        <v>0</v>
      </c>
      <c r="AS313">
        <v>7.3898069620253155</v>
      </c>
      <c r="AT313">
        <v>8.7492935381659365</v>
      </c>
      <c r="AU313">
        <v>547.14694339801656</v>
      </c>
      <c r="AV313">
        <v>746.21628332983869</v>
      </c>
      <c r="AW313">
        <v>82.182410058352275</v>
      </c>
      <c r="AX313">
        <v>0</v>
      </c>
      <c r="AY313">
        <v>0.75350526644965166</v>
      </c>
      <c r="AZ313">
        <v>24.015279055844204</v>
      </c>
      <c r="BA313">
        <v>24.242633294360402</v>
      </c>
      <c r="BB313">
        <v>143.801895</v>
      </c>
      <c r="BG313" t="s">
        <v>611</v>
      </c>
    </row>
    <row r="314" spans="1:59">
      <c r="A314" t="s">
        <v>413</v>
      </c>
      <c r="B314" t="s">
        <v>248</v>
      </c>
      <c r="C314" t="s">
        <v>550</v>
      </c>
      <c r="D314" t="s">
        <v>558</v>
      </c>
      <c r="E314" t="s">
        <v>186</v>
      </c>
      <c r="F314">
        <v>40545</v>
      </c>
      <c r="G314">
        <v>2020</v>
      </c>
      <c r="H314">
        <v>49.809726999999896</v>
      </c>
      <c r="I314">
        <v>1765.7352250687322</v>
      </c>
      <c r="J314">
        <v>35449.606561158944</v>
      </c>
      <c r="K314">
        <v>3.2014530598501172E-2</v>
      </c>
      <c r="L314">
        <v>0.14578563596892247</v>
      </c>
      <c r="M314">
        <v>143.57602759414954</v>
      </c>
      <c r="N314">
        <v>475.03046727950783</v>
      </c>
      <c r="O314">
        <v>0</v>
      </c>
      <c r="P314">
        <v>52.316130757655046</v>
      </c>
      <c r="Q314">
        <v>2.2746143807676109</v>
      </c>
      <c r="R314">
        <v>0.13800257800421534</v>
      </c>
      <c r="S314">
        <v>4.5666068010523642E-2</v>
      </c>
      <c r="T314">
        <v>9536.9016433177567</v>
      </c>
      <c r="U314">
        <v>0</v>
      </c>
      <c r="V314">
        <v>0.47760278496983716</v>
      </c>
      <c r="W314">
        <v>0</v>
      </c>
      <c r="X314">
        <v>3.7636180971006399E-2</v>
      </c>
      <c r="Y314">
        <v>37.636180971006397</v>
      </c>
      <c r="Z314">
        <v>35.486444295426509</v>
      </c>
      <c r="AA314">
        <v>46.844398578048292</v>
      </c>
      <c r="AB314">
        <v>3.2839822521096798</v>
      </c>
      <c r="AC314">
        <v>86.690939029823383</v>
      </c>
      <c r="AD314">
        <v>263.90343258125898</v>
      </c>
      <c r="AE314">
        <v>3.6413843368378869</v>
      </c>
      <c r="AF314">
        <v>2.4270959798709137</v>
      </c>
      <c r="AG314">
        <v>1.0407163999445017</v>
      </c>
      <c r="AH314">
        <v>16.842527013690503</v>
      </c>
      <c r="AI314">
        <v>6.9113716512836874</v>
      </c>
      <c r="AJ314">
        <v>28.575072644142821</v>
      </c>
      <c r="AK314">
        <v>70.082265159209712</v>
      </c>
      <c r="AL314">
        <v>1.0407163999445017</v>
      </c>
      <c r="AM314">
        <v>1.0751643147821801</v>
      </c>
      <c r="AN314">
        <v>387.02566682496376</v>
      </c>
      <c r="AO314">
        <v>0.18077538361330395</v>
      </c>
      <c r="AP314">
        <v>0</v>
      </c>
      <c r="AQ314">
        <v>0</v>
      </c>
      <c r="AR314">
        <v>0</v>
      </c>
      <c r="AS314">
        <v>7.3898069620253155</v>
      </c>
      <c r="AT314">
        <v>8.7341518595937799</v>
      </c>
      <c r="AU314">
        <v>546.20003869383311</v>
      </c>
      <c r="AV314">
        <v>719.39916859198081</v>
      </c>
      <c r="AW314">
        <v>79.228983325108018</v>
      </c>
      <c r="AX314">
        <v>0</v>
      </c>
      <c r="AY314">
        <v>0.75559902127161782</v>
      </c>
      <c r="AZ314">
        <v>21.314736454635426</v>
      </c>
      <c r="BA314">
        <v>24.200678574303907</v>
      </c>
      <c r="BB314">
        <v>136.6363236</v>
      </c>
      <c r="BG314" t="s">
        <v>612</v>
      </c>
    </row>
    <row r="315" spans="1:59">
      <c r="A315" t="s">
        <v>413</v>
      </c>
      <c r="B315" t="s">
        <v>248</v>
      </c>
      <c r="C315" t="s">
        <v>550</v>
      </c>
      <c r="D315" t="s">
        <v>560</v>
      </c>
      <c r="E315" t="s">
        <v>186</v>
      </c>
      <c r="F315">
        <v>51507</v>
      </c>
      <c r="G315">
        <v>2025</v>
      </c>
      <c r="H315">
        <v>50.228752999999905</v>
      </c>
      <c r="I315">
        <v>1909.8176643748195</v>
      </c>
      <c r="J315">
        <v>38022.398532864696</v>
      </c>
      <c r="K315">
        <v>3.2826247131258958E-2</v>
      </c>
      <c r="L315">
        <v>0.14948197648358846</v>
      </c>
      <c r="M315">
        <v>143.57602759414954</v>
      </c>
      <c r="N315">
        <v>487.39977550429518</v>
      </c>
      <c r="O315">
        <v>0</v>
      </c>
      <c r="P315">
        <v>53.678389372719735</v>
      </c>
      <c r="Q315">
        <v>2.333843016205206</v>
      </c>
      <c r="R315">
        <v>0.13632688178203631</v>
      </c>
      <c r="S315">
        <v>4.6464283439511436E-2</v>
      </c>
      <c r="T315">
        <v>9703.6009535075682</v>
      </c>
      <c r="U315">
        <v>0</v>
      </c>
      <c r="V315">
        <v>0.46416016952828143</v>
      </c>
      <c r="W315">
        <v>0</v>
      </c>
      <c r="X315">
        <v>3.8075213604097886E-2</v>
      </c>
      <c r="Y315">
        <v>38.07521360409789</v>
      </c>
      <c r="Z315">
        <v>36.386189883133461</v>
      </c>
      <c r="AA315">
        <v>47.854529036234048</v>
      </c>
      <c r="AB315">
        <v>1.6532231377804627</v>
      </c>
      <c r="AC315">
        <v>50.411101169127235</v>
      </c>
      <c r="AD315">
        <v>228.67166726704158</v>
      </c>
      <c r="AE315">
        <v>3.0562059751153741</v>
      </c>
      <c r="AF315">
        <v>1.8650674823210927</v>
      </c>
      <c r="AG315">
        <v>0.49190615285719991</v>
      </c>
      <c r="AH315">
        <v>17.269563023117133</v>
      </c>
      <c r="AI315">
        <v>7.086606907154696</v>
      </c>
      <c r="AJ315">
        <v>29.299582975978765</v>
      </c>
      <c r="AK315">
        <v>33.381320553960649</v>
      </c>
      <c r="AL315">
        <v>0.49190615285719991</v>
      </c>
      <c r="AM315">
        <v>0.47885809302756183</v>
      </c>
      <c r="AN315">
        <v>396.83855856422434</v>
      </c>
      <c r="AO315">
        <v>0.18535887618389599</v>
      </c>
      <c r="AP315">
        <v>0</v>
      </c>
      <c r="AQ315">
        <v>0</v>
      </c>
      <c r="AR315">
        <v>0</v>
      </c>
      <c r="AS315">
        <v>7.3898069620253155</v>
      </c>
      <c r="AT315">
        <v>8.7283263324707807</v>
      </c>
      <c r="AU315">
        <v>545.83573237518385</v>
      </c>
      <c r="AV315">
        <v>709.32108897157696</v>
      </c>
      <c r="AW315">
        <v>78.119062662067961</v>
      </c>
      <c r="AX315">
        <v>0</v>
      </c>
      <c r="AY315">
        <v>0.75803621093476004</v>
      </c>
      <c r="AZ315">
        <v>19.936570026731761</v>
      </c>
      <c r="BA315">
        <v>24.18453714332172</v>
      </c>
      <c r="BB315">
        <v>137.99514479999999</v>
      </c>
      <c r="BG315" t="s">
        <v>613</v>
      </c>
    </row>
    <row r="316" spans="1:59">
      <c r="A316" t="s">
        <v>413</v>
      </c>
      <c r="B316" t="s">
        <v>248</v>
      </c>
      <c r="C316" t="s">
        <v>550</v>
      </c>
      <c r="D316" t="s">
        <v>562</v>
      </c>
      <c r="E316" t="s">
        <v>186</v>
      </c>
      <c r="F316">
        <v>47853</v>
      </c>
      <c r="G316">
        <v>2030</v>
      </c>
      <c r="H316">
        <v>50.335040999999904</v>
      </c>
      <c r="I316">
        <v>2065.6571038367961</v>
      </c>
      <c r="J316">
        <v>41038.152801679447</v>
      </c>
      <c r="K316">
        <v>3.3552479473145012E-2</v>
      </c>
      <c r="L316">
        <v>0.15278904512918365</v>
      </c>
      <c r="M316">
        <v>143.57602759414954</v>
      </c>
      <c r="N316">
        <v>498.31073474548424</v>
      </c>
      <c r="O316">
        <v>0</v>
      </c>
      <c r="P316">
        <v>54.880036866242754</v>
      </c>
      <c r="Q316">
        <v>2.386088559401859</v>
      </c>
      <c r="R316">
        <v>0.13443592313914143</v>
      </c>
      <c r="S316">
        <v>4.7404124681290384E-2</v>
      </c>
      <c r="T316">
        <v>9899.8773984406853</v>
      </c>
      <c r="U316">
        <v>0</v>
      </c>
      <c r="V316">
        <v>0.44927159506580916</v>
      </c>
      <c r="W316">
        <v>0</v>
      </c>
      <c r="X316">
        <v>3.8739340502499615E-2</v>
      </c>
      <c r="Y316">
        <v>38.739340502499616</v>
      </c>
      <c r="Z316">
        <v>37.191180752835606</v>
      </c>
      <c r="AA316">
        <v>48.85273221993257</v>
      </c>
      <c r="AB316">
        <v>1.0967833696835498</v>
      </c>
      <c r="AC316">
        <v>38.230383202886898</v>
      </c>
      <c r="AD316">
        <v>220.94144339159431</v>
      </c>
      <c r="AE316">
        <v>2.890313439960611</v>
      </c>
      <c r="AF316">
        <v>1.6913912081971245</v>
      </c>
      <c r="AG316">
        <v>0.30375154725876263</v>
      </c>
      <c r="AH316">
        <v>17.651626666090937</v>
      </c>
      <c r="AI316">
        <v>7.2433876494936378</v>
      </c>
      <c r="AJ316">
        <v>29.947793103341969</v>
      </c>
      <c r="AK316">
        <v>20.82384376928184</v>
      </c>
      <c r="AL316">
        <v>0.30375154725876263</v>
      </c>
      <c r="AM316">
        <v>0.2745139774663295</v>
      </c>
      <c r="AN316">
        <v>405.61802729602664</v>
      </c>
      <c r="AO316">
        <v>0.18945966836373443</v>
      </c>
      <c r="AP316">
        <v>0</v>
      </c>
      <c r="AQ316">
        <v>0</v>
      </c>
      <c r="AR316">
        <v>0</v>
      </c>
      <c r="AS316">
        <v>7.3898069620253155</v>
      </c>
      <c r="AT316">
        <v>8.7260850508256134</v>
      </c>
      <c r="AU316">
        <v>545.69557189498073</v>
      </c>
      <c r="AV316">
        <v>705.89129881449776</v>
      </c>
      <c r="AW316">
        <v>77.741332468557005</v>
      </c>
      <c r="AX316">
        <v>0</v>
      </c>
      <c r="AY316">
        <v>0.76962966023013057</v>
      </c>
      <c r="AZ316">
        <v>18.754003474509069</v>
      </c>
      <c r="BA316">
        <v>24.178326976889863</v>
      </c>
      <c r="BB316">
        <v>139.35396599999999</v>
      </c>
      <c r="BG316" t="s">
        <v>614</v>
      </c>
    </row>
    <row r="317" spans="1:59">
      <c r="A317" t="s">
        <v>413</v>
      </c>
      <c r="B317" t="s">
        <v>248</v>
      </c>
      <c r="C317" t="s">
        <v>550</v>
      </c>
      <c r="D317" t="s">
        <v>564</v>
      </c>
      <c r="E317" t="s">
        <v>186</v>
      </c>
      <c r="F317">
        <v>38718</v>
      </c>
      <c r="G317">
        <v>2035</v>
      </c>
      <c r="H317">
        <v>50.049216999999999</v>
      </c>
      <c r="I317">
        <v>2234.212904313149</v>
      </c>
      <c r="J317">
        <v>44640.316836787853</v>
      </c>
      <c r="K317">
        <v>3.4113267517232468E-2</v>
      </c>
      <c r="L317">
        <v>0.1553427227725977</v>
      </c>
      <c r="M317">
        <v>143.57602759414954</v>
      </c>
      <c r="N317">
        <v>506.68945038438505</v>
      </c>
      <c r="O317">
        <v>0</v>
      </c>
      <c r="P317">
        <v>55.802802905769276</v>
      </c>
      <c r="Q317">
        <v>2.4262088219899685</v>
      </c>
      <c r="R317">
        <v>0.1319047380745379</v>
      </c>
      <c r="S317">
        <v>4.8476459122027193E-2</v>
      </c>
      <c r="T317">
        <v>10123.823723044159</v>
      </c>
      <c r="U317">
        <v>0</v>
      </c>
      <c r="V317">
        <v>0.43296418731739067</v>
      </c>
      <c r="W317">
        <v>0</v>
      </c>
      <c r="X317">
        <v>3.9331175289389314E-2</v>
      </c>
      <c r="Y317">
        <v>39.331175289389314</v>
      </c>
      <c r="Z317">
        <v>37.8127848606605</v>
      </c>
      <c r="AA317">
        <v>49.651930327097212</v>
      </c>
      <c r="AB317">
        <v>0.92983949849457936</v>
      </c>
      <c r="AC317">
        <v>34.739648804321099</v>
      </c>
      <c r="AD317">
        <v>220.89277957162943</v>
      </c>
      <c r="AE317">
        <v>2.8657831895086701</v>
      </c>
      <c r="AF317">
        <v>1.6526111449973448</v>
      </c>
      <c r="AG317">
        <v>0.24663671875088453</v>
      </c>
      <c r="AH317">
        <v>17.946651608622556</v>
      </c>
      <c r="AI317">
        <v>7.3644518211676804</v>
      </c>
      <c r="AJ317">
        <v>30.44833303949282</v>
      </c>
      <c r="AK317">
        <v>17.042180817252845</v>
      </c>
      <c r="AL317">
        <v>0.24663671875088453</v>
      </c>
      <c r="AM317">
        <v>0.21205258204348754</v>
      </c>
      <c r="AN317">
        <v>412.39742572318522</v>
      </c>
      <c r="AO317">
        <v>0.19262624995350608</v>
      </c>
      <c r="AP317">
        <v>0</v>
      </c>
      <c r="AQ317">
        <v>0</v>
      </c>
      <c r="AR317">
        <v>0</v>
      </c>
      <c r="AS317">
        <v>7.3898069620253155</v>
      </c>
      <c r="AT317">
        <v>8.7252227523061983</v>
      </c>
      <c r="AU317">
        <v>545.64164260546249</v>
      </c>
      <c r="AV317">
        <v>704.82436797673813</v>
      </c>
      <c r="AW317">
        <v>77.623829072327979</v>
      </c>
      <c r="AX317">
        <v>0</v>
      </c>
      <c r="AY317">
        <v>0.78584996223595893</v>
      </c>
      <c r="AZ317">
        <v>17.604040874287524</v>
      </c>
      <c r="BA317">
        <v>24.175937711207407</v>
      </c>
      <c r="BB317">
        <v>139.35396599999999</v>
      </c>
      <c r="BG317" t="s">
        <v>615</v>
      </c>
    </row>
    <row r="318" spans="1:59">
      <c r="A318" t="s">
        <v>413</v>
      </c>
      <c r="B318" t="s">
        <v>248</v>
      </c>
      <c r="C318" t="s">
        <v>550</v>
      </c>
      <c r="D318" t="s">
        <v>566</v>
      </c>
      <c r="E318" t="s">
        <v>186</v>
      </c>
      <c r="F318">
        <v>35064</v>
      </c>
      <c r="G318">
        <v>2040</v>
      </c>
      <c r="H318">
        <v>49.353733999999903</v>
      </c>
      <c r="I318">
        <v>2416.5227096635213</v>
      </c>
      <c r="J318">
        <v>48963.320782648902</v>
      </c>
      <c r="K318">
        <v>3.4434833313446961E-2</v>
      </c>
      <c r="L318">
        <v>0.15680704639815202</v>
      </c>
      <c r="M318">
        <v>143.57602759414954</v>
      </c>
      <c r="N318">
        <v>511.48516313540006</v>
      </c>
      <c r="O318">
        <v>0</v>
      </c>
      <c r="P318">
        <v>56.330965103017625</v>
      </c>
      <c r="Q318">
        <v>2.4491723957833749</v>
      </c>
      <c r="R318">
        <v>0.13030056972413107</v>
      </c>
      <c r="S318">
        <v>4.9624865178050759E-2</v>
      </c>
      <c r="T318">
        <v>10363.65684378412</v>
      </c>
      <c r="U318">
        <v>0</v>
      </c>
      <c r="V318">
        <v>0.41567641673341849</v>
      </c>
      <c r="W318">
        <v>0</v>
      </c>
      <c r="X318">
        <v>3.9686167054269812E-2</v>
      </c>
      <c r="Y318">
        <v>39.686167054269809</v>
      </c>
      <c r="Z318">
        <v>38.169223593723636</v>
      </c>
      <c r="AA318">
        <v>50.115058242804409</v>
      </c>
      <c r="AB318">
        <v>0.88613088750356794</v>
      </c>
      <c r="AC318">
        <v>33.897567716027758</v>
      </c>
      <c r="AD318">
        <v>221.92250867400276</v>
      </c>
      <c r="AE318">
        <v>2.8746992995566911</v>
      </c>
      <c r="AF318">
        <v>1.6515283270074859</v>
      </c>
      <c r="AG318">
        <v>0.23209606631040114</v>
      </c>
      <c r="AH318">
        <v>18.11582411613356</v>
      </c>
      <c r="AI318">
        <v>7.4338721472691169</v>
      </c>
      <c r="AJ318">
        <v>30.735351446454519</v>
      </c>
      <c r="AK318">
        <v>16.033276177257306</v>
      </c>
      <c r="AL318">
        <v>0.23209606631040114</v>
      </c>
      <c r="AM318">
        <v>0.19739047146271607</v>
      </c>
      <c r="AN318">
        <v>416.28485207241545</v>
      </c>
      <c r="AO318">
        <v>0.19444202355662574</v>
      </c>
      <c r="AP318">
        <v>0</v>
      </c>
      <c r="AQ318">
        <v>0</v>
      </c>
      <c r="AR318">
        <v>0</v>
      </c>
      <c r="AS318">
        <v>7.3898069620253155</v>
      </c>
      <c r="AT318">
        <v>8.7248909962601946</v>
      </c>
      <c r="AU318">
        <v>545.6208923501656</v>
      </c>
      <c r="AV318">
        <v>704.51779020103879</v>
      </c>
      <c r="AW318">
        <v>77.590065000114407</v>
      </c>
      <c r="AX318">
        <v>0</v>
      </c>
      <c r="AY318">
        <v>0.80411680814809039</v>
      </c>
      <c r="AZ318">
        <v>16.422840511933675</v>
      </c>
      <c r="BA318">
        <v>24.175018478113746</v>
      </c>
      <c r="BB318">
        <v>139.35396599999999</v>
      </c>
      <c r="BG318" t="s">
        <v>616</v>
      </c>
    </row>
    <row r="319" spans="1:59">
      <c r="A319" t="s">
        <v>413</v>
      </c>
      <c r="B319" t="s">
        <v>248</v>
      </c>
      <c r="C319" t="s">
        <v>550</v>
      </c>
      <c r="D319" t="s">
        <v>568</v>
      </c>
      <c r="E319" t="s">
        <v>186</v>
      </c>
      <c r="F319">
        <v>53334</v>
      </c>
      <c r="G319">
        <v>2045</v>
      </c>
      <c r="H319">
        <v>48.317751999999899</v>
      </c>
      <c r="I319">
        <v>2613.7088345726638</v>
      </c>
      <c r="J319">
        <v>54094.172977514958</v>
      </c>
      <c r="K319">
        <v>3.4472504211252371E-2</v>
      </c>
      <c r="L319">
        <v>0.1569785894586691</v>
      </c>
      <c r="M319">
        <v>143.57602759414954</v>
      </c>
      <c r="N319">
        <v>512.0522067796619</v>
      </c>
      <c r="O319">
        <v>0</v>
      </c>
      <c r="P319">
        <v>56.393414843575101</v>
      </c>
      <c r="Q319">
        <v>2.4518876018945694</v>
      </c>
      <c r="R319">
        <v>0.12979540567163994</v>
      </c>
      <c r="S319">
        <v>5.0745067814714863E-2</v>
      </c>
      <c r="T319">
        <v>10597.599962425053</v>
      </c>
      <c r="U319">
        <v>0</v>
      </c>
      <c r="V319">
        <v>0.39824295436275936</v>
      </c>
      <c r="W319">
        <v>0</v>
      </c>
      <c r="X319">
        <v>3.9724871959319084E-2</v>
      </c>
      <c r="Y319">
        <v>39.724871959319081</v>
      </c>
      <c r="Z319">
        <v>38.210979795092463</v>
      </c>
      <c r="AA319">
        <v>50.168420414847326</v>
      </c>
      <c r="AB319">
        <v>0.87141494582362156</v>
      </c>
      <c r="AC319">
        <v>33.584872823789603</v>
      </c>
      <c r="AD319">
        <v>221.77751846046763</v>
      </c>
      <c r="AE319">
        <v>2.8726878651585053</v>
      </c>
      <c r="AF319">
        <v>1.6485896340402184</v>
      </c>
      <c r="AG319">
        <v>0.22748242326605064</v>
      </c>
      <c r="AH319">
        <v>18.135642393006208</v>
      </c>
      <c r="AI319">
        <v>7.4420046223469676</v>
      </c>
      <c r="AJ319">
        <v>30.768975172745495</v>
      </c>
      <c r="AK319">
        <v>15.701038184979607</v>
      </c>
      <c r="AL319">
        <v>0.22748242326605064</v>
      </c>
      <c r="AM319">
        <v>0.1928609870822251</v>
      </c>
      <c r="AN319">
        <v>416.74025756687297</v>
      </c>
      <c r="AO319">
        <v>0.19465473839705363</v>
      </c>
      <c r="AP319">
        <v>0</v>
      </c>
      <c r="AQ319">
        <v>0</v>
      </c>
      <c r="AR319">
        <v>0</v>
      </c>
      <c r="AS319">
        <v>7.3898069620253155</v>
      </c>
      <c r="AT319">
        <v>8.7247633582420576</v>
      </c>
      <c r="AU319">
        <v>545.61290991320425</v>
      </c>
      <c r="AV319">
        <v>704.42394860301556</v>
      </c>
      <c r="AW319">
        <v>77.579730022358547</v>
      </c>
      <c r="AX319">
        <v>0</v>
      </c>
      <c r="AY319">
        <v>0.82215894396989253</v>
      </c>
      <c r="AZ319">
        <v>15.198660016701524</v>
      </c>
      <c r="BA319">
        <v>24.174664817369067</v>
      </c>
      <c r="BB319">
        <v>139.35396599999999</v>
      </c>
      <c r="BG319" t="s">
        <v>617</v>
      </c>
    </row>
    <row r="320" spans="1:59">
      <c r="A320" t="s">
        <v>413</v>
      </c>
      <c r="B320" t="s">
        <v>248</v>
      </c>
      <c r="C320" t="s">
        <v>550</v>
      </c>
      <c r="D320" t="s">
        <v>412</v>
      </c>
      <c r="E320" t="s">
        <v>186</v>
      </c>
      <c r="F320">
        <v>36891</v>
      </c>
      <c r="G320">
        <v>2050</v>
      </c>
      <c r="H320">
        <v>47.049782</v>
      </c>
      <c r="I320">
        <v>2826.9851736151954</v>
      </c>
      <c r="J320">
        <v>60084.979216592234</v>
      </c>
      <c r="K320">
        <v>3.4214387927471786E-2</v>
      </c>
      <c r="L320">
        <v>0.15580319766989165</v>
      </c>
      <c r="M320">
        <v>143.57602759414954</v>
      </c>
      <c r="N320">
        <v>508.2210257404497</v>
      </c>
      <c r="O320">
        <v>0</v>
      </c>
      <c r="P320">
        <v>55.971478605776397</v>
      </c>
      <c r="Q320">
        <v>2.4335425480772348</v>
      </c>
      <c r="R320">
        <v>0.1240092763124882</v>
      </c>
      <c r="S320">
        <v>5.1722716761519419E-2</v>
      </c>
      <c r="T320">
        <v>10801.772168475716</v>
      </c>
      <c r="U320">
        <v>0</v>
      </c>
      <c r="V320">
        <v>0.38150962013572004</v>
      </c>
      <c r="W320">
        <v>0</v>
      </c>
      <c r="X320">
        <v>3.9425842583129769E-2</v>
      </c>
      <c r="Y320">
        <v>39.425842583129771</v>
      </c>
      <c r="Z320">
        <v>37.924871487029996</v>
      </c>
      <c r="AA320">
        <v>49.792300982478402</v>
      </c>
      <c r="AB320">
        <v>0.85960930046245554</v>
      </c>
      <c r="AC320">
        <v>33.215732335766312</v>
      </c>
      <c r="AD320">
        <v>220.06927246844936</v>
      </c>
      <c r="AE320">
        <v>2.8494775480283954</v>
      </c>
      <c r="AF320">
        <v>1.6346789069074572</v>
      </c>
      <c r="AG320">
        <v>0.22417400790064884</v>
      </c>
      <c r="AH320">
        <v>17.999850027141626</v>
      </c>
      <c r="AI320">
        <v>7.386281912620376</v>
      </c>
      <c r="AJ320">
        <v>30.53858957440962</v>
      </c>
      <c r="AK320">
        <v>15.465804592289862</v>
      </c>
      <c r="AL320">
        <v>0.22417400790064884</v>
      </c>
      <c r="AM320">
        <v>0.1898501652273267</v>
      </c>
      <c r="AN320">
        <v>413.61987565497748</v>
      </c>
      <c r="AO320">
        <v>0.19319724271783803</v>
      </c>
      <c r="AP320">
        <v>0</v>
      </c>
      <c r="AQ320">
        <v>0</v>
      </c>
      <c r="AR320">
        <v>0</v>
      </c>
      <c r="AS320">
        <v>7.3898069620253155</v>
      </c>
      <c r="AT320">
        <v>8.7247142514846381</v>
      </c>
      <c r="AU320">
        <v>545.60984156773657</v>
      </c>
      <c r="AV320">
        <v>704.39165741569172</v>
      </c>
      <c r="AW320">
        <v>77.576173724195129</v>
      </c>
      <c r="AX320">
        <v>0</v>
      </c>
      <c r="AY320">
        <v>0.83796015427084802</v>
      </c>
      <c r="AZ320">
        <v>13.946250214220738</v>
      </c>
      <c r="BA320">
        <v>24.174528751856212</v>
      </c>
      <c r="BB320">
        <v>139.35396599999999</v>
      </c>
      <c r="BG320" t="s">
        <v>618</v>
      </c>
    </row>
    <row r="321" spans="1:59">
      <c r="A321" t="s">
        <v>413</v>
      </c>
      <c r="B321" t="s">
        <v>248</v>
      </c>
      <c r="C321" t="s">
        <v>550</v>
      </c>
      <c r="D321" t="s">
        <v>571</v>
      </c>
      <c r="E321" t="s">
        <v>309</v>
      </c>
      <c r="F321">
        <v>53334</v>
      </c>
      <c r="G321">
        <v>2000</v>
      </c>
      <c r="H321">
        <v>45.987623999999904</v>
      </c>
      <c r="I321">
        <v>874.68047424052702</v>
      </c>
      <c r="J321">
        <v>19019.910101042158</v>
      </c>
      <c r="M321">
        <v>79.116277496934572</v>
      </c>
      <c r="N321">
        <v>0</v>
      </c>
      <c r="O321">
        <v>10.8</v>
      </c>
      <c r="P321">
        <v>0</v>
      </c>
      <c r="Q321">
        <v>0</v>
      </c>
      <c r="R321">
        <v>0</v>
      </c>
      <c r="S321">
        <v>0</v>
      </c>
      <c r="T321">
        <v>0</v>
      </c>
      <c r="U321">
        <v>12.347366058877091</v>
      </c>
      <c r="V321">
        <v>0</v>
      </c>
      <c r="W321">
        <v>0.16143497757847533</v>
      </c>
      <c r="X321">
        <v>5.1493760510770963E-4</v>
      </c>
      <c r="Y321">
        <v>0.51493760510770958</v>
      </c>
      <c r="Z321">
        <v>0.50740364606770949</v>
      </c>
      <c r="AA321">
        <v>0.29548799999999997</v>
      </c>
      <c r="AB321">
        <v>4.9248E-4</v>
      </c>
      <c r="AC321">
        <v>3.5168045767627802</v>
      </c>
      <c r="AD321">
        <v>0.5027007360832656</v>
      </c>
      <c r="AE321">
        <v>0.15204335225025142</v>
      </c>
      <c r="AF321">
        <v>0.13399967287023132</v>
      </c>
      <c r="AG321">
        <v>6.6586007051657195E-2</v>
      </c>
      <c r="AH321">
        <v>0.95071547806447143</v>
      </c>
      <c r="AI321">
        <v>0.32503312576722432</v>
      </c>
      <c r="AJ321">
        <v>0.1823705203004852</v>
      </c>
      <c r="AK321">
        <v>6.6586007051657195E-2</v>
      </c>
      <c r="AL321">
        <v>0.10939129729915109</v>
      </c>
      <c r="AM321">
        <v>0.10939129729915109</v>
      </c>
      <c r="AN321">
        <v>4.32</v>
      </c>
      <c r="AO321">
        <v>2.0178239433475752E-3</v>
      </c>
      <c r="AP321">
        <v>0.43000000000000005</v>
      </c>
      <c r="AQ321">
        <v>0</v>
      </c>
      <c r="AR321">
        <v>0</v>
      </c>
      <c r="AS321" t="s">
        <v>274</v>
      </c>
      <c r="AT321" t="s">
        <v>274</v>
      </c>
      <c r="AU321">
        <v>0</v>
      </c>
      <c r="AV321">
        <v>0</v>
      </c>
      <c r="AW321">
        <v>0</v>
      </c>
      <c r="AX321">
        <v>47.679407880343476</v>
      </c>
      <c r="AY321">
        <v>1.1197308325990285E-2</v>
      </c>
      <c r="AZ321">
        <v>0.58871510256910997</v>
      </c>
      <c r="BA321" t="e">
        <v>#VALUE!</v>
      </c>
      <c r="BB321">
        <v>150.96746640000001</v>
      </c>
      <c r="BG321" t="s">
        <v>619</v>
      </c>
    </row>
    <row r="322" spans="1:59">
      <c r="A322" t="s">
        <v>413</v>
      </c>
      <c r="B322" t="s">
        <v>248</v>
      </c>
      <c r="C322" t="s">
        <v>550</v>
      </c>
      <c r="D322" t="s">
        <v>413</v>
      </c>
      <c r="E322" t="s">
        <v>309</v>
      </c>
      <c r="F322">
        <v>51507</v>
      </c>
      <c r="G322">
        <v>2005</v>
      </c>
      <c r="H322">
        <v>47.044125999999999</v>
      </c>
      <c r="I322">
        <v>1096.741</v>
      </c>
      <c r="J322">
        <v>23313.027433010448</v>
      </c>
      <c r="M322">
        <v>111.34615254554205</v>
      </c>
      <c r="N322">
        <v>0</v>
      </c>
      <c r="O322">
        <v>15.490876857915586</v>
      </c>
      <c r="P322">
        <v>0</v>
      </c>
      <c r="Q322">
        <v>0</v>
      </c>
      <c r="R322">
        <v>0</v>
      </c>
      <c r="S322">
        <v>0</v>
      </c>
      <c r="T322">
        <v>0</v>
      </c>
      <c r="U322">
        <v>14.124462254913043</v>
      </c>
      <c r="V322">
        <v>0</v>
      </c>
      <c r="W322">
        <v>0.21441441441441442</v>
      </c>
      <c r="X322">
        <v>7.2014854394744827E-4</v>
      </c>
      <c r="Y322">
        <v>0.72014854394744832</v>
      </c>
      <c r="Z322">
        <v>0.7095992898001704</v>
      </c>
      <c r="AA322">
        <v>0.4131132216940635</v>
      </c>
      <c r="AB322">
        <v>7.430322312965709E-4</v>
      </c>
      <c r="AC322">
        <v>4.5130181161260943</v>
      </c>
      <c r="AD322">
        <v>0.70305531923601428</v>
      </c>
      <c r="AE322">
        <v>0.21263829162666123</v>
      </c>
      <c r="AF322">
        <v>0.18739991179049148</v>
      </c>
      <c r="AG322">
        <v>9.3119328222692782E-2</v>
      </c>
      <c r="AH322">
        <v>1.3295263503023795</v>
      </c>
      <c r="AI322">
        <v>0.45455532013926303</v>
      </c>
      <c r="AJ322">
        <v>0.25504396966090737</v>
      </c>
      <c r="AK322">
        <v>9.3119328222692782E-2</v>
      </c>
      <c r="AL322">
        <v>0.15298175350870963</v>
      </c>
      <c r="AM322">
        <v>0.15298175350870963</v>
      </c>
      <c r="AN322">
        <v>6.0414419745870784</v>
      </c>
      <c r="AO322">
        <v>2.8218903399691801E-3</v>
      </c>
      <c r="AP322">
        <v>0.43000000000000005</v>
      </c>
      <c r="AQ322">
        <v>0</v>
      </c>
      <c r="AR322">
        <v>0</v>
      </c>
      <c r="AS322" t="s">
        <v>274</v>
      </c>
      <c r="AT322" t="s">
        <v>274</v>
      </c>
      <c r="AU322">
        <v>0</v>
      </c>
      <c r="AV322">
        <v>0</v>
      </c>
      <c r="AW322">
        <v>0</v>
      </c>
      <c r="AX322">
        <v>46.488559075948253</v>
      </c>
      <c r="AY322">
        <v>1.5307937572215675E-2</v>
      </c>
      <c r="AZ322">
        <v>0.65662589795352622</v>
      </c>
      <c r="BA322" t="e">
        <v>#VALUE!</v>
      </c>
      <c r="BB322">
        <v>150.96746640000001</v>
      </c>
      <c r="BG322" t="s">
        <v>620</v>
      </c>
    </row>
    <row r="323" spans="1:59">
      <c r="A323" t="s">
        <v>413</v>
      </c>
      <c r="B323" t="s">
        <v>248</v>
      </c>
      <c r="C323" t="s">
        <v>550</v>
      </c>
      <c r="D323" t="s">
        <v>415</v>
      </c>
      <c r="E323" t="s">
        <v>309</v>
      </c>
      <c r="F323">
        <v>49680</v>
      </c>
      <c r="G323">
        <v>2010</v>
      </c>
      <c r="H323">
        <v>48.183584000000003</v>
      </c>
      <c r="I323">
        <v>1270.7596170178529</v>
      </c>
      <c r="J323">
        <v>26373.289646072255</v>
      </c>
      <c r="M323">
        <v>143.57602759414954</v>
      </c>
      <c r="N323">
        <v>0</v>
      </c>
      <c r="O323">
        <v>8.7619689140923303</v>
      </c>
      <c r="P323">
        <v>0</v>
      </c>
      <c r="Q323">
        <v>0</v>
      </c>
      <c r="R323">
        <v>0</v>
      </c>
      <c r="S323">
        <v>0</v>
      </c>
      <c r="T323">
        <v>0</v>
      </c>
      <c r="U323">
        <v>6.8950640205693867</v>
      </c>
      <c r="V323">
        <v>0</v>
      </c>
      <c r="W323">
        <v>0.11291963377416074</v>
      </c>
      <c r="X323">
        <v>3.9698278818781269E-4</v>
      </c>
      <c r="Y323">
        <v>0.39698278818781269</v>
      </c>
      <c r="Z323">
        <v>0.39110097285650131</v>
      </c>
      <c r="AA323">
        <v>0.22492319377175007</v>
      </c>
      <c r="AB323">
        <v>8.6823988932075834E-4</v>
      </c>
      <c r="AC323">
        <v>2.3214629699112566</v>
      </c>
      <c r="AD323">
        <v>0.38762700991496907</v>
      </c>
      <c r="AE323">
        <v>0.11716861545995992</v>
      </c>
      <c r="AF323">
        <v>0.1032615600376046</v>
      </c>
      <c r="AG323">
        <v>5.1319749787513462E-2</v>
      </c>
      <c r="AH323">
        <v>0.73175770910688442</v>
      </c>
      <c r="AI323">
        <v>0.25051237377977298</v>
      </c>
      <c r="AJ323">
        <v>0.14058859907672833</v>
      </c>
      <c r="AK323">
        <v>5.1319749787513462E-2</v>
      </c>
      <c r="AL323">
        <v>8.431101750805782E-2</v>
      </c>
      <c r="AM323">
        <v>8.431101750805782E-2</v>
      </c>
      <c r="AN323">
        <v>3.3295481873550856</v>
      </c>
      <c r="AO323">
        <v>1.5551949196700484E-3</v>
      </c>
      <c r="AP323">
        <v>0.43000000000000005</v>
      </c>
      <c r="AQ323">
        <v>0</v>
      </c>
      <c r="AR323">
        <v>0</v>
      </c>
      <c r="AS323" t="s">
        <v>274</v>
      </c>
      <c r="AT323" t="s">
        <v>274</v>
      </c>
      <c r="AU323">
        <v>0</v>
      </c>
      <c r="AV323">
        <v>0</v>
      </c>
      <c r="AW323">
        <v>0</v>
      </c>
      <c r="AX323">
        <v>45.307486488490575</v>
      </c>
      <c r="AY323">
        <v>8.2389634649803686E-3</v>
      </c>
      <c r="AZ323">
        <v>0.31239801994922495</v>
      </c>
      <c r="BA323" t="e">
        <v>#VALUE!</v>
      </c>
      <c r="BB323">
        <v>150.96746640000001</v>
      </c>
      <c r="BG323" t="s">
        <v>621</v>
      </c>
    </row>
    <row r="324" spans="1:59">
      <c r="A324" t="s">
        <v>413</v>
      </c>
      <c r="B324" t="s">
        <v>248</v>
      </c>
      <c r="C324" t="s">
        <v>550</v>
      </c>
      <c r="D324" t="s">
        <v>181</v>
      </c>
      <c r="E324" t="s">
        <v>309</v>
      </c>
      <c r="F324">
        <v>47853</v>
      </c>
      <c r="G324">
        <v>2015</v>
      </c>
      <c r="H324">
        <v>49.119718999999904</v>
      </c>
      <c r="I324">
        <v>1541.1841297767451</v>
      </c>
      <c r="J324">
        <v>31376.07790013514</v>
      </c>
      <c r="M324">
        <v>143.57602759414954</v>
      </c>
      <c r="N324">
        <v>0</v>
      </c>
      <c r="O324">
        <v>14.223756198132081</v>
      </c>
      <c r="P324">
        <v>0</v>
      </c>
      <c r="Q324">
        <v>0</v>
      </c>
      <c r="R324">
        <v>0</v>
      </c>
      <c r="S324">
        <v>0</v>
      </c>
      <c r="T324">
        <v>0</v>
      </c>
      <c r="U324">
        <v>9.2291089191221598</v>
      </c>
      <c r="V324">
        <v>0</v>
      </c>
      <c r="W324">
        <v>0.11291963377416073</v>
      </c>
      <c r="X324">
        <v>6.277886947061406E-4</v>
      </c>
      <c r="Y324">
        <v>0.62778869470614063</v>
      </c>
      <c r="Z324">
        <v>0.61824044041589188</v>
      </c>
      <c r="AA324">
        <v>0.36512942500504292</v>
      </c>
      <c r="AB324">
        <v>1.4094586077940873E-3</v>
      </c>
      <c r="AC324">
        <v>3.5918653064837129</v>
      </c>
      <c r="AD324">
        <v>0.62925492419560847</v>
      </c>
      <c r="AE324">
        <v>0.18866352917163159</v>
      </c>
      <c r="AF324">
        <v>0.16621087494672868</v>
      </c>
      <c r="AG324">
        <v>8.3309997591146434E-2</v>
      </c>
      <c r="AH324">
        <v>1.0409798596802122</v>
      </c>
      <c r="AI324">
        <v>0.39001571408890134</v>
      </c>
      <c r="AJ324">
        <v>0.22822472632699051</v>
      </c>
      <c r="AK324">
        <v>8.3309997591146434E-2</v>
      </c>
      <c r="AL324">
        <v>0.13686642461402629</v>
      </c>
      <c r="AM324">
        <v>0.13686642461402629</v>
      </c>
      <c r="AN324">
        <v>5.4050273552901906</v>
      </c>
      <c r="AO324">
        <v>2.5246281509150848E-3</v>
      </c>
      <c r="AP324">
        <v>0.43000000000000005</v>
      </c>
      <c r="AQ324">
        <v>0</v>
      </c>
      <c r="AR324">
        <v>0</v>
      </c>
      <c r="AS324" t="s">
        <v>274</v>
      </c>
      <c r="AT324" t="s">
        <v>274</v>
      </c>
      <c r="AU324">
        <v>0</v>
      </c>
      <c r="AV324">
        <v>0</v>
      </c>
      <c r="AW324">
        <v>0</v>
      </c>
      <c r="AX324">
        <v>44.136632121730564</v>
      </c>
      <c r="AY324">
        <v>1.2780787583620782E-2</v>
      </c>
      <c r="AZ324">
        <v>0.40734178517467717</v>
      </c>
      <c r="BA324" t="e">
        <v>#VALUE!</v>
      </c>
      <c r="BB324">
        <v>143.801895</v>
      </c>
      <c r="BG324" t="s">
        <v>622</v>
      </c>
    </row>
    <row r="325" spans="1:59">
      <c r="A325" t="s">
        <v>413</v>
      </c>
      <c r="B325" t="s">
        <v>248</v>
      </c>
      <c r="C325" t="s">
        <v>550</v>
      </c>
      <c r="D325" t="s">
        <v>418</v>
      </c>
      <c r="E325" t="s">
        <v>309</v>
      </c>
      <c r="F325">
        <v>49680</v>
      </c>
      <c r="G325">
        <v>2020</v>
      </c>
      <c r="H325">
        <v>49.809726999999896</v>
      </c>
      <c r="I325">
        <v>1765.7352250687322</v>
      </c>
      <c r="J325">
        <v>35449.606561158944</v>
      </c>
      <c r="M325">
        <v>143.57602759414954</v>
      </c>
      <c r="N325">
        <v>0</v>
      </c>
      <c r="O325">
        <v>18.607305039975671</v>
      </c>
      <c r="P325">
        <v>0</v>
      </c>
      <c r="Q325">
        <v>0</v>
      </c>
      <c r="R325">
        <v>0</v>
      </c>
      <c r="S325">
        <v>0</v>
      </c>
      <c r="T325">
        <v>0</v>
      </c>
      <c r="U325">
        <v>10.537992772529853</v>
      </c>
      <c r="V325">
        <v>0</v>
      </c>
      <c r="W325">
        <v>0.11291963377416071</v>
      </c>
      <c r="X325">
        <v>7.994773329665385E-4</v>
      </c>
      <c r="Y325">
        <v>0.79947733296653845</v>
      </c>
      <c r="Z325">
        <v>0.78698644956674801</v>
      </c>
      <c r="AA325">
        <v>0.47765685065889829</v>
      </c>
      <c r="AB325">
        <v>1.8438326621408308E-3</v>
      </c>
      <c r="AC325">
        <v>4.5603343128988696</v>
      </c>
      <c r="AD325">
        <v>0.82318187680635946</v>
      </c>
      <c r="AE325">
        <v>0.24478915375627153</v>
      </c>
      <c r="AF325">
        <v>0.21557833962298789</v>
      </c>
      <c r="AG325">
        <v>0.10898489234943967</v>
      </c>
      <c r="AH325">
        <v>1.1695954914383095</v>
      </c>
      <c r="AI325">
        <v>0.48842627732553889</v>
      </c>
      <c r="AJ325">
        <v>0.29856017224120912</v>
      </c>
      <c r="AK325">
        <v>0.10898489234943967</v>
      </c>
      <c r="AL325">
        <v>0.17904660885979376</v>
      </c>
      <c r="AM325">
        <v>0.17904660885979376</v>
      </c>
      <c r="AN325">
        <v>7.0707759151907554</v>
      </c>
      <c r="AO325">
        <v>3.3026807730827008E-3</v>
      </c>
      <c r="AP325">
        <v>0.43000000000000005</v>
      </c>
      <c r="AQ325">
        <v>0</v>
      </c>
      <c r="AR325">
        <v>0</v>
      </c>
      <c r="AS325" t="s">
        <v>274</v>
      </c>
      <c r="AT325" t="s">
        <v>274</v>
      </c>
      <c r="AU325">
        <v>0</v>
      </c>
      <c r="AV325">
        <v>0</v>
      </c>
      <c r="AW325">
        <v>0</v>
      </c>
      <c r="AX325">
        <v>42.965777754970567</v>
      </c>
      <c r="AY325">
        <v>1.6050626677125538E-2</v>
      </c>
      <c r="AZ325">
        <v>0.45277305544800373</v>
      </c>
      <c r="BA325" t="e">
        <v>#VALUE!</v>
      </c>
      <c r="BB325">
        <v>136.6363236</v>
      </c>
      <c r="BG325" t="s">
        <v>623</v>
      </c>
    </row>
    <row r="326" spans="1:59">
      <c r="A326" t="s">
        <v>413</v>
      </c>
      <c r="B326" t="s">
        <v>248</v>
      </c>
      <c r="C326" t="s">
        <v>550</v>
      </c>
      <c r="D326" t="s">
        <v>420</v>
      </c>
      <c r="E326" t="s">
        <v>309</v>
      </c>
      <c r="F326">
        <v>42372</v>
      </c>
      <c r="G326">
        <v>2025</v>
      </c>
      <c r="H326">
        <v>50.228752999999905</v>
      </c>
      <c r="I326">
        <v>1909.8176643748195</v>
      </c>
      <c r="J326">
        <v>38022.398532864696</v>
      </c>
      <c r="M326">
        <v>143.57602759414954</v>
      </c>
      <c r="N326">
        <v>0</v>
      </c>
      <c r="O326">
        <v>21.151046505640444</v>
      </c>
      <c r="P326">
        <v>0</v>
      </c>
      <c r="Q326">
        <v>0</v>
      </c>
      <c r="R326">
        <v>0</v>
      </c>
      <c r="S326">
        <v>0</v>
      </c>
      <c r="T326">
        <v>0</v>
      </c>
      <c r="U326">
        <v>11.074903589062915</v>
      </c>
      <c r="V326">
        <v>0</v>
      </c>
      <c r="W326">
        <v>0.11291963377416071</v>
      </c>
      <c r="X326">
        <v>9.1346735957678182E-4</v>
      </c>
      <c r="Y326">
        <v>0.91346735957678182</v>
      </c>
      <c r="Z326">
        <v>0.89926888993714804</v>
      </c>
      <c r="AA326">
        <v>0.54295569618056416</v>
      </c>
      <c r="AB326">
        <v>2.0958967621466222E-3</v>
      </c>
      <c r="AC326">
        <v>5.1093236085874549</v>
      </c>
      <c r="AD326">
        <v>0.93571627495361642</v>
      </c>
      <c r="AE326">
        <v>0.27801317508503076</v>
      </c>
      <c r="AF326">
        <v>0.24482827156594308</v>
      </c>
      <c r="AG326">
        <v>0.12388384677646098</v>
      </c>
      <c r="AH326">
        <v>1.216061060435861</v>
      </c>
      <c r="AI326">
        <v>0.55989357071498891</v>
      </c>
      <c r="AJ326">
        <v>0.33937531922215913</v>
      </c>
      <c r="AK326">
        <v>0.12388384677646098</v>
      </c>
      <c r="AL326">
        <v>0.20352346256132872</v>
      </c>
      <c r="AM326">
        <v>0.20352346256132872</v>
      </c>
      <c r="AN326">
        <v>8.0373976721433689</v>
      </c>
      <c r="AO326">
        <v>3.7541790428372575E-3</v>
      </c>
      <c r="AP326">
        <v>0.43000000000000005</v>
      </c>
      <c r="AQ326">
        <v>0</v>
      </c>
      <c r="AR326">
        <v>0</v>
      </c>
      <c r="AS326" t="s">
        <v>274</v>
      </c>
      <c r="AT326" t="s">
        <v>274</v>
      </c>
      <c r="AU326">
        <v>0</v>
      </c>
      <c r="AV326">
        <v>0</v>
      </c>
      <c r="AW326">
        <v>0</v>
      </c>
      <c r="AX326">
        <v>43.187809139050565</v>
      </c>
      <c r="AY326">
        <v>1.8186144489328326E-2</v>
      </c>
      <c r="AZ326">
        <v>0.47830082243783528</v>
      </c>
      <c r="BA326" t="e">
        <v>#VALUE!</v>
      </c>
      <c r="BB326">
        <v>137.99514479999999</v>
      </c>
      <c r="BG326" t="s">
        <v>624</v>
      </c>
    </row>
    <row r="327" spans="1:59">
      <c r="A327" t="s">
        <v>413</v>
      </c>
      <c r="B327" t="s">
        <v>248</v>
      </c>
      <c r="C327" t="s">
        <v>550</v>
      </c>
      <c r="D327">
        <v>0</v>
      </c>
      <c r="E327" t="s">
        <v>309</v>
      </c>
      <c r="F327">
        <v>44199</v>
      </c>
      <c r="G327">
        <v>2030</v>
      </c>
      <c r="H327">
        <v>50.335040999999904</v>
      </c>
      <c r="I327">
        <v>2065.6571038367961</v>
      </c>
      <c r="J327">
        <v>41038.152801679447</v>
      </c>
      <c r="M327">
        <v>143.57602759414954</v>
      </c>
      <c r="N327">
        <v>0</v>
      </c>
      <c r="O327">
        <v>23.978067285234896</v>
      </c>
      <c r="P327">
        <v>0</v>
      </c>
      <c r="Q327">
        <v>0</v>
      </c>
      <c r="R327">
        <v>0</v>
      </c>
      <c r="S327">
        <v>0</v>
      </c>
      <c r="T327">
        <v>0</v>
      </c>
      <c r="U327">
        <v>11.607961089329645</v>
      </c>
      <c r="V327">
        <v>0</v>
      </c>
      <c r="W327">
        <v>0.11291963377416071</v>
      </c>
      <c r="X327">
        <v>1.0408840769049409E-3</v>
      </c>
      <c r="Y327">
        <v>1.040884076904941</v>
      </c>
      <c r="Z327">
        <v>1.0247878586740504</v>
      </c>
      <c r="AA327">
        <v>0.61552643328769951</v>
      </c>
      <c r="AB327">
        <v>2.3760315392553177E-3</v>
      </c>
      <c r="AC327">
        <v>5.7410821293583396</v>
      </c>
      <c r="AD327">
        <v>1.0607828692894175</v>
      </c>
      <c r="AE327">
        <v>0.31489965991036223</v>
      </c>
      <c r="AF327">
        <v>0.27730109721688312</v>
      </c>
      <c r="AG327">
        <v>0.14044199717340494</v>
      </c>
      <c r="AH327">
        <v>1.2500119592423831</v>
      </c>
      <c r="AI327">
        <v>0.64005208509958811</v>
      </c>
      <c r="AJ327">
        <v>0.38473577357446231</v>
      </c>
      <c r="AK327">
        <v>0.14044199717340494</v>
      </c>
      <c r="AL327">
        <v>0.23072613821345098</v>
      </c>
      <c r="AM327">
        <v>0.23072613821345098</v>
      </c>
      <c r="AN327">
        <v>9.1116655683892613</v>
      </c>
      <c r="AO327">
        <v>4.2559576267758199E-3</v>
      </c>
      <c r="AP327">
        <v>0.43000000000000005</v>
      </c>
      <c r="AQ327">
        <v>0</v>
      </c>
      <c r="AR327">
        <v>0</v>
      </c>
      <c r="AS327" t="s">
        <v>274</v>
      </c>
      <c r="AT327" t="s">
        <v>274</v>
      </c>
      <c r="AU327">
        <v>0</v>
      </c>
      <c r="AV327">
        <v>0</v>
      </c>
      <c r="AW327">
        <v>0</v>
      </c>
      <c r="AX327">
        <v>43.409840523130555</v>
      </c>
      <c r="AY327">
        <v>2.0679114513981283E-2</v>
      </c>
      <c r="AZ327">
        <v>0.50389973968650481</v>
      </c>
      <c r="BA327" t="e">
        <v>#VALUE!</v>
      </c>
      <c r="BB327">
        <v>139.35396599999999</v>
      </c>
      <c r="BG327" t="s">
        <v>625</v>
      </c>
    </row>
    <row r="328" spans="1:59">
      <c r="A328" t="s">
        <v>413</v>
      </c>
      <c r="B328" t="s">
        <v>248</v>
      </c>
      <c r="C328" t="s">
        <v>550</v>
      </c>
      <c r="D328" t="s">
        <v>423</v>
      </c>
      <c r="E328" t="s">
        <v>309</v>
      </c>
      <c r="F328">
        <v>36891</v>
      </c>
      <c r="G328">
        <v>2035</v>
      </c>
      <c r="H328">
        <v>50.049216999999999</v>
      </c>
      <c r="I328">
        <v>2234.212904313149</v>
      </c>
      <c r="J328">
        <v>44640.316836787853</v>
      </c>
      <c r="M328">
        <v>143.57602759414954</v>
      </c>
      <c r="N328">
        <v>0</v>
      </c>
      <c r="O328">
        <v>27.086782577386803</v>
      </c>
      <c r="P328">
        <v>0</v>
      </c>
      <c r="Q328">
        <v>0</v>
      </c>
      <c r="R328">
        <v>0</v>
      </c>
      <c r="S328">
        <v>0</v>
      </c>
      <c r="T328">
        <v>0</v>
      </c>
      <c r="U328">
        <v>12.123635363977961</v>
      </c>
      <c r="V328">
        <v>0</v>
      </c>
      <c r="W328">
        <v>0.11291963377416073</v>
      </c>
      <c r="X328">
        <v>1.1758329119690722E-3</v>
      </c>
      <c r="Y328">
        <v>1.1758329119690722</v>
      </c>
      <c r="Z328">
        <v>1.1576498466555982</v>
      </c>
      <c r="AA328">
        <v>0.69532837950475235</v>
      </c>
      <c r="AB328">
        <v>2.6840799525345064E-3</v>
      </c>
      <c r="AC328">
        <v>6.4229014290840185</v>
      </c>
      <c r="AD328">
        <v>1.1983115486523039</v>
      </c>
      <c r="AE328">
        <v>0.3490041006206277</v>
      </c>
      <c r="AF328">
        <v>0.30706868957166306</v>
      </c>
      <c r="AG328">
        <v>0.15865006119623642</v>
      </c>
      <c r="AH328">
        <v>1.2313033540462632</v>
      </c>
      <c r="AI328">
        <v>0.72303374000336063</v>
      </c>
      <c r="AJ328">
        <v>0.4346161066522376</v>
      </c>
      <c r="AK328">
        <v>0.15865006119623642</v>
      </c>
      <c r="AL328">
        <v>0.26063938625095984</v>
      </c>
      <c r="AM328">
        <v>0.26063938625095984</v>
      </c>
      <c r="AN328">
        <v>10.292977379406985</v>
      </c>
      <c r="AO328">
        <v>4.8077352325237013E-3</v>
      </c>
      <c r="AP328">
        <v>0.43000000000000005</v>
      </c>
      <c r="AQ328">
        <v>0</v>
      </c>
      <c r="AR328">
        <v>0</v>
      </c>
      <c r="AS328" t="s">
        <v>274</v>
      </c>
      <c r="AT328" t="s">
        <v>274</v>
      </c>
      <c r="AU328">
        <v>0</v>
      </c>
      <c r="AV328">
        <v>0</v>
      </c>
      <c r="AW328">
        <v>0</v>
      </c>
      <c r="AX328">
        <v>43.409840523130548</v>
      </c>
      <c r="AY328">
        <v>2.3493532615486718E-2</v>
      </c>
      <c r="AZ328">
        <v>0.52628507771086919</v>
      </c>
      <c r="BA328" t="e">
        <v>#VALUE!</v>
      </c>
      <c r="BB328">
        <v>139.35396599999999</v>
      </c>
      <c r="BG328" t="s">
        <v>626</v>
      </c>
    </row>
    <row r="329" spans="1:59">
      <c r="A329" t="s">
        <v>413</v>
      </c>
      <c r="B329" t="s">
        <v>248</v>
      </c>
      <c r="C329" t="s">
        <v>550</v>
      </c>
      <c r="D329">
        <v>0</v>
      </c>
      <c r="E329" t="s">
        <v>309</v>
      </c>
      <c r="F329">
        <v>47853</v>
      </c>
      <c r="G329">
        <v>2040</v>
      </c>
      <c r="H329">
        <v>49.353733999999903</v>
      </c>
      <c r="I329">
        <v>2416.5227096635213</v>
      </c>
      <c r="J329">
        <v>48963.320782648902</v>
      </c>
      <c r="M329">
        <v>143.57602759414954</v>
      </c>
      <c r="N329">
        <v>0</v>
      </c>
      <c r="O329">
        <v>30.43016184362682</v>
      </c>
      <c r="P329">
        <v>0</v>
      </c>
      <c r="Q329">
        <v>0</v>
      </c>
      <c r="R329">
        <v>0</v>
      </c>
      <c r="S329">
        <v>0</v>
      </c>
      <c r="T329">
        <v>0</v>
      </c>
      <c r="U329">
        <v>12.592541225430463</v>
      </c>
      <c r="V329">
        <v>0</v>
      </c>
      <c r="W329">
        <v>0.11291963377416073</v>
      </c>
      <c r="X329">
        <v>1.3209684727248929E-3</v>
      </c>
      <c r="Y329">
        <v>1.3209684727248929</v>
      </c>
      <c r="Z329">
        <v>1.3005410329312799</v>
      </c>
      <c r="AA329">
        <v>0.78115424238169884</v>
      </c>
      <c r="AB329">
        <v>3.0153816579547047E-3</v>
      </c>
      <c r="AC329">
        <v>7.1534961196905948</v>
      </c>
      <c r="AD329">
        <v>1.346221695411661</v>
      </c>
      <c r="AE329">
        <v>0.38453097892854698</v>
      </c>
      <c r="AF329">
        <v>0.33802350606932063</v>
      </c>
      <c r="AG329">
        <v>0.17823257616182078</v>
      </c>
      <c r="AH329">
        <v>1.1802023488847924</v>
      </c>
      <c r="AI329">
        <v>0.81227933453688572</v>
      </c>
      <c r="AJ329">
        <v>0.48826169839439415</v>
      </c>
      <c r="AK329">
        <v>0.17823257616182078</v>
      </c>
      <c r="AL329">
        <v>0.29281066083727703</v>
      </c>
      <c r="AM329">
        <v>0.29281066083727703</v>
      </c>
      <c r="AN329">
        <v>11.563461500578192</v>
      </c>
      <c r="AO329">
        <v>5.4011642323714242E-3</v>
      </c>
      <c r="AP329">
        <v>0.43000000000000005</v>
      </c>
      <c r="AQ329">
        <v>0</v>
      </c>
      <c r="AR329">
        <v>0</v>
      </c>
      <c r="AS329" t="s">
        <v>274</v>
      </c>
      <c r="AT329" t="s">
        <v>274</v>
      </c>
      <c r="AU329">
        <v>0</v>
      </c>
      <c r="AV329">
        <v>0</v>
      </c>
      <c r="AW329">
        <v>0</v>
      </c>
      <c r="AX329">
        <v>43.409840523130562</v>
      </c>
      <c r="AY329">
        <v>2.6765319777524745E-2</v>
      </c>
      <c r="AZ329">
        <v>0.54664020637688349</v>
      </c>
      <c r="BA329" t="e">
        <v>#VALUE!</v>
      </c>
      <c r="BB329">
        <v>139.35396599999999</v>
      </c>
      <c r="BG329" t="s">
        <v>627</v>
      </c>
    </row>
    <row r="330" spans="1:59">
      <c r="A330" t="s">
        <v>413</v>
      </c>
      <c r="B330" t="s">
        <v>248</v>
      </c>
      <c r="C330" t="s">
        <v>550</v>
      </c>
      <c r="D330" t="s">
        <v>628</v>
      </c>
      <c r="E330" t="s">
        <v>309</v>
      </c>
      <c r="F330">
        <v>42372</v>
      </c>
      <c r="G330">
        <v>2045</v>
      </c>
      <c r="H330">
        <v>48.317751999999899</v>
      </c>
      <c r="I330">
        <v>2613.7088345726638</v>
      </c>
      <c r="J330">
        <v>54094.172977514958</v>
      </c>
      <c r="M330">
        <v>143.57602759414954</v>
      </c>
      <c r="N330">
        <v>0</v>
      </c>
      <c r="O330">
        <v>33.905510063546828</v>
      </c>
      <c r="P330">
        <v>0</v>
      </c>
      <c r="Q330">
        <v>0</v>
      </c>
      <c r="R330">
        <v>0</v>
      </c>
      <c r="S330">
        <v>0</v>
      </c>
      <c r="T330">
        <v>0</v>
      </c>
      <c r="U330">
        <v>12.972183288002052</v>
      </c>
      <c r="V330">
        <v>0</v>
      </c>
      <c r="W330">
        <v>0.11291963377416073</v>
      </c>
      <c r="X330">
        <v>1.4718327847139663E-3</v>
      </c>
      <c r="Y330">
        <v>1.4718327847139663</v>
      </c>
      <c r="Z330">
        <v>1.4490723811034314</v>
      </c>
      <c r="AA330">
        <v>0.87036780028831817</v>
      </c>
      <c r="AB330">
        <v>3.3597604138484107E-3</v>
      </c>
      <c r="AC330">
        <v>7.9251863307090877</v>
      </c>
      <c r="AD330">
        <v>1.4999701111055614</v>
      </c>
      <c r="AE330">
        <v>0.42844724398131762</v>
      </c>
      <c r="AF330">
        <v>0.37662827577596514</v>
      </c>
      <c r="AG330">
        <v>0.19858804681224951</v>
      </c>
      <c r="AH330">
        <v>1.3149901345501915</v>
      </c>
      <c r="AI330">
        <v>0.90504760681447161</v>
      </c>
      <c r="AJ330">
        <v>0.54402477428895979</v>
      </c>
      <c r="AK330">
        <v>0.19858804681224951</v>
      </c>
      <c r="AL330">
        <v>0.32625179119155273</v>
      </c>
      <c r="AM330">
        <v>0.32625179119155273</v>
      </c>
      <c r="AN330">
        <v>12.884093824147795</v>
      </c>
      <c r="AO330">
        <v>6.0180168996995468E-3</v>
      </c>
      <c r="AP330">
        <v>0.43000000000000005</v>
      </c>
      <c r="AQ330">
        <v>0</v>
      </c>
      <c r="AR330">
        <v>0</v>
      </c>
      <c r="AS330" t="s">
        <v>274</v>
      </c>
      <c r="AT330" t="s">
        <v>274</v>
      </c>
      <c r="AU330">
        <v>0</v>
      </c>
      <c r="AV330">
        <v>0</v>
      </c>
      <c r="AW330">
        <v>0</v>
      </c>
      <c r="AX330">
        <v>43.409840523130562</v>
      </c>
      <c r="AY330">
        <v>3.0461532745024424E-2</v>
      </c>
      <c r="AZ330">
        <v>0.56312040776898853</v>
      </c>
      <c r="BA330" t="e">
        <v>#VALUE!</v>
      </c>
      <c r="BB330">
        <v>139.35396599999999</v>
      </c>
      <c r="BG330" t="s">
        <v>629</v>
      </c>
    </row>
    <row r="331" spans="1:59">
      <c r="A331" t="s">
        <v>413</v>
      </c>
      <c r="B331" t="s">
        <v>248</v>
      </c>
      <c r="C331" t="s">
        <v>550</v>
      </c>
      <c r="D331" t="s">
        <v>180</v>
      </c>
      <c r="E331" t="s">
        <v>309</v>
      </c>
      <c r="F331">
        <v>35064</v>
      </c>
      <c r="G331">
        <v>2050</v>
      </c>
      <c r="H331">
        <v>47.049782</v>
      </c>
      <c r="I331">
        <v>2826.9851736151954</v>
      </c>
      <c r="J331">
        <v>60084.979216592234</v>
      </c>
      <c r="M331">
        <v>143.57602759414954</v>
      </c>
      <c r="N331">
        <v>0</v>
      </c>
      <c r="O331">
        <v>37.372141392478696</v>
      </c>
      <c r="P331">
        <v>0</v>
      </c>
      <c r="Q331">
        <v>0</v>
      </c>
      <c r="R331">
        <v>0</v>
      </c>
      <c r="S331">
        <v>0</v>
      </c>
      <c r="T331">
        <v>0</v>
      </c>
      <c r="U331">
        <v>13.21978683909636</v>
      </c>
      <c r="V331">
        <v>0</v>
      </c>
      <c r="W331">
        <v>0.11291963377416073</v>
      </c>
      <c r="X331">
        <v>1.6223186978553867E-3</v>
      </c>
      <c r="Y331">
        <v>1.6223186978553867</v>
      </c>
      <c r="Z331">
        <v>1.5972311819829355</v>
      </c>
      <c r="AA331">
        <v>0.95935759216928318</v>
      </c>
      <c r="AB331">
        <v>3.7032753967087984E-3</v>
      </c>
      <c r="AC331">
        <v>8.6855657950091363</v>
      </c>
      <c r="AD331">
        <v>1.6533328940241561</v>
      </c>
      <c r="AE331">
        <v>0.47225335797271351</v>
      </c>
      <c r="AF331">
        <v>0.4151362167483762</v>
      </c>
      <c r="AG331">
        <v>0.21889246173892221</v>
      </c>
      <c r="AH331">
        <v>1.4494398446157286</v>
      </c>
      <c r="AI331">
        <v>0.99758319710871923</v>
      </c>
      <c r="AJ331">
        <v>0.59964798487421622</v>
      </c>
      <c r="AK331">
        <v>0.21889246173892221</v>
      </c>
      <c r="AL331">
        <v>0.35960904428537221</v>
      </c>
      <c r="AM331">
        <v>0.35960904428537221</v>
      </c>
      <c r="AN331">
        <v>14.201413729141903</v>
      </c>
      <c r="AO331">
        <v>6.6333223731591447E-3</v>
      </c>
      <c r="AP331">
        <v>0.43000000000000005</v>
      </c>
      <c r="AQ331">
        <v>0</v>
      </c>
      <c r="AR331">
        <v>0</v>
      </c>
      <c r="AS331" t="s">
        <v>274</v>
      </c>
      <c r="AT331" t="s">
        <v>274</v>
      </c>
      <c r="AU331">
        <v>0</v>
      </c>
      <c r="AV331">
        <v>0</v>
      </c>
      <c r="AW331">
        <v>0</v>
      </c>
      <c r="AX331">
        <v>43.409840523130562</v>
      </c>
      <c r="AY331">
        <v>3.4480897230414087E-2</v>
      </c>
      <c r="AZ331">
        <v>0.57386883843495318</v>
      </c>
      <c r="BA331" t="e">
        <v>#VALUE!</v>
      </c>
      <c r="BB331">
        <v>139.35396599999999</v>
      </c>
      <c r="BG331" t="s">
        <v>630</v>
      </c>
    </row>
    <row r="332" spans="1:59">
      <c r="A332" t="s">
        <v>413</v>
      </c>
      <c r="B332" t="s">
        <v>248</v>
      </c>
      <c r="C332" t="s">
        <v>550</v>
      </c>
      <c r="D332" t="s">
        <v>552</v>
      </c>
      <c r="E332" t="s">
        <v>191</v>
      </c>
      <c r="F332">
        <v>53334</v>
      </c>
      <c r="G332">
        <v>2000</v>
      </c>
      <c r="H332">
        <v>45.987623999999904</v>
      </c>
      <c r="I332">
        <v>874.68047424052702</v>
      </c>
      <c r="J332">
        <v>19019.910101042158</v>
      </c>
      <c r="K332">
        <v>1.0980869434771512E-5</v>
      </c>
      <c r="L332">
        <v>9.6361929756764685E-3</v>
      </c>
      <c r="M332">
        <v>79.116277496934572</v>
      </c>
      <c r="N332">
        <v>0</v>
      </c>
      <c r="O332">
        <v>7.8185423877000018</v>
      </c>
      <c r="P332">
        <v>1.1497856452500004</v>
      </c>
      <c r="Q332">
        <v>3.1850000000000003E-2</v>
      </c>
      <c r="R332">
        <v>6.8799999999999998E-3</v>
      </c>
      <c r="S332">
        <v>6.9257763784447894E-4</v>
      </c>
      <c r="T332">
        <v>0</v>
      </c>
      <c r="U332">
        <v>8.9387411951647078</v>
      </c>
      <c r="V332">
        <v>0</v>
      </c>
      <c r="W332">
        <v>0.1168690939865471</v>
      </c>
      <c r="X332">
        <v>2.1346914089125286E-3</v>
      </c>
      <c r="Y332">
        <v>2.1346914089125284</v>
      </c>
      <c r="Z332">
        <v>1.9036556666222095</v>
      </c>
      <c r="AA332">
        <v>2.5076760846478701</v>
      </c>
      <c r="AB332">
        <v>0.56491221534940284</v>
      </c>
      <c r="AC332">
        <v>14.373344362254814</v>
      </c>
      <c r="AD332">
        <v>11.304053621886435</v>
      </c>
      <c r="AE332">
        <v>1.0065085489061034</v>
      </c>
      <c r="AF332">
        <v>0.87666198302990417</v>
      </c>
      <c r="AG332">
        <v>0.34227489570775355</v>
      </c>
      <c r="AH332">
        <v>1.0026911324344321</v>
      </c>
      <c r="AI332">
        <v>0.37402315041179923</v>
      </c>
      <c r="AJ332">
        <v>1.5296325162104103</v>
      </c>
      <c r="AK332">
        <v>13.48522970816124</v>
      </c>
      <c r="AL332">
        <v>0.34227489570775355</v>
      </c>
      <c r="AM332">
        <v>0.80437358095252021</v>
      </c>
      <c r="AN332">
        <v>20.653829164966847</v>
      </c>
      <c r="AO332">
        <v>9.6471738451112399E-3</v>
      </c>
      <c r="AP332">
        <v>0</v>
      </c>
      <c r="AQ332">
        <v>0</v>
      </c>
      <c r="AR332">
        <v>0</v>
      </c>
      <c r="AS332">
        <v>16.327924187725628</v>
      </c>
      <c r="AT332">
        <v>20.446563291139242</v>
      </c>
      <c r="AU332">
        <v>1330.363205115349</v>
      </c>
      <c r="AV332">
        <v>1856.5994607180696</v>
      </c>
      <c r="AW332">
        <v>0</v>
      </c>
      <c r="AX332">
        <v>273.02933245853967</v>
      </c>
      <c r="AY332">
        <v>4.6418823658133171E-2</v>
      </c>
      <c r="AZ332">
        <v>2.4405385415354695</v>
      </c>
      <c r="BA332">
        <v>56.653549664871072</v>
      </c>
      <c r="BB332">
        <v>150.96746640000001</v>
      </c>
      <c r="BG332" t="s">
        <v>631</v>
      </c>
    </row>
    <row r="333" spans="1:59">
      <c r="A333" t="s">
        <v>413</v>
      </c>
      <c r="B333" t="s">
        <v>248</v>
      </c>
      <c r="C333" t="s">
        <v>550</v>
      </c>
      <c r="D333" t="s">
        <v>554</v>
      </c>
      <c r="E333" t="s">
        <v>191</v>
      </c>
      <c r="F333">
        <v>49680</v>
      </c>
      <c r="G333">
        <v>2005</v>
      </c>
      <c r="H333">
        <v>47.044125999999999</v>
      </c>
      <c r="I333">
        <v>1096.741</v>
      </c>
      <c r="J333">
        <v>23313.027433010448</v>
      </c>
      <c r="K333">
        <v>4.0050478564073492E-5</v>
      </c>
      <c r="L333">
        <v>1.0087181297903407E-2</v>
      </c>
      <c r="M333">
        <v>111.34615254554205</v>
      </c>
      <c r="N333">
        <v>0</v>
      </c>
      <c r="O333">
        <v>8.7172081857517973</v>
      </c>
      <c r="P333">
        <v>1.3411089516541226</v>
      </c>
      <c r="Q333">
        <v>4.7899999999999998E-2</v>
      </c>
      <c r="R333">
        <v>1.3205E-2</v>
      </c>
      <c r="S333">
        <v>1.0181930045846744E-3</v>
      </c>
      <c r="T333">
        <v>0</v>
      </c>
      <c r="U333">
        <v>7.948283310053875</v>
      </c>
      <c r="V333">
        <v>0</v>
      </c>
      <c r="W333">
        <v>0.12065779785225227</v>
      </c>
      <c r="X333">
        <v>2.2478863175251352E-3</v>
      </c>
      <c r="Y333">
        <v>2.2478863175251353</v>
      </c>
      <c r="Z333">
        <v>1.9997489047660579</v>
      </c>
      <c r="AA333">
        <v>2.6283704657494833</v>
      </c>
      <c r="AB333">
        <v>0.61217500374275302</v>
      </c>
      <c r="AC333">
        <v>14.855547094595625</v>
      </c>
      <c r="AD333">
        <v>14.281364387551253</v>
      </c>
      <c r="AE333">
        <v>0.57355279709783547</v>
      </c>
      <c r="AF333">
        <v>0.47579240173973814</v>
      </c>
      <c r="AG333">
        <v>0.20633662148377255</v>
      </c>
      <c r="AH333">
        <v>1.0518507281584242</v>
      </c>
      <c r="AI333">
        <v>0.39285943758297415</v>
      </c>
      <c r="AJ333">
        <v>1.6068894671830838</v>
      </c>
      <c r="AK333">
        <v>13.922244899680585</v>
      </c>
      <c r="AL333">
        <v>0.20633662148377255</v>
      </c>
      <c r="AM333">
        <v>0.39982568426866766</v>
      </c>
      <c r="AN333">
        <v>21.697981271660048</v>
      </c>
      <c r="AO333">
        <v>1.0134885678764562E-2</v>
      </c>
      <c r="AP333">
        <v>0</v>
      </c>
      <c r="AQ333">
        <v>0</v>
      </c>
      <c r="AR333">
        <v>0</v>
      </c>
      <c r="AS333">
        <v>13.797468901658821</v>
      </c>
      <c r="AT333">
        <v>18.472887181626163</v>
      </c>
      <c r="AU333">
        <v>1198.17965960271</v>
      </c>
      <c r="AV333">
        <v>1676.1399696516785</v>
      </c>
      <c r="AW333">
        <v>0</v>
      </c>
      <c r="AX333">
        <v>257.86768763871976</v>
      </c>
      <c r="AY333">
        <v>4.7782507799701397E-2</v>
      </c>
      <c r="AZ333">
        <v>2.0496054378610222</v>
      </c>
      <c r="BA333">
        <v>51.184867427151183</v>
      </c>
      <c r="BB333">
        <v>150.96746640000001</v>
      </c>
      <c r="BG333" t="s">
        <v>632</v>
      </c>
    </row>
    <row r="334" spans="1:59">
      <c r="A334" t="s">
        <v>413</v>
      </c>
      <c r="B334" t="s">
        <v>248</v>
      </c>
      <c r="C334" t="s">
        <v>550</v>
      </c>
      <c r="D334" t="s">
        <v>556</v>
      </c>
      <c r="E334" t="s">
        <v>191</v>
      </c>
      <c r="F334">
        <v>46026</v>
      </c>
      <c r="G334">
        <v>2010</v>
      </c>
      <c r="H334">
        <v>48.183584000000003</v>
      </c>
      <c r="I334">
        <v>1270.7596170178529</v>
      </c>
      <c r="J334">
        <v>26373.289646072255</v>
      </c>
      <c r="K334">
        <v>9.7506215795924476E-5</v>
      </c>
      <c r="L334">
        <v>1.1122876145714129E-2</v>
      </c>
      <c r="M334">
        <v>143.57602759414954</v>
      </c>
      <c r="N334">
        <v>0</v>
      </c>
      <c r="O334">
        <v>10.571998740242705</v>
      </c>
      <c r="P334">
        <v>1.6780950381337627</v>
      </c>
      <c r="Q334">
        <v>3.7280000000000001E-2</v>
      </c>
      <c r="R334">
        <v>1.1269199777118967E-2</v>
      </c>
      <c r="S334">
        <v>7.7370749340688306E-4</v>
      </c>
      <c r="T334">
        <v>0</v>
      </c>
      <c r="U334">
        <v>8.3194324077219868</v>
      </c>
      <c r="V334">
        <v>0</v>
      </c>
      <c r="W334">
        <v>0.13624634345473041</v>
      </c>
      <c r="X334">
        <v>2.5213086273220054E-3</v>
      </c>
      <c r="Y334">
        <v>2.5213086273220053</v>
      </c>
      <c r="Z334">
        <v>2.2587597993691815</v>
      </c>
      <c r="AA334">
        <v>2.9301520408878212</v>
      </c>
      <c r="AB334">
        <v>0.6352182111766056</v>
      </c>
      <c r="AC334">
        <v>15.123043460063062</v>
      </c>
      <c r="AD334">
        <v>12.800356758454353</v>
      </c>
      <c r="AE334">
        <v>0.39206013144147811</v>
      </c>
      <c r="AF334">
        <v>0.30210378047026659</v>
      </c>
      <c r="AG334">
        <v>0.17064876380081018</v>
      </c>
      <c r="AH334">
        <v>1.1722038323908031</v>
      </c>
      <c r="AI334">
        <v>0.4435590626407695</v>
      </c>
      <c r="AJ334">
        <v>1.815200736728412</v>
      </c>
      <c r="AK334">
        <v>14.071753183549722</v>
      </c>
      <c r="AL334">
        <v>0.17064876380081018</v>
      </c>
      <c r="AM334">
        <v>0.21652884558370758</v>
      </c>
      <c r="AN334">
        <v>24.507926521035554</v>
      </c>
      <c r="AO334">
        <v>1.1447379846284392E-2</v>
      </c>
      <c r="AP334">
        <v>0</v>
      </c>
      <c r="AQ334">
        <v>0</v>
      </c>
      <c r="AR334">
        <v>0</v>
      </c>
      <c r="AS334">
        <v>13.44041225551798</v>
      </c>
      <c r="AT334">
        <v>16.621425276970591</v>
      </c>
      <c r="AU334">
        <v>1081.7031785917959</v>
      </c>
      <c r="AV334">
        <v>1502.4826186995908</v>
      </c>
      <c r="AW334">
        <v>0</v>
      </c>
      <c r="AX334">
        <v>238.48930455549058</v>
      </c>
      <c r="AY334">
        <v>5.232712924223331E-2</v>
      </c>
      <c r="AZ334">
        <v>1.9840956492140269</v>
      </c>
      <c r="BA334">
        <v>46.054817576011779</v>
      </c>
      <c r="BB334">
        <v>150.96746640000001</v>
      </c>
      <c r="BG334" t="s">
        <v>633</v>
      </c>
    </row>
    <row r="335" spans="1:59">
      <c r="A335" t="s">
        <v>413</v>
      </c>
      <c r="B335" t="s">
        <v>248</v>
      </c>
      <c r="C335" t="s">
        <v>550</v>
      </c>
      <c r="D335" t="s">
        <v>558</v>
      </c>
      <c r="E335" t="s">
        <v>191</v>
      </c>
      <c r="F335">
        <v>44199</v>
      </c>
      <c r="G335">
        <v>2015</v>
      </c>
      <c r="H335">
        <v>49.119718999999904</v>
      </c>
      <c r="I335">
        <v>1541.1841297767451</v>
      </c>
      <c r="J335">
        <v>31376.07790013514</v>
      </c>
      <c r="K335">
        <v>1.7982458262057917E-4</v>
      </c>
      <c r="L335">
        <v>1.7142353247377954E-2</v>
      </c>
      <c r="M335">
        <v>143.57602759414954</v>
      </c>
      <c r="N335">
        <v>0</v>
      </c>
      <c r="O335">
        <v>17.162071000539406</v>
      </c>
      <c r="P335">
        <v>2.7241382540538739</v>
      </c>
      <c r="Q335">
        <v>6.9849698821894207E-2</v>
      </c>
      <c r="R335">
        <v>9.8158718399735233E-3</v>
      </c>
      <c r="S335">
        <v>1.42202969080288E-3</v>
      </c>
      <c r="T335">
        <v>0</v>
      </c>
      <c r="U335">
        <v>11.135639583198596</v>
      </c>
      <c r="V335">
        <v>0</v>
      </c>
      <c r="W335">
        <v>0.13624634345473041</v>
      </c>
      <c r="X335">
        <v>3.7612399279115102E-3</v>
      </c>
      <c r="Y335">
        <v>3.7612399279115101</v>
      </c>
      <c r="Z335">
        <v>3.4868003703993899</v>
      </c>
      <c r="AA335">
        <v>4.5136214779218458</v>
      </c>
      <c r="AB335">
        <v>0.54227859249689203</v>
      </c>
      <c r="AC335">
        <v>13.41443816529857</v>
      </c>
      <c r="AD335">
        <v>11.564876666610711</v>
      </c>
      <c r="AE335">
        <v>0.44056589630273302</v>
      </c>
      <c r="AF335">
        <v>0.31488276903800672</v>
      </c>
      <c r="AG335">
        <v>0.17012454524231518</v>
      </c>
      <c r="AH335">
        <v>1.8079984190268694</v>
      </c>
      <c r="AI335">
        <v>0.68465965544321783</v>
      </c>
      <c r="AJ335">
        <v>2.8021407149561721</v>
      </c>
      <c r="AK335">
        <v>11.791490360507277</v>
      </c>
      <c r="AL335">
        <v>0.17012454524231518</v>
      </c>
      <c r="AM335">
        <v>0.18277497466980333</v>
      </c>
      <c r="AN335">
        <v>37.834387952539984</v>
      </c>
      <c r="AO335">
        <v>1.7672021734383384E-2</v>
      </c>
      <c r="AP335">
        <v>0</v>
      </c>
      <c r="AQ335">
        <v>0</v>
      </c>
      <c r="AR335">
        <v>0</v>
      </c>
      <c r="AS335">
        <v>13.44041225551798</v>
      </c>
      <c r="AT335">
        <v>15.647017360627569</v>
      </c>
      <c r="AU335">
        <v>1028.6338113662991</v>
      </c>
      <c r="AV335">
        <v>1380.7081642476453</v>
      </c>
      <c r="AW335">
        <v>0</v>
      </c>
      <c r="AX335">
        <v>219.1600260710548</v>
      </c>
      <c r="AY335">
        <v>7.6572912151869552E-2</v>
      </c>
      <c r="AZ335">
        <v>2.4404870613716745</v>
      </c>
      <c r="BA335">
        <v>43.354918013609222</v>
      </c>
      <c r="BB335">
        <v>143.801895</v>
      </c>
      <c r="BG335" t="s">
        <v>634</v>
      </c>
    </row>
    <row r="336" spans="1:59">
      <c r="A336" t="s">
        <v>413</v>
      </c>
      <c r="B336" t="s">
        <v>248</v>
      </c>
      <c r="C336" t="s">
        <v>550</v>
      </c>
      <c r="D336" t="s">
        <v>560</v>
      </c>
      <c r="E336" t="s">
        <v>191</v>
      </c>
      <c r="F336">
        <v>42372</v>
      </c>
      <c r="G336">
        <v>2020</v>
      </c>
      <c r="H336">
        <v>49.809726999999896</v>
      </c>
      <c r="I336">
        <v>1765.7352250687322</v>
      </c>
      <c r="J336">
        <v>35449.606561158944</v>
      </c>
      <c r="K336">
        <v>2.4474633401574649E-4</v>
      </c>
      <c r="L336">
        <v>2.196631637149592E-2</v>
      </c>
      <c r="M336">
        <v>143.57602759414954</v>
      </c>
      <c r="N336">
        <v>0</v>
      </c>
      <c r="O336">
        <v>22.451164500885792</v>
      </c>
      <c r="P336">
        <v>3.5636769049025068</v>
      </c>
      <c r="Q336">
        <v>9.1376330894936075E-2</v>
      </c>
      <c r="R336">
        <v>1.1223548815724849E-2</v>
      </c>
      <c r="S336">
        <v>1.8345077638136074E-3</v>
      </c>
      <c r="T336">
        <v>0</v>
      </c>
      <c r="U336">
        <v>12.714910017164021</v>
      </c>
      <c r="V336">
        <v>0</v>
      </c>
      <c r="W336">
        <v>0.13624634345473041</v>
      </c>
      <c r="X336">
        <v>4.7036308361337259E-3</v>
      </c>
      <c r="Y336">
        <v>4.7036308361337262</v>
      </c>
      <c r="Z336">
        <v>4.4707417139815577</v>
      </c>
      <c r="AA336">
        <v>5.7795763679321199</v>
      </c>
      <c r="AB336">
        <v>0.29664333205995086</v>
      </c>
      <c r="AC336">
        <v>8.242112073052839</v>
      </c>
      <c r="AD336">
        <v>10.437752620711301</v>
      </c>
      <c r="AE336">
        <v>0.40765931991112375</v>
      </c>
      <c r="AF336">
        <v>0.25913392222916992</v>
      </c>
      <c r="AG336">
        <v>9.2186468572487384E-2</v>
      </c>
      <c r="AH336">
        <v>2.3174692405493635</v>
      </c>
      <c r="AI336">
        <v>0.87783842693168923</v>
      </c>
      <c r="AJ336">
        <v>3.5929032870498685</v>
      </c>
      <c r="AK336">
        <v>6.1611387061355556</v>
      </c>
      <c r="AL336">
        <v>9.2186468572487384E-2</v>
      </c>
      <c r="AM336">
        <v>8.9742897397385502E-2</v>
      </c>
      <c r="AN336">
        <v>48.511870183152979</v>
      </c>
      <c r="AO336">
        <v>2.2659354905586893E-2</v>
      </c>
      <c r="AP336">
        <v>0</v>
      </c>
      <c r="AQ336">
        <v>0</v>
      </c>
      <c r="AR336">
        <v>0</v>
      </c>
      <c r="AS336">
        <v>13.44041225551798</v>
      </c>
      <c r="AT336">
        <v>15.272128954532366</v>
      </c>
      <c r="AU336">
        <v>1008.2011874048278</v>
      </c>
      <c r="AV336">
        <v>1319.8813926321432</v>
      </c>
      <c r="AW336">
        <v>0</v>
      </c>
      <c r="AX336">
        <v>209.50498295748304</v>
      </c>
      <c r="AY336">
        <v>9.4431973821774526E-2</v>
      </c>
      <c r="AZ336">
        <v>2.6638370064518786</v>
      </c>
      <c r="BA336">
        <v>42.316173329180863</v>
      </c>
      <c r="BB336">
        <v>136.6363236</v>
      </c>
      <c r="BG336" t="s">
        <v>635</v>
      </c>
    </row>
    <row r="337" spans="1:59">
      <c r="A337" t="s">
        <v>413</v>
      </c>
      <c r="B337" t="s">
        <v>248</v>
      </c>
      <c r="C337" t="s">
        <v>550</v>
      </c>
      <c r="D337" t="s">
        <v>562</v>
      </c>
      <c r="E337" t="s">
        <v>191</v>
      </c>
      <c r="F337">
        <v>47853</v>
      </c>
      <c r="G337">
        <v>2025</v>
      </c>
      <c r="H337">
        <v>50.228752999999905</v>
      </c>
      <c r="I337">
        <v>1909.8176643748195</v>
      </c>
      <c r="J337">
        <v>38022.398532864696</v>
      </c>
      <c r="K337">
        <v>2.8213546342749861E-4</v>
      </c>
      <c r="L337">
        <v>2.476866279059502E-2</v>
      </c>
      <c r="M337">
        <v>143.57602759414954</v>
      </c>
      <c r="N337">
        <v>0</v>
      </c>
      <c r="O337">
        <v>25.520386936411512</v>
      </c>
      <c r="P337">
        <v>4.0508550692716687</v>
      </c>
      <c r="Q337">
        <v>0.10386807869927356</v>
      </c>
      <c r="R337">
        <v>8.4530495312499891E-3</v>
      </c>
      <c r="S337">
        <v>2.0679008037343422E-3</v>
      </c>
      <c r="T337">
        <v>0</v>
      </c>
      <c r="U337">
        <v>13.362734784823363</v>
      </c>
      <c r="V337">
        <v>0</v>
      </c>
      <c r="W337">
        <v>0.13624634345473041</v>
      </c>
      <c r="X337">
        <v>5.2538588657248678E-3</v>
      </c>
      <c r="Y337">
        <v>5.2538588657248679</v>
      </c>
      <c r="Z337">
        <v>5.0422726017069586</v>
      </c>
      <c r="AA337">
        <v>6.5151273691076277</v>
      </c>
      <c r="AB337">
        <v>0.16344993218194026</v>
      </c>
      <c r="AC337">
        <v>5.4513719913329162</v>
      </c>
      <c r="AD337">
        <v>10.021924007322301</v>
      </c>
      <c r="AE337">
        <v>0.39451870686608287</v>
      </c>
      <c r="AF337">
        <v>0.23224830524312112</v>
      </c>
      <c r="AG337">
        <v>4.9451338912448621E-2</v>
      </c>
      <c r="AH337">
        <v>2.6134163186166486</v>
      </c>
      <c r="AI337">
        <v>0.99004860900149616</v>
      </c>
      <c r="AJ337">
        <v>4.0522239927054624</v>
      </c>
      <c r="AK337">
        <v>3.1043514422086118</v>
      </c>
      <c r="AL337">
        <v>4.9451338912448621E-2</v>
      </c>
      <c r="AM337">
        <v>4.1201068857719965E-2</v>
      </c>
      <c r="AN337">
        <v>54.713958148607198</v>
      </c>
      <c r="AO337">
        <v>2.5556281200827952E-2</v>
      </c>
      <c r="AP337">
        <v>0</v>
      </c>
      <c r="AQ337">
        <v>0</v>
      </c>
      <c r="AR337">
        <v>0</v>
      </c>
      <c r="AS337">
        <v>13.44041225551798</v>
      </c>
      <c r="AT337">
        <v>15.127896426586517</v>
      </c>
      <c r="AU337">
        <v>1000.3379344386269</v>
      </c>
      <c r="AV337">
        <v>1296.9752745732014</v>
      </c>
      <c r="AW337">
        <v>0</v>
      </c>
      <c r="AX337">
        <v>205.86909120209549</v>
      </c>
      <c r="AY337">
        <v>0.10459863229582621</v>
      </c>
      <c r="AZ337">
        <v>2.750974066126215</v>
      </c>
      <c r="BA337">
        <v>41.916532344585121</v>
      </c>
      <c r="BB337">
        <v>137.99514479999999</v>
      </c>
      <c r="BG337" t="s">
        <v>636</v>
      </c>
    </row>
    <row r="338" spans="1:59">
      <c r="A338" t="s">
        <v>413</v>
      </c>
      <c r="B338" t="s">
        <v>248</v>
      </c>
      <c r="C338" t="s">
        <v>550</v>
      </c>
      <c r="D338" t="s">
        <v>564</v>
      </c>
      <c r="E338" t="s">
        <v>191</v>
      </c>
      <c r="F338">
        <v>49680</v>
      </c>
      <c r="G338">
        <v>2030</v>
      </c>
      <c r="H338">
        <v>50.335040999999904</v>
      </c>
      <c r="I338">
        <v>2065.6571038367961</v>
      </c>
      <c r="J338">
        <v>41038.152801679447</v>
      </c>
      <c r="K338">
        <v>3.2152195151421693E-4</v>
      </c>
      <c r="L338">
        <v>2.7991748856325882E-2</v>
      </c>
      <c r="M338">
        <v>143.57602759414954</v>
      </c>
      <c r="N338">
        <v>0</v>
      </c>
      <c r="O338">
        <v>28.931407953895754</v>
      </c>
      <c r="P338">
        <v>4.5922869768088503</v>
      </c>
      <c r="Q338">
        <v>0.11775094812330386</v>
      </c>
      <c r="R338">
        <v>9.009492803639654E-3</v>
      </c>
      <c r="S338">
        <v>2.3393434431354509E-3</v>
      </c>
      <c r="T338">
        <v>0</v>
      </c>
      <c r="U338">
        <v>14.005910225931464</v>
      </c>
      <c r="V338">
        <v>0</v>
      </c>
      <c r="W338">
        <v>0.13624634345473041</v>
      </c>
      <c r="X338">
        <v>5.9185816088089841E-3</v>
      </c>
      <c r="Y338">
        <v>5.9185816088089842</v>
      </c>
      <c r="Z338">
        <v>5.6989216518924897</v>
      </c>
      <c r="AA338">
        <v>7.3623600453641558</v>
      </c>
      <c r="AB338">
        <v>0.11946629457178062</v>
      </c>
      <c r="AC338">
        <v>4.6961457678181437</v>
      </c>
      <c r="AD338">
        <v>10.716871227702384</v>
      </c>
      <c r="AE338">
        <v>0.42043484205272014</v>
      </c>
      <c r="AF338">
        <v>0.2390778285952119</v>
      </c>
      <c r="AG338">
        <v>3.4462703087643876E-2</v>
      </c>
      <c r="AH338">
        <v>2.9536222871678985</v>
      </c>
      <c r="AI338">
        <v>1.1189766918226391</v>
      </c>
      <c r="AJ338">
        <v>4.5799449600698505</v>
      </c>
      <c r="AK338">
        <v>2.0434670625769376</v>
      </c>
      <c r="AL338">
        <v>3.4462703087643876E-2</v>
      </c>
      <c r="AM338">
        <v>2.3150050198498636E-2</v>
      </c>
      <c r="AN338">
        <v>61.839475234698497</v>
      </c>
      <c r="AO338">
        <v>2.888453096588519E-2</v>
      </c>
      <c r="AP338">
        <v>0</v>
      </c>
      <c r="AQ338">
        <v>0</v>
      </c>
      <c r="AR338">
        <v>0</v>
      </c>
      <c r="AS338">
        <v>13.44041225551798</v>
      </c>
      <c r="AT338">
        <v>15.072405187648689</v>
      </c>
      <c r="AU338">
        <v>997.31244654323064</v>
      </c>
      <c r="AV338">
        <v>1288.8091791079153</v>
      </c>
      <c r="AW338">
        <v>0</v>
      </c>
      <c r="AX338">
        <v>204.57288557268498</v>
      </c>
      <c r="AY338">
        <v>0.11758372480135648</v>
      </c>
      <c r="AZ338">
        <v>2.8652294699907759</v>
      </c>
      <c r="BA338">
        <v>41.762776644110417</v>
      </c>
      <c r="BB338">
        <v>139.35396599999999</v>
      </c>
      <c r="BG338" t="s">
        <v>637</v>
      </c>
    </row>
    <row r="339" spans="1:59">
      <c r="A339" t="s">
        <v>413</v>
      </c>
      <c r="B339" t="s">
        <v>248</v>
      </c>
      <c r="C339" t="s">
        <v>550</v>
      </c>
      <c r="D339" t="s">
        <v>566</v>
      </c>
      <c r="E339" t="s">
        <v>191</v>
      </c>
      <c r="F339">
        <v>40545</v>
      </c>
      <c r="G339">
        <v>2035</v>
      </c>
      <c r="H339">
        <v>50.049216999999999</v>
      </c>
      <c r="I339">
        <v>2234.212904313149</v>
      </c>
      <c r="J339">
        <v>44640.316836787853</v>
      </c>
      <c r="K339">
        <v>3.6392909758403035E-4</v>
      </c>
      <c r="L339">
        <v>3.1582821551058474E-2</v>
      </c>
      <c r="M339">
        <v>143.57602759414954</v>
      </c>
      <c r="N339">
        <v>0</v>
      </c>
      <c r="O339">
        <v>32.682315366902451</v>
      </c>
      <c r="P339">
        <v>5.1876691058575322</v>
      </c>
      <c r="Q339">
        <v>0.13301715656044955</v>
      </c>
      <c r="R339">
        <v>9.5557095508093694E-3</v>
      </c>
      <c r="S339">
        <v>2.6577270241899997E-3</v>
      </c>
      <c r="T339">
        <v>0</v>
      </c>
      <c r="U339">
        <v>14.628111449812694</v>
      </c>
      <c r="V339">
        <v>0</v>
      </c>
      <c r="W339">
        <v>0.13624634345473041</v>
      </c>
      <c r="X339">
        <v>6.6713769520057491E-3</v>
      </c>
      <c r="Y339">
        <v>6.6713769520057493</v>
      </c>
      <c r="Z339">
        <v>6.4302598850634425</v>
      </c>
      <c r="AA339">
        <v>8.3067879059825014</v>
      </c>
      <c r="AB339">
        <v>0.11223949427095438</v>
      </c>
      <c r="AC339">
        <v>4.7947738797277113</v>
      </c>
      <c r="AD339">
        <v>11.900450421424319</v>
      </c>
      <c r="AE339">
        <v>0.46537928115268601</v>
      </c>
      <c r="AF339">
        <v>0.26147271058348481</v>
      </c>
      <c r="AG339">
        <v>3.1267096025557169E-2</v>
      </c>
      <c r="AH339">
        <v>3.3325994908249008</v>
      </c>
      <c r="AI339">
        <v>1.2625720527253206</v>
      </c>
      <c r="AJ339">
        <v>5.1676878323381219</v>
      </c>
      <c r="AK339">
        <v>1.8016752629403034</v>
      </c>
      <c r="AL339">
        <v>3.1267096025557169E-2</v>
      </c>
      <c r="AM339">
        <v>1.7834786291418717E-2</v>
      </c>
      <c r="AN339">
        <v>69.775367635770436</v>
      </c>
      <c r="AO339">
        <v>3.2591298025772465E-2</v>
      </c>
      <c r="AP339">
        <v>0</v>
      </c>
      <c r="AQ339">
        <v>0</v>
      </c>
      <c r="AR339">
        <v>0</v>
      </c>
      <c r="AS339">
        <v>13.44041225551798</v>
      </c>
      <c r="AT339">
        <v>15.051055789959346</v>
      </c>
      <c r="AU339">
        <v>996.14831379726036</v>
      </c>
      <c r="AV339">
        <v>1286.006646891361</v>
      </c>
      <c r="AW339">
        <v>0</v>
      </c>
      <c r="AX339">
        <v>204.1280391891049</v>
      </c>
      <c r="AY339">
        <v>0.13329633013051431</v>
      </c>
      <c r="AZ339">
        <v>2.9860077072899602</v>
      </c>
      <c r="BA339">
        <v>41.703621511529654</v>
      </c>
      <c r="BB339">
        <v>139.35396599999999</v>
      </c>
      <c r="BG339" t="s">
        <v>638</v>
      </c>
    </row>
    <row r="340" spans="1:59">
      <c r="A340" t="s">
        <v>413</v>
      </c>
      <c r="B340" t="s">
        <v>248</v>
      </c>
      <c r="C340" t="s">
        <v>550</v>
      </c>
      <c r="D340" t="s">
        <v>568</v>
      </c>
      <c r="E340" t="s">
        <v>191</v>
      </c>
      <c r="F340">
        <v>36891</v>
      </c>
      <c r="G340">
        <v>2040</v>
      </c>
      <c r="H340">
        <v>49.353733999999903</v>
      </c>
      <c r="I340">
        <v>2416.5227096635213</v>
      </c>
      <c r="J340">
        <v>48963.320782648902</v>
      </c>
      <c r="K340">
        <v>4.0916081909423606E-4</v>
      </c>
      <c r="L340">
        <v>3.5464727134292322E-2</v>
      </c>
      <c r="M340">
        <v>143.57602759414954</v>
      </c>
      <c r="N340">
        <v>0</v>
      </c>
      <c r="O340">
        <v>36.716363163396444</v>
      </c>
      <c r="P340">
        <v>5.8279941529200707</v>
      </c>
      <c r="Q340">
        <v>0.14943574751077104</v>
      </c>
      <c r="R340">
        <v>1.0543228025959948E-2</v>
      </c>
      <c r="S340">
        <v>3.0278508919055918E-3</v>
      </c>
      <c r="T340">
        <v>0</v>
      </c>
      <c r="U340">
        <v>15.193882936241415</v>
      </c>
      <c r="V340">
        <v>0</v>
      </c>
      <c r="W340">
        <v>0.13624634345473041</v>
      </c>
      <c r="X340">
        <v>7.489364751947559E-3</v>
      </c>
      <c r="Y340">
        <v>7.4893647519475586</v>
      </c>
      <c r="Z340">
        <v>7.2207111114841824</v>
      </c>
      <c r="AA340">
        <v>9.3278056803557572</v>
      </c>
      <c r="AB340">
        <v>0.11898824984725573</v>
      </c>
      <c r="AC340">
        <v>5.2266947560938668</v>
      </c>
      <c r="AD340">
        <v>13.303426791886187</v>
      </c>
      <c r="AE340">
        <v>0.52015930813089628</v>
      </c>
      <c r="AF340">
        <v>0.2913823737021502</v>
      </c>
      <c r="AG340">
        <v>3.2856365885836666E-2</v>
      </c>
      <c r="AH340">
        <v>3.7422399098599151</v>
      </c>
      <c r="AI340">
        <v>1.4177750978772865</v>
      </c>
      <c r="AJ340">
        <v>5.8029360136068959</v>
      </c>
      <c r="AK340">
        <v>1.8656625301110332</v>
      </c>
      <c r="AL340">
        <v>3.2856365885836666E-2</v>
      </c>
      <c r="AM340">
        <v>1.7794691091404004E-2</v>
      </c>
      <c r="AN340">
        <v>78.352664412672254</v>
      </c>
      <c r="AO340">
        <v>3.6597657934483226E-2</v>
      </c>
      <c r="AP340">
        <v>0</v>
      </c>
      <c r="AQ340">
        <v>0</v>
      </c>
      <c r="AR340">
        <v>0</v>
      </c>
      <c r="AS340">
        <v>13.44041225551798</v>
      </c>
      <c r="AT340">
        <v>15.042841938720445</v>
      </c>
      <c r="AU340">
        <v>995.70038358727254</v>
      </c>
      <c r="AV340">
        <v>1285.0673071102983</v>
      </c>
      <c r="AW340">
        <v>0</v>
      </c>
      <c r="AX340">
        <v>203.97893763655529</v>
      </c>
      <c r="AY340">
        <v>0.15174869548771272</v>
      </c>
      <c r="AZ340">
        <v>3.0992320999087091</v>
      </c>
      <c r="BA340">
        <v>41.680862487312389</v>
      </c>
      <c r="BB340">
        <v>139.35396599999999</v>
      </c>
      <c r="BG340" t="s">
        <v>639</v>
      </c>
    </row>
    <row r="341" spans="1:59">
      <c r="A341" t="s">
        <v>413</v>
      </c>
      <c r="B341" t="s">
        <v>248</v>
      </c>
      <c r="C341" t="s">
        <v>550</v>
      </c>
      <c r="D341" t="s">
        <v>412</v>
      </c>
      <c r="E341" t="s">
        <v>191</v>
      </c>
      <c r="F341">
        <v>53334</v>
      </c>
      <c r="G341">
        <v>2045</v>
      </c>
      <c r="H341">
        <v>48.317751999999899</v>
      </c>
      <c r="I341">
        <v>2613.7088345726638</v>
      </c>
      <c r="J341">
        <v>54094.172977514958</v>
      </c>
      <c r="K341">
        <v>4.5602321368630423E-4</v>
      </c>
      <c r="L341">
        <v>3.9508021265883903E-2</v>
      </c>
      <c r="M341">
        <v>143.57602759414954</v>
      </c>
      <c r="N341">
        <v>0</v>
      </c>
      <c r="O341">
        <v>40.909641793249378</v>
      </c>
      <c r="P341">
        <v>6.4935939354364089</v>
      </c>
      <c r="Q341">
        <v>0.16650240860093357</v>
      </c>
      <c r="R341">
        <v>1.1081584878957475E-2</v>
      </c>
      <c r="S341">
        <v>3.4459883108993545E-3</v>
      </c>
      <c r="T341">
        <v>0</v>
      </c>
      <c r="U341">
        <v>15.651950688661165</v>
      </c>
      <c r="V341">
        <v>0</v>
      </c>
      <c r="W341">
        <v>0.13624634345473041</v>
      </c>
      <c r="X341">
        <v>8.3425385880231389E-3</v>
      </c>
      <c r="Y341">
        <v>8.3425385880231389</v>
      </c>
      <c r="Z341">
        <v>8.0439772873906765</v>
      </c>
      <c r="AA341">
        <v>10.391274388840632</v>
      </c>
      <c r="AB341">
        <v>0.13013235205183304</v>
      </c>
      <c r="AC341">
        <v>5.7684901951245493</v>
      </c>
      <c r="AD341">
        <v>14.793910113191373</v>
      </c>
      <c r="AE341">
        <v>0.57874338423700156</v>
      </c>
      <c r="AF341">
        <v>0.32394058720617269</v>
      </c>
      <c r="AG341">
        <v>3.5931415714473697E-2</v>
      </c>
      <c r="AH341">
        <v>4.1688986663978236</v>
      </c>
      <c r="AI341">
        <v>1.5794217165621491</v>
      </c>
      <c r="AJ341">
        <v>6.4645555708285274</v>
      </c>
      <c r="AK341">
        <v>2.0242506856678881</v>
      </c>
      <c r="AL341">
        <v>3.5931415714473697E-2</v>
      </c>
      <c r="AM341">
        <v>1.9159870643535994E-2</v>
      </c>
      <c r="AN341">
        <v>87.286023532982355</v>
      </c>
      <c r="AO341">
        <v>4.0770330602882335E-2</v>
      </c>
      <c r="AP341">
        <v>0</v>
      </c>
      <c r="AQ341">
        <v>0</v>
      </c>
      <c r="AR341">
        <v>0</v>
      </c>
      <c r="AS341">
        <v>13.44041225551798</v>
      </c>
      <c r="AT341">
        <v>15.039681786234809</v>
      </c>
      <c r="AU341">
        <v>995.52815206854632</v>
      </c>
      <c r="AV341">
        <v>1284.733642258841</v>
      </c>
      <c r="AW341">
        <v>0</v>
      </c>
      <c r="AX341">
        <v>203.92597496172078</v>
      </c>
      <c r="AY341">
        <v>0.17265990743988163</v>
      </c>
      <c r="AZ341">
        <v>3.1918393042380053</v>
      </c>
      <c r="BA341">
        <v>41.672106304024062</v>
      </c>
      <c r="BB341">
        <v>139.35396599999999</v>
      </c>
      <c r="BG341" t="s">
        <v>640</v>
      </c>
    </row>
    <row r="342" spans="1:59">
      <c r="A342" t="s">
        <v>413</v>
      </c>
      <c r="B342" t="s">
        <v>248</v>
      </c>
      <c r="C342" t="s">
        <v>550</v>
      </c>
      <c r="D342" t="s">
        <v>571</v>
      </c>
      <c r="E342" t="s">
        <v>191</v>
      </c>
      <c r="F342">
        <v>51507</v>
      </c>
      <c r="G342">
        <v>2050</v>
      </c>
      <c r="H342">
        <v>47.049782</v>
      </c>
      <c r="I342">
        <v>2826.9851736151954</v>
      </c>
      <c r="J342">
        <v>60084.979216592234</v>
      </c>
      <c r="K342">
        <v>5.0270526898654516E-4</v>
      </c>
      <c r="L342">
        <v>4.3544486558111661E-2</v>
      </c>
      <c r="M342">
        <v>143.57602759414954</v>
      </c>
      <c r="N342">
        <v>0</v>
      </c>
      <c r="O342">
        <v>45.092402814394838</v>
      </c>
      <c r="P342">
        <v>7.1575242562531489</v>
      </c>
      <c r="Q342">
        <v>0.18352626298084998</v>
      </c>
      <c r="R342">
        <v>1.2477333446638516E-2</v>
      </c>
      <c r="S342">
        <v>3.9006825362304545E-3</v>
      </c>
      <c r="T342">
        <v>0</v>
      </c>
      <c r="U342">
        <v>15.950703680815533</v>
      </c>
      <c r="V342">
        <v>0</v>
      </c>
      <c r="W342">
        <v>0.13624634345473041</v>
      </c>
      <c r="X342">
        <v>9.1946408867399389E-3</v>
      </c>
      <c r="Y342">
        <v>9.1946408867399381</v>
      </c>
      <c r="Z342">
        <v>8.8658337262988383</v>
      </c>
      <c r="AA342">
        <v>11.4529440528935</v>
      </c>
      <c r="AB342">
        <v>0.14256227892202111</v>
      </c>
      <c r="AC342">
        <v>6.3385169129678189</v>
      </c>
      <c r="AD342">
        <v>16.30192216737283</v>
      </c>
      <c r="AE342">
        <v>0.63757191782604905</v>
      </c>
      <c r="AF342">
        <v>0.35676009857011892</v>
      </c>
      <c r="AG342">
        <v>3.9315114714118374E-2</v>
      </c>
      <c r="AH342">
        <v>4.5948322334445137</v>
      </c>
      <c r="AI342">
        <v>1.740791715798327</v>
      </c>
      <c r="AJ342">
        <v>7.1250420105005112</v>
      </c>
      <c r="AK342">
        <v>2.2117266369701603</v>
      </c>
      <c r="AL342">
        <v>3.9315114714118374E-2</v>
      </c>
      <c r="AM342">
        <v>2.0839788422570775E-2</v>
      </c>
      <c r="AN342">
        <v>96.204078430019209</v>
      </c>
      <c r="AO342">
        <v>4.4935854838838135E-2</v>
      </c>
      <c r="AP342">
        <v>0</v>
      </c>
      <c r="AQ342">
        <v>0</v>
      </c>
      <c r="AR342">
        <v>0</v>
      </c>
      <c r="AS342">
        <v>13.44041225551798</v>
      </c>
      <c r="AT342">
        <v>15.038465966342043</v>
      </c>
      <c r="AU342">
        <v>995.46180430694881</v>
      </c>
      <c r="AV342">
        <v>1284.6119073514938</v>
      </c>
      <c r="AW342">
        <v>0</v>
      </c>
      <c r="AX342">
        <v>203.90665196055454</v>
      </c>
      <c r="AY342">
        <v>0.19542366608074693</v>
      </c>
      <c r="AZ342">
        <v>3.2524545839699894</v>
      </c>
      <c r="BA342">
        <v>41.668737497653154</v>
      </c>
      <c r="BB342">
        <v>139.35396599999999</v>
      </c>
      <c r="BG342" t="s">
        <v>641</v>
      </c>
    </row>
    <row r="343" spans="1:59">
      <c r="A343" t="s">
        <v>413</v>
      </c>
      <c r="B343" t="s">
        <v>248</v>
      </c>
      <c r="C343" t="s">
        <v>550</v>
      </c>
      <c r="D343" t="s">
        <v>413</v>
      </c>
      <c r="E343" t="s">
        <v>185</v>
      </c>
      <c r="F343">
        <v>49680</v>
      </c>
      <c r="G343">
        <v>2000</v>
      </c>
      <c r="H343">
        <v>45.987623999999904</v>
      </c>
      <c r="I343">
        <v>874.68047424052702</v>
      </c>
      <c r="J343">
        <v>19019.910101042158</v>
      </c>
      <c r="K343">
        <v>0.21937611766792525</v>
      </c>
      <c r="L343">
        <v>1.5278308974601753E-2</v>
      </c>
      <c r="M343">
        <v>79.116277496934572</v>
      </c>
      <c r="N343">
        <v>216.55795853251766</v>
      </c>
      <c r="O343">
        <v>0</v>
      </c>
      <c r="P343">
        <v>141.54114936765859</v>
      </c>
      <c r="Q343">
        <v>9.2077250434334239</v>
      </c>
      <c r="R343">
        <v>0.95</v>
      </c>
      <c r="S343">
        <v>0.20022180409741203</v>
      </c>
      <c r="T343">
        <v>4709.0486460556895</v>
      </c>
      <c r="U343">
        <v>0</v>
      </c>
      <c r="V343">
        <v>0.44697205063471135</v>
      </c>
      <c r="W343">
        <v>0</v>
      </c>
      <c r="X343">
        <v>5.5181183913979338E-2</v>
      </c>
      <c r="Y343">
        <v>55.181183913979339</v>
      </c>
      <c r="Z343">
        <v>47.807107878241411</v>
      </c>
      <c r="AA343">
        <v>156.04689800059589</v>
      </c>
      <c r="AB343">
        <v>11.654038878265206</v>
      </c>
      <c r="AC343">
        <v>349.46733709842437</v>
      </c>
      <c r="AD343">
        <v>6112.837451847704</v>
      </c>
      <c r="AE343">
        <v>13.657382144216395</v>
      </c>
      <c r="AF343">
        <v>11.226005245129015</v>
      </c>
      <c r="AG343">
        <v>4.1459545465786052</v>
      </c>
      <c r="AH343">
        <v>17.224187718122323</v>
      </c>
      <c r="AI343">
        <v>8.9398566860485786</v>
      </c>
      <c r="AJ343">
        <v>38.867251192192832</v>
      </c>
      <c r="AK343">
        <v>326.43918209031341</v>
      </c>
      <c r="AL343">
        <v>4.1459545465786052</v>
      </c>
      <c r="AM343">
        <v>9.3525060382702421</v>
      </c>
      <c r="AN343">
        <v>540.45303078652807</v>
      </c>
      <c r="AO343">
        <v>0.25243959855921766</v>
      </c>
      <c r="AP343">
        <v>0</v>
      </c>
      <c r="AQ343">
        <v>0</v>
      </c>
      <c r="AR343">
        <v>0</v>
      </c>
      <c r="AS343">
        <v>3.4577708252355688</v>
      </c>
      <c r="AT343">
        <v>3.8818843336114037</v>
      </c>
      <c r="AU343">
        <v>274.6003643875581</v>
      </c>
      <c r="AV343">
        <v>389.85965678888255</v>
      </c>
      <c r="AW343">
        <v>254.81023319534808</v>
      </c>
      <c r="AX343">
        <v>0</v>
      </c>
      <c r="AY343">
        <v>1.1999137836296883</v>
      </c>
      <c r="AZ343">
        <v>63.087247902603977</v>
      </c>
      <c r="BA343">
        <v>10.755965379416335</v>
      </c>
      <c r="BB343">
        <v>150.96746640000001</v>
      </c>
      <c r="BG343" t="s">
        <v>642</v>
      </c>
    </row>
    <row r="344" spans="1:59">
      <c r="A344" t="s">
        <v>413</v>
      </c>
      <c r="B344" t="s">
        <v>248</v>
      </c>
      <c r="C344" t="s">
        <v>550</v>
      </c>
      <c r="D344" t="s">
        <v>415</v>
      </c>
      <c r="E344" t="s">
        <v>185</v>
      </c>
      <c r="F344">
        <v>40545</v>
      </c>
      <c r="G344">
        <v>2005</v>
      </c>
      <c r="H344">
        <v>47.044125999999999</v>
      </c>
      <c r="I344">
        <v>1096.741</v>
      </c>
      <c r="J344">
        <v>23313.027433010448</v>
      </c>
      <c r="K344">
        <v>0.20955381532316442</v>
      </c>
      <c r="L344">
        <v>3.163919917836451E-2</v>
      </c>
      <c r="M344">
        <v>111.34615254554205</v>
      </c>
      <c r="N344">
        <v>247.42013183637334</v>
      </c>
      <c r="O344">
        <v>0</v>
      </c>
      <c r="P344">
        <v>169.4658437235434</v>
      </c>
      <c r="Q344">
        <v>12.2</v>
      </c>
      <c r="R344">
        <v>1.2549999999999999</v>
      </c>
      <c r="S344">
        <v>0.25933099490465611</v>
      </c>
      <c r="T344">
        <v>5259.3204056203185</v>
      </c>
      <c r="U344">
        <v>0</v>
      </c>
      <c r="V344">
        <v>0.35941332341135002</v>
      </c>
      <c r="W344">
        <v>0</v>
      </c>
      <c r="X344">
        <v>6.0566135789497849E-2</v>
      </c>
      <c r="Y344">
        <v>60.566135789497849</v>
      </c>
      <c r="Z344">
        <v>52.88748078343167</v>
      </c>
      <c r="AA344">
        <v>165.80984103549793</v>
      </c>
      <c r="AB344">
        <v>11.857077114693736</v>
      </c>
      <c r="AC344">
        <v>312.72382403890816</v>
      </c>
      <c r="AD344">
        <v>3828.8977825229886</v>
      </c>
      <c r="AE344">
        <v>17.039355335310248</v>
      </c>
      <c r="AF344">
        <v>14.129526277927038</v>
      </c>
      <c r="AG344">
        <v>7.6152249456956973</v>
      </c>
      <c r="AH344">
        <v>17.899708952741751</v>
      </c>
      <c r="AI344">
        <v>9.8680632021572805</v>
      </c>
      <c r="AJ344">
        <v>43.019417581274389</v>
      </c>
      <c r="AK344">
        <v>287.30044295500733</v>
      </c>
      <c r="AL344">
        <v>7.6152249456956973</v>
      </c>
      <c r="AM344">
        <v>12.062177659512257</v>
      </c>
      <c r="AN344">
        <v>602.30462357621104</v>
      </c>
      <c r="AO344">
        <v>0.28132978950023768</v>
      </c>
      <c r="AP344">
        <v>0</v>
      </c>
      <c r="AQ344">
        <v>0</v>
      </c>
      <c r="AR344">
        <v>0</v>
      </c>
      <c r="AS344">
        <v>3.1590442201402649</v>
      </c>
      <c r="AT344">
        <v>3.6429521796684536</v>
      </c>
      <c r="AU344">
        <v>253.85302805592929</v>
      </c>
      <c r="AV344">
        <v>357.3943542764988</v>
      </c>
      <c r="AW344">
        <v>244.79065361404028</v>
      </c>
      <c r="AX344">
        <v>0</v>
      </c>
      <c r="AY344">
        <v>1.2874324796574572</v>
      </c>
      <c r="AZ344">
        <v>55.223736314679449</v>
      </c>
      <c r="BA344">
        <v>10.093929688762753</v>
      </c>
      <c r="BB344">
        <v>150.96746640000001</v>
      </c>
      <c r="BG344" t="s">
        <v>643</v>
      </c>
    </row>
    <row r="345" spans="1:59">
      <c r="A345" t="s">
        <v>413</v>
      </c>
      <c r="B345" t="s">
        <v>248</v>
      </c>
      <c r="C345" t="s">
        <v>550</v>
      </c>
      <c r="D345" t="s">
        <v>181</v>
      </c>
      <c r="E345" t="s">
        <v>185</v>
      </c>
      <c r="F345">
        <v>46026</v>
      </c>
      <c r="G345">
        <v>2010</v>
      </c>
      <c r="H345">
        <v>48.183584000000003</v>
      </c>
      <c r="I345">
        <v>1270.7596170178529</v>
      </c>
      <c r="J345">
        <v>26373.289646072255</v>
      </c>
      <c r="K345">
        <v>0.19598060866865041</v>
      </c>
      <c r="L345">
        <v>3.4965287682981246E-2</v>
      </c>
      <c r="M345">
        <v>143.57602759414954</v>
      </c>
      <c r="N345">
        <v>268.80046805131866</v>
      </c>
      <c r="O345">
        <v>0</v>
      </c>
      <c r="P345">
        <v>184.10990962419086</v>
      </c>
      <c r="Q345">
        <v>14.7</v>
      </c>
      <c r="R345">
        <v>1.1043810934173615</v>
      </c>
      <c r="S345">
        <v>0.30508315861269264</v>
      </c>
      <c r="T345">
        <v>5578.6731856915967</v>
      </c>
      <c r="U345">
        <v>0</v>
      </c>
      <c r="V345">
        <v>0.35941332341135007</v>
      </c>
      <c r="W345">
        <v>0</v>
      </c>
      <c r="X345">
        <v>5.8287276683490451E-2</v>
      </c>
      <c r="Y345">
        <v>58.287276683490454</v>
      </c>
      <c r="Z345">
        <v>51.974109720215083</v>
      </c>
      <c r="AA345">
        <v>135.88758007233196</v>
      </c>
      <c r="AB345">
        <v>9.7851592666680371</v>
      </c>
      <c r="AC345">
        <v>248.0686276101701</v>
      </c>
      <c r="AD345">
        <v>2601.1547712994961</v>
      </c>
      <c r="AE345">
        <v>11.546863219342598</v>
      </c>
      <c r="AF345">
        <v>9.0848686851570939</v>
      </c>
      <c r="AG345">
        <v>5.5669266273623741</v>
      </c>
      <c r="AH345">
        <v>15.351740674261684</v>
      </c>
      <c r="AI345">
        <v>9.6890988692869513</v>
      </c>
      <c r="AJ345">
        <v>42.285010850928131</v>
      </c>
      <c r="AK345">
        <v>223.11647692141895</v>
      </c>
      <c r="AL345">
        <v>5.5669266273623741</v>
      </c>
      <c r="AM345">
        <v>7.0561210632743929</v>
      </c>
      <c r="AN345">
        <v>592.9924126409768</v>
      </c>
      <c r="AO345">
        <v>0.27698015936352038</v>
      </c>
      <c r="AP345">
        <v>0</v>
      </c>
      <c r="AQ345">
        <v>0</v>
      </c>
      <c r="AR345">
        <v>0</v>
      </c>
      <c r="AS345">
        <v>2.5916430738043923</v>
      </c>
      <c r="AT345">
        <v>3.3012572104938203</v>
      </c>
      <c r="AU345">
        <v>229.67265008842389</v>
      </c>
      <c r="AV345">
        <v>316.58956762548905</v>
      </c>
      <c r="AW345">
        <v>216.84216960649934</v>
      </c>
      <c r="AX345">
        <v>0</v>
      </c>
      <c r="AY345">
        <v>1.2096915971109672</v>
      </c>
      <c r="AZ345">
        <v>45.868058681527629</v>
      </c>
      <c r="BA345">
        <v>9.1471577236784896</v>
      </c>
      <c r="BB345">
        <v>150.96746640000001</v>
      </c>
      <c r="BG345" t="s">
        <v>644</v>
      </c>
    </row>
    <row r="346" spans="1:59">
      <c r="A346" t="s">
        <v>413</v>
      </c>
      <c r="B346" t="s">
        <v>248</v>
      </c>
      <c r="C346" t="s">
        <v>550</v>
      </c>
      <c r="D346" t="s">
        <v>418</v>
      </c>
      <c r="E346" t="s">
        <v>185</v>
      </c>
      <c r="F346">
        <v>44199</v>
      </c>
      <c r="G346">
        <v>2015</v>
      </c>
      <c r="H346">
        <v>49.119718999999904</v>
      </c>
      <c r="I346">
        <v>1541.1841297767451</v>
      </c>
      <c r="J346">
        <v>31376.07790013514</v>
      </c>
      <c r="K346">
        <v>0.23923854965632724</v>
      </c>
      <c r="L346">
        <v>3.7977539171964836E-2</v>
      </c>
      <c r="M346">
        <v>143.57602759414954</v>
      </c>
      <c r="N346">
        <v>363.71381192028861</v>
      </c>
      <c r="O346">
        <v>0</v>
      </c>
      <c r="P346">
        <v>249.11904926047166</v>
      </c>
      <c r="Q346">
        <v>16.998350492736868</v>
      </c>
      <c r="R346">
        <v>1.2767262798817132</v>
      </c>
      <c r="S346">
        <v>0.34605960373545502</v>
      </c>
      <c r="T346">
        <v>7404.6395078174064</v>
      </c>
      <c r="U346">
        <v>0</v>
      </c>
      <c r="V346">
        <v>0.40897815414720962</v>
      </c>
      <c r="W346">
        <v>0</v>
      </c>
      <c r="X346">
        <v>6.8874110293010007E-2</v>
      </c>
      <c r="Y346">
        <v>68.874110293010006</v>
      </c>
      <c r="Z346">
        <v>62.306983371035912</v>
      </c>
      <c r="AA346">
        <v>142.26002148838813</v>
      </c>
      <c r="AB346">
        <v>10.102773103236213</v>
      </c>
      <c r="AC346">
        <v>254.155163073312</v>
      </c>
      <c r="AD346">
        <v>2514.6871879438518</v>
      </c>
      <c r="AE346">
        <v>9.8175175097100471</v>
      </c>
      <c r="AF346">
        <v>7.1881069956521761</v>
      </c>
      <c r="AG346">
        <v>3.9523617463320995</v>
      </c>
      <c r="AH346">
        <v>18.187461822664023</v>
      </c>
      <c r="AI346">
        <v>11.607416792063141</v>
      </c>
      <c r="AJ346">
        <v>50.699566578972771</v>
      </c>
      <c r="AK346">
        <v>224.23133812251859</v>
      </c>
      <c r="AL346">
        <v>3.9523617463320995</v>
      </c>
      <c r="AM346">
        <v>4.7551260060153249</v>
      </c>
      <c r="AN346">
        <v>711.06576832806331</v>
      </c>
      <c r="AO346">
        <v>0.33213091033037173</v>
      </c>
      <c r="AP346">
        <v>0</v>
      </c>
      <c r="AQ346">
        <v>0</v>
      </c>
      <c r="AR346">
        <v>0</v>
      </c>
      <c r="AS346">
        <v>2.3462804159294204</v>
      </c>
      <c r="AT346">
        <v>2.9125573851701629</v>
      </c>
      <c r="AU346">
        <v>203.51541453565349</v>
      </c>
      <c r="AV346">
        <v>276.4706693344724</v>
      </c>
      <c r="AW346">
        <v>189.36347214689891</v>
      </c>
      <c r="AX346">
        <v>0</v>
      </c>
      <c r="AY346">
        <v>1.4021682471964088</v>
      </c>
      <c r="AZ346">
        <v>44.689086113926606</v>
      </c>
      <c r="BA346">
        <v>8.0701442155823049</v>
      </c>
      <c r="BB346">
        <v>143.801895</v>
      </c>
      <c r="BG346" t="s">
        <v>645</v>
      </c>
    </row>
    <row r="347" spans="1:59">
      <c r="A347" t="s">
        <v>413</v>
      </c>
      <c r="B347" t="s">
        <v>248</v>
      </c>
      <c r="C347" t="s">
        <v>550</v>
      </c>
      <c r="D347" t="s">
        <v>420</v>
      </c>
      <c r="E347" t="s">
        <v>185</v>
      </c>
      <c r="F347">
        <v>51507</v>
      </c>
      <c r="G347">
        <v>2020</v>
      </c>
      <c r="H347">
        <v>49.809726999999896</v>
      </c>
      <c r="I347">
        <v>1765.7352250687322</v>
      </c>
      <c r="J347">
        <v>35449.606561158944</v>
      </c>
      <c r="K347">
        <v>0.2651883999794154</v>
      </c>
      <c r="L347">
        <v>3.9835324453805651E-2</v>
      </c>
      <c r="M347">
        <v>143.57602759414954</v>
      </c>
      <c r="N347">
        <v>438.03483029307961</v>
      </c>
      <c r="O347">
        <v>0</v>
      </c>
      <c r="P347">
        <v>300.02385636512304</v>
      </c>
      <c r="Q347">
        <v>20.699436378323263</v>
      </c>
      <c r="R347">
        <v>1.7029363524396213</v>
      </c>
      <c r="S347">
        <v>0.41557016319971612</v>
      </c>
      <c r="T347">
        <v>8794.1624392577069</v>
      </c>
      <c r="U347">
        <v>0</v>
      </c>
      <c r="V347">
        <v>0.44040681445105639</v>
      </c>
      <c r="W347">
        <v>0</v>
      </c>
      <c r="X347">
        <v>7.4982708480177476E-2</v>
      </c>
      <c r="Y347">
        <v>74.982708480177479</v>
      </c>
      <c r="Z347">
        <v>68.513723977390555</v>
      </c>
      <c r="AA347">
        <v>143.30114906532788</v>
      </c>
      <c r="AB347">
        <v>9.6860932085695559</v>
      </c>
      <c r="AC347">
        <v>244.75846442963581</v>
      </c>
      <c r="AD347">
        <v>2512.7311866086907</v>
      </c>
      <c r="AE347">
        <v>8.3403153244750978</v>
      </c>
      <c r="AF347">
        <v>5.64529250847235</v>
      </c>
      <c r="AG347">
        <v>2.3068474622623367</v>
      </c>
      <c r="AH347">
        <v>19.893513314421142</v>
      </c>
      <c r="AI347">
        <v>12.759973215030769</v>
      </c>
      <c r="AJ347">
        <v>55.753750762359786</v>
      </c>
      <c r="AK347">
        <v>211.84806834021623</v>
      </c>
      <c r="AL347">
        <v>2.3068474622623367</v>
      </c>
      <c r="AM347">
        <v>2.9694807341598777</v>
      </c>
      <c r="AN347">
        <v>781.99055721602724</v>
      </c>
      <c r="AO347">
        <v>0.36525909023662301</v>
      </c>
      <c r="AP347">
        <v>0</v>
      </c>
      <c r="AQ347">
        <v>0</v>
      </c>
      <c r="AR347">
        <v>0</v>
      </c>
      <c r="AS347">
        <v>2.3462804159294204</v>
      </c>
      <c r="AT347">
        <v>2.6508009325165376</v>
      </c>
      <c r="AU347">
        <v>185.83105836260097</v>
      </c>
      <c r="AV347">
        <v>249.92248746021389</v>
      </c>
      <c r="AW347">
        <v>171.17978593165336</v>
      </c>
      <c r="AX347">
        <v>0</v>
      </c>
      <c r="AY347">
        <v>1.5053828438003212</v>
      </c>
      <c r="AZ347">
        <v>42.465431631890752</v>
      </c>
      <c r="BA347">
        <v>7.3448667212985033</v>
      </c>
      <c r="BB347">
        <v>136.6363236</v>
      </c>
      <c r="BG347" t="s">
        <v>646</v>
      </c>
    </row>
    <row r="348" spans="1:59">
      <c r="A348" t="s">
        <v>413</v>
      </c>
      <c r="B348" t="s">
        <v>248</v>
      </c>
      <c r="C348" t="s">
        <v>550</v>
      </c>
      <c r="D348">
        <v>0</v>
      </c>
      <c r="E348" t="s">
        <v>185</v>
      </c>
      <c r="F348">
        <v>49680</v>
      </c>
      <c r="G348">
        <v>2025</v>
      </c>
      <c r="H348">
        <v>50.228752999999905</v>
      </c>
      <c r="I348">
        <v>1909.8176643748195</v>
      </c>
      <c r="J348">
        <v>38022.398532864696</v>
      </c>
      <c r="K348">
        <v>0.27594741444739501</v>
      </c>
      <c r="L348">
        <v>4.0839934536933555E-2</v>
      </c>
      <c r="M348">
        <v>143.57602759414954</v>
      </c>
      <c r="N348">
        <v>478.00908051287593</v>
      </c>
      <c r="O348">
        <v>0</v>
      </c>
      <c r="P348">
        <v>327.40347980333968</v>
      </c>
      <c r="Q348">
        <v>22.798325394914688</v>
      </c>
      <c r="R348">
        <v>1.6075042445856527</v>
      </c>
      <c r="S348">
        <v>0.45388993421586099</v>
      </c>
      <c r="T348">
        <v>9516.6424002777221</v>
      </c>
      <c r="U348">
        <v>0</v>
      </c>
      <c r="V348">
        <v>0.45521723028565325</v>
      </c>
      <c r="W348">
        <v>0</v>
      </c>
      <c r="X348">
        <v>7.7455833383452355E-2</v>
      </c>
      <c r="Y348">
        <v>77.455833383452358</v>
      </c>
      <c r="Z348">
        <v>71.122448431426903</v>
      </c>
      <c r="AA348">
        <v>142.36947253963748</v>
      </c>
      <c r="AB348">
        <v>9.3092219413909945</v>
      </c>
      <c r="AC348">
        <v>236.37210929024116</v>
      </c>
      <c r="AD348">
        <v>2518.683956142851</v>
      </c>
      <c r="AE348">
        <v>7.5073308047889844</v>
      </c>
      <c r="AF348">
        <v>4.8018954577451769</v>
      </c>
      <c r="AG348">
        <v>1.3737587520604146</v>
      </c>
      <c r="AH348">
        <v>20.622719690104375</v>
      </c>
      <c r="AI348">
        <v>13.245518769226408</v>
      </c>
      <c r="AJ348">
        <v>57.876929662200496</v>
      </c>
      <c r="AK348">
        <v>202.20590637776274</v>
      </c>
      <c r="AL348">
        <v>1.3737587520604146</v>
      </c>
      <c r="AM348">
        <v>2.0239727253605255</v>
      </c>
      <c r="AN348">
        <v>811.79074233333893</v>
      </c>
      <c r="AO348">
        <v>0.37917842520095207</v>
      </c>
      <c r="AP348">
        <v>0</v>
      </c>
      <c r="AQ348">
        <v>0</v>
      </c>
      <c r="AR348">
        <v>0</v>
      </c>
      <c r="AS348">
        <v>2.3462804159294204</v>
      </c>
      <c r="AT348">
        <v>2.513346309179628</v>
      </c>
      <c r="AU348">
        <v>176.77554831416339</v>
      </c>
      <c r="AV348">
        <v>236.57608474405185</v>
      </c>
      <c r="AW348">
        <v>162.03841420825472</v>
      </c>
      <c r="AX348">
        <v>0</v>
      </c>
      <c r="AY348">
        <v>1.5420616431280407</v>
      </c>
      <c r="AZ348">
        <v>40.556664035677763</v>
      </c>
      <c r="BA348">
        <v>6.9640060251022637</v>
      </c>
      <c r="BB348">
        <v>137.99514479999999</v>
      </c>
      <c r="BG348" t="s">
        <v>647</v>
      </c>
    </row>
    <row r="349" spans="1:59">
      <c r="A349" t="s">
        <v>413</v>
      </c>
      <c r="B349" t="s">
        <v>248</v>
      </c>
      <c r="C349" t="s">
        <v>550</v>
      </c>
      <c r="D349" t="s">
        <v>423</v>
      </c>
      <c r="E349" t="s">
        <v>185</v>
      </c>
      <c r="F349">
        <v>42372</v>
      </c>
      <c r="G349">
        <v>2030</v>
      </c>
      <c r="H349">
        <v>50.335040999999904</v>
      </c>
      <c r="I349">
        <v>2065.6571038367961</v>
      </c>
      <c r="J349">
        <v>41038.152801679447</v>
      </c>
      <c r="K349">
        <v>0.29403318172538312</v>
      </c>
      <c r="L349">
        <v>4.3803314516844806E-2</v>
      </c>
      <c r="M349">
        <v>143.57602759414954</v>
      </c>
      <c r="N349">
        <v>523.25087344726091</v>
      </c>
      <c r="O349">
        <v>0</v>
      </c>
      <c r="P349">
        <v>358.39100921045269</v>
      </c>
      <c r="Q349">
        <v>25.151897641977062</v>
      </c>
      <c r="R349">
        <v>1.8469907174394984</v>
      </c>
      <c r="S349">
        <v>0.49968962262248101</v>
      </c>
      <c r="T349">
        <v>10395.360032532046</v>
      </c>
      <c r="U349">
        <v>0</v>
      </c>
      <c r="V349">
        <v>0.47175735568550103</v>
      </c>
      <c r="W349">
        <v>0</v>
      </c>
      <c r="X349">
        <v>8.2415492586660713E-2</v>
      </c>
      <c r="Y349">
        <v>82.415492586660719</v>
      </c>
      <c r="Z349">
        <v>75.814042973614676</v>
      </c>
      <c r="AA349">
        <v>149.26000735919621</v>
      </c>
      <c r="AB349">
        <v>9.6307027821011175</v>
      </c>
      <c r="AC349">
        <v>245.19729248611398</v>
      </c>
      <c r="AD349">
        <v>2672.9164965367449</v>
      </c>
      <c r="AE349">
        <v>7.5495418026619241</v>
      </c>
      <c r="AF349">
        <v>4.702284274430987</v>
      </c>
      <c r="AG349">
        <v>1.0274032009102807</v>
      </c>
      <c r="AH349">
        <v>21.997589170961785</v>
      </c>
      <c r="AI349">
        <v>14.121010155500905</v>
      </c>
      <c r="AJ349">
        <v>61.693032818113771</v>
      </c>
      <c r="AK349">
        <v>208.77599481971808</v>
      </c>
      <c r="AL349">
        <v>1.0274032009102807</v>
      </c>
      <c r="AM349">
        <v>1.7410000546807467</v>
      </c>
      <c r="AN349">
        <v>865.32739025271178</v>
      </c>
      <c r="AO349">
        <v>0.40418479789036871</v>
      </c>
      <c r="AP349">
        <v>0</v>
      </c>
      <c r="AQ349">
        <v>0</v>
      </c>
      <c r="AR349">
        <v>0</v>
      </c>
      <c r="AS349">
        <v>2.3462804159294204</v>
      </c>
      <c r="AT349">
        <v>2.4394503167648294</v>
      </c>
      <c r="AU349">
        <v>172.13889643611756</v>
      </c>
      <c r="AV349">
        <v>229.95971011723978</v>
      </c>
      <c r="AW349">
        <v>157.50665076523273</v>
      </c>
      <c r="AX349">
        <v>0</v>
      </c>
      <c r="AY349">
        <v>1.6373383422228835</v>
      </c>
      <c r="AZ349">
        <v>39.897954231406757</v>
      </c>
      <c r="BA349">
        <v>6.7592542427760387</v>
      </c>
      <c r="BB349">
        <v>139.35396599999999</v>
      </c>
      <c r="BG349" t="s">
        <v>648</v>
      </c>
    </row>
    <row r="350" spans="1:59">
      <c r="A350" t="s">
        <v>413</v>
      </c>
      <c r="B350" t="s">
        <v>248</v>
      </c>
      <c r="C350" t="s">
        <v>550</v>
      </c>
      <c r="D350">
        <v>0</v>
      </c>
      <c r="E350" t="s">
        <v>185</v>
      </c>
      <c r="F350">
        <v>53334</v>
      </c>
      <c r="G350">
        <v>2035</v>
      </c>
      <c r="H350">
        <v>50.049216999999999</v>
      </c>
      <c r="I350">
        <v>2234.212904313149</v>
      </c>
      <c r="J350">
        <v>44640.316836787853</v>
      </c>
      <c r="K350">
        <v>0.31699836106228313</v>
      </c>
      <c r="L350">
        <v>4.8434014947722148E-2</v>
      </c>
      <c r="M350">
        <v>143.57602759414954</v>
      </c>
      <c r="N350">
        <v>573.52486422104437</v>
      </c>
      <c r="O350">
        <v>0</v>
      </c>
      <c r="P350">
        <v>392.82524946646873</v>
      </c>
      <c r="Q350">
        <v>27.75267094507516</v>
      </c>
      <c r="R350">
        <v>1.9383433575716047</v>
      </c>
      <c r="S350">
        <v>0.55450759489554369</v>
      </c>
      <c r="T350">
        <v>11459.217518248975</v>
      </c>
      <c r="U350">
        <v>0</v>
      </c>
      <c r="V350">
        <v>0.4900747914830354</v>
      </c>
      <c r="W350">
        <v>0</v>
      </c>
      <c r="X350">
        <v>8.904954464748141E-2</v>
      </c>
      <c r="Y350">
        <v>89.049544647481412</v>
      </c>
      <c r="Z350">
        <v>81.958121322411458</v>
      </c>
      <c r="AA350">
        <v>160.4093442473349</v>
      </c>
      <c r="AB350">
        <v>10.33956281505564</v>
      </c>
      <c r="AC350">
        <v>263.46148447717667</v>
      </c>
      <c r="AD350">
        <v>2905.0302166769775</v>
      </c>
      <c r="AE350">
        <v>8.0008146541585443</v>
      </c>
      <c r="AF350">
        <v>4.9364596236674698</v>
      </c>
      <c r="AG350">
        <v>0.94113442511136924</v>
      </c>
      <c r="AH350">
        <v>23.839057258223377</v>
      </c>
      <c r="AI350">
        <v>15.269692326954939</v>
      </c>
      <c r="AJ350">
        <v>66.688428995456519</v>
      </c>
      <c r="AK350">
        <v>224.08797911216595</v>
      </c>
      <c r="AL350">
        <v>0.94113442511136924</v>
      </c>
      <c r="AM350">
        <v>1.735128373934651</v>
      </c>
      <c r="AN350">
        <v>935.4008068379934</v>
      </c>
      <c r="AO350">
        <v>0.43691531126489425</v>
      </c>
      <c r="AP350">
        <v>0</v>
      </c>
      <c r="AQ350">
        <v>0</v>
      </c>
      <c r="AR350">
        <v>0</v>
      </c>
      <c r="AS350">
        <v>2.3462804159294204</v>
      </c>
      <c r="AT350">
        <v>2.3959046772104573</v>
      </c>
      <c r="AU350">
        <v>169.76614687073214</v>
      </c>
      <c r="AV350">
        <v>226.68997160551061</v>
      </c>
      <c r="AW350">
        <v>155.26710383939081</v>
      </c>
      <c r="AX350">
        <v>0</v>
      </c>
      <c r="AY350">
        <v>1.7792395163241297</v>
      </c>
      <c r="AZ350">
        <v>39.857233156057433</v>
      </c>
      <c r="BA350">
        <v>6.6385975329879789</v>
      </c>
      <c r="BB350">
        <v>139.35396599999999</v>
      </c>
      <c r="BG350" t="s">
        <v>649</v>
      </c>
    </row>
    <row r="351" spans="1:59">
      <c r="A351" t="s">
        <v>413</v>
      </c>
      <c r="B351" t="s">
        <v>248</v>
      </c>
      <c r="C351" t="s">
        <v>550</v>
      </c>
      <c r="D351" t="s">
        <v>650</v>
      </c>
      <c r="E351" t="s">
        <v>185</v>
      </c>
      <c r="F351">
        <v>46026</v>
      </c>
      <c r="G351">
        <v>2040</v>
      </c>
      <c r="H351">
        <v>49.353733999999903</v>
      </c>
      <c r="I351">
        <v>2416.5227096635213</v>
      </c>
      <c r="J351">
        <v>48963.320782648902</v>
      </c>
      <c r="K351">
        <v>0.34271341102834807</v>
      </c>
      <c r="L351">
        <v>5.4450867009904126E-2</v>
      </c>
      <c r="M351">
        <v>143.57602759414954</v>
      </c>
      <c r="N351">
        <v>627.28143760541809</v>
      </c>
      <c r="O351">
        <v>0</v>
      </c>
      <c r="P351">
        <v>429.64482027768361</v>
      </c>
      <c r="Q351">
        <v>30.527842334783887</v>
      </c>
      <c r="R351">
        <v>2.1005063372694583</v>
      </c>
      <c r="S351">
        <v>0.61855182699618938</v>
      </c>
      <c r="T351">
        <v>12709.908385157227</v>
      </c>
      <c r="U351">
        <v>0</v>
      </c>
      <c r="V351">
        <v>0.5097823339954497</v>
      </c>
      <c r="W351">
        <v>0</v>
      </c>
      <c r="X351">
        <v>9.6699515487317242E-2</v>
      </c>
      <c r="Y351">
        <v>96.699515487317242</v>
      </c>
      <c r="Z351">
        <v>89.00712994578798</v>
      </c>
      <c r="AA351">
        <v>173.76748173141758</v>
      </c>
      <c r="AB351">
        <v>11.235565430348387</v>
      </c>
      <c r="AC351">
        <v>286.24347075161029</v>
      </c>
      <c r="AD351">
        <v>3171.0808023330742</v>
      </c>
      <c r="AE351">
        <v>8.6365999764190171</v>
      </c>
      <c r="AF351">
        <v>5.3141094299386431</v>
      </c>
      <c r="AG351">
        <v>0.96297368348493939</v>
      </c>
      <c r="AH351">
        <v>25.990123372086707</v>
      </c>
      <c r="AI351">
        <v>16.589868991192574</v>
      </c>
      <c r="AJ351">
        <v>72.417260954595406</v>
      </c>
      <c r="AK351">
        <v>243.48341558975957</v>
      </c>
      <c r="AL351">
        <v>0.96297368348493939</v>
      </c>
      <c r="AM351">
        <v>1.8374089794230488</v>
      </c>
      <c r="AN351">
        <v>1015.7593813433779</v>
      </c>
      <c r="AO351">
        <v>0.4744499074894879</v>
      </c>
      <c r="AP351">
        <v>0</v>
      </c>
      <c r="AQ351">
        <v>0</v>
      </c>
      <c r="AR351">
        <v>0</v>
      </c>
      <c r="AS351">
        <v>2.3462804159294204</v>
      </c>
      <c r="AT351">
        <v>2.3664986959483532</v>
      </c>
      <c r="AU351">
        <v>168.55145817373389</v>
      </c>
      <c r="AV351">
        <v>225.06850059269752</v>
      </c>
      <c r="AW351">
        <v>154.15650725527226</v>
      </c>
      <c r="AX351">
        <v>0</v>
      </c>
      <c r="AY351">
        <v>1.9593150841903357</v>
      </c>
      <c r="AZ351">
        <v>40.015976303728493</v>
      </c>
      <c r="BA351">
        <v>6.5571191350706695</v>
      </c>
      <c r="BB351">
        <v>139.35396599999999</v>
      </c>
      <c r="BG351" t="s">
        <v>651</v>
      </c>
    </row>
    <row r="352" spans="1:59">
      <c r="A352" t="s">
        <v>413</v>
      </c>
      <c r="B352" t="s">
        <v>248</v>
      </c>
      <c r="C352" t="s">
        <v>550</v>
      </c>
      <c r="D352" t="s">
        <v>180</v>
      </c>
      <c r="E352" t="s">
        <v>185</v>
      </c>
      <c r="F352">
        <v>36891</v>
      </c>
      <c r="G352">
        <v>2045</v>
      </c>
      <c r="H352">
        <v>48.317751999999899</v>
      </c>
      <c r="I352">
        <v>2613.7088345726638</v>
      </c>
      <c r="J352">
        <v>54094.172977514958</v>
      </c>
      <c r="K352">
        <v>0.36956581851574483</v>
      </c>
      <c r="L352">
        <v>6.0645366984209567E-2</v>
      </c>
      <c r="M352">
        <v>143.57602759414954</v>
      </c>
      <c r="N352">
        <v>681.52156142981426</v>
      </c>
      <c r="O352">
        <v>0</v>
      </c>
      <c r="P352">
        <v>466.79559002042072</v>
      </c>
      <c r="Q352">
        <v>33.331513412138008</v>
      </c>
      <c r="R352">
        <v>2.1948778885804163</v>
      </c>
      <c r="S352">
        <v>0.68983990422687869</v>
      </c>
      <c r="T352">
        <v>14104.993159239189</v>
      </c>
      <c r="U352">
        <v>0</v>
      </c>
      <c r="V352">
        <v>0.53004587519045554</v>
      </c>
      <c r="W352">
        <v>0</v>
      </c>
      <c r="X352">
        <v>0.10468193306573265</v>
      </c>
      <c r="Y352">
        <v>104.68193306573265</v>
      </c>
      <c r="Z352">
        <v>96.353727447968367</v>
      </c>
      <c r="AA352">
        <v>187.89888924180349</v>
      </c>
      <c r="AB352">
        <v>12.183669082950351</v>
      </c>
      <c r="AC352">
        <v>310.30599395098551</v>
      </c>
      <c r="AD352">
        <v>3443.5160568846418</v>
      </c>
      <c r="AE352">
        <v>9.3364092887583467</v>
      </c>
      <c r="AF352">
        <v>5.7418345059694751</v>
      </c>
      <c r="AG352">
        <v>1.0248954876255589</v>
      </c>
      <c r="AH352">
        <v>28.227863545989354</v>
      </c>
      <c r="AI352">
        <v>17.965411406668252</v>
      </c>
      <c r="AJ352">
        <v>78.388316041300115</v>
      </c>
      <c r="AK352">
        <v>264.01657192276684</v>
      </c>
      <c r="AL352">
        <v>1.0248954876255589</v>
      </c>
      <c r="AM352">
        <v>1.9781534624115769</v>
      </c>
      <c r="AN352">
        <v>1099.51420931087</v>
      </c>
      <c r="AO352">
        <v>0.51357085592554408</v>
      </c>
      <c r="AP352">
        <v>0</v>
      </c>
      <c r="AQ352">
        <v>0</v>
      </c>
      <c r="AR352">
        <v>0</v>
      </c>
      <c r="AS352">
        <v>2.3462804159294204</v>
      </c>
      <c r="AT352">
        <v>2.3479166917926264</v>
      </c>
      <c r="AU352">
        <v>167.92857027177763</v>
      </c>
      <c r="AV352">
        <v>224.25647393359731</v>
      </c>
      <c r="AW352">
        <v>153.60032461205296</v>
      </c>
      <c r="AX352">
        <v>0</v>
      </c>
      <c r="AY352">
        <v>2.1665315279099255</v>
      </c>
      <c r="AZ352">
        <v>40.051107331107119</v>
      </c>
      <c r="BA352">
        <v>6.5056319251997801</v>
      </c>
      <c r="BB352">
        <v>139.35396599999999</v>
      </c>
      <c r="BG352" t="s">
        <v>652</v>
      </c>
    </row>
    <row r="353" spans="1:59">
      <c r="A353" t="s">
        <v>413</v>
      </c>
      <c r="B353" t="s">
        <v>248</v>
      </c>
      <c r="C353" t="s">
        <v>550</v>
      </c>
      <c r="D353" t="s">
        <v>552</v>
      </c>
      <c r="E353" t="s">
        <v>185</v>
      </c>
      <c r="F353">
        <v>46026</v>
      </c>
      <c r="G353">
        <v>2050</v>
      </c>
      <c r="H353">
        <v>47.049782</v>
      </c>
      <c r="I353">
        <v>2826.9851736151954</v>
      </c>
      <c r="J353">
        <v>60084.979216592234</v>
      </c>
      <c r="K353">
        <v>0.39576026424737559</v>
      </c>
      <c r="L353">
        <v>6.6008761709182448E-2</v>
      </c>
      <c r="M353">
        <v>143.57602759414954</v>
      </c>
      <c r="N353">
        <v>732.64717868318871</v>
      </c>
      <c r="O353">
        <v>0</v>
      </c>
      <c r="P353">
        <v>501.81313608437586</v>
      </c>
      <c r="Q353">
        <v>35.985624901737509</v>
      </c>
      <c r="R353">
        <v>2.397586890901886</v>
      </c>
      <c r="S353">
        <v>0.76484148006759112</v>
      </c>
      <c r="T353">
        <v>15571.744385195849</v>
      </c>
      <c r="U353">
        <v>0</v>
      </c>
      <c r="V353">
        <v>0.54998107649264805</v>
      </c>
      <c r="W353">
        <v>0</v>
      </c>
      <c r="X353">
        <v>0.11232963345034894</v>
      </c>
      <c r="Y353">
        <v>112.32963345034894</v>
      </c>
      <c r="Z353">
        <v>103.38906289611678</v>
      </c>
      <c r="AA353">
        <v>201.55419958440791</v>
      </c>
      <c r="AB353">
        <v>13.09300525040924</v>
      </c>
      <c r="AC353">
        <v>333.38787709319064</v>
      </c>
      <c r="AD353">
        <v>3701.8267145872178</v>
      </c>
      <c r="AE353">
        <v>10.019244800713171</v>
      </c>
      <c r="AF353">
        <v>6.1627287247970051</v>
      </c>
      <c r="AG353">
        <v>1.0973784387625471</v>
      </c>
      <c r="AH353">
        <v>30.339846836263984</v>
      </c>
      <c r="AI353">
        <v>19.28059141221479</v>
      </c>
      <c r="AJ353">
        <v>84.108471483901994</v>
      </c>
      <c r="AK353">
        <v>283.71861533445139</v>
      </c>
      <c r="AL353">
        <v>1.0973784387625471</v>
      </c>
      <c r="AM353">
        <v>2.124231383546924</v>
      </c>
      <c r="AN353">
        <v>1179.7490659805508</v>
      </c>
      <c r="AO353">
        <v>0.55104766492534563</v>
      </c>
      <c r="AP353">
        <v>0</v>
      </c>
      <c r="AQ353">
        <v>0</v>
      </c>
      <c r="AR353">
        <v>0</v>
      </c>
      <c r="AS353">
        <v>2.3462804159294204</v>
      </c>
      <c r="AT353">
        <v>2.3384193892478109</v>
      </c>
      <c r="AU353">
        <v>167.60914658431705</v>
      </c>
      <c r="AV353">
        <v>223.84753481515398</v>
      </c>
      <c r="AW353">
        <v>153.32022932544794</v>
      </c>
      <c r="AX353">
        <v>0</v>
      </c>
      <c r="AY353">
        <v>2.3874634201354841</v>
      </c>
      <c r="AZ353">
        <v>39.734779827904063</v>
      </c>
      <c r="BA353">
        <v>6.4793167007904939</v>
      </c>
      <c r="BB353">
        <v>139.35396599999999</v>
      </c>
      <c r="BG353" t="s">
        <v>653</v>
      </c>
    </row>
    <row r="354" spans="1:59">
      <c r="A354" t="s">
        <v>413</v>
      </c>
      <c r="B354" t="s">
        <v>248</v>
      </c>
      <c r="C354" t="s">
        <v>550</v>
      </c>
      <c r="D354" t="s">
        <v>554</v>
      </c>
      <c r="E354" t="s">
        <v>189</v>
      </c>
      <c r="F354">
        <v>42372</v>
      </c>
      <c r="G354">
        <v>2000</v>
      </c>
      <c r="H354">
        <v>45.987623999999904</v>
      </c>
      <c r="I354">
        <v>874.68047424052702</v>
      </c>
      <c r="J354">
        <v>19019.910101042158</v>
      </c>
      <c r="K354">
        <v>7.9965604506580499E-6</v>
      </c>
      <c r="L354">
        <v>1.7553825850714338E-2</v>
      </c>
      <c r="M354">
        <v>79.116277496934572</v>
      </c>
      <c r="N354">
        <v>0</v>
      </c>
      <c r="O354">
        <v>1.8409539258000001</v>
      </c>
      <c r="P354">
        <v>9.2047696289999994</v>
      </c>
      <c r="Q354">
        <v>0.27429999999999999</v>
      </c>
      <c r="R354">
        <v>0.25126999999999999</v>
      </c>
      <c r="S354">
        <v>5.9646482279667361E-3</v>
      </c>
      <c r="T354">
        <v>0</v>
      </c>
      <c r="U354">
        <v>2.1047159277203198</v>
      </c>
      <c r="V354">
        <v>0</v>
      </c>
      <c r="W354">
        <v>2.751799590134529E-2</v>
      </c>
      <c r="X354">
        <v>3.7191678521693548E-3</v>
      </c>
      <c r="Y354">
        <v>3.7191678521693547</v>
      </c>
      <c r="Z354">
        <v>3.4655091938442313</v>
      </c>
      <c r="AA354">
        <v>4.6677730170188303</v>
      </c>
      <c r="AB354">
        <v>0.45961185536796173</v>
      </c>
      <c r="AC354">
        <v>12.487597640168381</v>
      </c>
      <c r="AD354">
        <v>11.368405424760311</v>
      </c>
      <c r="AE354">
        <v>2.6735341839914475</v>
      </c>
      <c r="AF354">
        <v>2.3699048546227806</v>
      </c>
      <c r="AG354">
        <v>0.79230568225991727</v>
      </c>
      <c r="AH354">
        <v>1.8257504349797533</v>
      </c>
      <c r="AI354">
        <v>0.68091259476516974</v>
      </c>
      <c r="AJ354">
        <v>2.7845965990790615</v>
      </c>
      <c r="AK354">
        <v>10.870863860269887</v>
      </c>
      <c r="AL354">
        <v>0.79230568225991727</v>
      </c>
      <c r="AM354">
        <v>2.2383102446310428</v>
      </c>
      <c r="AN354">
        <v>37.598459997639402</v>
      </c>
      <c r="AO354">
        <v>1.7561822411164999E-2</v>
      </c>
      <c r="AP354">
        <v>0</v>
      </c>
      <c r="AQ354">
        <v>0</v>
      </c>
      <c r="AR354">
        <v>0</v>
      </c>
      <c r="AS354">
        <v>3.7393933463190607</v>
      </c>
      <c r="AT354">
        <v>4.6497626582278482</v>
      </c>
      <c r="AU354">
        <v>302.51670724121948</v>
      </c>
      <c r="AV354">
        <v>404.04790147620491</v>
      </c>
      <c r="AW354">
        <v>0</v>
      </c>
      <c r="AX354">
        <v>2020.2395073810244</v>
      </c>
      <c r="AY354">
        <v>8.0873233463189198E-2</v>
      </c>
      <c r="AZ354">
        <v>4.2520302689946945</v>
      </c>
      <c r="BA354">
        <v>12.883610606675054</v>
      </c>
      <c r="BB354">
        <v>150.96746640000001</v>
      </c>
      <c r="BG354" t="s">
        <v>654</v>
      </c>
    </row>
    <row r="355" spans="1:59">
      <c r="A355" t="s">
        <v>413</v>
      </c>
      <c r="B355" t="s">
        <v>248</v>
      </c>
      <c r="C355" t="s">
        <v>550</v>
      </c>
      <c r="D355" t="s">
        <v>556</v>
      </c>
      <c r="E355" t="s">
        <v>189</v>
      </c>
      <c r="F355">
        <v>47853</v>
      </c>
      <c r="G355">
        <v>2005</v>
      </c>
      <c r="H355">
        <v>47.044125999999999</v>
      </c>
      <c r="I355">
        <v>1096.741</v>
      </c>
      <c r="J355">
        <v>23313.027433010448</v>
      </c>
      <c r="K355">
        <v>4.5119084258604474E-4</v>
      </c>
      <c r="L355">
        <v>1.2095845628397037E-2</v>
      </c>
      <c r="M355">
        <v>111.34615254554205</v>
      </c>
      <c r="N355">
        <v>0</v>
      </c>
      <c r="O355">
        <v>1.4366034749698495</v>
      </c>
      <c r="P355">
        <v>7.1830173748492472</v>
      </c>
      <c r="Q355">
        <v>0.41243999999999997</v>
      </c>
      <c r="R355">
        <v>0.21529500000000001</v>
      </c>
      <c r="S355">
        <v>8.7670881588915051E-3</v>
      </c>
      <c r="T355">
        <v>0</v>
      </c>
      <c r="U355">
        <v>1.3098839880790902</v>
      </c>
      <c r="V355">
        <v>0</v>
      </c>
      <c r="W355">
        <v>1.9884509809009011E-2</v>
      </c>
      <c r="X355">
        <v>2.6507925694747004E-3</v>
      </c>
      <c r="Y355">
        <v>2.6507925694747003</v>
      </c>
      <c r="Z355">
        <v>2.4750535090488324</v>
      </c>
      <c r="AA355">
        <v>3.349307641489955</v>
      </c>
      <c r="AB355">
        <v>0.30874620600207875</v>
      </c>
      <c r="AC355">
        <v>8.1255571025189592</v>
      </c>
      <c r="AD355">
        <v>10.147469300580401</v>
      </c>
      <c r="AE355">
        <v>1.0377738257145417</v>
      </c>
      <c r="AF355">
        <v>0.89056062038832751</v>
      </c>
      <c r="AG355">
        <v>0.34472364598828553</v>
      </c>
      <c r="AH355">
        <v>1.285573782907973</v>
      </c>
      <c r="AI355">
        <v>0.48548825374655147</v>
      </c>
      <c r="AJ355">
        <v>1.9895652553022809</v>
      </c>
      <c r="AK355">
        <v>6.9692908740342627</v>
      </c>
      <c r="AL355">
        <v>0.34472364598828553</v>
      </c>
      <c r="AM355">
        <v>0.79644561590339047</v>
      </c>
      <c r="AN355">
        <v>26.881853009423256</v>
      </c>
      <c r="AO355">
        <v>1.2556214500917665E-2</v>
      </c>
      <c r="AP355">
        <v>0</v>
      </c>
      <c r="AQ355">
        <v>0</v>
      </c>
      <c r="AR355">
        <v>0</v>
      </c>
      <c r="AS355">
        <v>3.3152248016011283</v>
      </c>
      <c r="AT355">
        <v>4.2564722392234522</v>
      </c>
      <c r="AU355">
        <v>276.98182413822116</v>
      </c>
      <c r="AV355">
        <v>369.03607928838312</v>
      </c>
      <c r="AW355">
        <v>0</v>
      </c>
      <c r="AX355">
        <v>1845.1803964419155</v>
      </c>
      <c r="AY355">
        <v>5.6346940518667524E-2</v>
      </c>
      <c r="AZ355">
        <v>2.4169722564166931</v>
      </c>
      <c r="BA355">
        <v>11.793877433988797</v>
      </c>
      <c r="BB355">
        <v>150.96746640000001</v>
      </c>
      <c r="BG355" t="s">
        <v>655</v>
      </c>
    </row>
    <row r="356" spans="1:59">
      <c r="A356" t="s">
        <v>413</v>
      </c>
      <c r="B356" t="s">
        <v>248</v>
      </c>
      <c r="C356" t="s">
        <v>550</v>
      </c>
      <c r="D356" t="s">
        <v>558</v>
      </c>
      <c r="E356" t="s">
        <v>189</v>
      </c>
      <c r="F356">
        <v>49680</v>
      </c>
      <c r="G356">
        <v>2010</v>
      </c>
      <c r="H356">
        <v>48.183584000000003</v>
      </c>
      <c r="I356">
        <v>1270.7596170178529</v>
      </c>
      <c r="J356">
        <v>26373.289646072255</v>
      </c>
      <c r="K356">
        <v>7.0019247280846836E-4</v>
      </c>
      <c r="L356">
        <v>1.3162214202679896E-2</v>
      </c>
      <c r="M356">
        <v>143.57602759414954</v>
      </c>
      <c r="N356">
        <v>0</v>
      </c>
      <c r="O356">
        <v>1.7422745681850094</v>
      </c>
      <c r="P356">
        <v>8.7113728409250459</v>
      </c>
      <c r="Q356">
        <v>0.32106000000000001</v>
      </c>
      <c r="R356">
        <v>0.16758209760457538</v>
      </c>
      <c r="S356">
        <v>6.6632652315776258E-3</v>
      </c>
      <c r="T356">
        <v>0</v>
      </c>
      <c r="U356">
        <v>1.3710496815075706</v>
      </c>
      <c r="V356">
        <v>0</v>
      </c>
      <c r="W356">
        <v>2.245351565412004E-2</v>
      </c>
      <c r="X356">
        <v>2.9651894144658623E-3</v>
      </c>
      <c r="Y356">
        <v>2.9651894144658621</v>
      </c>
      <c r="Z356">
        <v>2.7847245011040673</v>
      </c>
      <c r="AA356">
        <v>3.7031872936289592</v>
      </c>
      <c r="AB356">
        <v>0.29491688262104337</v>
      </c>
      <c r="AC356">
        <v>7.6573261635459238</v>
      </c>
      <c r="AD356">
        <v>9.6436504126320362</v>
      </c>
      <c r="AE356">
        <v>0.67382824560155541</v>
      </c>
      <c r="AF356">
        <v>0.54766295050780323</v>
      </c>
      <c r="AG356">
        <v>0.29254285835677207</v>
      </c>
      <c r="AH356">
        <v>1.4152566261576403</v>
      </c>
      <c r="AI356">
        <v>0.54576972534830803</v>
      </c>
      <c r="AJ356">
        <v>2.2389547757557593</v>
      </c>
      <c r="AK356">
        <v>6.3594484670081108</v>
      </c>
      <c r="AL356">
        <v>0.29254285835677207</v>
      </c>
      <c r="AM356">
        <v>0.44201606720236725</v>
      </c>
      <c r="AN356">
        <v>30.253392948505237</v>
      </c>
      <c r="AO356">
        <v>1.4131023300693647E-2</v>
      </c>
      <c r="AP356">
        <v>0</v>
      </c>
      <c r="AQ356">
        <v>0</v>
      </c>
      <c r="AR356">
        <v>0</v>
      </c>
      <c r="AS356">
        <v>3.2925333441912672</v>
      </c>
      <c r="AT356">
        <v>3.9472181658311039</v>
      </c>
      <c r="AU356">
        <v>257.01514751353574</v>
      </c>
      <c r="AV356">
        <v>340.38141503205293</v>
      </c>
      <c r="AW356">
        <v>0</v>
      </c>
      <c r="AX356">
        <v>1701.9070751602644</v>
      </c>
      <c r="AY356">
        <v>6.1539411731303797E-2</v>
      </c>
      <c r="AZ356">
        <v>2.3333991533539615</v>
      </c>
      <c r="BA356">
        <v>10.936993039456356</v>
      </c>
      <c r="BB356">
        <v>150.96746640000001</v>
      </c>
      <c r="BG356" t="s">
        <v>656</v>
      </c>
    </row>
    <row r="357" spans="1:59">
      <c r="A357" t="s">
        <v>413</v>
      </c>
      <c r="B357" t="s">
        <v>248</v>
      </c>
      <c r="C357" t="s">
        <v>550</v>
      </c>
      <c r="D357" t="s">
        <v>560</v>
      </c>
      <c r="E357" t="s">
        <v>189</v>
      </c>
      <c r="F357">
        <v>40545</v>
      </c>
      <c r="G357">
        <v>2015</v>
      </c>
      <c r="H357">
        <v>49.119718999999904</v>
      </c>
      <c r="I357">
        <v>1541.1841297767451</v>
      </c>
      <c r="J357">
        <v>31376.07790013514</v>
      </c>
      <c r="K357">
        <v>1.2112805753442251E-3</v>
      </c>
      <c r="L357">
        <v>2.0576161788525903E-2</v>
      </c>
      <c r="M357">
        <v>143.57602759414954</v>
      </c>
      <c r="N357">
        <v>0</v>
      </c>
      <c r="O357">
        <v>2.8283241964271006</v>
      </c>
      <c r="P357">
        <v>14.141620982135503</v>
      </c>
      <c r="Q357">
        <v>0.87896208478684212</v>
      </c>
      <c r="R357">
        <v>0.14269076238617553</v>
      </c>
      <c r="S357">
        <v>1.789428161807774E-2</v>
      </c>
      <c r="T357">
        <v>0</v>
      </c>
      <c r="U357">
        <v>1.8351630683069711</v>
      </c>
      <c r="V357">
        <v>0</v>
      </c>
      <c r="W357">
        <v>2.245351565412004E-2</v>
      </c>
      <c r="X357">
        <v>4.6061603909650249E-3</v>
      </c>
      <c r="Y357">
        <v>4.6061603909650248</v>
      </c>
      <c r="Z357">
        <v>4.3755865602106461</v>
      </c>
      <c r="AA357">
        <v>5.7476695357416707</v>
      </c>
      <c r="AB357">
        <v>0.29155064550616638</v>
      </c>
      <c r="AC357">
        <v>8.1149254252330536</v>
      </c>
      <c r="AD357">
        <v>9.6550792993460259</v>
      </c>
      <c r="AE357">
        <v>0.71150921200675199</v>
      </c>
      <c r="AF357">
        <v>0.54100966560027663</v>
      </c>
      <c r="AG357">
        <v>0.28741151441432689</v>
      </c>
      <c r="AH357">
        <v>2.2180489568465931</v>
      </c>
      <c r="AI357">
        <v>0.8573555666607322</v>
      </c>
      <c r="AJ357">
        <v>3.5182309935499139</v>
      </c>
      <c r="AK357">
        <v>6.0752433676887909</v>
      </c>
      <c r="AL357">
        <v>0.28741151441432689</v>
      </c>
      <c r="AM357">
        <v>0.37498016072333951</v>
      </c>
      <c r="AN357">
        <v>47.544193833990569</v>
      </c>
      <c r="AO357">
        <v>2.2207364047542665E-2</v>
      </c>
      <c r="AP357">
        <v>0</v>
      </c>
      <c r="AQ357">
        <v>0</v>
      </c>
      <c r="AR357">
        <v>0</v>
      </c>
      <c r="AS357">
        <v>3.2925333441912672</v>
      </c>
      <c r="AT357">
        <v>3.8035099944049535</v>
      </c>
      <c r="AU357">
        <v>248.78555280150292</v>
      </c>
      <c r="AV357">
        <v>325.71657780842719</v>
      </c>
      <c r="AW357">
        <v>0</v>
      </c>
      <c r="AX357">
        <v>1628.5828890421358</v>
      </c>
      <c r="AY357">
        <v>9.3774160046905683E-2</v>
      </c>
      <c r="AZ357">
        <v>2.9887151716467977</v>
      </c>
      <c r="BA357">
        <v>10.538804947344687</v>
      </c>
      <c r="BB357">
        <v>143.801895</v>
      </c>
      <c r="BG357" t="s">
        <v>657</v>
      </c>
    </row>
    <row r="358" spans="1:59">
      <c r="A358" t="s">
        <v>413</v>
      </c>
      <c r="B358" t="s">
        <v>248</v>
      </c>
      <c r="C358" t="s">
        <v>550</v>
      </c>
      <c r="D358" t="s">
        <v>562</v>
      </c>
      <c r="E358" t="s">
        <v>189</v>
      </c>
      <c r="F358">
        <v>51507</v>
      </c>
      <c r="G358">
        <v>2020</v>
      </c>
      <c r="H358">
        <v>49.809726999999896</v>
      </c>
      <c r="I358">
        <v>1765.7352250687322</v>
      </c>
      <c r="J358">
        <v>35449.606561158944</v>
      </c>
      <c r="K358">
        <v>1.6190819709814876E-3</v>
      </c>
      <c r="L358">
        <v>2.6521768784485932E-2</v>
      </c>
      <c r="M358">
        <v>143.57602759414954</v>
      </c>
      <c r="N358">
        <v>0</v>
      </c>
      <c r="O358">
        <v>3.6999713958661902</v>
      </c>
      <c r="P358">
        <v>18.49985697933095</v>
      </c>
      <c r="Q358">
        <v>1.1498450481279725</v>
      </c>
      <c r="R358">
        <v>0.12462335030515026</v>
      </c>
      <c r="S358">
        <v>2.3084749051685727E-2</v>
      </c>
      <c r="T358">
        <v>0</v>
      </c>
      <c r="U358">
        <v>2.0954282065263587</v>
      </c>
      <c r="V358">
        <v>0</v>
      </c>
      <c r="W358">
        <v>2.245351565412004E-2</v>
      </c>
      <c r="X358">
        <v>5.8930922455824918E-3</v>
      </c>
      <c r="Y358">
        <v>5.8930922455824915</v>
      </c>
      <c r="Z358">
        <v>5.6509805031633551</v>
      </c>
      <c r="AA358">
        <v>7.3824548391736551</v>
      </c>
      <c r="AB358">
        <v>0.19312205181139253</v>
      </c>
      <c r="AC358">
        <v>6.3542413768039498</v>
      </c>
      <c r="AD358">
        <v>9.5374130795122785</v>
      </c>
      <c r="AE358">
        <v>0.59858681899706512</v>
      </c>
      <c r="AF358">
        <v>0.40400993652055528</v>
      </c>
      <c r="AG358">
        <v>0.15699829429924772</v>
      </c>
      <c r="AH358">
        <v>2.8617480501667134</v>
      </c>
      <c r="AI358">
        <v>1.1071577309857616</v>
      </c>
      <c r="AJ358">
        <v>4.5438227721775934</v>
      </c>
      <c r="AK358">
        <v>3.7198602542845878</v>
      </c>
      <c r="AL358">
        <v>0.15699829429924772</v>
      </c>
      <c r="AM358">
        <v>0.18957213009557197</v>
      </c>
      <c r="AN358">
        <v>61.406111043484145</v>
      </c>
      <c r="AO358">
        <v>2.8682111373009779E-2</v>
      </c>
      <c r="AP358">
        <v>0</v>
      </c>
      <c r="AQ358">
        <v>0</v>
      </c>
      <c r="AR358">
        <v>0</v>
      </c>
      <c r="AS358">
        <v>3.2925333441912672</v>
      </c>
      <c r="AT358">
        <v>3.7482204935447818</v>
      </c>
      <c r="AU358">
        <v>245.61394054311882</v>
      </c>
      <c r="AV358">
        <v>318.54798943400351</v>
      </c>
      <c r="AW358">
        <v>0</v>
      </c>
      <c r="AX358">
        <v>1592.7399471700173</v>
      </c>
      <c r="AY358">
        <v>0.11831207678738138</v>
      </c>
      <c r="AZ358">
        <v>3.3374722109613568</v>
      </c>
      <c r="BA358">
        <v>10.385608224828239</v>
      </c>
      <c r="BB358">
        <v>136.6363236</v>
      </c>
      <c r="BG358" t="s">
        <v>658</v>
      </c>
    </row>
    <row r="359" spans="1:59">
      <c r="A359" t="s">
        <v>413</v>
      </c>
      <c r="B359" t="s">
        <v>248</v>
      </c>
      <c r="C359" t="s">
        <v>550</v>
      </c>
      <c r="D359" t="s">
        <v>564</v>
      </c>
      <c r="E359" t="s">
        <v>189</v>
      </c>
      <c r="F359">
        <v>42372</v>
      </c>
      <c r="G359">
        <v>2025</v>
      </c>
      <c r="H359">
        <v>50.228752999999905</v>
      </c>
      <c r="I359">
        <v>1909.8176643748195</v>
      </c>
      <c r="J359">
        <v>38022.398532864696</v>
      </c>
      <c r="K359">
        <v>1.8549963344679961E-3</v>
      </c>
      <c r="L359">
        <v>2.9974830729093318E-2</v>
      </c>
      <c r="M359">
        <v>143.57602759414954</v>
      </c>
      <c r="N359">
        <v>0</v>
      </c>
      <c r="O359">
        <v>4.205781917122132</v>
      </c>
      <c r="P359">
        <v>21.028909585610659</v>
      </c>
      <c r="Q359">
        <v>1.307036458798599</v>
      </c>
      <c r="R359">
        <v>0.11265414045539481</v>
      </c>
      <c r="S359">
        <v>2.6021678435827412E-2</v>
      </c>
      <c r="T359">
        <v>0</v>
      </c>
      <c r="U359">
        <v>2.2021902905055066</v>
      </c>
      <c r="V359">
        <v>0</v>
      </c>
      <c r="W359">
        <v>2.2453515654120043E-2</v>
      </c>
      <c r="X359">
        <v>6.6415465818657092E-3</v>
      </c>
      <c r="Y359">
        <v>6.6415465818657093</v>
      </c>
      <c r="Z359">
        <v>6.3915205459215816</v>
      </c>
      <c r="AA359">
        <v>8.3334431012459618</v>
      </c>
      <c r="AB359">
        <v>0.13989918930529785</v>
      </c>
      <c r="AC359">
        <v>5.4205286755033999</v>
      </c>
      <c r="AD359">
        <v>9.6181890799942575</v>
      </c>
      <c r="AE359">
        <v>0.54436901503076807</v>
      </c>
      <c r="AF359">
        <v>0.33490498967724258</v>
      </c>
      <c r="AG359">
        <v>8.5568376514277011E-2</v>
      </c>
      <c r="AH359">
        <v>3.2355478709618799</v>
      </c>
      <c r="AI359">
        <v>1.252203572642939</v>
      </c>
      <c r="AJ359">
        <v>5.1393169732786426</v>
      </c>
      <c r="AK359">
        <v>2.4408463099581965</v>
      </c>
      <c r="AL359">
        <v>8.5568376514277011E-2</v>
      </c>
      <c r="AM359">
        <v>9.2359779189165062E-2</v>
      </c>
      <c r="AN359">
        <v>69.454786785205528</v>
      </c>
      <c r="AO359">
        <v>3.2441558276687141E-2</v>
      </c>
      <c r="AP359">
        <v>0</v>
      </c>
      <c r="AQ359">
        <v>0</v>
      </c>
      <c r="AR359">
        <v>0</v>
      </c>
      <c r="AS359">
        <v>3.2925333441912672</v>
      </c>
      <c r="AT359">
        <v>3.7269487114670463</v>
      </c>
      <c r="AU359">
        <v>244.39293689270963</v>
      </c>
      <c r="AV359">
        <v>315.82933745695902</v>
      </c>
      <c r="AW359">
        <v>0</v>
      </c>
      <c r="AX359">
        <v>1579.146687284795</v>
      </c>
      <c r="AY359">
        <v>0.13222598980041814</v>
      </c>
      <c r="AZ359">
        <v>3.4775815020225114</v>
      </c>
      <c r="BA359">
        <v>10.326668150389247</v>
      </c>
      <c r="BB359">
        <v>137.99514479999999</v>
      </c>
      <c r="BG359" t="s">
        <v>659</v>
      </c>
    </row>
    <row r="360" spans="1:59">
      <c r="A360" t="s">
        <v>413</v>
      </c>
      <c r="B360" t="s">
        <v>248</v>
      </c>
      <c r="C360" t="s">
        <v>550</v>
      </c>
      <c r="D360" t="s">
        <v>566</v>
      </c>
      <c r="E360" t="s">
        <v>189</v>
      </c>
      <c r="F360">
        <v>40545</v>
      </c>
      <c r="G360">
        <v>2030</v>
      </c>
      <c r="H360">
        <v>50.335040999999904</v>
      </c>
      <c r="I360">
        <v>2065.6571038367961</v>
      </c>
      <c r="J360">
        <v>41038.152801679447</v>
      </c>
      <c r="K360">
        <v>2.1092035040967049E-3</v>
      </c>
      <c r="L360">
        <v>3.3905990834277623E-2</v>
      </c>
      <c r="M360">
        <v>143.57602759414954</v>
      </c>
      <c r="N360">
        <v>0</v>
      </c>
      <c r="O360">
        <v>4.7679211413433134</v>
      </c>
      <c r="P360">
        <v>23.839605706716565</v>
      </c>
      <c r="Q360">
        <v>1.4817332156576895</v>
      </c>
      <c r="R360">
        <v>0.11337203611645305</v>
      </c>
      <c r="S360">
        <v>2.9437409530622856E-2</v>
      </c>
      <c r="T360">
        <v>0</v>
      </c>
      <c r="U360">
        <v>2.3081861614337025</v>
      </c>
      <c r="V360">
        <v>0</v>
      </c>
      <c r="W360">
        <v>2.245351565412004E-2</v>
      </c>
      <c r="X360">
        <v>7.5056118358500512E-3</v>
      </c>
      <c r="Y360">
        <v>7.5056118358500514</v>
      </c>
      <c r="Z360">
        <v>7.2318475722187054</v>
      </c>
      <c r="AA360">
        <v>9.4231682869297337</v>
      </c>
      <c r="AB360">
        <v>0.12813777334933746</v>
      </c>
      <c r="AC360">
        <v>5.4556766222192064</v>
      </c>
      <c r="AD360">
        <v>10.468605776075973</v>
      </c>
      <c r="AE360">
        <v>0.56486813038822226</v>
      </c>
      <c r="AF360">
        <v>0.33195004494942121</v>
      </c>
      <c r="AG360">
        <v>6.0987029702417199E-2</v>
      </c>
      <c r="AH360">
        <v>3.6604115564430515</v>
      </c>
      <c r="AI360">
        <v>1.4168186843125667</v>
      </c>
      <c r="AJ360">
        <v>5.8150288879061387</v>
      </c>
      <c r="AK360">
        <v>2.0842068642586149</v>
      </c>
      <c r="AL360">
        <v>6.0987029702417199E-2</v>
      </c>
      <c r="AM360">
        <v>5.7513467898079533E-2</v>
      </c>
      <c r="AN360">
        <v>78.587085370049778</v>
      </c>
      <c r="AO360">
        <v>3.670715335592277E-2</v>
      </c>
      <c r="AP360">
        <v>0</v>
      </c>
      <c r="AQ360">
        <v>0</v>
      </c>
      <c r="AR360">
        <v>0</v>
      </c>
      <c r="AS360">
        <v>3.2925333441912672</v>
      </c>
      <c r="AT360">
        <v>3.7187647216367341</v>
      </c>
      <c r="AU360">
        <v>243.92303125499319</v>
      </c>
      <c r="AV360">
        <v>314.83791838618464</v>
      </c>
      <c r="AW360">
        <v>0</v>
      </c>
      <c r="AX360">
        <v>1574.1895919309229</v>
      </c>
      <c r="AY360">
        <v>0.14911305696264487</v>
      </c>
      <c r="AZ360">
        <v>3.6335226315679239</v>
      </c>
      <c r="BA360">
        <v>10.303991866472657</v>
      </c>
      <c r="BB360">
        <v>139.35396599999999</v>
      </c>
      <c r="BG360" t="s">
        <v>660</v>
      </c>
    </row>
    <row r="361" spans="1:59">
      <c r="A361" t="s">
        <v>413</v>
      </c>
      <c r="B361" t="s">
        <v>248</v>
      </c>
      <c r="C361" t="s">
        <v>550</v>
      </c>
      <c r="D361" t="s">
        <v>568</v>
      </c>
      <c r="E361" t="s">
        <v>189</v>
      </c>
      <c r="F361">
        <v>35064</v>
      </c>
      <c r="G361">
        <v>2035</v>
      </c>
      <c r="H361">
        <v>50.049216999999999</v>
      </c>
      <c r="I361">
        <v>2234.212904313149</v>
      </c>
      <c r="J361">
        <v>44640.316836787853</v>
      </c>
      <c r="K361">
        <v>2.3853690912171133E-3</v>
      </c>
      <c r="L361">
        <v>3.8269156769777372E-2</v>
      </c>
      <c r="M361">
        <v>143.57602759414954</v>
      </c>
      <c r="N361">
        <v>0</v>
      </c>
      <c r="O361">
        <v>5.3860739385454215</v>
      </c>
      <c r="P361">
        <v>26.930369692727105</v>
      </c>
      <c r="Q361">
        <v>1.6738373853394932</v>
      </c>
      <c r="R361">
        <v>0.12024542023886671</v>
      </c>
      <c r="S361">
        <v>3.3443827609520707E-2</v>
      </c>
      <c r="T361">
        <v>0</v>
      </c>
      <c r="U361">
        <v>2.4107254631586827</v>
      </c>
      <c r="V361">
        <v>0</v>
      </c>
      <c r="W361">
        <v>2.245351565412004E-2</v>
      </c>
      <c r="X361">
        <v>8.4692199367678994E-3</v>
      </c>
      <c r="Y361">
        <v>8.4692199367678995</v>
      </c>
      <c r="Z361">
        <v>8.1633785644131276</v>
      </c>
      <c r="AA361">
        <v>10.635116433157133</v>
      </c>
      <c r="AB361">
        <v>0.13410557559008068</v>
      </c>
      <c r="AC361">
        <v>5.9230720303193856</v>
      </c>
      <c r="AD361">
        <v>11.689722048525976</v>
      </c>
      <c r="AE361">
        <v>0.61938717034165836</v>
      </c>
      <c r="AF361">
        <v>0.35792611988361844</v>
      </c>
      <c r="AG361">
        <v>5.6066588578221846E-2</v>
      </c>
      <c r="AH361">
        <v>4.1316770485727012</v>
      </c>
      <c r="AI361">
        <v>1.5993103303630081</v>
      </c>
      <c r="AJ361">
        <v>6.5640682340501195</v>
      </c>
      <c r="AK361">
        <v>2.1173105536409582</v>
      </c>
      <c r="AL361">
        <v>5.6066588578221846E-2</v>
      </c>
      <c r="AM361">
        <v>4.8138335525379314E-2</v>
      </c>
      <c r="AN361">
        <v>88.710160429317682</v>
      </c>
      <c r="AO361">
        <v>4.1435529104741159E-2</v>
      </c>
      <c r="AP361">
        <v>0</v>
      </c>
      <c r="AQ361">
        <v>0</v>
      </c>
      <c r="AR361">
        <v>0</v>
      </c>
      <c r="AS361">
        <v>3.2925333441912672</v>
      </c>
      <c r="AT361">
        <v>3.71561605786715</v>
      </c>
      <c r="AU361">
        <v>243.74222518834679</v>
      </c>
      <c r="AV361">
        <v>314.48584009060676</v>
      </c>
      <c r="AW361">
        <v>0</v>
      </c>
      <c r="AX361">
        <v>1572.4292004530339</v>
      </c>
      <c r="AY361">
        <v>0.16921783085573347</v>
      </c>
      <c r="AZ361">
        <v>3.7906951125463761</v>
      </c>
      <c r="BA361">
        <v>10.295267516237946</v>
      </c>
      <c r="BB361">
        <v>139.35396599999999</v>
      </c>
      <c r="BG361" t="s">
        <v>661</v>
      </c>
    </row>
    <row r="362" spans="1:59">
      <c r="A362" t="s">
        <v>413</v>
      </c>
      <c r="B362" t="s">
        <v>248</v>
      </c>
      <c r="C362" t="s">
        <v>550</v>
      </c>
      <c r="D362" t="s">
        <v>412</v>
      </c>
      <c r="E362" t="s">
        <v>189</v>
      </c>
      <c r="F362">
        <v>49680</v>
      </c>
      <c r="G362">
        <v>2040</v>
      </c>
      <c r="H362">
        <v>49.353733999999903</v>
      </c>
      <c r="I362">
        <v>2416.5227096635213</v>
      </c>
      <c r="J362">
        <v>48963.320782648902</v>
      </c>
      <c r="K362">
        <v>2.6809696250591412E-3</v>
      </c>
      <c r="L362">
        <v>4.2978678448441734E-2</v>
      </c>
      <c r="M362">
        <v>143.57602759414954</v>
      </c>
      <c r="N362">
        <v>0</v>
      </c>
      <c r="O362">
        <v>6.0508885166932922</v>
      </c>
      <c r="P362">
        <v>30.25444258346646</v>
      </c>
      <c r="Q362">
        <v>1.8804426989537237</v>
      </c>
      <c r="R362">
        <v>0.1326719777233466</v>
      </c>
      <c r="S362">
        <v>3.8101325807561537E-2</v>
      </c>
      <c r="T362">
        <v>0</v>
      </c>
      <c r="U362">
        <v>2.5039650951742241</v>
      </c>
      <c r="V362">
        <v>0</v>
      </c>
      <c r="W362">
        <v>2.245351565412004E-2</v>
      </c>
      <c r="X362">
        <v>9.5108820927902772E-3</v>
      </c>
      <c r="Y362">
        <v>9.5108820927902773</v>
      </c>
      <c r="Z362">
        <v>9.168380886161124</v>
      </c>
      <c r="AA362">
        <v>11.943878825480001</v>
      </c>
      <c r="AB362">
        <v>0.14732965098038148</v>
      </c>
      <c r="AC362">
        <v>6.5788870022804069</v>
      </c>
      <c r="AD362">
        <v>13.093575945679932</v>
      </c>
      <c r="AE362">
        <v>0.69054786269874702</v>
      </c>
      <c r="AF362">
        <v>0.39730533937823909</v>
      </c>
      <c r="AG362">
        <v>5.9131917297466946E-2</v>
      </c>
      <c r="AH362">
        <v>4.6402324847492107</v>
      </c>
      <c r="AI362">
        <v>1.7961996380626113</v>
      </c>
      <c r="AJ362">
        <v>7.3721812480985127</v>
      </c>
      <c r="AK362">
        <v>2.3045879830039278</v>
      </c>
      <c r="AL362">
        <v>5.9131917297466946E-2</v>
      </c>
      <c r="AM362">
        <v>4.9378747588372733E-2</v>
      </c>
      <c r="AN362">
        <v>99.631496996230013</v>
      </c>
      <c r="AO362">
        <v>4.6536763923739559E-2</v>
      </c>
      <c r="AP362">
        <v>0</v>
      </c>
      <c r="AQ362">
        <v>0</v>
      </c>
      <c r="AR362">
        <v>0</v>
      </c>
      <c r="AS362">
        <v>3.2925333441912672</v>
      </c>
      <c r="AT362">
        <v>3.7144046580805608</v>
      </c>
      <c r="AU362">
        <v>243.67268468953003</v>
      </c>
      <c r="AV362">
        <v>314.36315729670105</v>
      </c>
      <c r="AW362">
        <v>0</v>
      </c>
      <c r="AX362">
        <v>1571.8157864835052</v>
      </c>
      <c r="AY362">
        <v>0.1927084603728321</v>
      </c>
      <c r="AZ362">
        <v>3.9357718653985176</v>
      </c>
      <c r="BA362">
        <v>10.291910957143083</v>
      </c>
      <c r="BB362">
        <v>139.35396599999999</v>
      </c>
      <c r="BG362" t="s">
        <v>662</v>
      </c>
    </row>
    <row r="363" spans="1:59">
      <c r="A363" t="s">
        <v>413</v>
      </c>
      <c r="B363" t="s">
        <v>248</v>
      </c>
      <c r="C363" t="s">
        <v>550</v>
      </c>
      <c r="D363" t="s">
        <v>571</v>
      </c>
      <c r="E363" t="s">
        <v>189</v>
      </c>
      <c r="F363">
        <v>42372</v>
      </c>
      <c r="G363">
        <v>2045</v>
      </c>
      <c r="H363">
        <v>48.317751999999899</v>
      </c>
      <c r="I363">
        <v>2613.7088345726638</v>
      </c>
      <c r="J363">
        <v>54094.172977514958</v>
      </c>
      <c r="K363">
        <v>2.9876569409514934E-3</v>
      </c>
      <c r="L363">
        <v>4.7881103161912367E-2</v>
      </c>
      <c r="M363">
        <v>143.57602759414954</v>
      </c>
      <c r="N363">
        <v>0</v>
      </c>
      <c r="O363">
        <v>6.7419444743805057</v>
      </c>
      <c r="P363">
        <v>33.709722371902529</v>
      </c>
      <c r="Q363">
        <v>2.09520308110526</v>
      </c>
      <c r="R363">
        <v>0.13944645592226568</v>
      </c>
      <c r="S363">
        <v>4.3363008301902463E-2</v>
      </c>
      <c r="T363">
        <v>0</v>
      </c>
      <c r="U363">
        <v>2.5794550583453955</v>
      </c>
      <c r="V363">
        <v>0</v>
      </c>
      <c r="W363">
        <v>2.245351565412004E-2</v>
      </c>
      <c r="X363">
        <v>1.0595599201747029E-2</v>
      </c>
      <c r="Y363">
        <v>10.59559920174703</v>
      </c>
      <c r="Z363">
        <v>10.214353284093166</v>
      </c>
      <c r="AA363">
        <v>13.306276396993496</v>
      </c>
      <c r="AB363">
        <v>0.16305036150679786</v>
      </c>
      <c r="AC363">
        <v>7.3051575949269436</v>
      </c>
      <c r="AD363">
        <v>14.572579431160747</v>
      </c>
      <c r="AE363">
        <v>0.76778748504765237</v>
      </c>
      <c r="AF363">
        <v>0.44121365717281452</v>
      </c>
      <c r="AG363">
        <v>6.4715579164015602E-2</v>
      </c>
      <c r="AH363">
        <v>5.1695696010702434</v>
      </c>
      <c r="AI363">
        <v>2.001117112099184</v>
      </c>
      <c r="AJ363">
        <v>8.2132361719939819</v>
      </c>
      <c r="AK363">
        <v>2.5432236249440345</v>
      </c>
      <c r="AL363">
        <v>6.4715579164015602E-2</v>
      </c>
      <c r="AM363">
        <v>5.3593734575989163E-2</v>
      </c>
      <c r="AN363">
        <v>110.99798806168222</v>
      </c>
      <c r="AO363">
        <v>5.18459254570071E-2</v>
      </c>
      <c r="AP363">
        <v>0</v>
      </c>
      <c r="AQ363">
        <v>0</v>
      </c>
      <c r="AR363">
        <v>0</v>
      </c>
      <c r="AS363">
        <v>3.2925333441912672</v>
      </c>
      <c r="AT363">
        <v>3.7139385907102924</v>
      </c>
      <c r="AU363">
        <v>243.64591560207614</v>
      </c>
      <c r="AV363">
        <v>314.31879161896012</v>
      </c>
      <c r="AW363">
        <v>0</v>
      </c>
      <c r="AX363">
        <v>1571.5939580948007</v>
      </c>
      <c r="AY363">
        <v>0.21928998687163781</v>
      </c>
      <c r="AZ363">
        <v>4.0538559848726949</v>
      </c>
      <c r="BA363">
        <v>10.290619572838899</v>
      </c>
      <c r="BB363">
        <v>139.35396599999999</v>
      </c>
      <c r="BG363" t="s">
        <v>663</v>
      </c>
    </row>
    <row r="364" spans="1:59">
      <c r="A364" t="s">
        <v>413</v>
      </c>
      <c r="B364" t="s">
        <v>248</v>
      </c>
      <c r="C364" t="s">
        <v>550</v>
      </c>
      <c r="D364" t="s">
        <v>413</v>
      </c>
      <c r="E364" t="s">
        <v>189</v>
      </c>
      <c r="F364">
        <v>38718</v>
      </c>
      <c r="G364">
        <v>2050</v>
      </c>
      <c r="H364">
        <v>47.049782</v>
      </c>
      <c r="I364">
        <v>2826.9851736151954</v>
      </c>
      <c r="J364">
        <v>60084.979216592234</v>
      </c>
      <c r="K364">
        <v>3.293338957608782E-3</v>
      </c>
      <c r="L364">
        <v>5.2774083338314834E-2</v>
      </c>
      <c r="M364">
        <v>143.57602759414954</v>
      </c>
      <c r="N364">
        <v>0</v>
      </c>
      <c r="O364">
        <v>7.4312671210241428</v>
      </c>
      <c r="P364">
        <v>37.156335605120709</v>
      </c>
      <c r="Q364">
        <v>2.3094247998707633</v>
      </c>
      <c r="R364">
        <v>0.15701002586714621</v>
      </c>
      <c r="S364">
        <v>4.9084707764868354E-2</v>
      </c>
      <c r="T364">
        <v>0</v>
      </c>
      <c r="U364">
        <v>2.6286898107501973</v>
      </c>
      <c r="V364">
        <v>0</v>
      </c>
      <c r="W364">
        <v>2.245351565412004E-2</v>
      </c>
      <c r="X364">
        <v>1.1678324071231688E-2</v>
      </c>
      <c r="Y364">
        <v>11.678324071231687</v>
      </c>
      <c r="Z364">
        <v>11.258231442323442</v>
      </c>
      <c r="AA364">
        <v>14.66608958597655</v>
      </c>
      <c r="AB364">
        <v>0.1793301652980932</v>
      </c>
      <c r="AC364">
        <v>8.0431619913560333</v>
      </c>
      <c r="AD364">
        <v>16.059089032756447</v>
      </c>
      <c r="AE364">
        <v>0.84562906886420697</v>
      </c>
      <c r="AF364">
        <v>0.48573022219548989</v>
      </c>
      <c r="AG364">
        <v>7.0843610764687023E-2</v>
      </c>
      <c r="AH364">
        <v>5.6978670778821447</v>
      </c>
      <c r="AI364">
        <v>2.2056250108987587</v>
      </c>
      <c r="AJ364">
        <v>9.0526064314246835</v>
      </c>
      <c r="AK364">
        <v>2.7945706542258364</v>
      </c>
      <c r="AL364">
        <v>7.0843610764687023E-2</v>
      </c>
      <c r="AM364">
        <v>5.8496543618350265E-2</v>
      </c>
      <c r="AN364">
        <v>122.34169426767724</v>
      </c>
      <c r="AO364">
        <v>5.7144444435886087E-2</v>
      </c>
      <c r="AP364">
        <v>0</v>
      </c>
      <c r="AQ364">
        <v>0</v>
      </c>
      <c r="AR364">
        <v>0</v>
      </c>
      <c r="AS364">
        <v>3.2925333441912672</v>
      </c>
      <c r="AT364">
        <v>3.7137592784832032</v>
      </c>
      <c r="AU364">
        <v>243.63560840959505</v>
      </c>
      <c r="AV364">
        <v>314.30236273412913</v>
      </c>
      <c r="AW364">
        <v>0</v>
      </c>
      <c r="AX364">
        <v>1571.5118136706456</v>
      </c>
      <c r="AY364">
        <v>0.24821207612038854</v>
      </c>
      <c r="AZ364">
        <v>4.1310170920695892</v>
      </c>
      <c r="BA364">
        <v>10.290122732660025</v>
      </c>
      <c r="BB364">
        <v>139.35396599999999</v>
      </c>
      <c r="BG364" t="s">
        <v>664</v>
      </c>
    </row>
    <row r="365" spans="1:59">
      <c r="A365" t="s">
        <v>413</v>
      </c>
      <c r="B365" t="s">
        <v>248</v>
      </c>
      <c r="C365" t="s">
        <v>550</v>
      </c>
      <c r="D365" t="s">
        <v>415</v>
      </c>
      <c r="E365" t="s">
        <v>190</v>
      </c>
      <c r="F365">
        <v>35064</v>
      </c>
      <c r="G365">
        <v>2000</v>
      </c>
      <c r="H365">
        <v>45.987623999999904</v>
      </c>
      <c r="I365">
        <v>874.68047424052702</v>
      </c>
      <c r="J365">
        <v>19019.910101042158</v>
      </c>
      <c r="K365">
        <v>4.3553062125891631E-5</v>
      </c>
      <c r="L365">
        <v>9.5607665298385852E-2</v>
      </c>
      <c r="M365">
        <v>79.116277496934572</v>
      </c>
      <c r="N365">
        <v>0</v>
      </c>
      <c r="O365">
        <v>46.440503686500008</v>
      </c>
      <c r="P365">
        <v>33.171788347500005</v>
      </c>
      <c r="Q365">
        <v>2.4218500000000001</v>
      </c>
      <c r="R365">
        <v>3.4500000000000003E-2</v>
      </c>
      <c r="S365">
        <v>5.2663081702155459E-2</v>
      </c>
      <c r="T365">
        <v>0</v>
      </c>
      <c r="U365">
        <v>53.094249905170976</v>
      </c>
      <c r="V365">
        <v>0</v>
      </c>
      <c r="W365">
        <v>0.69417793253363236</v>
      </c>
      <c r="X365">
        <v>2.1507345068183609E-2</v>
      </c>
      <c r="Y365">
        <v>21.507345068183607</v>
      </c>
      <c r="Z365">
        <v>18.875044337620285</v>
      </c>
      <c r="AA365">
        <v>25.243110861379531</v>
      </c>
      <c r="AB365">
        <v>6.7155132853316593</v>
      </c>
      <c r="AC365">
        <v>177.81399349686239</v>
      </c>
      <c r="AD365">
        <v>169.17841587007081</v>
      </c>
      <c r="AE365">
        <v>12.805532637457111</v>
      </c>
      <c r="AF365">
        <v>11.292161548856191</v>
      </c>
      <c r="AG365">
        <v>3.1986820400437166</v>
      </c>
      <c r="AH365">
        <v>9.944028475022316</v>
      </c>
      <c r="AI365">
        <v>3.7086196290367042</v>
      </c>
      <c r="AJ365">
        <v>15.16642470858358</v>
      </c>
      <c r="AK365">
        <v>169.00838368078934</v>
      </c>
      <c r="AL365">
        <v>3.1986820400437166</v>
      </c>
      <c r="AM365">
        <v>10.575425866152569</v>
      </c>
      <c r="AN365">
        <v>204.78162362960612</v>
      </c>
      <c r="AO365">
        <v>9.5651218360511742E-2</v>
      </c>
      <c r="AP365">
        <v>0</v>
      </c>
      <c r="AQ365">
        <v>0</v>
      </c>
      <c r="AR365">
        <v>0</v>
      </c>
      <c r="AS365">
        <v>5.6120741471918834</v>
      </c>
      <c r="AT365">
        <v>7.0273291139240515</v>
      </c>
      <c r="AU365">
        <v>457.20853364020093</v>
      </c>
      <c r="AV365">
        <v>648.3625435830478</v>
      </c>
      <c r="AW365">
        <v>0</v>
      </c>
      <c r="AX365">
        <v>463.11610255931981</v>
      </c>
      <c r="AY365">
        <v>0.467676805137479</v>
      </c>
      <c r="AZ365">
        <v>24.588802084393318</v>
      </c>
      <c r="BA365">
        <v>19.47139640526396</v>
      </c>
      <c r="BB365">
        <v>150.96746640000001</v>
      </c>
      <c r="BG365" t="s">
        <v>665</v>
      </c>
    </row>
    <row r="366" spans="1:59">
      <c r="A366" t="s">
        <v>413</v>
      </c>
      <c r="B366" t="s">
        <v>248</v>
      </c>
      <c r="C366" t="s">
        <v>550</v>
      </c>
      <c r="D366" t="s">
        <v>181</v>
      </c>
      <c r="E366" t="s">
        <v>190</v>
      </c>
      <c r="F366">
        <v>36891</v>
      </c>
      <c r="G366">
        <v>2005</v>
      </c>
      <c r="H366">
        <v>47.044125999999999</v>
      </c>
      <c r="I366">
        <v>1096.741</v>
      </c>
      <c r="J366">
        <v>23313.027433010448</v>
      </c>
      <c r="K366">
        <v>3.6044471348701839E-5</v>
      </c>
      <c r="L366">
        <v>9.3118973730258348E-2</v>
      </c>
      <c r="M366">
        <v>111.34615254554205</v>
      </c>
      <c r="N366">
        <v>0</v>
      </c>
      <c r="O366">
        <v>46.602678339708568</v>
      </c>
      <c r="P366">
        <v>35.848214107468131</v>
      </c>
      <c r="Q366">
        <v>2.6414800000000001</v>
      </c>
      <c r="R366">
        <v>3.2800000000000003E-2</v>
      </c>
      <c r="S366">
        <v>5.614898659186484E-2</v>
      </c>
      <c r="T366">
        <v>0</v>
      </c>
      <c r="U366">
        <v>42.491963316506421</v>
      </c>
      <c r="V366">
        <v>0</v>
      </c>
      <c r="W366">
        <v>0.64504327792432437</v>
      </c>
      <c r="X366">
        <v>2.1017335905914491E-2</v>
      </c>
      <c r="Y366">
        <v>21.017335905914489</v>
      </c>
      <c r="Z366">
        <v>18.396704612576482</v>
      </c>
      <c r="AA366">
        <v>24.516272349020415</v>
      </c>
      <c r="AB366">
        <v>6.7373304852768339</v>
      </c>
      <c r="AC366">
        <v>164.85336174847251</v>
      </c>
      <c r="AD366">
        <v>202.32863667160427</v>
      </c>
      <c r="AE366">
        <v>6.6448305809136583</v>
      </c>
      <c r="AF366">
        <v>5.6365534894415967</v>
      </c>
      <c r="AG366">
        <v>1.8958273451369674</v>
      </c>
      <c r="AH366">
        <v>9.6899885087652891</v>
      </c>
      <c r="AI366">
        <v>3.614732246358578</v>
      </c>
      <c r="AJ366">
        <v>14.781972366217904</v>
      </c>
      <c r="AK366">
        <v>156.26837856242506</v>
      </c>
      <c r="AL366">
        <v>1.8958273451369674</v>
      </c>
      <c r="AM366">
        <v>4.9377733904329073</v>
      </c>
      <c r="AN366">
        <v>199.58872799783478</v>
      </c>
      <c r="AO366">
        <v>9.3225674577851275E-2</v>
      </c>
      <c r="AP366">
        <v>0</v>
      </c>
      <c r="AQ366">
        <v>0</v>
      </c>
      <c r="AR366">
        <v>0</v>
      </c>
      <c r="AS366">
        <v>4.765562294109583</v>
      </c>
      <c r="AT366">
        <v>6.359851787118588</v>
      </c>
      <c r="AU366">
        <v>412.34891986260556</v>
      </c>
      <c r="AV366">
        <v>586.28683266919063</v>
      </c>
      <c r="AW366">
        <v>0</v>
      </c>
      <c r="AX366">
        <v>450.9898712839929</v>
      </c>
      <c r="AY366">
        <v>0.44675792055132429</v>
      </c>
      <c r="AZ366">
        <v>19.163445066715376</v>
      </c>
      <c r="BA366">
        <v>17.621943304226864</v>
      </c>
      <c r="BB366">
        <v>150.96746640000001</v>
      </c>
      <c r="BG366" t="s">
        <v>666</v>
      </c>
    </row>
    <row r="367" spans="1:59">
      <c r="A367" t="s">
        <v>413</v>
      </c>
      <c r="B367" t="s">
        <v>248</v>
      </c>
      <c r="C367" t="s">
        <v>550</v>
      </c>
      <c r="D367" t="s">
        <v>418</v>
      </c>
      <c r="E367" t="s">
        <v>190</v>
      </c>
      <c r="F367">
        <v>40545</v>
      </c>
      <c r="G367">
        <v>2010</v>
      </c>
      <c r="H367">
        <v>48.183584000000003</v>
      </c>
      <c r="I367">
        <v>1270.7596170178529</v>
      </c>
      <c r="J367">
        <v>26373.289646072255</v>
      </c>
      <c r="K367">
        <v>3.6149452052842095E-5</v>
      </c>
      <c r="L367">
        <v>9.9158998071567528E-2</v>
      </c>
      <c r="M367">
        <v>143.57602759414954</v>
      </c>
      <c r="N367">
        <v>0</v>
      </c>
      <c r="O367">
        <v>56.518491494171485</v>
      </c>
      <c r="P367">
        <v>43.475762687824215</v>
      </c>
      <c r="Q367">
        <v>2.8347099999999998</v>
      </c>
      <c r="R367">
        <v>5.7421289536195133</v>
      </c>
      <c r="S367">
        <v>5.8831447656529652E-2</v>
      </c>
      <c r="T367">
        <v>0</v>
      </c>
      <c r="U367">
        <v>44.476146973261471</v>
      </c>
      <c r="V367">
        <v>0</v>
      </c>
      <c r="W367">
        <v>0.72838050711698876</v>
      </c>
      <c r="X367">
        <v>2.2706764325230007E-2</v>
      </c>
      <c r="Y367">
        <v>22.706764325230008</v>
      </c>
      <c r="Z367">
        <v>19.977236377932343</v>
      </c>
      <c r="AA367">
        <v>26.185352800510088</v>
      </c>
      <c r="AB367">
        <v>6.962731970754743</v>
      </c>
      <c r="AC367">
        <v>165.02732254484843</v>
      </c>
      <c r="AD367">
        <v>158.55671621329827</v>
      </c>
      <c r="AE367">
        <v>4.1845443835748437</v>
      </c>
      <c r="AF367">
        <v>3.3321705378071806</v>
      </c>
      <c r="AG367">
        <v>1.5777853730758129</v>
      </c>
      <c r="AH367">
        <v>10.409966451972513</v>
      </c>
      <c r="AI367">
        <v>3.9245181190868657</v>
      </c>
      <c r="AJ367">
        <v>16.052718258845477</v>
      </c>
      <c r="AK367">
        <v>155.73190146127345</v>
      </c>
      <c r="AL367">
        <v>1.5777853730758129</v>
      </c>
      <c r="AM367">
        <v>2.5755237395077022</v>
      </c>
      <c r="AN367">
        <v>216.70137276811573</v>
      </c>
      <c r="AO367">
        <v>0.10121880058513705</v>
      </c>
      <c r="AP367">
        <v>0</v>
      </c>
      <c r="AQ367">
        <v>0</v>
      </c>
      <c r="AR367">
        <v>0</v>
      </c>
      <c r="AS367">
        <v>4.4739278942558141</v>
      </c>
      <c r="AT367">
        <v>5.6548020601668245</v>
      </c>
      <c r="AU367">
        <v>369.23373545189554</v>
      </c>
      <c r="AV367">
        <v>522.28558905970021</v>
      </c>
      <c r="AW367">
        <v>0</v>
      </c>
      <c r="AX367">
        <v>401.7581454305386</v>
      </c>
      <c r="AY367">
        <v>0.47125519606905969</v>
      </c>
      <c r="AZ367">
        <v>17.868654323873592</v>
      </c>
      <c r="BA367">
        <v>15.668384207115638</v>
      </c>
      <c r="BB367">
        <v>150.96746640000001</v>
      </c>
      <c r="BG367" t="s">
        <v>667</v>
      </c>
    </row>
    <row r="368" spans="1:59">
      <c r="A368" t="s">
        <v>413</v>
      </c>
      <c r="B368" t="s">
        <v>248</v>
      </c>
      <c r="C368" t="s">
        <v>550</v>
      </c>
      <c r="D368" t="s">
        <v>420</v>
      </c>
      <c r="E368" t="s">
        <v>190</v>
      </c>
      <c r="F368">
        <v>53334</v>
      </c>
      <c r="G368">
        <v>2015</v>
      </c>
      <c r="H368">
        <v>49.119718999999904</v>
      </c>
      <c r="I368">
        <v>1541.1841297767451</v>
      </c>
      <c r="J368">
        <v>31376.07790013514</v>
      </c>
      <c r="K368">
        <v>5.2500238942678417E-5</v>
      </c>
      <c r="L368">
        <v>0.15082900942154695</v>
      </c>
      <c r="M368">
        <v>143.57602759414954</v>
      </c>
      <c r="N368">
        <v>0</v>
      </c>
      <c r="O368">
        <v>91.74938322439543</v>
      </c>
      <c r="P368">
        <v>70.576448634150324</v>
      </c>
      <c r="Q368">
        <v>3.2138637811543864</v>
      </c>
      <c r="R368">
        <v>3.0159368727944416</v>
      </c>
      <c r="S368">
        <v>6.542919720600178E-2</v>
      </c>
      <c r="T368">
        <v>0</v>
      </c>
      <c r="U368">
        <v>59.531746695111757</v>
      </c>
      <c r="V368">
        <v>0</v>
      </c>
      <c r="W368">
        <v>0.72838050711698876</v>
      </c>
      <c r="X368">
        <v>3.3328051998401026E-2</v>
      </c>
      <c r="Y368">
        <v>33.328051998401023</v>
      </c>
      <c r="Z368">
        <v>30.386545038906153</v>
      </c>
      <c r="AA368">
        <v>39.571087796742553</v>
      </c>
      <c r="AB368">
        <v>6.5511065925379395</v>
      </c>
      <c r="AC368">
        <v>158.25683094895584</v>
      </c>
      <c r="AD368">
        <v>149.72737175338841</v>
      </c>
      <c r="AE368">
        <v>4.3619869432376248</v>
      </c>
      <c r="AF368">
        <v>3.225605842811845</v>
      </c>
      <c r="AG368">
        <v>1.5293981842856355</v>
      </c>
      <c r="AH368">
        <v>15.834297370025952</v>
      </c>
      <c r="AI368">
        <v>5.9694267568250652</v>
      </c>
      <c r="AJ368">
        <v>24.417118282081088</v>
      </c>
      <c r="AK368">
        <v>144.117958156904</v>
      </c>
      <c r="AL368">
        <v>1.5293981842856355</v>
      </c>
      <c r="AM368">
        <v>2.0747023234055324</v>
      </c>
      <c r="AN368">
        <v>329.61532746528405</v>
      </c>
      <c r="AO368">
        <v>0.15395965274393558</v>
      </c>
      <c r="AP368">
        <v>0</v>
      </c>
      <c r="AQ368">
        <v>0</v>
      </c>
      <c r="AR368">
        <v>0</v>
      </c>
      <c r="AS368">
        <v>4.4739278942558141</v>
      </c>
      <c r="AT368">
        <v>5.2097131042356226</v>
      </c>
      <c r="AU368">
        <v>345.96694442154467</v>
      </c>
      <c r="AV368">
        <v>472.22625455645755</v>
      </c>
      <c r="AW368">
        <v>0</v>
      </c>
      <c r="AX368">
        <v>363.25096504342883</v>
      </c>
      <c r="AY368">
        <v>0.67850656878556426</v>
      </c>
      <c r="AZ368">
        <v>21.624964437720301</v>
      </c>
      <c r="BA368">
        <v>14.435127110992225</v>
      </c>
      <c r="BB368">
        <v>143.801895</v>
      </c>
      <c r="BG368" t="s">
        <v>668</v>
      </c>
    </row>
    <row r="369" spans="1:59">
      <c r="A369" t="s">
        <v>413</v>
      </c>
      <c r="B369" t="s">
        <v>248</v>
      </c>
      <c r="C369" t="s">
        <v>550</v>
      </c>
      <c r="D369">
        <v>0</v>
      </c>
      <c r="E369" t="s">
        <v>190</v>
      </c>
      <c r="F369">
        <v>42372</v>
      </c>
      <c r="G369">
        <v>2020</v>
      </c>
      <c r="H369">
        <v>49.809726999999896</v>
      </c>
      <c r="I369">
        <v>1765.7352250687322</v>
      </c>
      <c r="J369">
        <v>35449.606561158944</v>
      </c>
      <c r="K369">
        <v>6.566121214865576E-5</v>
      </c>
      <c r="L369">
        <v>0.19220823076178392</v>
      </c>
      <c r="M369">
        <v>143.57602759414954</v>
      </c>
      <c r="N369">
        <v>0</v>
      </c>
      <c r="O369">
        <v>120.02517036323708</v>
      </c>
      <c r="P369">
        <v>92.327054125566988</v>
      </c>
      <c r="Q369">
        <v>4.2043285120932143</v>
      </c>
      <c r="R369">
        <v>0.29953384029727803</v>
      </c>
      <c r="S369">
        <v>8.4407780674911614E-2</v>
      </c>
      <c r="T369">
        <v>0</v>
      </c>
      <c r="U369">
        <v>67.974614007354944</v>
      </c>
      <c r="V369">
        <v>0</v>
      </c>
      <c r="W369">
        <v>0.72838050711698876</v>
      </c>
      <c r="X369">
        <v>4.1069092081642111E-2</v>
      </c>
      <c r="Y369">
        <v>41.069092081642111</v>
      </c>
      <c r="Z369">
        <v>38.722710170043769</v>
      </c>
      <c r="AA369">
        <v>50.23639209060633</v>
      </c>
      <c r="AB369">
        <v>3.6593023803127056</v>
      </c>
      <c r="AC369">
        <v>95.951496537907218</v>
      </c>
      <c r="AD369">
        <v>142.661135702118</v>
      </c>
      <c r="AE369">
        <v>3.7916925038323082</v>
      </c>
      <c r="AF369">
        <v>2.4849467951713859</v>
      </c>
      <c r="AG369">
        <v>0.829482443427354</v>
      </c>
      <c r="AH369">
        <v>20.178301674181959</v>
      </c>
      <c r="AI369">
        <v>7.607066228937363</v>
      </c>
      <c r="AJ369">
        <v>31.115643941106406</v>
      </c>
      <c r="AK369">
        <v>77.933805606145086</v>
      </c>
      <c r="AL369">
        <v>0.829482443427354</v>
      </c>
      <c r="AM369">
        <v>1.0183076777997191</v>
      </c>
      <c r="AN369">
        <v>420.04106521187163</v>
      </c>
      <c r="AO369">
        <v>0.19619650892910526</v>
      </c>
      <c r="AP369">
        <v>0</v>
      </c>
      <c r="AQ369">
        <v>0</v>
      </c>
      <c r="AR369">
        <v>0</v>
      </c>
      <c r="AS369">
        <v>4.4739278942558141</v>
      </c>
      <c r="AT369">
        <v>5.0384719982665214</v>
      </c>
      <c r="AU369">
        <v>337.01545268398138</v>
      </c>
      <c r="AV369">
        <v>444.82186148587795</v>
      </c>
      <c r="AW369">
        <v>0</v>
      </c>
      <c r="AX369">
        <v>342.17066268144458</v>
      </c>
      <c r="AY369">
        <v>0.82451951767658149</v>
      </c>
      <c r="AZ369">
        <v>23.258918720412044</v>
      </c>
      <c r="BA369">
        <v>13.960650478242302</v>
      </c>
      <c r="BB369">
        <v>136.6363236</v>
      </c>
      <c r="BG369" t="s">
        <v>669</v>
      </c>
    </row>
    <row r="370" spans="1:59">
      <c r="A370" t="s">
        <v>413</v>
      </c>
      <c r="B370" t="s">
        <v>248</v>
      </c>
      <c r="C370" t="s">
        <v>550</v>
      </c>
      <c r="D370" t="s">
        <v>423</v>
      </c>
      <c r="E370" t="s">
        <v>190</v>
      </c>
      <c r="F370">
        <v>51507</v>
      </c>
      <c r="G370">
        <v>2025</v>
      </c>
      <c r="H370">
        <v>50.228752999999905</v>
      </c>
      <c r="I370">
        <v>1909.8176643748195</v>
      </c>
      <c r="J370">
        <v>38022.398532864696</v>
      </c>
      <c r="K370">
        <v>7.3332983754715027E-5</v>
      </c>
      <c r="L370">
        <v>0.21625220983250296</v>
      </c>
      <c r="M370">
        <v>143.57602759414954</v>
      </c>
      <c r="N370">
        <v>0</v>
      </c>
      <c r="O370">
        <v>136.43340369528138</v>
      </c>
      <c r="P370">
        <v>104.94877207329337</v>
      </c>
      <c r="Q370">
        <v>4.7790879814796616</v>
      </c>
      <c r="R370">
        <v>0.34142172227438994</v>
      </c>
      <c r="S370">
        <v>9.5146458871468914E-2</v>
      </c>
      <c r="T370">
        <v>0</v>
      </c>
      <c r="U370">
        <v>71.437921137850083</v>
      </c>
      <c r="V370">
        <v>0</v>
      </c>
      <c r="W370">
        <v>0.72838050711698876</v>
      </c>
      <c r="X370">
        <v>4.5590618173592286E-2</v>
      </c>
      <c r="Y370">
        <v>45.590618173592283</v>
      </c>
      <c r="Z370">
        <v>43.566560959163517</v>
      </c>
      <c r="AA370">
        <v>56.44076634390931</v>
      </c>
      <c r="AB370">
        <v>2.0571746839967533</v>
      </c>
      <c r="AC370">
        <v>61.525687526456117</v>
      </c>
      <c r="AD370">
        <v>141.61934211754655</v>
      </c>
      <c r="AE370">
        <v>3.5362611464604043</v>
      </c>
      <c r="AF370">
        <v>2.1244510115475288</v>
      </c>
      <c r="AG370">
        <v>0.44668095246588824</v>
      </c>
      <c r="AH370">
        <v>22.70244773069566</v>
      </c>
      <c r="AI370">
        <v>8.558640569855271</v>
      </c>
      <c r="AJ370">
        <v>35.007920389308246</v>
      </c>
      <c r="AK370">
        <v>41.254152463554568</v>
      </c>
      <c r="AL370">
        <v>0.44668095246588824</v>
      </c>
      <c r="AM370">
        <v>0.4743490973147475</v>
      </c>
      <c r="AN370">
        <v>472.5842653566782</v>
      </c>
      <c r="AO370">
        <v>0.2207388532143586</v>
      </c>
      <c r="AP370">
        <v>0</v>
      </c>
      <c r="AQ370">
        <v>0</v>
      </c>
      <c r="AR370">
        <v>0</v>
      </c>
      <c r="AS370">
        <v>4.4739278942558141</v>
      </c>
      <c r="AT370">
        <v>4.9725896258042095</v>
      </c>
      <c r="AU370">
        <v>333.57151015411279</v>
      </c>
      <c r="AV370">
        <v>434.40830486089948</v>
      </c>
      <c r="AW370">
        <v>0</v>
      </c>
      <c r="AX370">
        <v>334.16023450838424</v>
      </c>
      <c r="AY370">
        <v>0.9076597655847114</v>
      </c>
      <c r="AZ370">
        <v>23.871712480215439</v>
      </c>
      <c r="BA370">
        <v>13.778102917207894</v>
      </c>
      <c r="BB370">
        <v>137.99514479999999</v>
      </c>
      <c r="BG370" t="s">
        <v>670</v>
      </c>
    </row>
    <row r="371" spans="1:59">
      <c r="A371" t="s">
        <v>413</v>
      </c>
      <c r="B371" t="s">
        <v>248</v>
      </c>
      <c r="C371" t="s">
        <v>550</v>
      </c>
      <c r="D371">
        <v>0</v>
      </c>
      <c r="E371" t="s">
        <v>190</v>
      </c>
      <c r="F371">
        <v>42372</v>
      </c>
      <c r="G371">
        <v>2030</v>
      </c>
      <c r="H371">
        <v>50.335040999999904</v>
      </c>
      <c r="I371">
        <v>2065.6571038367961</v>
      </c>
      <c r="J371">
        <v>41038.152801679447</v>
      </c>
      <c r="K371">
        <v>8.2568213041348356E-5</v>
      </c>
      <c r="L371">
        <v>0.24418262057766205</v>
      </c>
      <c r="M371">
        <v>143.57602759414954</v>
      </c>
      <c r="N371">
        <v>0</v>
      </c>
      <c r="O371">
        <v>154.66891119957924</v>
      </c>
      <c r="P371">
        <v>118.97608553813788</v>
      </c>
      <c r="Q371">
        <v>5.4178545327020888</v>
      </c>
      <c r="R371">
        <v>0.41453697147671315</v>
      </c>
      <c r="S371">
        <v>0.10763584224957916</v>
      </c>
      <c r="T371">
        <v>0</v>
      </c>
      <c r="U371">
        <v>74.876372710792054</v>
      </c>
      <c r="V371">
        <v>0</v>
      </c>
      <c r="W371">
        <v>0.72838050711698887</v>
      </c>
      <c r="X371">
        <v>5.1240720840112358E-2</v>
      </c>
      <c r="Y371">
        <v>51.24072084011236</v>
      </c>
      <c r="Z371">
        <v>49.193426527836749</v>
      </c>
      <c r="AA371">
        <v>63.700973971257909</v>
      </c>
      <c r="AB371">
        <v>1.526073701322687</v>
      </c>
      <c r="AC371">
        <v>51.536985040960509</v>
      </c>
      <c r="AD371">
        <v>153.51254581851668</v>
      </c>
      <c r="AE371">
        <v>3.7094649374954289</v>
      </c>
      <c r="AF371">
        <v>2.1380021199465045</v>
      </c>
      <c r="AG371">
        <v>0.31376685249081643</v>
      </c>
      <c r="AH371">
        <v>25.634608373643538</v>
      </c>
      <c r="AI371">
        <v>9.6640374681548877</v>
      </c>
      <c r="AJ371">
        <v>39.529389059681861</v>
      </c>
      <c r="AK371">
        <v>28.64726818849368</v>
      </c>
      <c r="AL371">
        <v>0.31376685249081643</v>
      </c>
      <c r="AM371">
        <v>0.27478034225087805</v>
      </c>
      <c r="AN371">
        <v>533.62115963701194</v>
      </c>
      <c r="AO371">
        <v>0.24924850754455122</v>
      </c>
      <c r="AP371">
        <v>0</v>
      </c>
      <c r="AQ371">
        <v>0</v>
      </c>
      <c r="AR371">
        <v>0</v>
      </c>
      <c r="AS371">
        <v>4.4739278942558141</v>
      </c>
      <c r="AT371">
        <v>4.9472423998756057</v>
      </c>
      <c r="AU371">
        <v>332.24650887518635</v>
      </c>
      <c r="AV371">
        <v>430.68084319925873</v>
      </c>
      <c r="AW371">
        <v>0</v>
      </c>
      <c r="AX371">
        <v>331.29295630712215</v>
      </c>
      <c r="AY371">
        <v>1.017993028755305</v>
      </c>
      <c r="AZ371">
        <v>24.806014872912225</v>
      </c>
      <c r="BA371">
        <v>13.707870560671225</v>
      </c>
      <c r="BB371">
        <v>139.35396599999999</v>
      </c>
      <c r="BG371" t="s">
        <v>671</v>
      </c>
    </row>
    <row r="372" spans="1:59">
      <c r="A372" t="s">
        <v>413</v>
      </c>
      <c r="B372" t="s">
        <v>248</v>
      </c>
      <c r="C372" t="s">
        <v>550</v>
      </c>
      <c r="D372" t="s">
        <v>672</v>
      </c>
      <c r="E372" t="s">
        <v>190</v>
      </c>
      <c r="F372">
        <v>51507</v>
      </c>
      <c r="G372">
        <v>2035</v>
      </c>
      <c r="H372">
        <v>50.049216999999999</v>
      </c>
      <c r="I372">
        <v>2234.212904313149</v>
      </c>
      <c r="J372">
        <v>44640.316836787853</v>
      </c>
      <c r="K372">
        <v>9.3027331533547308E-5</v>
      </c>
      <c r="L372">
        <v>0.27541734881493807</v>
      </c>
      <c r="M372">
        <v>143.57602759414954</v>
      </c>
      <c r="N372">
        <v>0</v>
      </c>
      <c r="O372">
        <v>174.72147022141061</v>
      </c>
      <c r="P372">
        <v>134.40113093954662</v>
      </c>
      <c r="Q372">
        <v>6.1202700792143272</v>
      </c>
      <c r="R372">
        <v>0.43966902286701171</v>
      </c>
      <c r="S372">
        <v>0.12228503153634407</v>
      </c>
      <c r="T372">
        <v>0</v>
      </c>
      <c r="U372">
        <v>78.202694955396026</v>
      </c>
      <c r="V372">
        <v>0</v>
      </c>
      <c r="W372">
        <v>0.72838050711698876</v>
      </c>
      <c r="X372">
        <v>5.7712438113413325E-2</v>
      </c>
      <c r="Y372">
        <v>57.712438113413327</v>
      </c>
      <c r="Z372">
        <v>55.486005759879035</v>
      </c>
      <c r="AA372">
        <v>71.839854055599901</v>
      </c>
      <c r="AB372">
        <v>1.4444161145781675</v>
      </c>
      <c r="AC372">
        <v>51.941336614105374</v>
      </c>
      <c r="AD372">
        <v>171.23652253243912</v>
      </c>
      <c r="AE372">
        <v>4.0834888891358707</v>
      </c>
      <c r="AF372">
        <v>2.3190537047873185</v>
      </c>
      <c r="AG372">
        <v>0.28606580888690009</v>
      </c>
      <c r="AH372">
        <v>28.913665733451488</v>
      </c>
      <c r="AI372">
        <v>10.900213442695772</v>
      </c>
      <c r="AJ372">
        <v>44.585792317183262</v>
      </c>
      <c r="AK372">
        <v>26.123680924295368</v>
      </c>
      <c r="AL372">
        <v>0.28606580888690009</v>
      </c>
      <c r="AM372">
        <v>0.21749785587295989</v>
      </c>
      <c r="AN372">
        <v>601.87932727143323</v>
      </c>
      <c r="AO372">
        <v>0.2811311383273678</v>
      </c>
      <c r="AP372">
        <v>0</v>
      </c>
      <c r="AQ372">
        <v>0</v>
      </c>
      <c r="AR372">
        <v>0</v>
      </c>
      <c r="AS372">
        <v>4.4739278942558141</v>
      </c>
      <c r="AT372">
        <v>4.9374904459270255</v>
      </c>
      <c r="AU372">
        <v>331.73673469487295</v>
      </c>
      <c r="AV372">
        <v>429.40440835555376</v>
      </c>
      <c r="AW372">
        <v>0</v>
      </c>
      <c r="AX372">
        <v>330.31108335042597</v>
      </c>
      <c r="AY372">
        <v>1.1531137063225849</v>
      </c>
      <c r="AZ372">
        <v>25.831216891639755</v>
      </c>
      <c r="BA372">
        <v>13.68084974551082</v>
      </c>
      <c r="BB372">
        <v>139.35396599999999</v>
      </c>
      <c r="BG372" t="s">
        <v>673</v>
      </c>
    </row>
    <row r="373" spans="1:59">
      <c r="A373" t="s">
        <v>413</v>
      </c>
      <c r="B373" t="s">
        <v>248</v>
      </c>
      <c r="C373" t="s">
        <v>550</v>
      </c>
      <c r="D373" t="s">
        <v>180</v>
      </c>
      <c r="E373" t="s">
        <v>190</v>
      </c>
      <c r="F373">
        <v>47853</v>
      </c>
      <c r="G373">
        <v>2040</v>
      </c>
      <c r="H373">
        <v>49.353733999999903</v>
      </c>
      <c r="I373">
        <v>2416.5227096635213</v>
      </c>
      <c r="J373">
        <v>48963.320782648902</v>
      </c>
      <c r="K373">
        <v>1.0440376532848912E-4</v>
      </c>
      <c r="L373">
        <v>0.30922980977273051</v>
      </c>
      <c r="M373">
        <v>143.57602759414954</v>
      </c>
      <c r="N373">
        <v>0</v>
      </c>
      <c r="O373">
        <v>196.28771343380745</v>
      </c>
      <c r="P373">
        <v>150.99054879523649</v>
      </c>
      <c r="Q373">
        <v>6.8757080507849038</v>
      </c>
      <c r="R373">
        <v>0.4851058667480399</v>
      </c>
      <c r="S373">
        <v>0.13931485003312855</v>
      </c>
      <c r="T373">
        <v>0</v>
      </c>
      <c r="U373">
        <v>81.227340694488547</v>
      </c>
      <c r="V373">
        <v>0</v>
      </c>
      <c r="W373">
        <v>0.72838050711698876</v>
      </c>
      <c r="X373">
        <v>6.4771472474487682E-2</v>
      </c>
      <c r="Y373">
        <v>64.77147247448768</v>
      </c>
      <c r="Z373">
        <v>62.297908002369873</v>
      </c>
      <c r="AA373">
        <v>80.656628225513316</v>
      </c>
      <c r="AB373">
        <v>1.5340562633556152</v>
      </c>
      <c r="AC373">
        <v>56.35822216184679</v>
      </c>
      <c r="AD373">
        <v>191.63219490363142</v>
      </c>
      <c r="AE373">
        <v>4.5582148433328351</v>
      </c>
      <c r="AF373">
        <v>2.5792923910194951</v>
      </c>
      <c r="AG373">
        <v>0.30102744918203289</v>
      </c>
      <c r="AH373">
        <v>32.463339148048952</v>
      </c>
      <c r="AI373">
        <v>12.238410209596772</v>
      </c>
      <c r="AJ373">
        <v>50.059497792773101</v>
      </c>
      <c r="AK373">
        <v>27.370986359019867</v>
      </c>
      <c r="AL373">
        <v>0.30102744918203289</v>
      </c>
      <c r="AM373">
        <v>0.21973288345945663</v>
      </c>
      <c r="AN373">
        <v>675.77080585529006</v>
      </c>
      <c r="AO373">
        <v>0.31564502598844674</v>
      </c>
      <c r="AP373">
        <v>0</v>
      </c>
      <c r="AQ373">
        <v>0</v>
      </c>
      <c r="AR373">
        <v>0</v>
      </c>
      <c r="AS373">
        <v>4.4739278942558141</v>
      </c>
      <c r="AT373">
        <v>4.9337385321640319</v>
      </c>
      <c r="AU373">
        <v>331.54060431067455</v>
      </c>
      <c r="AV373">
        <v>428.97699883405625</v>
      </c>
      <c r="AW373">
        <v>0</v>
      </c>
      <c r="AX373">
        <v>329.98230679542792</v>
      </c>
      <c r="AY373">
        <v>1.3123925430746093</v>
      </c>
      <c r="AZ373">
        <v>26.80358525722546</v>
      </c>
      <c r="BA373">
        <v>13.670453903936691</v>
      </c>
      <c r="BB373">
        <v>139.35396599999999</v>
      </c>
      <c r="BG373" t="s">
        <v>674</v>
      </c>
    </row>
    <row r="374" spans="1:59">
      <c r="A374" t="s">
        <v>413</v>
      </c>
      <c r="B374" t="s">
        <v>248</v>
      </c>
      <c r="C374" t="s">
        <v>550</v>
      </c>
      <c r="D374" t="s">
        <v>552</v>
      </c>
      <c r="E374" t="s">
        <v>190</v>
      </c>
      <c r="F374">
        <v>42372</v>
      </c>
      <c r="G374">
        <v>2045</v>
      </c>
      <c r="H374">
        <v>48.317751999999899</v>
      </c>
      <c r="I374">
        <v>2613.7088345726638</v>
      </c>
      <c r="J374">
        <v>54094.172977514958</v>
      </c>
      <c r="K374">
        <v>1.1628196074444129E-4</v>
      </c>
      <c r="L374">
        <v>0.34446772789072405</v>
      </c>
      <c r="M374">
        <v>143.57602759414954</v>
      </c>
      <c r="N374">
        <v>0</v>
      </c>
      <c r="O374">
        <v>218.70521351086413</v>
      </c>
      <c r="P374">
        <v>168.23477962374162</v>
      </c>
      <c r="Q374">
        <v>7.6609644637405099</v>
      </c>
      <c r="R374">
        <v>0.50987627550236747</v>
      </c>
      <c r="S374">
        <v>0.15855382642264743</v>
      </c>
      <c r="T374">
        <v>0</v>
      </c>
      <c r="U374">
        <v>83.676196299279837</v>
      </c>
      <c r="V374">
        <v>0</v>
      </c>
      <c r="W374">
        <v>0.72838050711698876</v>
      </c>
      <c r="X374">
        <v>7.2143781666613324E-2</v>
      </c>
      <c r="Y374">
        <v>72.143781666613322</v>
      </c>
      <c r="Z374">
        <v>69.396988950960434</v>
      </c>
      <c r="AA374">
        <v>89.846705062646464</v>
      </c>
      <c r="AB374">
        <v>1.6799499633782733</v>
      </c>
      <c r="AC374">
        <v>62.134132058525154</v>
      </c>
      <c r="AD374">
        <v>213.17330356431228</v>
      </c>
      <c r="AE374">
        <v>5.069596848153143</v>
      </c>
      <c r="AF374">
        <v>2.8658123970693703</v>
      </c>
      <c r="AG374">
        <v>0.32923150342320845</v>
      </c>
      <c r="AH374">
        <v>36.162659796158174</v>
      </c>
      <c r="AI374">
        <v>13.633023126967728</v>
      </c>
      <c r="AJ374">
        <v>55.763965823992706</v>
      </c>
      <c r="AK374">
        <v>29.843691749866593</v>
      </c>
      <c r="AL374">
        <v>0.32923150342320845</v>
      </c>
      <c r="AM374">
        <v>0.23737221215146334</v>
      </c>
      <c r="AN374">
        <v>752.7774300480412</v>
      </c>
      <c r="AO374">
        <v>0.35161396350985918</v>
      </c>
      <c r="AP374">
        <v>0</v>
      </c>
      <c r="AQ374">
        <v>0</v>
      </c>
      <c r="AR374">
        <v>0</v>
      </c>
      <c r="AS374">
        <v>4.4739278942558141</v>
      </c>
      <c r="AT374">
        <v>4.9322950412534752</v>
      </c>
      <c r="AU374">
        <v>331.46514620050169</v>
      </c>
      <c r="AV374">
        <v>428.82798567551515</v>
      </c>
      <c r="AW374">
        <v>0</v>
      </c>
      <c r="AX374">
        <v>329.8676812888578</v>
      </c>
      <c r="AY374">
        <v>1.4931113034110832</v>
      </c>
      <c r="AZ374">
        <v>27.602072852314738</v>
      </c>
      <c r="BA374">
        <v>13.666454264347994</v>
      </c>
      <c r="BB374">
        <v>139.35396599999999</v>
      </c>
      <c r="BG374" t="s">
        <v>675</v>
      </c>
    </row>
    <row r="375" spans="1:59">
      <c r="A375" t="s">
        <v>413</v>
      </c>
      <c r="B375" t="s">
        <v>248</v>
      </c>
      <c r="C375" t="s">
        <v>550</v>
      </c>
      <c r="D375" t="s">
        <v>554</v>
      </c>
      <c r="E375" t="s">
        <v>190</v>
      </c>
      <c r="F375">
        <v>36891</v>
      </c>
      <c r="G375">
        <v>2050</v>
      </c>
      <c r="H375">
        <v>47.049782</v>
      </c>
      <c r="I375">
        <v>2826.9851736151954</v>
      </c>
      <c r="J375">
        <v>60084.979216592234</v>
      </c>
      <c r="K375">
        <v>1.2815179531372421E-4</v>
      </c>
      <c r="L375">
        <v>0.37965420551082851</v>
      </c>
      <c r="M375">
        <v>143.57602759414954</v>
      </c>
      <c r="N375">
        <v>0</v>
      </c>
      <c r="O375">
        <v>241.06648586855781</v>
      </c>
      <c r="P375">
        <v>185.43575836042908</v>
      </c>
      <c r="Q375">
        <v>8.444251291458519</v>
      </c>
      <c r="R375">
        <v>0.57409624845752938</v>
      </c>
      <c r="S375">
        <v>0.17947482288990244</v>
      </c>
      <c r="T375">
        <v>0</v>
      </c>
      <c r="U375">
        <v>85.273346361515578</v>
      </c>
      <c r="V375">
        <v>0</v>
      </c>
      <c r="W375">
        <v>0.72838050711698876</v>
      </c>
      <c r="X375">
        <v>7.9509834295025797E-2</v>
      </c>
      <c r="Y375">
        <v>79.509834295025797</v>
      </c>
      <c r="Z375">
        <v>76.485708335819226</v>
      </c>
      <c r="AA375">
        <v>99.024037393636519</v>
      </c>
      <c r="AB375">
        <v>1.8406880012270386</v>
      </c>
      <c r="AC375">
        <v>68.238148195033375</v>
      </c>
      <c r="AD375">
        <v>234.94254550759945</v>
      </c>
      <c r="AE375">
        <v>5.5841771604612518</v>
      </c>
      <c r="AF375">
        <v>3.1555434027882305</v>
      </c>
      <c r="AG375">
        <v>0.36030275442457577</v>
      </c>
      <c r="AH375">
        <v>39.856580392931747</v>
      </c>
      <c r="AI375">
        <v>15.025600498718042</v>
      </c>
      <c r="AJ375">
        <v>61.460107837101184</v>
      </c>
      <c r="AK375">
        <v>32.649324595549452</v>
      </c>
      <c r="AL375">
        <v>0.36030275442457577</v>
      </c>
      <c r="AM375">
        <v>0.25861498717211956</v>
      </c>
      <c r="AN375">
        <v>829.67165862217178</v>
      </c>
      <c r="AO375">
        <v>0.38753040228812818</v>
      </c>
      <c r="AP375">
        <v>0</v>
      </c>
      <c r="AQ375">
        <v>0</v>
      </c>
      <c r="AR375">
        <v>0</v>
      </c>
      <c r="AS375">
        <v>4.4739278942558141</v>
      </c>
      <c r="AT375">
        <v>4.9317396804055234</v>
      </c>
      <c r="AU375">
        <v>331.43611771814778</v>
      </c>
      <c r="AV375">
        <v>428.77293461643768</v>
      </c>
      <c r="AW375">
        <v>0</v>
      </c>
      <c r="AX375">
        <v>329.82533432033665</v>
      </c>
      <c r="AY375">
        <v>1.6899086651459043</v>
      </c>
      <c r="AZ375">
        <v>28.125309972300741</v>
      </c>
      <c r="BA375">
        <v>13.66491546474958</v>
      </c>
      <c r="BB375">
        <v>139.35396599999999</v>
      </c>
      <c r="BG375" t="s">
        <v>676</v>
      </c>
    </row>
    <row r="376" spans="1:59">
      <c r="A376" t="s">
        <v>413</v>
      </c>
      <c r="B376" t="s">
        <v>248</v>
      </c>
      <c r="C376" t="s">
        <v>550</v>
      </c>
      <c r="D376" t="s">
        <v>556</v>
      </c>
      <c r="E376" t="s">
        <v>365</v>
      </c>
      <c r="F376">
        <v>51507</v>
      </c>
      <c r="G376">
        <v>2000</v>
      </c>
      <c r="H376">
        <v>45.987623999999904</v>
      </c>
      <c r="I376">
        <v>874.68047424052702</v>
      </c>
      <c r="J376">
        <v>19019.910101042158</v>
      </c>
      <c r="M376">
        <v>79.116277496934572</v>
      </c>
      <c r="N376">
        <v>48.9345</v>
      </c>
      <c r="O376">
        <v>0</v>
      </c>
      <c r="P376">
        <v>0</v>
      </c>
      <c r="Q376">
        <v>0</v>
      </c>
      <c r="R376">
        <v>0</v>
      </c>
      <c r="S376">
        <v>0</v>
      </c>
      <c r="T376">
        <v>1064.0797619811822</v>
      </c>
      <c r="U376">
        <v>0</v>
      </c>
      <c r="V376">
        <v>0.10100000000000001</v>
      </c>
      <c r="W376">
        <v>0</v>
      </c>
      <c r="X376">
        <v>1.8213839557475E-3</v>
      </c>
      <c r="Y376">
        <v>1.8213839557475</v>
      </c>
      <c r="Z376">
        <v>1.8175511238447801</v>
      </c>
      <c r="AA376">
        <v>0.15032678399999999</v>
      </c>
      <c r="AB376">
        <v>2.5054464E-4</v>
      </c>
      <c r="AC376">
        <v>2.8871326176595242</v>
      </c>
      <c r="AD376">
        <v>0.25574434484591618</v>
      </c>
      <c r="AE376">
        <v>0.173997094760104</v>
      </c>
      <c r="AF376">
        <v>0.15708582417769568</v>
      </c>
      <c r="AG376">
        <v>3.3875014550428267E-2</v>
      </c>
      <c r="AH376">
        <v>5.1052617815389558</v>
      </c>
      <c r="AI376">
        <v>1.7247718102578369</v>
      </c>
      <c r="AJ376">
        <v>9.2779313586943149E-2</v>
      </c>
      <c r="AK376">
        <v>1.6348201855968043</v>
      </c>
      <c r="AL376">
        <v>3.3875014550428267E-2</v>
      </c>
      <c r="AM376">
        <v>5.5651809618560727E-2</v>
      </c>
      <c r="AN376">
        <v>12.527232</v>
      </c>
      <c r="AO376">
        <v>5.8513307114513718E-3</v>
      </c>
      <c r="AP376">
        <v>0.9</v>
      </c>
      <c r="AQ376">
        <v>0</v>
      </c>
      <c r="AR376">
        <v>0</v>
      </c>
      <c r="AS376" t="s">
        <v>274</v>
      </c>
      <c r="AT376" t="s">
        <v>274</v>
      </c>
      <c r="AU376">
        <v>0</v>
      </c>
      <c r="AV376">
        <v>0</v>
      </c>
      <c r="AW376">
        <v>37.220855546649091</v>
      </c>
      <c r="AX376">
        <v>0</v>
      </c>
      <c r="AY376">
        <v>3.9605959110814333E-2</v>
      </c>
      <c r="AZ376">
        <v>2.0823420773499977</v>
      </c>
      <c r="BA376" t="e">
        <v>#VALUE!</v>
      </c>
      <c r="BB376">
        <v>150.96746640000001</v>
      </c>
      <c r="BG376" t="s">
        <v>677</v>
      </c>
    </row>
    <row r="377" spans="1:59">
      <c r="A377" t="s">
        <v>413</v>
      </c>
      <c r="B377" t="s">
        <v>248</v>
      </c>
      <c r="C377" t="s">
        <v>550</v>
      </c>
      <c r="D377" t="s">
        <v>558</v>
      </c>
      <c r="E377" t="s">
        <v>365</v>
      </c>
      <c r="F377">
        <v>36891</v>
      </c>
      <c r="G377">
        <v>2005</v>
      </c>
      <c r="H377">
        <v>47.044125999999999</v>
      </c>
      <c r="I377">
        <v>1096.741</v>
      </c>
      <c r="J377">
        <v>23313.027433010448</v>
      </c>
      <c r="M377">
        <v>111.34615254554205</v>
      </c>
      <c r="N377">
        <v>54.383600000000001</v>
      </c>
      <c r="O377">
        <v>0</v>
      </c>
      <c r="P377">
        <v>0</v>
      </c>
      <c r="Q377">
        <v>0</v>
      </c>
      <c r="R377">
        <v>0</v>
      </c>
      <c r="S377">
        <v>0</v>
      </c>
      <c r="T377">
        <v>1156.0125487292505</v>
      </c>
      <c r="U377">
        <v>0</v>
      </c>
      <c r="V377">
        <v>7.9000000000000001E-2</v>
      </c>
      <c r="W377">
        <v>0</v>
      </c>
      <c r="X377">
        <v>1.9767687858447004E-3</v>
      </c>
      <c r="Y377">
        <v>1.9767687858447005</v>
      </c>
      <c r="Z377">
        <v>1.9726037930678137</v>
      </c>
      <c r="AA377">
        <v>0.163102865887083</v>
      </c>
      <c r="AB377">
        <v>2.933594956704E-4</v>
      </c>
      <c r="AC377">
        <v>2.9734603501805883</v>
      </c>
      <c r="AD377">
        <v>0.27757605281748299</v>
      </c>
      <c r="AE377">
        <v>0.18884368821768155</v>
      </c>
      <c r="AF377">
        <v>0.17048793377221849</v>
      </c>
      <c r="AG377">
        <v>3.6764810480572854E-2</v>
      </c>
      <c r="AH377">
        <v>5.5407667086879178</v>
      </c>
      <c r="AI377">
        <v>1.8719088741099343</v>
      </c>
      <c r="AJ377">
        <v>0.10069491895787949</v>
      </c>
      <c r="AK377">
        <v>1.6142979792113348</v>
      </c>
      <c r="AL377">
        <v>3.6764810480572854E-2</v>
      </c>
      <c r="AM377">
        <v>6.0399331503798261E-2</v>
      </c>
      <c r="AN377">
        <v>13.5959</v>
      </c>
      <c r="AO377">
        <v>6.3504936461479845E-3</v>
      </c>
      <c r="AP377">
        <v>0.9</v>
      </c>
      <c r="AQ377">
        <v>0</v>
      </c>
      <c r="AR377">
        <v>0</v>
      </c>
      <c r="AS377" t="s">
        <v>274</v>
      </c>
      <c r="AT377" t="s">
        <v>274</v>
      </c>
      <c r="AU377">
        <v>0</v>
      </c>
      <c r="AV377">
        <v>0</v>
      </c>
      <c r="AW377">
        <v>36.348619544213705</v>
      </c>
      <c r="AX377">
        <v>0</v>
      </c>
      <c r="AY377">
        <v>4.2019460322096337E-2</v>
      </c>
      <c r="AZ377">
        <v>1.8024025598064635</v>
      </c>
      <c r="BA377" t="e">
        <v>#VALUE!</v>
      </c>
      <c r="BB377">
        <v>150.96746640000001</v>
      </c>
      <c r="BG377" t="s">
        <v>678</v>
      </c>
    </row>
    <row r="378" spans="1:59">
      <c r="A378" t="s">
        <v>413</v>
      </c>
      <c r="B378" t="s">
        <v>248</v>
      </c>
      <c r="C378" t="s">
        <v>550</v>
      </c>
      <c r="D378" t="s">
        <v>560</v>
      </c>
      <c r="E378" t="s">
        <v>365</v>
      </c>
      <c r="F378">
        <v>47853</v>
      </c>
      <c r="G378">
        <v>2010</v>
      </c>
      <c r="H378">
        <v>48.183584000000003</v>
      </c>
      <c r="I378">
        <v>1270.7596170178529</v>
      </c>
      <c r="J378">
        <v>26373.289646072255</v>
      </c>
      <c r="M378">
        <v>143.57602759414954</v>
      </c>
      <c r="N378">
        <v>59.083054502546517</v>
      </c>
      <c r="O378">
        <v>0</v>
      </c>
      <c r="P378">
        <v>0</v>
      </c>
      <c r="Q378">
        <v>0</v>
      </c>
      <c r="R378">
        <v>0</v>
      </c>
      <c r="S378">
        <v>0</v>
      </c>
      <c r="T378">
        <v>1226.2071352464466</v>
      </c>
      <c r="U378">
        <v>0</v>
      </c>
      <c r="V378">
        <v>7.9000000000000001E-2</v>
      </c>
      <c r="W378">
        <v>0</v>
      </c>
      <c r="X378">
        <v>2.1476620854914098E-3</v>
      </c>
      <c r="Y378">
        <v>2.1476620854914099</v>
      </c>
      <c r="Z378">
        <v>2.1430843133386301</v>
      </c>
      <c r="AA378">
        <v>0.17505601161622672</v>
      </c>
      <c r="AB378">
        <v>6.7574450461007013E-4</v>
      </c>
      <c r="AC378">
        <v>3.1014096117967647</v>
      </c>
      <c r="AD378">
        <v>0.30168715467955753</v>
      </c>
      <c r="AE378">
        <v>0.20514653062358512</v>
      </c>
      <c r="AF378">
        <v>0.18520636808028829</v>
      </c>
      <c r="AG378">
        <v>3.9941771074358444E-2</v>
      </c>
      <c r="AH378">
        <v>6.0188077684975294</v>
      </c>
      <c r="AI378">
        <v>2.0336652755756339</v>
      </c>
      <c r="AJ378">
        <v>0.10941903776299602</v>
      </c>
      <c r="AK378">
        <v>1.6249726239542046</v>
      </c>
      <c r="AL378">
        <v>3.9941771074358444E-2</v>
      </c>
      <c r="AM378">
        <v>6.5618623907874582E-2</v>
      </c>
      <c r="AN378">
        <v>14.770763625636629</v>
      </c>
      <c r="AO378">
        <v>6.8992593762354226E-3</v>
      </c>
      <c r="AP378">
        <v>0.9</v>
      </c>
      <c r="AQ378">
        <v>0</v>
      </c>
      <c r="AR378">
        <v>0</v>
      </c>
      <c r="AS378" t="s">
        <v>274</v>
      </c>
      <c r="AT378" t="s">
        <v>274</v>
      </c>
      <c r="AU378">
        <v>0</v>
      </c>
      <c r="AV378">
        <v>0</v>
      </c>
      <c r="AW378">
        <v>36.349882442161899</v>
      </c>
      <c r="AX378">
        <v>0</v>
      </c>
      <c r="AY378">
        <v>4.4572485215948442E-2</v>
      </c>
      <c r="AZ378">
        <v>1.6900616424461319</v>
      </c>
      <c r="BA378" t="e">
        <v>#VALUE!</v>
      </c>
      <c r="BB378">
        <v>150.96746640000001</v>
      </c>
      <c r="BG378" t="s">
        <v>679</v>
      </c>
    </row>
    <row r="379" spans="1:59">
      <c r="A379" t="s">
        <v>413</v>
      </c>
      <c r="B379" t="s">
        <v>248</v>
      </c>
      <c r="C379" t="s">
        <v>550</v>
      </c>
      <c r="D379" t="s">
        <v>562</v>
      </c>
      <c r="E379" t="s">
        <v>365</v>
      </c>
      <c r="F379">
        <v>36891</v>
      </c>
      <c r="G379">
        <v>2015</v>
      </c>
      <c r="H379">
        <v>49.119718999999904</v>
      </c>
      <c r="I379">
        <v>1541.1841297767451</v>
      </c>
      <c r="J379">
        <v>31376.07790013514</v>
      </c>
      <c r="M379">
        <v>143.57602759414954</v>
      </c>
      <c r="N379">
        <v>66.350586353914409</v>
      </c>
      <c r="O379">
        <v>0</v>
      </c>
      <c r="P379">
        <v>0</v>
      </c>
      <c r="Q379">
        <v>0</v>
      </c>
      <c r="R379">
        <v>0</v>
      </c>
      <c r="S379">
        <v>0</v>
      </c>
      <c r="T379">
        <v>1350.7932802692651</v>
      </c>
      <c r="U379">
        <v>0</v>
      </c>
      <c r="V379">
        <v>7.4607945709678061E-2</v>
      </c>
      <c r="W379">
        <v>0</v>
      </c>
      <c r="X379">
        <v>2.3048620445443599E-3</v>
      </c>
      <c r="Y379">
        <v>2.3048620445443597</v>
      </c>
      <c r="Z379">
        <v>2.2997211819215848</v>
      </c>
      <c r="AA379">
        <v>0.19658883775234873</v>
      </c>
      <c r="AB379">
        <v>7.5886469451881685E-4</v>
      </c>
      <c r="AC379">
        <v>3.1963286564772537</v>
      </c>
      <c r="AD379">
        <v>0.3387962890031348</v>
      </c>
      <c r="AE379">
        <v>0.22047374479381834</v>
      </c>
      <c r="AF379">
        <v>0.19887338810508109</v>
      </c>
      <c r="AG379">
        <v>4.4854822640953279E-2</v>
      </c>
      <c r="AH379">
        <v>5.8154349942522305</v>
      </c>
      <c r="AI379">
        <v>2.1768430170233399</v>
      </c>
      <c r="AJ379">
        <v>0.1228781648982447</v>
      </c>
      <c r="AK379">
        <v>1.7472389666771262</v>
      </c>
      <c r="AL379">
        <v>4.4854822640953279E-2</v>
      </c>
      <c r="AM379">
        <v>7.3690065767280391E-2</v>
      </c>
      <c r="AN379">
        <v>16.587646588478602</v>
      </c>
      <c r="AO379">
        <v>7.747905196763852E-3</v>
      </c>
      <c r="AP379">
        <v>0.9</v>
      </c>
      <c r="AQ379">
        <v>0</v>
      </c>
      <c r="AR379">
        <v>0</v>
      </c>
      <c r="AS379" t="s">
        <v>274</v>
      </c>
      <c r="AT379" t="s">
        <v>274</v>
      </c>
      <c r="AU379">
        <v>0</v>
      </c>
      <c r="AV379">
        <v>0</v>
      </c>
      <c r="AW379">
        <v>34.737628877161868</v>
      </c>
      <c r="AX379">
        <v>0</v>
      </c>
      <c r="AY379">
        <v>4.6923355659757832E-2</v>
      </c>
      <c r="AZ379">
        <v>1.4955137416826636</v>
      </c>
      <c r="BA379" t="e">
        <v>#VALUE!</v>
      </c>
      <c r="BB379">
        <v>143.801895</v>
      </c>
      <c r="BG379" t="s">
        <v>680</v>
      </c>
    </row>
    <row r="380" spans="1:59">
      <c r="A380" t="s">
        <v>413</v>
      </c>
      <c r="B380" t="s">
        <v>248</v>
      </c>
      <c r="C380" t="s">
        <v>550</v>
      </c>
      <c r="D380" t="s">
        <v>564</v>
      </c>
      <c r="E380" t="s">
        <v>365</v>
      </c>
      <c r="F380">
        <v>38718</v>
      </c>
      <c r="G380">
        <v>2020</v>
      </c>
      <c r="H380">
        <v>49.809726999999896</v>
      </c>
      <c r="I380">
        <v>1765.7352250687322</v>
      </c>
      <c r="J380">
        <v>35449.606561158944</v>
      </c>
      <c r="M380">
        <v>143.57602759414954</v>
      </c>
      <c r="N380">
        <v>71.077512448816421</v>
      </c>
      <c r="O380">
        <v>0</v>
      </c>
      <c r="P380">
        <v>0</v>
      </c>
      <c r="Q380">
        <v>0</v>
      </c>
      <c r="R380">
        <v>0</v>
      </c>
      <c r="S380">
        <v>0</v>
      </c>
      <c r="T380">
        <v>1426.9805664427065</v>
      </c>
      <c r="U380">
        <v>0</v>
      </c>
      <c r="V380">
        <v>7.146240132490006E-2</v>
      </c>
      <c r="W380">
        <v>0</v>
      </c>
      <c r="X380">
        <v>2.3544692761219028E-3</v>
      </c>
      <c r="Y380">
        <v>2.3544692761219026</v>
      </c>
      <c r="Z380">
        <v>2.348962169898019</v>
      </c>
      <c r="AA380">
        <v>0.21059415342780263</v>
      </c>
      <c r="AB380">
        <v>8.129274771427298E-4</v>
      </c>
      <c r="AC380">
        <v>3.157900813077847</v>
      </c>
      <c r="AD380">
        <v>0.36293269995815874</v>
      </c>
      <c r="AE380">
        <v>0.22556796963184958</v>
      </c>
      <c r="AF380">
        <v>0.20327778292340046</v>
      </c>
      <c r="AG380">
        <v>4.8050354787312601E-2</v>
      </c>
      <c r="AH380">
        <v>5.2187858535314984</v>
      </c>
      <c r="AI380">
        <v>2.2173299602193257</v>
      </c>
      <c r="AJ380">
        <v>0.13163220967869324</v>
      </c>
      <c r="AK380">
        <v>1.8294189525486133</v>
      </c>
      <c r="AL380">
        <v>4.8050354787312601E-2</v>
      </c>
      <c r="AM380">
        <v>7.8939868579156414E-2</v>
      </c>
      <c r="AN380">
        <v>17.769378112204105</v>
      </c>
      <c r="AO380">
        <v>8.2998788456485582E-3</v>
      </c>
      <c r="AP380">
        <v>0.9</v>
      </c>
      <c r="AQ380">
        <v>0</v>
      </c>
      <c r="AR380">
        <v>0</v>
      </c>
      <c r="AS380" t="s">
        <v>274</v>
      </c>
      <c r="AT380" t="s">
        <v>274</v>
      </c>
      <c r="AU380">
        <v>0</v>
      </c>
      <c r="AV380">
        <v>0</v>
      </c>
      <c r="AW380">
        <v>33.125375312161886</v>
      </c>
      <c r="AX380">
        <v>0</v>
      </c>
      <c r="AY380">
        <v>4.7269266826576013E-2</v>
      </c>
      <c r="AZ380">
        <v>1.3334214794464745</v>
      </c>
      <c r="BA380" t="e">
        <v>#VALUE!</v>
      </c>
      <c r="BB380">
        <v>136.6363236</v>
      </c>
      <c r="BG380" t="s">
        <v>681</v>
      </c>
    </row>
    <row r="381" spans="1:59">
      <c r="A381" t="s">
        <v>413</v>
      </c>
      <c r="B381" t="s">
        <v>248</v>
      </c>
      <c r="C381" t="s">
        <v>550</v>
      </c>
      <c r="D381" t="s">
        <v>566</v>
      </c>
      <c r="E381" t="s">
        <v>365</v>
      </c>
      <c r="F381">
        <v>35064</v>
      </c>
      <c r="G381">
        <v>2025</v>
      </c>
      <c r="H381">
        <v>50.228752999999905</v>
      </c>
      <c r="I381">
        <v>1909.8176643748195</v>
      </c>
      <c r="J381">
        <v>38022.398532864696</v>
      </c>
      <c r="M381">
        <v>143.57602759414954</v>
      </c>
      <c r="N381">
        <v>73.345214675848112</v>
      </c>
      <c r="O381">
        <v>0</v>
      </c>
      <c r="P381">
        <v>0</v>
      </c>
      <c r="Q381">
        <v>0</v>
      </c>
      <c r="R381">
        <v>0</v>
      </c>
      <c r="S381">
        <v>0</v>
      </c>
      <c r="T381">
        <v>1460.2236825558509</v>
      </c>
      <c r="U381">
        <v>0</v>
      </c>
      <c r="V381">
        <v>6.9848056952438717E-2</v>
      </c>
      <c r="W381">
        <v>0</v>
      </c>
      <c r="X381">
        <v>2.4520119458280739E-3</v>
      </c>
      <c r="Y381">
        <v>2.4520119458280738</v>
      </c>
      <c r="Z381">
        <v>2.4463291373797009</v>
      </c>
      <c r="AA381">
        <v>0.21731308342794833</v>
      </c>
      <c r="AB381">
        <v>8.3886363313382935E-4</v>
      </c>
      <c r="AC381">
        <v>3.1278082084719694</v>
      </c>
      <c r="AD381">
        <v>0.3745119359725087</v>
      </c>
      <c r="AE381">
        <v>0.23161734113449942</v>
      </c>
      <c r="AF381">
        <v>0.20870777752582634</v>
      </c>
      <c r="AG381">
        <v>4.9583383910121563E-2</v>
      </c>
      <c r="AH381">
        <v>4.8436845747670816</v>
      </c>
      <c r="AI381">
        <v>2.3104972498457585</v>
      </c>
      <c r="AJ381">
        <v>0.13583188753394218</v>
      </c>
      <c r="AK381">
        <v>1.8672376461243461</v>
      </c>
      <c r="AL381">
        <v>4.9583383910121563E-2</v>
      </c>
      <c r="AM381">
        <v>8.1458416423771135E-2</v>
      </c>
      <c r="AN381">
        <v>18.336303668962028</v>
      </c>
      <c r="AO381">
        <v>8.5646834666026767E-3</v>
      </c>
      <c r="AP381">
        <v>0.9</v>
      </c>
      <c r="AQ381">
        <v>0</v>
      </c>
      <c r="AR381">
        <v>0</v>
      </c>
      <c r="AS381" t="s">
        <v>274</v>
      </c>
      <c r="AT381" t="s">
        <v>274</v>
      </c>
      <c r="AU381">
        <v>0</v>
      </c>
      <c r="AV381">
        <v>0</v>
      </c>
      <c r="AW381">
        <v>33.431110082161887</v>
      </c>
      <c r="AX381">
        <v>0</v>
      </c>
      <c r="AY381">
        <v>4.8816898676104468E-2</v>
      </c>
      <c r="AZ381">
        <v>1.2838984535367894</v>
      </c>
      <c r="BA381" t="e">
        <v>#VALUE!</v>
      </c>
      <c r="BB381">
        <v>137.99514479999999</v>
      </c>
      <c r="BG381" t="s">
        <v>682</v>
      </c>
    </row>
    <row r="382" spans="1:59">
      <c r="A382" t="s">
        <v>413</v>
      </c>
      <c r="B382" t="s">
        <v>248</v>
      </c>
      <c r="C382" t="s">
        <v>550</v>
      </c>
      <c r="D382" t="s">
        <v>568</v>
      </c>
      <c r="E382" t="s">
        <v>365</v>
      </c>
      <c r="F382">
        <v>47853</v>
      </c>
      <c r="G382">
        <v>2030</v>
      </c>
      <c r="H382">
        <v>50.335040999999904</v>
      </c>
      <c r="I382">
        <v>2065.6571038367961</v>
      </c>
      <c r="J382">
        <v>41038.152801679447</v>
      </c>
      <c r="M382">
        <v>143.57602759414954</v>
      </c>
      <c r="N382">
        <v>75.336157997926094</v>
      </c>
      <c r="O382">
        <v>0</v>
      </c>
      <c r="P382">
        <v>0</v>
      </c>
      <c r="Q382">
        <v>0</v>
      </c>
      <c r="R382">
        <v>0</v>
      </c>
      <c r="S382">
        <v>0</v>
      </c>
      <c r="T382">
        <v>1496.6940823178477</v>
      </c>
      <c r="U382">
        <v>0</v>
      </c>
      <c r="V382">
        <v>6.7922269198445753E-2</v>
      </c>
      <c r="W382">
        <v>0</v>
      </c>
      <c r="X382">
        <v>2.5416042741339875E-3</v>
      </c>
      <c r="Y382">
        <v>2.5416042741339875</v>
      </c>
      <c r="Z382">
        <v>2.5357672068211348</v>
      </c>
      <c r="AA382">
        <v>0.22321200995182855</v>
      </c>
      <c r="AB382">
        <v>8.6163444314376757E-4</v>
      </c>
      <c r="AC382">
        <v>3.0903703748228937</v>
      </c>
      <c r="AD382">
        <v>0.384677998492856</v>
      </c>
      <c r="AE382">
        <v>0.23672611856003334</v>
      </c>
      <c r="AF382">
        <v>0.21328895361947725</v>
      </c>
      <c r="AG382">
        <v>5.092931639553553E-2</v>
      </c>
      <c r="AH382">
        <v>4.4188590502133076</v>
      </c>
      <c r="AI382">
        <v>2.396248185905606</v>
      </c>
      <c r="AJ382">
        <v>0.13951902091552873</v>
      </c>
      <c r="AK382">
        <v>1.9088718363774388</v>
      </c>
      <c r="AL382">
        <v>5.092931639553553E-2</v>
      </c>
      <c r="AM382">
        <v>8.3669591221236947E-2</v>
      </c>
      <c r="AN382">
        <v>18.834039499481523</v>
      </c>
      <c r="AO382">
        <v>8.7971703361129153E-3</v>
      </c>
      <c r="AP382">
        <v>0.9</v>
      </c>
      <c r="AQ382">
        <v>0</v>
      </c>
      <c r="AR382">
        <v>0</v>
      </c>
      <c r="AS382" t="s">
        <v>274</v>
      </c>
      <c r="AT382" t="s">
        <v>274</v>
      </c>
      <c r="AU382">
        <v>0</v>
      </c>
      <c r="AV382">
        <v>0</v>
      </c>
      <c r="AW382">
        <v>33.736844852161887</v>
      </c>
      <c r="AX382">
        <v>0</v>
      </c>
      <c r="AY382">
        <v>5.049373604630604E-2</v>
      </c>
      <c r="AZ382">
        <v>1.2304095725341622</v>
      </c>
      <c r="BA382" t="e">
        <v>#VALUE!</v>
      </c>
      <c r="BB382">
        <v>139.35396599999999</v>
      </c>
      <c r="BG382" t="s">
        <v>683</v>
      </c>
    </row>
    <row r="383" spans="1:59">
      <c r="A383" t="s">
        <v>413</v>
      </c>
      <c r="B383" t="s">
        <v>248</v>
      </c>
      <c r="C383" t="s">
        <v>550</v>
      </c>
      <c r="D383" t="s">
        <v>412</v>
      </c>
      <c r="E383" t="s">
        <v>365</v>
      </c>
      <c r="F383">
        <v>47853</v>
      </c>
      <c r="G383">
        <v>2035</v>
      </c>
      <c r="H383">
        <v>50.049216999999999</v>
      </c>
      <c r="I383">
        <v>2234.212904313149</v>
      </c>
      <c r="J383">
        <v>44640.316836787853</v>
      </c>
      <c r="M383">
        <v>143.57602759414954</v>
      </c>
      <c r="N383">
        <v>76.782256102169754</v>
      </c>
      <c r="O383">
        <v>0</v>
      </c>
      <c r="P383">
        <v>0</v>
      </c>
      <c r="Q383">
        <v>0</v>
      </c>
      <c r="R383">
        <v>0</v>
      </c>
      <c r="S383">
        <v>0</v>
      </c>
      <c r="T383">
        <v>1534.1350115860905</v>
      </c>
      <c r="U383">
        <v>0</v>
      </c>
      <c r="V383">
        <v>6.5610142639544067E-2</v>
      </c>
      <c r="W383">
        <v>0</v>
      </c>
      <c r="X383">
        <v>2.5903910615178607E-3</v>
      </c>
      <c r="Y383">
        <v>2.5903910615178609</v>
      </c>
      <c r="Z383">
        <v>2.584441950105604</v>
      </c>
      <c r="AA383">
        <v>0.22749662537440746</v>
      </c>
      <c r="AB383">
        <v>8.7817375133115278E-4</v>
      </c>
      <c r="AC383">
        <v>2.9447041681034754</v>
      </c>
      <c r="AD383">
        <v>0.39206199761290772</v>
      </c>
      <c r="AE383">
        <v>0.21503297536548482</v>
      </c>
      <c r="AF383">
        <v>0.19324490089978533</v>
      </c>
      <c r="AG383">
        <v>5.1906918517109574E-2</v>
      </c>
      <c r="AH383">
        <v>3.798075498338561</v>
      </c>
      <c r="AI383">
        <v>2.4422448235232395</v>
      </c>
      <c r="AJ383">
        <v>0.14219712658236447</v>
      </c>
      <c r="AK383">
        <v>1.9419469838796013</v>
      </c>
      <c r="AL383">
        <v>5.1906918517109574E-2</v>
      </c>
      <c r="AM383">
        <v>8.5275651849537143E-2</v>
      </c>
      <c r="AN383">
        <v>19.195564025542438</v>
      </c>
      <c r="AO383">
        <v>8.9660344205557616E-3</v>
      </c>
      <c r="AP383">
        <v>0.9</v>
      </c>
      <c r="AQ383">
        <v>0</v>
      </c>
      <c r="AR383">
        <v>0</v>
      </c>
      <c r="AS383" t="s">
        <v>274</v>
      </c>
      <c r="AT383" t="s">
        <v>274</v>
      </c>
      <c r="AU383">
        <v>0</v>
      </c>
      <c r="AV383">
        <v>0</v>
      </c>
      <c r="AW383">
        <v>33.736844852161887</v>
      </c>
      <c r="AX383">
        <v>0</v>
      </c>
      <c r="AY383">
        <v>5.1756874868149505E-2</v>
      </c>
      <c r="AZ383">
        <v>1.1594199713541669</v>
      </c>
      <c r="BA383" t="e">
        <v>#VALUE!</v>
      </c>
      <c r="BB383">
        <v>139.35396599999999</v>
      </c>
      <c r="BG383" t="s">
        <v>684</v>
      </c>
    </row>
    <row r="384" spans="1:59">
      <c r="A384" t="s">
        <v>413</v>
      </c>
      <c r="B384" t="s">
        <v>248</v>
      </c>
      <c r="C384" t="s">
        <v>550</v>
      </c>
      <c r="D384" t="s">
        <v>571</v>
      </c>
      <c r="E384" t="s">
        <v>365</v>
      </c>
      <c r="F384">
        <v>44199</v>
      </c>
      <c r="G384">
        <v>2040</v>
      </c>
      <c r="H384">
        <v>49.353733999999903</v>
      </c>
      <c r="I384">
        <v>2416.5227096635213</v>
      </c>
      <c r="J384">
        <v>48963.320782648902</v>
      </c>
      <c r="M384">
        <v>143.57602759414954</v>
      </c>
      <c r="N384">
        <v>77.357881372619403</v>
      </c>
      <c r="O384">
        <v>0</v>
      </c>
      <c r="P384">
        <v>0</v>
      </c>
      <c r="Q384">
        <v>0</v>
      </c>
      <c r="R384">
        <v>0</v>
      </c>
      <c r="S384">
        <v>0</v>
      </c>
      <c r="T384">
        <v>1567.4169936690009</v>
      </c>
      <c r="U384">
        <v>0</v>
      </c>
      <c r="V384">
        <v>6.2867604483274164E-2</v>
      </c>
      <c r="W384">
        <v>0</v>
      </c>
      <c r="X384">
        <v>2.6098108419600049E-3</v>
      </c>
      <c r="Y384">
        <v>2.6098108419600048</v>
      </c>
      <c r="Z384">
        <v>2.6038171309352922</v>
      </c>
      <c r="AA384">
        <v>0.22920213408378004</v>
      </c>
      <c r="AB384">
        <v>8.8475729066397912E-4</v>
      </c>
      <c r="AC384">
        <v>2.7626096717230442</v>
      </c>
      <c r="AD384">
        <v>0.39500122869135712</v>
      </c>
      <c r="AE384">
        <v>0.19021118413899435</v>
      </c>
      <c r="AF384">
        <v>0.1703744766294979</v>
      </c>
      <c r="AG384">
        <v>5.2296057043722546E-2</v>
      </c>
      <c r="AH384">
        <v>3.1156545394330584</v>
      </c>
      <c r="AI384">
        <v>2.4605539734285795</v>
      </c>
      <c r="AJ384">
        <v>0.14326315750671265</v>
      </c>
      <c r="AK384">
        <v>1.9552655256302511</v>
      </c>
      <c r="AL384">
        <v>5.2296057043722546E-2</v>
      </c>
      <c r="AM384">
        <v>8.5914950857544192E-2</v>
      </c>
      <c r="AN384">
        <v>19.339470343154851</v>
      </c>
      <c r="AO384">
        <v>9.033251460666249E-3</v>
      </c>
      <c r="AP384">
        <v>0.9</v>
      </c>
      <c r="AQ384">
        <v>0</v>
      </c>
      <c r="AR384">
        <v>0</v>
      </c>
      <c r="AS384" t="s">
        <v>274</v>
      </c>
      <c r="AT384" t="s">
        <v>274</v>
      </c>
      <c r="AU384">
        <v>0</v>
      </c>
      <c r="AV384">
        <v>0</v>
      </c>
      <c r="AW384">
        <v>33.736844852161887</v>
      </c>
      <c r="AX384">
        <v>0</v>
      </c>
      <c r="AY384">
        <v>5.2879703934053092E-2</v>
      </c>
      <c r="AZ384">
        <v>1.0799860607655523</v>
      </c>
      <c r="BA384" t="e">
        <v>#VALUE!</v>
      </c>
      <c r="BB384">
        <v>139.35396599999999</v>
      </c>
      <c r="BG384" t="s">
        <v>685</v>
      </c>
    </row>
    <row r="385" spans="1:59">
      <c r="A385" t="s">
        <v>413</v>
      </c>
      <c r="B385" t="s">
        <v>248</v>
      </c>
      <c r="C385" t="s">
        <v>550</v>
      </c>
      <c r="D385" t="s">
        <v>413</v>
      </c>
      <c r="E385" t="s">
        <v>365</v>
      </c>
      <c r="F385">
        <v>46026</v>
      </c>
      <c r="G385">
        <v>2045</v>
      </c>
      <c r="H385">
        <v>48.317751999999899</v>
      </c>
      <c r="I385">
        <v>2613.7088345726638</v>
      </c>
      <c r="J385">
        <v>54094.172977514958</v>
      </c>
      <c r="M385">
        <v>143.57602759414954</v>
      </c>
      <c r="N385">
        <v>76.77202190199732</v>
      </c>
      <c r="O385">
        <v>0</v>
      </c>
      <c r="P385">
        <v>0</v>
      </c>
      <c r="Q385">
        <v>0</v>
      </c>
      <c r="R385">
        <v>0</v>
      </c>
      <c r="S385">
        <v>0</v>
      </c>
      <c r="T385">
        <v>1588.8988772076457</v>
      </c>
      <c r="U385">
        <v>0</v>
      </c>
      <c r="V385">
        <v>5.9708593010341142E-2</v>
      </c>
      <c r="W385">
        <v>0</v>
      </c>
      <c r="X385">
        <v>2.590045791894458E-3</v>
      </c>
      <c r="Y385">
        <v>2.5900457918944579</v>
      </c>
      <c r="Z385">
        <v>2.5840974734309907</v>
      </c>
      <c r="AA385">
        <v>0.22746630266547929</v>
      </c>
      <c r="AB385">
        <v>8.7805670077268337E-4</v>
      </c>
      <c r="AC385">
        <v>2.6004722915076668</v>
      </c>
      <c r="AD385">
        <v>0.39200974021429419</v>
      </c>
      <c r="AE385">
        <v>0.18877064541599989</v>
      </c>
      <c r="AF385">
        <v>0.16908416853270714</v>
      </c>
      <c r="AG385">
        <v>5.1899999916101905E-2</v>
      </c>
      <c r="AH385">
        <v>3.09205855041778</v>
      </c>
      <c r="AI385">
        <v>2.4419193001059445</v>
      </c>
      <c r="AJ385">
        <v>0.14217817332504609</v>
      </c>
      <c r="AK385">
        <v>1.9404575861488995</v>
      </c>
      <c r="AL385">
        <v>5.1899999916101905E-2</v>
      </c>
      <c r="AM385">
        <v>8.5264285576453144E-2</v>
      </c>
      <c r="AN385">
        <v>19.19300547549933</v>
      </c>
      <c r="AO385">
        <v>8.9648393502925125E-3</v>
      </c>
      <c r="AP385">
        <v>0.9</v>
      </c>
      <c r="AQ385">
        <v>0</v>
      </c>
      <c r="AR385">
        <v>0</v>
      </c>
      <c r="AS385" t="s">
        <v>274</v>
      </c>
      <c r="AT385" t="s">
        <v>274</v>
      </c>
      <c r="AU385">
        <v>0</v>
      </c>
      <c r="AV385">
        <v>0</v>
      </c>
      <c r="AW385">
        <v>33.736844852161887</v>
      </c>
      <c r="AX385">
        <v>0</v>
      </c>
      <c r="AY385">
        <v>5.3604434906128567E-2</v>
      </c>
      <c r="AZ385">
        <v>0.990946565139466</v>
      </c>
      <c r="BA385" t="e">
        <v>#VALUE!</v>
      </c>
      <c r="BB385">
        <v>139.35396599999999</v>
      </c>
      <c r="BG385" t="s">
        <v>686</v>
      </c>
    </row>
    <row r="386" spans="1:59">
      <c r="A386" t="s">
        <v>413</v>
      </c>
      <c r="B386" t="s">
        <v>248</v>
      </c>
      <c r="C386" t="s">
        <v>550</v>
      </c>
      <c r="D386" t="s">
        <v>415</v>
      </c>
      <c r="E386" t="s">
        <v>365</v>
      </c>
      <c r="F386">
        <v>51507</v>
      </c>
      <c r="G386">
        <v>2050</v>
      </c>
      <c r="H386">
        <v>47.049782</v>
      </c>
      <c r="I386">
        <v>2826.9851736151954</v>
      </c>
      <c r="J386">
        <v>60084.979216592234</v>
      </c>
      <c r="M386">
        <v>143.57602759414954</v>
      </c>
      <c r="N386">
        <v>74.84795024103731</v>
      </c>
      <c r="O386">
        <v>0</v>
      </c>
      <c r="P386">
        <v>0</v>
      </c>
      <c r="Q386">
        <v>0</v>
      </c>
      <c r="R386">
        <v>0</v>
      </c>
      <c r="S386">
        <v>0</v>
      </c>
      <c r="T386">
        <v>1590.824591727913</v>
      </c>
      <c r="U386">
        <v>0</v>
      </c>
      <c r="V386">
        <v>5.6186603107953016E-2</v>
      </c>
      <c r="W386">
        <v>0</v>
      </c>
      <c r="X386">
        <v>2.5251336847842078E-3</v>
      </c>
      <c r="Y386">
        <v>2.5251336847842079</v>
      </c>
      <c r="Z386">
        <v>2.5193344439495746</v>
      </c>
      <c r="AA386">
        <v>0.22176550886144616</v>
      </c>
      <c r="AB386">
        <v>8.5605071509173563E-4</v>
      </c>
      <c r="AC386">
        <v>2.3976228993435713</v>
      </c>
      <c r="AD386">
        <v>0.38218513467076093</v>
      </c>
      <c r="AE386">
        <v>0.18403964784334631</v>
      </c>
      <c r="AF386">
        <v>0.16484655632801534</v>
      </c>
      <c r="AG386">
        <v>5.0599274514211715E-2</v>
      </c>
      <c r="AH386">
        <v>3.0145649260023317</v>
      </c>
      <c r="AI386">
        <v>2.3807195608352645</v>
      </c>
      <c r="AJ386">
        <v>0.13861488311431028</v>
      </c>
      <c r="AK386">
        <v>1.8918255538237638</v>
      </c>
      <c r="AL386">
        <v>5.0599274514211715E-2</v>
      </c>
      <c r="AM386">
        <v>8.3127379559062103E-2</v>
      </c>
      <c r="AN386">
        <v>18.711987560259328</v>
      </c>
      <c r="AO386">
        <v>8.7401612330354726E-3</v>
      </c>
      <c r="AP386">
        <v>0.9</v>
      </c>
      <c r="AQ386">
        <v>0</v>
      </c>
      <c r="AR386">
        <v>0</v>
      </c>
      <c r="AS386" t="s">
        <v>274</v>
      </c>
      <c r="AT386" t="s">
        <v>274</v>
      </c>
      <c r="AU386">
        <v>0</v>
      </c>
      <c r="AV386">
        <v>0</v>
      </c>
      <c r="AW386">
        <v>33.73684485216188</v>
      </c>
      <c r="AX386">
        <v>0</v>
      </c>
      <c r="AY386">
        <v>5.3669402438128358E-2</v>
      </c>
      <c r="AZ386">
        <v>0.8932249480300688</v>
      </c>
      <c r="BA386" t="e">
        <v>#VALUE!</v>
      </c>
      <c r="BB386">
        <v>139.35396599999999</v>
      </c>
      <c r="BG386" t="s">
        <v>687</v>
      </c>
    </row>
    <row r="387" spans="1:59">
      <c r="A387" t="s">
        <v>413</v>
      </c>
      <c r="B387" t="s">
        <v>248</v>
      </c>
      <c r="C387" t="s">
        <v>550</v>
      </c>
      <c r="D387" t="s">
        <v>181</v>
      </c>
      <c r="E387" t="s">
        <v>377</v>
      </c>
      <c r="F387">
        <v>53334</v>
      </c>
      <c r="G387">
        <v>2000</v>
      </c>
      <c r="H387">
        <v>45.987623999999904</v>
      </c>
      <c r="I387">
        <v>874.68047424052702</v>
      </c>
      <c r="J387">
        <v>19019.910101042158</v>
      </c>
      <c r="K387">
        <v>6.2530492011321197E-5</v>
      </c>
      <c r="L387">
        <v>0.12279768412477667</v>
      </c>
      <c r="M387">
        <v>79.116277496934572</v>
      </c>
      <c r="O387">
        <v>56.100000000000009</v>
      </c>
      <c r="P387">
        <v>43.526343621750001</v>
      </c>
      <c r="Q387">
        <v>2.7280000000000002</v>
      </c>
      <c r="R387">
        <v>0.29264999999999997</v>
      </c>
      <c r="S387">
        <v>5.9320307567966676E-2</v>
      </c>
      <c r="T387">
        <v>0</v>
      </c>
      <c r="U387">
        <v>64.137707028055999</v>
      </c>
      <c r="V387">
        <v>0</v>
      </c>
      <c r="W387">
        <v>0.83856502242152475</v>
      </c>
      <c r="X387">
        <v>2.736120432926549E-2</v>
      </c>
      <c r="Y387">
        <v>27.36120432926549</v>
      </c>
      <c r="Z387">
        <v>24.244209198086725</v>
      </c>
      <c r="AA387">
        <v>32.418559963046235</v>
      </c>
      <c r="AB387">
        <v>7.7400373560490241</v>
      </c>
      <c r="AC387">
        <v>204.6749354992856</v>
      </c>
      <c r="AD387">
        <v>191.85087491671754</v>
      </c>
      <c r="AE387">
        <v>16.485575370354663</v>
      </c>
      <c r="AF387">
        <v>14.538728386508875</v>
      </c>
      <c r="AG387">
        <v>4.3332626180113873</v>
      </c>
      <c r="AH387">
        <v>12.772470042436501</v>
      </c>
      <c r="AI387">
        <v>4.7635553742136736</v>
      </c>
      <c r="AJ387">
        <v>19.480653823873052</v>
      </c>
      <c r="AK387">
        <v>193.36447724922044</v>
      </c>
      <c r="AL387">
        <v>4.3332626180113873</v>
      </c>
      <c r="AM387">
        <v>13.618109691736132</v>
      </c>
      <c r="AN387">
        <v>263.03391279221233</v>
      </c>
      <c r="AO387">
        <v>0.12286021461678798</v>
      </c>
      <c r="AQ387">
        <v>0</v>
      </c>
      <c r="AS387" t="e">
        <v>#REF!</v>
      </c>
      <c r="AT387" t="e">
        <v>#REF!</v>
      </c>
      <c r="AU387">
        <v>447.56007977979158</v>
      </c>
      <c r="AV387">
        <v>628.61251491827966</v>
      </c>
      <c r="AW387">
        <v>0</v>
      </c>
      <c r="AX387">
        <v>487.72200230419759</v>
      </c>
      <c r="BA387" t="e">
        <v>#REF!</v>
      </c>
      <c r="BG387" t="s">
        <v>688</v>
      </c>
    </row>
    <row r="388" spans="1:59">
      <c r="A388" t="s">
        <v>413</v>
      </c>
      <c r="B388" t="s">
        <v>248</v>
      </c>
      <c r="C388" t="s">
        <v>550</v>
      </c>
      <c r="D388" t="s">
        <v>418</v>
      </c>
      <c r="E388" t="s">
        <v>377</v>
      </c>
      <c r="F388">
        <v>49680</v>
      </c>
      <c r="G388">
        <v>2005</v>
      </c>
      <c r="H388">
        <v>47.044125999999999</v>
      </c>
      <c r="I388">
        <v>1096.741</v>
      </c>
      <c r="J388">
        <v>23313.027433010448</v>
      </c>
      <c r="K388">
        <v>5.272857924988201E-4</v>
      </c>
      <c r="L388">
        <v>0.1153020006565588</v>
      </c>
      <c r="M388">
        <v>111.34615254554205</v>
      </c>
      <c r="O388">
        <v>56.756490000430219</v>
      </c>
      <c r="P388">
        <v>44.372340433971502</v>
      </c>
      <c r="Q388">
        <v>3.10182</v>
      </c>
      <c r="R388">
        <v>0.26130000000000003</v>
      </c>
      <c r="S388">
        <v>6.5934267755341017E-2</v>
      </c>
      <c r="T388">
        <v>0</v>
      </c>
      <c r="U388">
        <v>51.750130614639396</v>
      </c>
      <c r="V388">
        <v>0</v>
      </c>
      <c r="W388">
        <v>0.78558558558558567</v>
      </c>
      <c r="X388">
        <v>2.5916014792914326E-2</v>
      </c>
      <c r="Y388">
        <v>25.916014792914325</v>
      </c>
      <c r="Z388">
        <v>22.87150702639137</v>
      </c>
      <c r="AA388">
        <v>30.493950456259853</v>
      </c>
      <c r="AB388">
        <v>7.6582516950216659</v>
      </c>
      <c r="AC388">
        <v>187.83446594558711</v>
      </c>
      <c r="AD388">
        <v>226.75747035973595</v>
      </c>
      <c r="AE388">
        <v>8.2561572037260351</v>
      </c>
      <c r="AF388">
        <v>7.0029065115696625</v>
      </c>
      <c r="AG388">
        <v>2.4468876126090255</v>
      </c>
      <c r="AH388">
        <v>12.027413019831686</v>
      </c>
      <c r="AI388">
        <v>4.4930799376881012</v>
      </c>
      <c r="AJ388">
        <v>18.378427088703269</v>
      </c>
      <c r="AK388">
        <v>177.15991433613991</v>
      </c>
      <c r="AL388">
        <v>2.4468876126090255</v>
      </c>
      <c r="AM388">
        <v>6.1340446906049655</v>
      </c>
      <c r="AN388">
        <v>248.1685622789181</v>
      </c>
      <c r="AO388">
        <v>0.11591677475753351</v>
      </c>
      <c r="AQ388">
        <v>0</v>
      </c>
      <c r="AS388" t="e">
        <v>#REF!</v>
      </c>
      <c r="AT388" t="e">
        <v>#REF!</v>
      </c>
      <c r="AU388">
        <v>414.1865610188263</v>
      </c>
      <c r="AV388">
        <v>584.05787342857855</v>
      </c>
      <c r="AW388">
        <v>0</v>
      </c>
      <c r="AX388">
        <v>456.61764483176955</v>
      </c>
      <c r="BA388" t="e">
        <v>#REF!</v>
      </c>
      <c r="BG388" t="s">
        <v>689</v>
      </c>
    </row>
    <row r="389" spans="1:59">
      <c r="A389" t="s">
        <v>413</v>
      </c>
      <c r="B389" t="s">
        <v>248</v>
      </c>
      <c r="C389" t="s">
        <v>550</v>
      </c>
      <c r="D389" t="s">
        <v>420</v>
      </c>
      <c r="E389" t="s">
        <v>377</v>
      </c>
      <c r="F389">
        <v>53334</v>
      </c>
      <c r="G389">
        <v>2010</v>
      </c>
      <c r="H389">
        <v>48.183584000000003</v>
      </c>
      <c r="I389">
        <v>1270.7596170178529</v>
      </c>
      <c r="J389">
        <v>26373.289646072255</v>
      </c>
      <c r="K389">
        <v>8.3384814065723487E-4</v>
      </c>
      <c r="L389">
        <v>0.12344408841996155</v>
      </c>
      <c r="M389">
        <v>143.57602759414954</v>
      </c>
      <c r="O389">
        <v>68.8327648025992</v>
      </c>
      <c r="P389">
        <v>53.865230566883021</v>
      </c>
      <c r="Q389">
        <v>3.1930499999999999</v>
      </c>
      <c r="R389">
        <v>5.9209802510012075</v>
      </c>
      <c r="S389">
        <v>6.6268420381514162E-2</v>
      </c>
      <c r="T389">
        <v>0</v>
      </c>
      <c r="U389">
        <v>54.166629062491033</v>
      </c>
      <c r="V389">
        <v>0</v>
      </c>
      <c r="W389">
        <v>0.88708036622583919</v>
      </c>
      <c r="X389">
        <v>2.8193262367017871E-2</v>
      </c>
      <c r="Y389">
        <v>28.193262367017873</v>
      </c>
      <c r="Z389">
        <v>25.020720678405588</v>
      </c>
      <c r="AA389">
        <v>32.818692135026865</v>
      </c>
      <c r="AB389">
        <v>7.8928670645523926</v>
      </c>
      <c r="AC389">
        <v>187.80769216845741</v>
      </c>
      <c r="AD389">
        <v>181.00072338438466</v>
      </c>
      <c r="AE389">
        <v>5.2504327606178771</v>
      </c>
      <c r="AF389">
        <v>4.1819372687852505</v>
      </c>
      <c r="AG389">
        <v>2.0409769952333949</v>
      </c>
      <c r="AH389">
        <v>12.997426910520957</v>
      </c>
      <c r="AI389">
        <v>4.9138469070759427</v>
      </c>
      <c r="AJ389">
        <v>20.106873771329646</v>
      </c>
      <c r="AK389">
        <v>176.1631031118313</v>
      </c>
      <c r="AL389">
        <v>2.0409769952333949</v>
      </c>
      <c r="AM389">
        <v>3.2340686522937774</v>
      </c>
      <c r="AN389">
        <v>271.46269223765654</v>
      </c>
      <c r="AO389">
        <v>0.12679720373211509</v>
      </c>
      <c r="AQ389">
        <v>0</v>
      </c>
      <c r="AS389" t="e">
        <v>#REF!</v>
      </c>
      <c r="AT389" t="e">
        <v>#REF!</v>
      </c>
      <c r="AU389">
        <v>373.28112327233941</v>
      </c>
      <c r="AV389">
        <v>523.40372574867285</v>
      </c>
      <c r="AW389">
        <v>0</v>
      </c>
      <c r="AX389">
        <v>409.59072976178442</v>
      </c>
      <c r="BA389" t="e">
        <v>#REF!</v>
      </c>
      <c r="BG389" t="s">
        <v>690</v>
      </c>
    </row>
    <row r="390" spans="1:59">
      <c r="A390" t="s">
        <v>413</v>
      </c>
      <c r="B390" t="s">
        <v>248</v>
      </c>
      <c r="C390" t="s">
        <v>550</v>
      </c>
      <c r="D390">
        <v>0</v>
      </c>
      <c r="E390" t="s">
        <v>377</v>
      </c>
      <c r="F390">
        <v>47853</v>
      </c>
      <c r="G390">
        <v>2015</v>
      </c>
      <c r="H390">
        <v>49.119718999999904</v>
      </c>
      <c r="I390">
        <v>1541.1841297767451</v>
      </c>
      <c r="J390">
        <v>31376.07790013514</v>
      </c>
      <c r="K390">
        <v>1.4436053969074827E-3</v>
      </c>
      <c r="L390">
        <v>0.18854752445745079</v>
      </c>
      <c r="M390">
        <v>143.57602759414954</v>
      </c>
      <c r="O390">
        <v>111.73977842136193</v>
      </c>
      <c r="P390">
        <v>87.442207870339701</v>
      </c>
      <c r="Q390">
        <v>4.1626755647631226</v>
      </c>
      <c r="R390">
        <v>3.1684435070205907</v>
      </c>
      <c r="S390">
        <v>8.4745508514882398E-2</v>
      </c>
      <c r="T390">
        <v>0</v>
      </c>
      <c r="U390">
        <v>72.502549346617315</v>
      </c>
      <c r="V390">
        <v>0</v>
      </c>
      <c r="W390">
        <v>0.88708036622583919</v>
      </c>
      <c r="X390">
        <v>4.1695452317277559E-2</v>
      </c>
      <c r="Y390">
        <v>41.695452317277557</v>
      </c>
      <c r="Z390">
        <v>38.248931969516192</v>
      </c>
      <c r="AA390">
        <v>49.83237881040607</v>
      </c>
      <c r="AB390">
        <v>7.3849358305409982</v>
      </c>
      <c r="AC390">
        <v>179.78619453948747</v>
      </c>
      <c r="AD390">
        <v>170.94732771934514</v>
      </c>
      <c r="AE390">
        <v>5.5140620515471097</v>
      </c>
      <c r="AF390">
        <v>4.0814982774501285</v>
      </c>
      <c r="AG390">
        <v>1.9869342439422777</v>
      </c>
      <c r="AH390">
        <v>19.860344745899415</v>
      </c>
      <c r="AI390">
        <v>7.511441978929021</v>
      </c>
      <c r="AJ390">
        <v>30.737489990587171</v>
      </c>
      <c r="AK390">
        <v>161.98469188510006</v>
      </c>
      <c r="AL390">
        <v>1.9869342439422777</v>
      </c>
      <c r="AM390">
        <v>2.6324574587986751</v>
      </c>
      <c r="AN390">
        <v>414.99390925181467</v>
      </c>
      <c r="AO390">
        <v>0.19383903852586165</v>
      </c>
      <c r="AQ390">
        <v>0</v>
      </c>
      <c r="AS390" t="e">
        <v>#REF!</v>
      </c>
      <c r="AT390" t="e">
        <v>#REF!</v>
      </c>
      <c r="AU390">
        <v>351.51777087061976</v>
      </c>
      <c r="AV390">
        <v>476.83439534262499</v>
      </c>
      <c r="AW390">
        <v>0</v>
      </c>
      <c r="AX390">
        <v>373.14779845049702</v>
      </c>
      <c r="BA390" t="e">
        <v>#REF!</v>
      </c>
      <c r="BG390" t="s">
        <v>691</v>
      </c>
    </row>
    <row r="391" spans="1:59">
      <c r="A391" t="s">
        <v>413</v>
      </c>
      <c r="B391" t="s">
        <v>248</v>
      </c>
      <c r="C391" t="s">
        <v>550</v>
      </c>
      <c r="D391" t="s">
        <v>423</v>
      </c>
      <c r="E391" t="s">
        <v>377</v>
      </c>
      <c r="F391">
        <v>38718</v>
      </c>
      <c r="G391">
        <v>2020</v>
      </c>
      <c r="H391">
        <v>49.809726999999896</v>
      </c>
      <c r="I391">
        <v>1765.7352250687322</v>
      </c>
      <c r="J391">
        <v>35449.606561158944</v>
      </c>
      <c r="K391">
        <v>1.9294895171458899E-3</v>
      </c>
      <c r="L391">
        <v>0.24069631591776577</v>
      </c>
      <c r="M391">
        <v>143.57602759414954</v>
      </c>
      <c r="O391">
        <v>146.17630625998905</v>
      </c>
      <c r="P391">
        <v>114.39058800980044</v>
      </c>
      <c r="Q391">
        <v>5.4455498911161229</v>
      </c>
      <c r="R391">
        <v>0.43538073941815314</v>
      </c>
      <c r="S391">
        <v>0.10932703749041095</v>
      </c>
      <c r="T391">
        <v>0</v>
      </c>
      <c r="U391">
        <v>82.78495223104531</v>
      </c>
      <c r="V391">
        <v>0</v>
      </c>
      <c r="W391">
        <v>0.88708036622583908</v>
      </c>
      <c r="X391">
        <v>5.1665815163358331E-2</v>
      </c>
      <c r="Y391">
        <v>51.665815163358332</v>
      </c>
      <c r="Z391">
        <v>48.844432387188682</v>
      </c>
      <c r="AA391">
        <v>63.398423297712107</v>
      </c>
      <c r="AB391">
        <v>4.149067764184049</v>
      </c>
      <c r="AC391">
        <v>110.54784998776401</v>
      </c>
      <c r="AD391">
        <v>162.63630140234159</v>
      </c>
      <c r="AE391">
        <v>4.7979386427404975</v>
      </c>
      <c r="AF391">
        <v>3.1480906539211109</v>
      </c>
      <c r="AG391">
        <v>1.0786672062990892</v>
      </c>
      <c r="AH391">
        <v>25.357518964898038</v>
      </c>
      <c r="AI391">
        <v>9.5920623868548134</v>
      </c>
      <c r="AJ391">
        <v>39.252370000333869</v>
      </c>
      <c r="AK391">
        <v>87.814804566565229</v>
      </c>
      <c r="AL391">
        <v>1.0786672062990892</v>
      </c>
      <c r="AM391">
        <v>1.2976227052926765</v>
      </c>
      <c r="AN391">
        <v>529.95904643850872</v>
      </c>
      <c r="AO391">
        <v>0.24753797520770193</v>
      </c>
      <c r="AQ391">
        <v>0</v>
      </c>
      <c r="AS391" t="e">
        <v>#REF!</v>
      </c>
      <c r="AT391" t="e">
        <v>#REF!</v>
      </c>
      <c r="AU391">
        <v>343.14335369069801</v>
      </c>
      <c r="AV391">
        <v>451.66141779891763</v>
      </c>
      <c r="AW391">
        <v>0</v>
      </c>
      <c r="AX391">
        <v>353.44862984474076</v>
      </c>
      <c r="BA391" t="e">
        <v>#REF!</v>
      </c>
      <c r="BG391" t="s">
        <v>692</v>
      </c>
    </row>
    <row r="392" spans="1:59">
      <c r="A392" t="s">
        <v>413</v>
      </c>
      <c r="B392" t="s">
        <v>248</v>
      </c>
      <c r="C392" t="s">
        <v>550</v>
      </c>
      <c r="D392">
        <v>0</v>
      </c>
      <c r="E392" t="s">
        <v>377</v>
      </c>
      <c r="F392">
        <v>53334</v>
      </c>
      <c r="G392">
        <v>2025</v>
      </c>
      <c r="H392">
        <v>50.228752999999905</v>
      </c>
      <c r="I392">
        <v>1909.8176643748195</v>
      </c>
      <c r="J392">
        <v>38022.398532864696</v>
      </c>
      <c r="K392">
        <v>2.2104647816502095E-3</v>
      </c>
      <c r="L392">
        <v>0.27099570335219131</v>
      </c>
      <c r="M392">
        <v>143.57602759414954</v>
      </c>
      <c r="O392">
        <v>166.15957254881502</v>
      </c>
      <c r="P392">
        <v>130.02853672817571</v>
      </c>
      <c r="Q392">
        <v>6.189992518977534</v>
      </c>
      <c r="R392">
        <v>0.46252891226103471</v>
      </c>
      <c r="S392">
        <v>0.12323603811103066</v>
      </c>
      <c r="T392">
        <v>0</v>
      </c>
      <c r="U392">
        <v>87.002846213178941</v>
      </c>
      <c r="V392">
        <v>0</v>
      </c>
      <c r="W392">
        <v>0.88708036622583919</v>
      </c>
      <c r="X392">
        <v>5.7486023621182859E-2</v>
      </c>
      <c r="Y392">
        <v>57.486023621182859</v>
      </c>
      <c r="Z392">
        <v>55.000354106792059</v>
      </c>
      <c r="AA392">
        <v>71.289336814262896</v>
      </c>
      <c r="AB392">
        <v>2.3605238054839912</v>
      </c>
      <c r="AC392">
        <v>72.397588193292435</v>
      </c>
      <c r="AD392">
        <v>161.25945520486312</v>
      </c>
      <c r="AE392">
        <v>4.4751488683572553</v>
      </c>
      <c r="AF392">
        <v>2.6916043064678927</v>
      </c>
      <c r="AG392">
        <v>0.58170066789261388</v>
      </c>
      <c r="AH392">
        <v>28.551411920274191</v>
      </c>
      <c r="AI392">
        <v>10.800892751499703</v>
      </c>
      <c r="AJ392">
        <v>44.199461355292357</v>
      </c>
      <c r="AK392">
        <v>46.799350215721375</v>
      </c>
      <c r="AL392">
        <v>0.58170066789261388</v>
      </c>
      <c r="AM392">
        <v>0.60790994536163256</v>
      </c>
      <c r="AN392">
        <v>596.75301029049103</v>
      </c>
      <c r="AO392">
        <v>0.27873669269187373</v>
      </c>
      <c r="AQ392">
        <v>0</v>
      </c>
      <c r="AS392" t="e">
        <v>#REF!</v>
      </c>
      <c r="AT392" t="e">
        <v>#REF!</v>
      </c>
      <c r="AU392">
        <v>339.92123934833785</v>
      </c>
      <c r="AV392">
        <v>442.10313418628425</v>
      </c>
      <c r="AW392">
        <v>0</v>
      </c>
      <c r="AX392">
        <v>345.96877410896315</v>
      </c>
      <c r="BA392" t="e">
        <v>#REF!</v>
      </c>
      <c r="BG392" t="s">
        <v>693</v>
      </c>
    </row>
    <row r="393" spans="1:59">
      <c r="A393" t="s">
        <v>413</v>
      </c>
      <c r="B393" t="s">
        <v>248</v>
      </c>
      <c r="C393" t="s">
        <v>550</v>
      </c>
      <c r="D393" t="s">
        <v>694</v>
      </c>
      <c r="E393" t="s">
        <v>377</v>
      </c>
      <c r="F393">
        <v>51507</v>
      </c>
      <c r="G393">
        <v>2030</v>
      </c>
      <c r="H393">
        <v>50.335040999999904</v>
      </c>
      <c r="I393">
        <v>2065.6571038367961</v>
      </c>
      <c r="J393">
        <v>41038.152801679447</v>
      </c>
      <c r="K393">
        <v>2.51329366865227E-3</v>
      </c>
      <c r="L393">
        <v>0.30608036026826557</v>
      </c>
      <c r="M393">
        <v>143.57602759414954</v>
      </c>
      <c r="O393">
        <v>188.36824029481832</v>
      </c>
      <c r="P393">
        <v>147.40797822166329</v>
      </c>
      <c r="Q393">
        <v>7.0173386964830815</v>
      </c>
      <c r="R393">
        <v>0.53691850039680578</v>
      </c>
      <c r="S393">
        <v>0.13941259522333746</v>
      </c>
      <c r="T393">
        <v>0</v>
      </c>
      <c r="U393">
        <v>91.190469098157223</v>
      </c>
      <c r="V393">
        <v>0</v>
      </c>
      <c r="W393">
        <v>0.8870803662258393</v>
      </c>
      <c r="X393">
        <v>6.4664914284771405E-2</v>
      </c>
      <c r="Y393">
        <v>64.664914284771399</v>
      </c>
      <c r="Z393">
        <v>62.124195751947944</v>
      </c>
      <c r="AA393">
        <v>80.486502303551802</v>
      </c>
      <c r="AB393">
        <v>1.773677769243805</v>
      </c>
      <c r="AC393">
        <v>61.688807430997862</v>
      </c>
      <c r="AD393">
        <v>174.69802282229506</v>
      </c>
      <c r="AE393">
        <v>4.6947679099363713</v>
      </c>
      <c r="AF393">
        <v>2.7090299934911375</v>
      </c>
      <c r="AG393">
        <v>0.40921658528087751</v>
      </c>
      <c r="AH393">
        <v>32.248642217254485</v>
      </c>
      <c r="AI393">
        <v>12.199832844290093</v>
      </c>
      <c r="AJ393">
        <v>49.924362907657851</v>
      </c>
      <c r="AK393">
        <v>32.774942115329232</v>
      </c>
      <c r="AL393">
        <v>0.40921658528087751</v>
      </c>
      <c r="AM393">
        <v>0.35544386034745623</v>
      </c>
      <c r="AN393">
        <v>674.0477202417602</v>
      </c>
      <c r="AO393">
        <v>0.31484019186635914</v>
      </c>
      <c r="AQ393">
        <v>0</v>
      </c>
      <c r="AS393" t="e">
        <v>#REF!</v>
      </c>
      <c r="AT393" t="e">
        <v>#REF!</v>
      </c>
      <c r="AU393">
        <v>338.68155245019773</v>
      </c>
      <c r="AV393">
        <v>438.6798805932483</v>
      </c>
      <c r="AW393">
        <v>0</v>
      </c>
      <c r="AX393">
        <v>343.28989952639176</v>
      </c>
      <c r="BA393" t="e">
        <v>#REF!</v>
      </c>
      <c r="BG393" t="s">
        <v>695</v>
      </c>
    </row>
    <row r="394" spans="1:59">
      <c r="A394" t="s">
        <v>413</v>
      </c>
      <c r="B394" t="s">
        <v>248</v>
      </c>
      <c r="C394" t="s">
        <v>550</v>
      </c>
      <c r="D394" t="s">
        <v>180</v>
      </c>
      <c r="E394" t="s">
        <v>377</v>
      </c>
      <c r="F394">
        <v>40545</v>
      </c>
      <c r="G394">
        <v>2035</v>
      </c>
      <c r="H394">
        <v>50.049216999999999</v>
      </c>
      <c r="I394">
        <v>2234.212904313149</v>
      </c>
      <c r="J394">
        <v>44640.316836787853</v>
      </c>
      <c r="K394">
        <v>2.8423255203346913E-3</v>
      </c>
      <c r="L394">
        <v>0.34526932713577391</v>
      </c>
      <c r="M394">
        <v>143.57602759414954</v>
      </c>
      <c r="O394">
        <v>212.78985952685849</v>
      </c>
      <c r="P394">
        <v>166.51916973813127</v>
      </c>
      <c r="Q394">
        <v>7.9271246211142703</v>
      </c>
      <c r="R394">
        <v>0.56947015265668788</v>
      </c>
      <c r="S394">
        <v>0.15838658617005477</v>
      </c>
      <c r="T394">
        <v>0</v>
      </c>
      <c r="U394">
        <v>95.241531868367403</v>
      </c>
      <c r="V394">
        <v>0</v>
      </c>
      <c r="W394">
        <v>0.8870803662258393</v>
      </c>
      <c r="X394">
        <v>7.2853035002186969E-2</v>
      </c>
      <c r="Y394">
        <v>72.853035002186971</v>
      </c>
      <c r="Z394">
        <v>70.079644209355607</v>
      </c>
      <c r="AA394">
        <v>90.781758394739541</v>
      </c>
      <c r="AB394">
        <v>1.6907611844392025</v>
      </c>
      <c r="AC394">
        <v>62.65918252415247</v>
      </c>
      <c r="AD394">
        <v>194.82669500238941</v>
      </c>
      <c r="AE394">
        <v>5.1682553406302159</v>
      </c>
      <c r="AF394">
        <v>2.938452535254422</v>
      </c>
      <c r="AG394">
        <v>0.37339949349067908</v>
      </c>
      <c r="AH394">
        <v>36.377942272849097</v>
      </c>
      <c r="AI394">
        <v>13.762095825784101</v>
      </c>
      <c r="AJ394">
        <v>56.317548383571506</v>
      </c>
      <c r="AK394">
        <v>30.04266674087663</v>
      </c>
      <c r="AL394">
        <v>0.37339949349067908</v>
      </c>
      <c r="AM394">
        <v>0.28347097768975793</v>
      </c>
      <c r="AN394">
        <v>760.36485533652126</v>
      </c>
      <c r="AO394">
        <v>0.35515796545788142</v>
      </c>
      <c r="AQ394">
        <v>0</v>
      </c>
      <c r="AS394" t="e">
        <v>#REF!</v>
      </c>
      <c r="AT394" t="e">
        <v>#REF!</v>
      </c>
      <c r="AU394">
        <v>338.20459513542323</v>
      </c>
      <c r="AV394">
        <v>437.50539422431632</v>
      </c>
      <c r="AW394">
        <v>0</v>
      </c>
      <c r="AX394">
        <v>342.37080265091959</v>
      </c>
      <c r="BA394" t="e">
        <v>#REF!</v>
      </c>
      <c r="BG394" t="s">
        <v>696</v>
      </c>
    </row>
    <row r="395" spans="1:59">
      <c r="A395" t="s">
        <v>413</v>
      </c>
      <c r="B395" t="s">
        <v>248</v>
      </c>
      <c r="C395" t="s">
        <v>550</v>
      </c>
      <c r="D395" t="s">
        <v>552</v>
      </c>
      <c r="E395" t="s">
        <v>377</v>
      </c>
      <c r="F395">
        <v>47853</v>
      </c>
      <c r="G395">
        <v>2040</v>
      </c>
      <c r="H395">
        <v>49.353733999999903</v>
      </c>
      <c r="I395">
        <v>2416.5227096635213</v>
      </c>
      <c r="J395">
        <v>48963.320782648902</v>
      </c>
      <c r="K395">
        <v>3.1945342094818665E-3</v>
      </c>
      <c r="L395">
        <v>0.38767321535546456</v>
      </c>
      <c r="M395">
        <v>143.57602759414954</v>
      </c>
      <c r="O395">
        <v>239.0549651138972</v>
      </c>
      <c r="P395">
        <v>187.07298553162303</v>
      </c>
      <c r="Q395">
        <v>8.9055864972493985</v>
      </c>
      <c r="R395">
        <v>0.62832107249734648</v>
      </c>
      <c r="S395">
        <v>0.18044402673259569</v>
      </c>
      <c r="T395">
        <v>0</v>
      </c>
      <c r="U395">
        <v>98.925188725904178</v>
      </c>
      <c r="V395">
        <v>0</v>
      </c>
      <c r="W395">
        <v>0.8870803662258393</v>
      </c>
      <c r="X395">
        <v>8.1771719319225528E-2</v>
      </c>
      <c r="Y395">
        <v>81.771719319225525</v>
      </c>
      <c r="Z395">
        <v>78.687000000015175</v>
      </c>
      <c r="AA395">
        <v>101.92831273134907</v>
      </c>
      <c r="AB395">
        <v>1.8003741641832522</v>
      </c>
      <c r="AC395">
        <v>68.163803920221056</v>
      </c>
      <c r="AD395">
        <v>218.02919764119753</v>
      </c>
      <c r="AE395">
        <v>5.7689220141624782</v>
      </c>
      <c r="AF395">
        <v>3.2679801040998844</v>
      </c>
      <c r="AG395">
        <v>0.39301573236533655</v>
      </c>
      <c r="AH395">
        <v>40.845811542658083</v>
      </c>
      <c r="AI395">
        <v>15.452384945536664</v>
      </c>
      <c r="AJ395">
        <v>63.23461505447851</v>
      </c>
      <c r="AK395">
        <v>31.541236872134828</v>
      </c>
      <c r="AL395">
        <v>0.39301573236533655</v>
      </c>
      <c r="AM395">
        <v>0.28690632213923339</v>
      </c>
      <c r="AN395">
        <v>853.75496726419237</v>
      </c>
      <c r="AO395">
        <v>0.39877944784666952</v>
      </c>
      <c r="AQ395">
        <v>0</v>
      </c>
      <c r="AS395" t="e">
        <v>#REF!</v>
      </c>
      <c r="AT395" t="e">
        <v>#REF!</v>
      </c>
      <c r="AU395">
        <v>338.02109307647339</v>
      </c>
      <c r="AV395">
        <v>437.11131827423975</v>
      </c>
      <c r="AW395">
        <v>0</v>
      </c>
      <c r="AX395">
        <v>342.06241765472464</v>
      </c>
      <c r="BA395" t="e">
        <v>#REF!</v>
      </c>
      <c r="BG395" t="s">
        <v>697</v>
      </c>
    </row>
    <row r="396" spans="1:59">
      <c r="A396" t="s">
        <v>413</v>
      </c>
      <c r="B396" t="s">
        <v>248</v>
      </c>
      <c r="C396" t="s">
        <v>550</v>
      </c>
      <c r="D396" t="s">
        <v>554</v>
      </c>
      <c r="E396" t="s">
        <v>377</v>
      </c>
      <c r="F396">
        <v>35064</v>
      </c>
      <c r="G396">
        <v>2045</v>
      </c>
      <c r="H396">
        <v>48.317751999999899</v>
      </c>
      <c r="I396">
        <v>2613.7088345726638</v>
      </c>
      <c r="J396">
        <v>54094.172977514958</v>
      </c>
      <c r="K396">
        <v>3.5599621153822388E-3</v>
      </c>
      <c r="L396">
        <v>0.43185685231852033</v>
      </c>
      <c r="M396">
        <v>143.57602759414954</v>
      </c>
      <c r="O396">
        <v>266.35679977849401</v>
      </c>
      <c r="P396">
        <v>208.43809593108057</v>
      </c>
      <c r="Q396">
        <v>9.9226699534467038</v>
      </c>
      <c r="R396">
        <v>0.66040431630359064</v>
      </c>
      <c r="S396">
        <v>0.20536282303544925</v>
      </c>
      <c r="T396">
        <v>0</v>
      </c>
      <c r="U396">
        <v>101.90760204628639</v>
      </c>
      <c r="V396">
        <v>0</v>
      </c>
      <c r="W396">
        <v>0.88708036622583919</v>
      </c>
      <c r="X396">
        <v>9.1081919456383498E-2</v>
      </c>
      <c r="Y396">
        <v>91.081919456383503</v>
      </c>
      <c r="Z396">
        <v>87.655319522444273</v>
      </c>
      <c r="AA396">
        <v>113.54425584848059</v>
      </c>
      <c r="AB396">
        <v>1.9731326769369044</v>
      </c>
      <c r="AC396">
        <v>75.207779848576649</v>
      </c>
      <c r="AD396">
        <v>242.53979310866441</v>
      </c>
      <c r="AE396">
        <v>6.4161277174377966</v>
      </c>
      <c r="AF396">
        <v>3.6309666414483575</v>
      </c>
      <c r="AG396">
        <v>0.42987849830169778</v>
      </c>
      <c r="AH396">
        <v>45.50112806362624</v>
      </c>
      <c r="AI396">
        <v>17.213561955629061</v>
      </c>
      <c r="AJ396">
        <v>70.441757566815212</v>
      </c>
      <c r="AK396">
        <v>34.411166060478514</v>
      </c>
      <c r="AL396">
        <v>0.42987849830169778</v>
      </c>
      <c r="AM396">
        <v>0.31012581737098849</v>
      </c>
      <c r="AN396">
        <v>951.06144164270574</v>
      </c>
      <c r="AO396">
        <v>0.44423021956974862</v>
      </c>
      <c r="AQ396">
        <v>0</v>
      </c>
      <c r="AS396" t="e">
        <v>#REF!</v>
      </c>
      <c r="AT396" t="e">
        <v>#REF!</v>
      </c>
      <c r="AU396">
        <v>337.95049437654893</v>
      </c>
      <c r="AV396">
        <v>436.97347670312371</v>
      </c>
      <c r="AW396">
        <v>0</v>
      </c>
      <c r="AX396">
        <v>341.95454943192169</v>
      </c>
      <c r="BA396" t="e">
        <v>#REF!</v>
      </c>
      <c r="BG396" t="s">
        <v>698</v>
      </c>
    </row>
    <row r="397" spans="1:59">
      <c r="A397" t="s">
        <v>413</v>
      </c>
      <c r="B397" t="s">
        <v>248</v>
      </c>
      <c r="C397" t="s">
        <v>550</v>
      </c>
      <c r="D397" t="s">
        <v>556</v>
      </c>
      <c r="E397" t="s">
        <v>377</v>
      </c>
      <c r="F397">
        <v>46026</v>
      </c>
      <c r="G397">
        <v>2050</v>
      </c>
      <c r="H397">
        <v>47.049782</v>
      </c>
      <c r="I397">
        <v>2826.9851736151954</v>
      </c>
      <c r="J397">
        <v>60084.979216592234</v>
      </c>
      <c r="K397">
        <v>3.9241960219090514E-3</v>
      </c>
      <c r="L397">
        <v>0.47597277540725502</v>
      </c>
      <c r="M397">
        <v>143.57602759414954</v>
      </c>
      <c r="O397">
        <v>293.59015580397681</v>
      </c>
      <c r="P397">
        <v>229.74961822180293</v>
      </c>
      <c r="Q397">
        <v>10.937202354310132</v>
      </c>
      <c r="R397">
        <v>0.74358360777131405</v>
      </c>
      <c r="S397">
        <v>0.23246021319100124</v>
      </c>
      <c r="T397">
        <v>0</v>
      </c>
      <c r="U397">
        <v>103.85273985308132</v>
      </c>
      <c r="V397">
        <v>0</v>
      </c>
      <c r="W397">
        <v>0.8870803662258393</v>
      </c>
      <c r="X397">
        <v>0.10038279925299741</v>
      </c>
      <c r="Y397">
        <v>100.38279925299742</v>
      </c>
      <c r="Z397">
        <v>96.609773504441506</v>
      </c>
      <c r="AA397">
        <v>125.14307103250657</v>
      </c>
      <c r="AB397">
        <v>2.1625804454471531</v>
      </c>
      <c r="AC397">
        <v>82.619827099357224</v>
      </c>
      <c r="AD397">
        <v>267.30355670772872</v>
      </c>
      <c r="AE397">
        <v>7.0673781471515085</v>
      </c>
      <c r="AF397">
        <v>3.9980337235538395</v>
      </c>
      <c r="AG397">
        <v>0.47046147990338116</v>
      </c>
      <c r="AH397">
        <v>50.149279704258404</v>
      </c>
      <c r="AI397">
        <v>18.972017225415129</v>
      </c>
      <c r="AJ397">
        <v>77.637756279026377</v>
      </c>
      <c r="AK397">
        <v>37.65562188674545</v>
      </c>
      <c r="AL397">
        <v>0.47046147990338116</v>
      </c>
      <c r="AM397">
        <v>0.33795131921304061</v>
      </c>
      <c r="AN397">
        <v>1048.2174313198682</v>
      </c>
      <c r="AO397">
        <v>0.48961070156285236</v>
      </c>
      <c r="AQ397">
        <v>0</v>
      </c>
      <c r="AS397" t="e">
        <v>#REF!</v>
      </c>
      <c r="AT397" t="e">
        <v>#REF!</v>
      </c>
      <c r="AU397">
        <v>337.9233309718669</v>
      </c>
      <c r="AV397">
        <v>436.92259438745492</v>
      </c>
      <c r="AW397">
        <v>0</v>
      </c>
      <c r="AX397">
        <v>341.91473136456466</v>
      </c>
      <c r="BA397" t="e">
        <v>#REF!</v>
      </c>
      <c r="BG397" t="s">
        <v>699</v>
      </c>
    </row>
  </sheetData>
  <conditionalFormatting sqref="BC2:BE133 BC1">
    <cfRule type="cellIs" dxfId="44" priority="2" operator="lessThan">
      <formula>0</formula>
    </cfRule>
  </conditionalFormatting>
  <conditionalFormatting sqref="BD1:BE1">
    <cfRule type="cellIs" dxfId="43" priority="1" operator="lessThan">
      <formula>0</formula>
    </cfRule>
  </conditionalFormatting>
  <dataValidations count="1">
    <dataValidation type="list" allowBlank="1" showInputMessage="1" showErrorMessage="1" sqref="E2:E133">
      <formula1>modelist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3"/>
  <sheetViews>
    <sheetView workbookViewId="0">
      <selection activeCell="E13" sqref="E13"/>
    </sheetView>
  </sheetViews>
  <sheetFormatPr defaultRowHeight="15"/>
  <cols>
    <col min="1" max="1" width="26.140625" customWidth="1"/>
    <col min="2" max="2" width="14.85546875" customWidth="1"/>
    <col min="3" max="3" width="16.5703125" customWidth="1"/>
    <col min="4" max="4" width="20.42578125" customWidth="1"/>
    <col min="5" max="5" width="15.5703125" customWidth="1"/>
    <col min="6" max="6" width="11.85546875" bestFit="1" customWidth="1"/>
    <col min="7" max="7" width="10.42578125" bestFit="1" customWidth="1"/>
    <col min="8" max="15" width="8.85546875" bestFit="1" customWidth="1"/>
    <col min="16" max="16" width="11.85546875" bestFit="1" customWidth="1"/>
    <col min="17" max="37" width="8.85546875" bestFit="1" customWidth="1"/>
  </cols>
  <sheetData>
    <row r="1" spans="1:8">
      <c r="A1" s="151" t="s">
        <v>131</v>
      </c>
      <c r="B1" s="152"/>
      <c r="C1" s="152"/>
    </row>
    <row r="2" spans="1:8">
      <c r="A2" s="149"/>
      <c r="B2" s="153" t="s">
        <v>136</v>
      </c>
      <c r="C2" s="153" t="s">
        <v>137</v>
      </c>
    </row>
    <row r="3" spans="1:8">
      <c r="A3" s="154" t="s">
        <v>138</v>
      </c>
      <c r="B3" s="155">
        <v>250</v>
      </c>
      <c r="C3" s="155">
        <v>1000</v>
      </c>
    </row>
    <row r="4" spans="1:8">
      <c r="A4" s="156" t="s">
        <v>139</v>
      </c>
      <c r="B4" s="153"/>
      <c r="C4" s="153"/>
    </row>
    <row r="5" spans="1:8">
      <c r="A5" s="156" t="s">
        <v>140</v>
      </c>
      <c r="B5" s="153"/>
      <c r="C5" s="153"/>
    </row>
    <row r="6" spans="1:8">
      <c r="A6" s="156" t="s">
        <v>141</v>
      </c>
      <c r="B6" s="155">
        <f>AVERAGE(B3:C3)</f>
        <v>625</v>
      </c>
      <c r="C6" s="157"/>
    </row>
    <row r="8" spans="1:8">
      <c r="A8" s="5" t="s">
        <v>144</v>
      </c>
      <c r="B8" s="6"/>
      <c r="C8" s="6"/>
      <c r="D8" s="6"/>
      <c r="E8" s="6"/>
      <c r="F8" s="6"/>
      <c r="G8" s="6"/>
    </row>
    <row r="9" spans="1:8">
      <c r="A9" t="s">
        <v>145</v>
      </c>
    </row>
    <row r="10" spans="1:8">
      <c r="B10" t="s">
        <v>147</v>
      </c>
      <c r="C10" t="s">
        <v>148</v>
      </c>
      <c r="D10" t="s">
        <v>23</v>
      </c>
    </row>
    <row r="11" spans="1:8">
      <c r="A11" t="s">
        <v>146</v>
      </c>
      <c r="B11" s="7">
        <v>45028</v>
      </c>
      <c r="C11" s="7">
        <v>610402377</v>
      </c>
      <c r="D11" s="7">
        <f>SUM(B11:C11)</f>
        <v>610447405</v>
      </c>
    </row>
    <row r="13" spans="1:8">
      <c r="A13" t="s">
        <v>149</v>
      </c>
    </row>
    <row r="14" spans="1:8">
      <c r="A14" t="s">
        <v>155</v>
      </c>
    </row>
    <row r="15" spans="1:8">
      <c r="B15">
        <v>2000</v>
      </c>
      <c r="C15">
        <v>2001</v>
      </c>
      <c r="D15">
        <v>2002</v>
      </c>
      <c r="E15">
        <v>2003</v>
      </c>
      <c r="F15">
        <v>2004</v>
      </c>
      <c r="G15">
        <v>2005</v>
      </c>
    </row>
    <row r="16" spans="1:8">
      <c r="A16" t="s">
        <v>151</v>
      </c>
      <c r="B16" s="148">
        <v>645799300000</v>
      </c>
      <c r="C16" s="148">
        <v>621686200000</v>
      </c>
      <c r="D16" s="148">
        <v>612080500000</v>
      </c>
      <c r="E16" s="148">
        <v>606146300000</v>
      </c>
      <c r="F16" s="161">
        <v>621170000000</v>
      </c>
      <c r="G16" s="161">
        <v>591277000000</v>
      </c>
      <c r="H16" s="162" t="s">
        <v>161</v>
      </c>
    </row>
    <row r="17" spans="1:37">
      <c r="A17" t="s">
        <v>150</v>
      </c>
      <c r="B17" s="148">
        <v>1069798000</v>
      </c>
      <c r="C17" s="148">
        <v>1042472000</v>
      </c>
      <c r="D17" s="148">
        <v>1021001000</v>
      </c>
      <c r="E17" s="148">
        <v>1016136000</v>
      </c>
      <c r="F17" s="148">
        <v>1047088000</v>
      </c>
      <c r="G17" s="148">
        <v>1028910000</v>
      </c>
    </row>
    <row r="18" spans="1:37">
      <c r="A18" t="s">
        <v>152</v>
      </c>
      <c r="B18" s="146">
        <f>B16/B17</f>
        <v>603.66471053413818</v>
      </c>
      <c r="C18" s="146">
        <f t="shared" ref="C18:G18" si="0">C16/C17</f>
        <v>596.35769593811631</v>
      </c>
      <c r="D18" s="146">
        <f t="shared" si="0"/>
        <v>599.49059795240157</v>
      </c>
      <c r="E18" s="146">
        <f t="shared" si="0"/>
        <v>596.52083973011486</v>
      </c>
      <c r="F18" s="146">
        <f t="shared" si="0"/>
        <v>593.2357165777853</v>
      </c>
      <c r="G18" s="146">
        <f t="shared" si="0"/>
        <v>574.66347882710829</v>
      </c>
    </row>
    <row r="19" spans="1:37">
      <c r="A19" t="s">
        <v>153</v>
      </c>
      <c r="B19" s="160">
        <f>AVERAGE(B18:G18)</f>
        <v>593.98883992661069</v>
      </c>
    </row>
    <row r="21" spans="1:37">
      <c r="A21" t="s">
        <v>154</v>
      </c>
    </row>
    <row r="22" spans="1:37">
      <c r="B22">
        <v>2015</v>
      </c>
      <c r="C22">
        <v>2016</v>
      </c>
      <c r="D22">
        <v>2017</v>
      </c>
      <c r="E22">
        <v>2018</v>
      </c>
      <c r="F22">
        <v>2019</v>
      </c>
      <c r="G22">
        <v>2020</v>
      </c>
      <c r="H22">
        <v>2021</v>
      </c>
      <c r="I22">
        <v>2022</v>
      </c>
      <c r="J22">
        <v>2023</v>
      </c>
      <c r="K22">
        <v>2024</v>
      </c>
      <c r="L22">
        <v>2025</v>
      </c>
      <c r="M22">
        <v>2026</v>
      </c>
      <c r="N22">
        <v>2027</v>
      </c>
      <c r="O22">
        <v>2028</v>
      </c>
      <c r="P22">
        <v>2029</v>
      </c>
      <c r="Q22">
        <v>2030</v>
      </c>
      <c r="R22">
        <v>2031</v>
      </c>
      <c r="S22">
        <v>2032</v>
      </c>
      <c r="T22">
        <v>2033</v>
      </c>
      <c r="U22">
        <v>2034</v>
      </c>
      <c r="V22">
        <v>2035</v>
      </c>
      <c r="W22">
        <v>2036</v>
      </c>
      <c r="X22">
        <v>2037</v>
      </c>
      <c r="Y22">
        <v>2038</v>
      </c>
      <c r="Z22">
        <v>2039</v>
      </c>
      <c r="AA22">
        <v>2040</v>
      </c>
      <c r="AB22">
        <v>2041</v>
      </c>
      <c r="AC22">
        <v>2042</v>
      </c>
      <c r="AD22">
        <v>2043</v>
      </c>
      <c r="AE22">
        <v>2044</v>
      </c>
      <c r="AF22">
        <v>2045</v>
      </c>
      <c r="AG22">
        <v>2046</v>
      </c>
      <c r="AH22">
        <v>2047</v>
      </c>
      <c r="AI22">
        <v>2048</v>
      </c>
      <c r="AJ22">
        <v>2049</v>
      </c>
      <c r="AK22">
        <v>2050</v>
      </c>
    </row>
    <row r="23" spans="1:37">
      <c r="A23" t="s">
        <v>151</v>
      </c>
      <c r="B23" s="148">
        <f>D11*B19</f>
        <v>362598945932.15991</v>
      </c>
      <c r="C23">
        <f>$B23*('scaling factors'!I3/'scaling factors'!$G3)</f>
        <v>408024529127.07874</v>
      </c>
      <c r="D23">
        <f>$B23*('scaling factors'!J3/'scaling factors'!$G3)</f>
        <v>431697686276.98669</v>
      </c>
      <c r="E23">
        <f>$B23*('scaling factors'!K3/'scaling factors'!$G3)</f>
        <v>456638174181.00153</v>
      </c>
      <c r="F23">
        <f>$B23*('scaling factors'!L3/'scaling factors'!$G3)</f>
        <v>482917053910.90668</v>
      </c>
      <c r="G23">
        <f>$B23*('scaling factors'!M3/'scaling factors'!$G3)</f>
        <v>510525699944.50574</v>
      </c>
      <c r="H23">
        <f>$B23*('scaling factors'!N3/'scaling factors'!$G3)</f>
        <v>539434245416.03186</v>
      </c>
      <c r="I23">
        <f>$B23*('scaling factors'!O3/'scaling factors'!$G3)</f>
        <v>569610344728.19714</v>
      </c>
      <c r="J23">
        <f>$B23*('scaling factors'!P3/'scaling factors'!$G3)</f>
        <v>601019313147.21582</v>
      </c>
      <c r="K23">
        <f>$B23*('scaling factors'!Q3/'scaling factors'!$G3)</f>
        <v>633619821300.13855</v>
      </c>
      <c r="L23">
        <f>$B23*('scaling factors'!R3/'scaling factors'!$G3)</f>
        <v>667367333891.9115</v>
      </c>
      <c r="M23">
        <f>$B23*('scaling factors'!S3/'scaling factors'!$G3)</f>
        <v>702219968389.84497</v>
      </c>
      <c r="N23">
        <f>$B23*('scaling factors'!T3/'scaling factors'!$G3)</f>
        <v>738136104798.09814</v>
      </c>
      <c r="O23">
        <f>$B23*('scaling factors'!U3/'scaling factors'!$G3)</f>
        <v>775069819383.98389</v>
      </c>
      <c r="P23">
        <f>$B23*('scaling factors'!V3/'scaling factors'!$G3)</f>
        <v>812971315638.31616</v>
      </c>
      <c r="Q23">
        <f>$B23*('scaling factors'!W3/'scaling factors'!$G3)</f>
        <v>851795512764.07019</v>
      </c>
      <c r="R23">
        <f>$B23*('scaling factors'!X3/'scaling factors'!$G3)</f>
        <v>891506996222.23718</v>
      </c>
      <c r="S23">
        <f>$B23*('scaling factors'!Y3/'scaling factors'!$G3)</f>
        <v>932084245734.83533</v>
      </c>
      <c r="T23">
        <f>$B23*('scaling factors'!Z3/'scaling factors'!$G3)</f>
        <v>973514044635.70276</v>
      </c>
      <c r="U23">
        <f>$B23*('scaling factors'!AA3/'scaling factors'!$G3)</f>
        <v>1015789003727.9954</v>
      </c>
      <c r="V23">
        <f>$B23*('scaling factors'!AB3/'scaling factors'!$G3)</f>
        <v>1058916026290.0869</v>
      </c>
      <c r="W23">
        <f>$B23*('scaling factors'!AC3/'scaling factors'!$G3)</f>
        <v>1102924311845.3848</v>
      </c>
      <c r="X23">
        <f>$B23*('scaling factors'!AD3/'scaling factors'!$G3)</f>
        <v>1147874100003.0413</v>
      </c>
      <c r="Y23">
        <f>$B23*('scaling factors'!AE3/'scaling factors'!$G3)</f>
        <v>1193854882398.1504</v>
      </c>
      <c r="Z23">
        <f>$B23*('scaling factors'!AF3/'scaling factors'!$G3)</f>
        <v>1240979353055.3782</v>
      </c>
      <c r="AA23">
        <f>$B23*('scaling factors'!AG3/'scaling factors'!$G3)</f>
        <v>1289379250351.835</v>
      </c>
      <c r="AB23">
        <f>$B23*('scaling factors'!AH3/'scaling factors'!$G3)</f>
        <v>1339200383733.0608</v>
      </c>
      <c r="AC23">
        <f>$B23*('scaling factors'!AI3/'scaling factors'!$G3)</f>
        <v>1390583996047.5928</v>
      </c>
      <c r="AD23">
        <f>$B23*('scaling factors'!AJ3/'scaling factors'!$G3)</f>
        <v>1443662325583.1182</v>
      </c>
      <c r="AE23">
        <f>$B23*('scaling factors'!AK3/'scaling factors'!$G3)</f>
        <v>1498557475722.1343</v>
      </c>
      <c r="AF23">
        <f>$B23*('scaling factors'!AL3/'scaling factors'!$G3)</f>
        <v>1555368528081.8896</v>
      </c>
      <c r="AG23">
        <f>$B23*('scaling factors'!AM3/'scaling factors'!$G3)</f>
        <v>1614157741728.4409</v>
      </c>
      <c r="AH23">
        <f>$B23*('scaling factors'!AN3/'scaling factors'!$G3)</f>
        <v>1674924317639.8547</v>
      </c>
      <c r="AI23">
        <f>$B23*('scaling factors'!AO3/'scaling factors'!$G3)</f>
        <v>1737601196066.0984</v>
      </c>
      <c r="AJ23">
        <f>$B23*('scaling factors'!AP3/'scaling factors'!$G3)</f>
        <v>1802060732061.7109</v>
      </c>
      <c r="AK23">
        <f>$B23*('scaling factors'!AQ3/'scaling factors'!$G3)</f>
        <v>1868111842180.5286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98"/>
  <sheetViews>
    <sheetView topLeftCell="B64" workbookViewId="0">
      <selection activeCell="D74" sqref="D74"/>
    </sheetView>
  </sheetViews>
  <sheetFormatPr defaultColWidth="9.140625" defaultRowHeight="12.75"/>
  <cols>
    <col min="1" max="1" width="7.140625" style="14" customWidth="1"/>
    <col min="2" max="2" width="6.42578125" style="14" customWidth="1"/>
    <col min="3" max="3" width="20" style="14" customWidth="1"/>
    <col min="4" max="4" width="28.140625" style="14" customWidth="1"/>
    <col min="5" max="5" width="21" style="14" customWidth="1"/>
    <col min="6" max="6" width="16" style="14" customWidth="1"/>
    <col min="7" max="7" width="16.140625" style="14" customWidth="1"/>
    <col min="8" max="8" width="15.7109375" style="14" customWidth="1"/>
    <col min="9" max="9" width="18" style="14" customWidth="1"/>
    <col min="10" max="10" width="16.28515625" style="14" customWidth="1"/>
    <col min="11" max="11" width="17.7109375" style="14" customWidth="1"/>
    <col min="12" max="12" width="17.140625" style="14" customWidth="1"/>
    <col min="13" max="13" width="16.28515625" style="14" customWidth="1"/>
    <col min="14" max="14" width="16.140625" style="14" customWidth="1"/>
    <col min="15" max="16" width="15.7109375" style="14" customWidth="1"/>
    <col min="17" max="41" width="9.140625" style="14"/>
    <col min="42" max="42" width="10.140625" style="14" customWidth="1"/>
    <col min="43" max="16384" width="9.140625" style="14"/>
  </cols>
  <sheetData>
    <row r="1" spans="1:20" ht="20.25">
      <c r="A1" s="11" t="s">
        <v>32</v>
      </c>
      <c r="B1" s="12" t="s">
        <v>33</v>
      </c>
      <c r="C1" s="11"/>
      <c r="D1" s="13"/>
      <c r="E1" s="13"/>
      <c r="F1" s="13"/>
      <c r="G1" s="13"/>
      <c r="H1" s="13"/>
      <c r="I1" s="13"/>
      <c r="J1" s="13"/>
      <c r="K1" s="13"/>
      <c r="L1" s="13"/>
      <c r="M1" s="13"/>
      <c r="N1" s="13"/>
      <c r="O1" s="13"/>
      <c r="P1" s="13"/>
      <c r="Q1" s="13"/>
      <c r="R1" s="13"/>
      <c r="S1" s="13"/>
      <c r="T1" s="13"/>
    </row>
    <row r="2" spans="1:20" s="17" customFormat="1" ht="20.25">
      <c r="A2" s="16" t="s">
        <v>93</v>
      </c>
      <c r="B2" s="16" t="s">
        <v>94</v>
      </c>
      <c r="C2" s="15"/>
      <c r="E2" s="18"/>
    </row>
    <row r="3" spans="1:20">
      <c r="A3" s="13"/>
      <c r="B3" s="13"/>
      <c r="C3" s="13"/>
      <c r="D3" s="13"/>
      <c r="E3" s="13"/>
      <c r="F3" s="13"/>
      <c r="G3" s="13"/>
      <c r="H3" s="13"/>
      <c r="I3" s="13"/>
      <c r="J3" s="13"/>
      <c r="K3" s="13"/>
      <c r="L3" s="13"/>
      <c r="M3" s="13"/>
      <c r="N3" s="13"/>
      <c r="O3" s="13"/>
      <c r="P3" s="13"/>
      <c r="Q3" s="13"/>
      <c r="R3" s="13"/>
      <c r="S3" s="13"/>
      <c r="T3" s="13"/>
    </row>
    <row r="4" spans="1:20" ht="22.5" customHeight="1">
      <c r="A4" s="13"/>
      <c r="B4" s="84" t="s">
        <v>34</v>
      </c>
      <c r="C4" s="85"/>
      <c r="D4" s="85"/>
      <c r="E4" s="85"/>
      <c r="F4" s="85"/>
      <c r="G4" s="85"/>
      <c r="H4" s="85"/>
      <c r="I4" s="85"/>
      <c r="J4" s="85"/>
      <c r="K4" s="85"/>
      <c r="L4" s="85"/>
      <c r="M4" s="85"/>
      <c r="N4" s="85"/>
      <c r="O4" s="85"/>
      <c r="P4" s="85"/>
      <c r="Q4" s="86"/>
      <c r="R4" s="86"/>
      <c r="S4" s="86"/>
      <c r="T4" s="86"/>
    </row>
    <row r="5" spans="1:20">
      <c r="A5" s="13"/>
      <c r="B5" s="87"/>
      <c r="C5" s="88"/>
      <c r="D5" s="88"/>
      <c r="E5" s="88"/>
      <c r="F5" s="88"/>
      <c r="G5" s="88"/>
      <c r="H5" s="88"/>
      <c r="I5" s="88"/>
      <c r="J5" s="88"/>
      <c r="K5" s="88"/>
      <c r="L5" s="88"/>
      <c r="M5" s="88"/>
      <c r="N5" s="88"/>
      <c r="O5" s="88"/>
      <c r="P5" s="88"/>
      <c r="Q5" s="88"/>
      <c r="R5" s="88"/>
      <c r="S5" s="88"/>
      <c r="T5" s="88"/>
    </row>
    <row r="6" spans="1:20">
      <c r="A6" s="13"/>
      <c r="B6" s="87"/>
      <c r="C6" s="88"/>
      <c r="D6" s="88"/>
      <c r="E6" s="89"/>
      <c r="F6" s="88"/>
      <c r="G6" s="88"/>
      <c r="H6" s="88"/>
      <c r="I6" s="88"/>
      <c r="J6" s="88"/>
      <c r="K6" s="88"/>
      <c r="L6" s="88"/>
      <c r="M6" s="88"/>
      <c r="N6" s="88"/>
      <c r="O6" s="88"/>
      <c r="P6" s="88"/>
      <c r="Q6" s="88"/>
      <c r="R6" s="88"/>
      <c r="S6" s="88"/>
      <c r="T6" s="88"/>
    </row>
    <row r="7" spans="1:20">
      <c r="A7" s="13"/>
      <c r="B7" s="87"/>
      <c r="C7" s="88"/>
      <c r="D7" s="90" t="s">
        <v>35</v>
      </c>
      <c r="E7" s="90" t="s">
        <v>36</v>
      </c>
      <c r="F7" s="88"/>
      <c r="G7" s="88"/>
      <c r="H7" s="88"/>
      <c r="I7" s="88"/>
      <c r="J7" s="88"/>
      <c r="K7" s="88"/>
      <c r="L7" s="88"/>
      <c r="M7" s="88"/>
      <c r="N7" s="88"/>
      <c r="O7" s="88"/>
      <c r="P7" s="88"/>
      <c r="Q7" s="88"/>
      <c r="R7" s="88"/>
      <c r="S7" s="88"/>
      <c r="T7" s="88"/>
    </row>
    <row r="8" spans="1:20">
      <c r="A8" s="13"/>
      <c r="B8" s="87"/>
      <c r="C8" s="88"/>
      <c r="D8" s="91" t="s">
        <v>37</v>
      </c>
      <c r="E8" s="91">
        <v>1</v>
      </c>
      <c r="F8" s="88"/>
      <c r="G8" s="88"/>
      <c r="H8" s="88"/>
      <c r="I8" s="88"/>
      <c r="J8" s="88"/>
      <c r="K8" s="88"/>
      <c r="L8" s="88"/>
      <c r="M8" s="88"/>
      <c r="N8" s="88"/>
      <c r="O8" s="88"/>
      <c r="P8" s="88"/>
      <c r="Q8" s="88"/>
      <c r="R8" s="88"/>
      <c r="S8" s="88"/>
      <c r="T8" s="88"/>
    </row>
    <row r="9" spans="1:20">
      <c r="A9" s="13"/>
      <c r="B9" s="92"/>
      <c r="C9" s="93"/>
      <c r="D9" s="93"/>
      <c r="E9" s="93"/>
      <c r="F9" s="93"/>
      <c r="G9" s="93"/>
      <c r="H9" s="93"/>
      <c r="I9" s="93"/>
      <c r="J9" s="93"/>
      <c r="K9" s="93"/>
      <c r="L9" s="93"/>
      <c r="M9" s="93"/>
      <c r="N9" s="93"/>
      <c r="O9" s="93"/>
      <c r="P9" s="93"/>
      <c r="Q9" s="88"/>
      <c r="R9" s="88"/>
      <c r="S9" s="88"/>
      <c r="T9" s="88"/>
    </row>
    <row r="10" spans="1:20">
      <c r="Q10" s="23"/>
      <c r="R10" s="23"/>
      <c r="S10" s="23"/>
      <c r="T10" s="23"/>
    </row>
    <row r="11" spans="1:20" s="19" customFormat="1" ht="22.5" customHeight="1">
      <c r="B11" s="94" t="s">
        <v>38</v>
      </c>
      <c r="C11" s="95"/>
      <c r="D11" s="95"/>
      <c r="E11" s="95"/>
      <c r="F11" s="95"/>
      <c r="G11" s="95"/>
      <c r="H11" s="95"/>
      <c r="I11" s="95"/>
      <c r="J11" s="95"/>
      <c r="K11" s="95"/>
      <c r="L11" s="95"/>
      <c r="M11" s="95"/>
      <c r="N11" s="95"/>
      <c r="O11" s="95"/>
      <c r="P11" s="95"/>
      <c r="Q11" s="96"/>
      <c r="R11" s="96"/>
      <c r="S11" s="96"/>
      <c r="T11" s="96"/>
    </row>
    <row r="12" spans="1:20">
      <c r="B12" s="20"/>
      <c r="C12" s="21"/>
      <c r="D12" s="21"/>
      <c r="E12" s="21"/>
      <c r="F12" s="21"/>
      <c r="G12" s="21"/>
      <c r="H12" s="21"/>
      <c r="I12" s="21"/>
      <c r="J12" s="21"/>
      <c r="K12" s="21"/>
      <c r="L12" s="21"/>
      <c r="M12" s="21"/>
      <c r="N12" s="21"/>
      <c r="O12" s="21"/>
      <c r="P12" s="21"/>
      <c r="Q12" s="21"/>
      <c r="R12" s="21"/>
      <c r="S12" s="21"/>
      <c r="T12" s="21"/>
    </row>
    <row r="13" spans="1:20">
      <c r="B13" s="20"/>
      <c r="C13" s="30" t="s">
        <v>37</v>
      </c>
      <c r="D13" s="35"/>
      <c r="E13" s="46"/>
      <c r="F13" s="38"/>
      <c r="G13" s="38"/>
      <c r="H13" s="40"/>
      <c r="I13" s="39"/>
      <c r="J13" s="38"/>
      <c r="K13" s="38"/>
      <c r="L13" s="38"/>
      <c r="M13" s="39"/>
      <c r="N13" s="38"/>
      <c r="O13" s="38"/>
      <c r="P13" s="38"/>
      <c r="Q13" s="21"/>
      <c r="R13" s="21"/>
      <c r="S13" s="21"/>
      <c r="T13" s="21"/>
    </row>
    <row r="14" spans="1:20">
      <c r="B14" s="20"/>
      <c r="C14" s="35"/>
      <c r="D14" s="35"/>
      <c r="E14" s="35"/>
      <c r="F14" s="38"/>
      <c r="G14" s="39"/>
      <c r="H14" s="39"/>
      <c r="I14" s="39"/>
      <c r="J14" s="38"/>
      <c r="K14" s="39"/>
      <c r="L14" s="39"/>
      <c r="M14" s="39"/>
      <c r="N14" s="38"/>
      <c r="O14" s="39"/>
      <c r="P14" s="39"/>
      <c r="Q14" s="21"/>
      <c r="R14" s="21"/>
      <c r="S14" s="21"/>
      <c r="T14" s="21"/>
    </row>
    <row r="15" spans="1:20">
      <c r="B15" s="20"/>
      <c r="C15" s="29" t="s">
        <v>42</v>
      </c>
      <c r="D15" s="21"/>
      <c r="E15" s="21"/>
      <c r="F15" s="21"/>
      <c r="G15" s="21"/>
      <c r="H15" s="21"/>
      <c r="I15" s="21"/>
      <c r="J15" s="21"/>
      <c r="K15" s="21"/>
      <c r="L15" s="21"/>
      <c r="M15" s="21"/>
      <c r="N15" s="21"/>
      <c r="O15" s="21"/>
      <c r="P15" s="21"/>
      <c r="Q15" s="21"/>
      <c r="R15" s="21"/>
      <c r="S15" s="21"/>
      <c r="T15" s="21"/>
    </row>
    <row r="16" spans="1:20">
      <c r="B16" s="20"/>
      <c r="C16" s="22" t="s">
        <v>39</v>
      </c>
      <c r="D16" s="22" t="s">
        <v>37</v>
      </c>
      <c r="E16" s="22" t="s">
        <v>41</v>
      </c>
      <c r="F16" s="97">
        <v>2011</v>
      </c>
      <c r="G16" s="41">
        <v>2015</v>
      </c>
      <c r="H16" s="41">
        <v>2020</v>
      </c>
      <c r="I16" s="41">
        <v>2025</v>
      </c>
      <c r="J16" s="41">
        <v>2030</v>
      </c>
      <c r="K16" s="41">
        <v>2035</v>
      </c>
      <c r="L16" s="41">
        <v>2040</v>
      </c>
      <c r="M16" s="41">
        <v>2045</v>
      </c>
      <c r="N16" s="41">
        <v>2050</v>
      </c>
      <c r="O16" s="21"/>
      <c r="P16" s="21"/>
      <c r="Q16" s="21"/>
      <c r="R16" s="21"/>
      <c r="S16" s="21"/>
      <c r="T16" s="21"/>
    </row>
    <row r="17" spans="2:20">
      <c r="B17" s="20"/>
      <c r="C17" s="35" t="s">
        <v>95</v>
      </c>
      <c r="D17" s="35" t="s">
        <v>43</v>
      </c>
      <c r="E17" s="35" t="s">
        <v>44</v>
      </c>
      <c r="F17" s="98">
        <v>1</v>
      </c>
      <c r="G17" s="65">
        <v>1</v>
      </c>
      <c r="H17" s="65">
        <v>1</v>
      </c>
      <c r="I17" s="65">
        <v>1</v>
      </c>
      <c r="J17" s="65">
        <v>1</v>
      </c>
      <c r="K17" s="65">
        <v>1</v>
      </c>
      <c r="L17" s="65">
        <v>1</v>
      </c>
      <c r="M17" s="65">
        <v>1</v>
      </c>
      <c r="N17" s="65">
        <v>1</v>
      </c>
      <c r="O17" s="21"/>
      <c r="P17" s="21"/>
      <c r="Q17" s="21"/>
      <c r="R17" s="21"/>
      <c r="S17" s="21"/>
      <c r="T17" s="21"/>
    </row>
    <row r="18" spans="2:20">
      <c r="B18" s="20"/>
      <c r="C18" s="99" t="s">
        <v>95</v>
      </c>
      <c r="D18" s="99" t="s">
        <v>47</v>
      </c>
      <c r="E18" s="99" t="s">
        <v>48</v>
      </c>
      <c r="F18" s="100">
        <v>0</v>
      </c>
      <c r="G18" s="101">
        <v>0</v>
      </c>
      <c r="H18" s="101">
        <v>0</v>
      </c>
      <c r="I18" s="101">
        <v>0</v>
      </c>
      <c r="J18" s="101">
        <v>0</v>
      </c>
      <c r="K18" s="101">
        <v>0</v>
      </c>
      <c r="L18" s="101">
        <v>0</v>
      </c>
      <c r="M18" s="101">
        <v>0</v>
      </c>
      <c r="N18" s="101">
        <v>0</v>
      </c>
      <c r="O18" s="36"/>
      <c r="P18" s="36"/>
      <c r="Q18" s="21"/>
      <c r="R18" s="21"/>
      <c r="S18" s="21"/>
      <c r="T18" s="21"/>
    </row>
    <row r="19" spans="2:20">
      <c r="B19" s="20"/>
      <c r="C19" s="35" t="s">
        <v>49</v>
      </c>
      <c r="D19" s="35" t="s">
        <v>96</v>
      </c>
      <c r="E19" s="35" t="s">
        <v>97</v>
      </c>
      <c r="F19" s="98">
        <v>1</v>
      </c>
      <c r="G19" s="65">
        <v>1</v>
      </c>
      <c r="H19" s="65">
        <v>1</v>
      </c>
      <c r="I19" s="65">
        <v>1</v>
      </c>
      <c r="J19" s="65">
        <v>1</v>
      </c>
      <c r="K19" s="65">
        <v>1</v>
      </c>
      <c r="L19" s="65">
        <v>1</v>
      </c>
      <c r="M19" s="65">
        <v>1</v>
      </c>
      <c r="N19" s="65">
        <v>1</v>
      </c>
      <c r="O19" s="36"/>
      <c r="P19" s="36"/>
      <c r="Q19" s="21"/>
      <c r="R19" s="21"/>
      <c r="S19" s="21"/>
      <c r="T19" s="21"/>
    </row>
    <row r="20" spans="2:20">
      <c r="B20" s="20"/>
      <c r="C20" s="99" t="s">
        <v>49</v>
      </c>
      <c r="D20" s="99" t="s">
        <v>98</v>
      </c>
      <c r="E20" s="99" t="s">
        <v>99</v>
      </c>
      <c r="F20" s="100">
        <v>0</v>
      </c>
      <c r="G20" s="101">
        <v>0</v>
      </c>
      <c r="H20" s="101">
        <v>0</v>
      </c>
      <c r="I20" s="101">
        <v>0</v>
      </c>
      <c r="J20" s="101">
        <v>0</v>
      </c>
      <c r="K20" s="101">
        <v>0</v>
      </c>
      <c r="L20" s="101">
        <v>0</v>
      </c>
      <c r="M20" s="101">
        <v>0</v>
      </c>
      <c r="N20" s="101">
        <v>0</v>
      </c>
      <c r="O20" s="36"/>
      <c r="P20" s="36"/>
      <c r="Q20" s="21"/>
      <c r="R20" s="21"/>
      <c r="S20" s="21"/>
      <c r="T20" s="21"/>
    </row>
    <row r="21" spans="2:20">
      <c r="B21" s="20"/>
      <c r="C21" s="35" t="s">
        <v>100</v>
      </c>
      <c r="D21" s="35" t="s">
        <v>43</v>
      </c>
      <c r="E21" s="35" t="s">
        <v>101</v>
      </c>
      <c r="F21" s="98">
        <v>0.99082400000000004</v>
      </c>
      <c r="G21" s="65">
        <v>0.98877271794871791</v>
      </c>
      <c r="H21" s="65">
        <v>0.98620861538461535</v>
      </c>
      <c r="I21" s="65">
        <v>0.9836445128205128</v>
      </c>
      <c r="J21" s="65">
        <v>0.98108041025641024</v>
      </c>
      <c r="K21" s="65">
        <v>0.97851630769230769</v>
      </c>
      <c r="L21" s="65">
        <v>0.97595220512820513</v>
      </c>
      <c r="M21" s="65">
        <v>0.97338810256410258</v>
      </c>
      <c r="N21" s="65">
        <v>0.97082400000000002</v>
      </c>
      <c r="O21" s="36"/>
      <c r="P21" s="36"/>
      <c r="Q21" s="21"/>
      <c r="R21" s="21"/>
      <c r="S21" s="21"/>
      <c r="T21" s="21"/>
    </row>
    <row r="22" spans="2:20">
      <c r="B22" s="20"/>
      <c r="C22" s="35" t="s">
        <v>100</v>
      </c>
      <c r="D22" s="35" t="s">
        <v>45</v>
      </c>
      <c r="E22" s="35" t="s">
        <v>46</v>
      </c>
      <c r="F22" s="102">
        <v>0</v>
      </c>
      <c r="G22" s="65">
        <v>2.0512820512820513E-3</v>
      </c>
      <c r="H22" s="65">
        <v>4.6153846153846149E-3</v>
      </c>
      <c r="I22" s="65">
        <v>7.1794871794871795E-3</v>
      </c>
      <c r="J22" s="65">
        <v>9.743589743589744E-3</v>
      </c>
      <c r="K22" s="65">
        <v>1.2307692307692308E-2</v>
      </c>
      <c r="L22" s="65">
        <v>1.4871794871794871E-2</v>
      </c>
      <c r="M22" s="65">
        <v>1.7435897435897435E-2</v>
      </c>
      <c r="N22" s="65">
        <v>0.02</v>
      </c>
      <c r="O22" s="36"/>
      <c r="P22" s="36"/>
      <c r="Q22" s="21"/>
      <c r="R22" s="21"/>
      <c r="S22" s="21"/>
      <c r="T22" s="21"/>
    </row>
    <row r="23" spans="2:20">
      <c r="B23" s="20"/>
      <c r="C23" s="35" t="s">
        <v>100</v>
      </c>
      <c r="D23" s="35" t="s">
        <v>102</v>
      </c>
      <c r="E23" s="35" t="s">
        <v>103</v>
      </c>
      <c r="F23" s="102">
        <v>1.2160000000000001E-3</v>
      </c>
      <c r="G23" s="65">
        <v>1.2160000000000001E-3</v>
      </c>
      <c r="H23" s="65">
        <v>1.2160000000000001E-3</v>
      </c>
      <c r="I23" s="65">
        <v>1.2160000000000001E-3</v>
      </c>
      <c r="J23" s="65">
        <v>1.2160000000000001E-3</v>
      </c>
      <c r="K23" s="65">
        <v>1.2160000000000001E-3</v>
      </c>
      <c r="L23" s="65">
        <v>1.2160000000000001E-3</v>
      </c>
      <c r="M23" s="65">
        <v>1.2160000000000001E-3</v>
      </c>
      <c r="N23" s="65">
        <v>1.2160000000000001E-3</v>
      </c>
      <c r="O23" s="36"/>
      <c r="P23" s="36"/>
      <c r="Q23" s="21"/>
      <c r="R23" s="21"/>
      <c r="S23" s="21"/>
      <c r="T23" s="21"/>
    </row>
    <row r="24" spans="2:20">
      <c r="B24" s="20"/>
      <c r="C24" s="35" t="s">
        <v>100</v>
      </c>
      <c r="D24" s="35" t="s">
        <v>104</v>
      </c>
      <c r="E24" s="35" t="s">
        <v>105</v>
      </c>
      <c r="F24" s="102">
        <v>7.9600000000000001E-3</v>
      </c>
      <c r="G24" s="65">
        <v>7.9600000000000001E-3</v>
      </c>
      <c r="H24" s="65">
        <v>7.9600000000000001E-3</v>
      </c>
      <c r="I24" s="65">
        <v>7.9600000000000001E-3</v>
      </c>
      <c r="J24" s="65">
        <v>7.9600000000000001E-3</v>
      </c>
      <c r="K24" s="65">
        <v>7.9600000000000001E-3</v>
      </c>
      <c r="L24" s="65">
        <v>7.9600000000000001E-3</v>
      </c>
      <c r="M24" s="65">
        <v>7.9600000000000001E-3</v>
      </c>
      <c r="N24" s="65">
        <v>7.9600000000000001E-3</v>
      </c>
      <c r="O24" s="36"/>
      <c r="P24" s="36"/>
      <c r="Q24" s="21"/>
      <c r="R24" s="21"/>
      <c r="S24" s="21"/>
      <c r="T24" s="21"/>
    </row>
    <row r="25" spans="2:20">
      <c r="B25" s="20"/>
      <c r="C25" s="45" t="s">
        <v>100</v>
      </c>
      <c r="D25" s="45" t="s">
        <v>47</v>
      </c>
      <c r="E25" s="45" t="s">
        <v>48</v>
      </c>
      <c r="F25" s="103">
        <v>0</v>
      </c>
      <c r="G25" s="66">
        <v>0</v>
      </c>
      <c r="H25" s="66">
        <v>0</v>
      </c>
      <c r="I25" s="66">
        <v>0</v>
      </c>
      <c r="J25" s="66">
        <v>0</v>
      </c>
      <c r="K25" s="66">
        <v>0</v>
      </c>
      <c r="L25" s="66">
        <v>0</v>
      </c>
      <c r="M25" s="66">
        <v>0</v>
      </c>
      <c r="N25" s="66">
        <v>0</v>
      </c>
      <c r="O25" s="36"/>
      <c r="P25" s="36"/>
      <c r="Q25" s="21"/>
      <c r="R25" s="21"/>
      <c r="S25" s="21"/>
      <c r="T25" s="21"/>
    </row>
    <row r="26" spans="2:20">
      <c r="B26" s="20"/>
      <c r="C26" s="35"/>
      <c r="D26" s="35"/>
      <c r="E26" s="35"/>
      <c r="F26" s="36"/>
      <c r="G26" s="36"/>
      <c r="H26" s="36"/>
      <c r="I26" s="37"/>
      <c r="J26" s="36"/>
      <c r="K26" s="36"/>
      <c r="L26" s="36"/>
      <c r="M26" s="37"/>
      <c r="N26" s="36"/>
      <c r="O26" s="36"/>
      <c r="P26" s="36"/>
      <c r="Q26" s="21"/>
      <c r="R26" s="21"/>
      <c r="S26" s="21"/>
      <c r="T26" s="21"/>
    </row>
    <row r="27" spans="2:20">
      <c r="B27" s="20"/>
      <c r="C27" s="29" t="s">
        <v>50</v>
      </c>
      <c r="D27" s="21"/>
      <c r="E27" s="21"/>
      <c r="F27" s="21"/>
      <c r="G27" s="21"/>
      <c r="H27" s="21"/>
      <c r="I27" s="21"/>
      <c r="J27" s="21"/>
      <c r="K27" s="21"/>
      <c r="L27" s="21"/>
      <c r="M27" s="21"/>
      <c r="N27" s="21"/>
      <c r="O27" s="36"/>
      <c r="P27" s="36"/>
      <c r="Q27" s="21"/>
      <c r="R27" s="21"/>
      <c r="S27" s="21"/>
      <c r="T27" s="21"/>
    </row>
    <row r="28" spans="2:20">
      <c r="B28" s="20"/>
      <c r="C28" s="22" t="s">
        <v>39</v>
      </c>
      <c r="D28" s="22" t="s">
        <v>37</v>
      </c>
      <c r="E28" s="22" t="s">
        <v>41</v>
      </c>
      <c r="F28" s="97">
        <v>2011</v>
      </c>
      <c r="G28" s="41">
        <v>2015</v>
      </c>
      <c r="H28" s="41">
        <v>2020</v>
      </c>
      <c r="I28" s="41">
        <v>2025</v>
      </c>
      <c r="J28" s="41">
        <v>2030</v>
      </c>
      <c r="K28" s="41">
        <v>2035</v>
      </c>
      <c r="L28" s="41">
        <v>2040</v>
      </c>
      <c r="M28" s="41">
        <v>2045</v>
      </c>
      <c r="N28" s="41">
        <v>2050</v>
      </c>
      <c r="O28" s="36"/>
      <c r="P28" s="36"/>
      <c r="Q28" s="21"/>
      <c r="R28" s="21"/>
      <c r="S28" s="21"/>
      <c r="T28" s="21"/>
    </row>
    <row r="29" spans="2:20">
      <c r="B29" s="20"/>
      <c r="C29" s="35" t="s">
        <v>95</v>
      </c>
      <c r="D29" s="35" t="s">
        <v>43</v>
      </c>
      <c r="E29" s="35" t="s">
        <v>44</v>
      </c>
      <c r="F29" s="98">
        <v>1</v>
      </c>
      <c r="G29" s="65">
        <v>0.8666666666666667</v>
      </c>
      <c r="H29" s="65">
        <v>0.7</v>
      </c>
      <c r="I29" s="65">
        <v>0.7</v>
      </c>
      <c r="J29" s="65">
        <v>0.7</v>
      </c>
      <c r="K29" s="65">
        <v>0.7</v>
      </c>
      <c r="L29" s="65">
        <v>0.7</v>
      </c>
      <c r="M29" s="65">
        <v>0.7</v>
      </c>
      <c r="N29" s="65">
        <v>0.7</v>
      </c>
      <c r="O29" s="21"/>
      <c r="P29" s="21"/>
      <c r="Q29" s="21"/>
      <c r="R29" s="21"/>
      <c r="S29" s="21"/>
      <c r="T29" s="21"/>
    </row>
    <row r="30" spans="2:20">
      <c r="B30" s="20"/>
      <c r="C30" s="99" t="s">
        <v>95</v>
      </c>
      <c r="D30" s="99" t="s">
        <v>47</v>
      </c>
      <c r="E30" s="99" t="s">
        <v>48</v>
      </c>
      <c r="F30" s="100">
        <v>0</v>
      </c>
      <c r="G30" s="101">
        <v>0.13333333333333333</v>
      </c>
      <c r="H30" s="101">
        <v>0.3</v>
      </c>
      <c r="I30" s="101">
        <v>0.3</v>
      </c>
      <c r="J30" s="101">
        <v>0.3</v>
      </c>
      <c r="K30" s="101">
        <v>0.3</v>
      </c>
      <c r="L30" s="101">
        <v>0.3</v>
      </c>
      <c r="M30" s="101">
        <v>0.3</v>
      </c>
      <c r="N30" s="101">
        <v>0.3</v>
      </c>
      <c r="O30" s="36"/>
      <c r="P30" s="36"/>
      <c r="Q30" s="21"/>
      <c r="R30" s="21"/>
      <c r="S30" s="21"/>
      <c r="T30" s="21"/>
    </row>
    <row r="31" spans="2:20">
      <c r="B31" s="20"/>
      <c r="C31" s="35" t="s">
        <v>49</v>
      </c>
      <c r="D31" s="35" t="s">
        <v>96</v>
      </c>
      <c r="E31" s="35" t="s">
        <v>97</v>
      </c>
      <c r="F31" s="98">
        <v>1</v>
      </c>
      <c r="G31" s="65">
        <v>0.98974358974358978</v>
      </c>
      <c r="H31" s="65">
        <v>0.97692307692307689</v>
      </c>
      <c r="I31" s="65">
        <v>0.96410256410256412</v>
      </c>
      <c r="J31" s="65">
        <v>0.95128205128205123</v>
      </c>
      <c r="K31" s="65">
        <v>0.93846153846153846</v>
      </c>
      <c r="L31" s="65">
        <v>0.92564102564102568</v>
      </c>
      <c r="M31" s="65">
        <v>0.9128205128205128</v>
      </c>
      <c r="N31" s="65">
        <v>0.9</v>
      </c>
      <c r="O31" s="36"/>
      <c r="P31" s="36"/>
      <c r="Q31" s="21"/>
      <c r="R31" s="21"/>
      <c r="S31" s="21"/>
      <c r="T31" s="21"/>
    </row>
    <row r="32" spans="2:20">
      <c r="B32" s="20"/>
      <c r="C32" s="99" t="s">
        <v>49</v>
      </c>
      <c r="D32" s="99" t="s">
        <v>98</v>
      </c>
      <c r="E32" s="99" t="s">
        <v>99</v>
      </c>
      <c r="F32" s="100">
        <v>0</v>
      </c>
      <c r="G32" s="101">
        <v>1.0256410256410256E-2</v>
      </c>
      <c r="H32" s="101">
        <v>2.3076923076923078E-2</v>
      </c>
      <c r="I32" s="101">
        <v>3.5897435897435895E-2</v>
      </c>
      <c r="J32" s="101">
        <v>4.8717948717948718E-2</v>
      </c>
      <c r="K32" s="101">
        <v>6.1538461538461542E-2</v>
      </c>
      <c r="L32" s="101">
        <v>7.4358974358974358E-2</v>
      </c>
      <c r="M32" s="101">
        <v>8.7179487179487175E-2</v>
      </c>
      <c r="N32" s="101">
        <v>0.1</v>
      </c>
      <c r="O32" s="36"/>
      <c r="P32" s="36"/>
      <c r="Q32" s="21"/>
      <c r="R32" s="21"/>
      <c r="S32" s="21"/>
      <c r="T32" s="21"/>
    </row>
    <row r="33" spans="2:20">
      <c r="B33" s="20"/>
      <c r="C33" s="35" t="s">
        <v>100</v>
      </c>
      <c r="D33" s="35" t="s">
        <v>43</v>
      </c>
      <c r="E33" s="35" t="s">
        <v>101</v>
      </c>
      <c r="F33" s="98">
        <v>0.99082400000000004</v>
      </c>
      <c r="G33" s="65">
        <v>0.98569579487179482</v>
      </c>
      <c r="H33" s="65">
        <v>0.97928553846153843</v>
      </c>
      <c r="I33" s="65">
        <v>0.97287528205128204</v>
      </c>
      <c r="J33" s="65">
        <v>0.96646502564102565</v>
      </c>
      <c r="K33" s="65">
        <v>0.96005476923076927</v>
      </c>
      <c r="L33" s="65">
        <v>0.95364451282051277</v>
      </c>
      <c r="M33" s="65">
        <v>0.94723425641025638</v>
      </c>
      <c r="N33" s="65">
        <v>0.94082399999999999</v>
      </c>
      <c r="O33" s="36"/>
      <c r="P33" s="36"/>
      <c r="Q33" s="21"/>
      <c r="R33" s="21"/>
      <c r="S33" s="21"/>
      <c r="T33" s="21"/>
    </row>
    <row r="34" spans="2:20">
      <c r="B34" s="20"/>
      <c r="C34" s="35" t="s">
        <v>100</v>
      </c>
      <c r="D34" s="35" t="s">
        <v>45</v>
      </c>
      <c r="E34" s="35" t="s">
        <v>46</v>
      </c>
      <c r="F34" s="98">
        <v>0</v>
      </c>
      <c r="G34" s="65">
        <v>5.1282051282051282E-3</v>
      </c>
      <c r="H34" s="65">
        <v>1.1538461538461539E-2</v>
      </c>
      <c r="I34" s="65">
        <v>1.7948717948717947E-2</v>
      </c>
      <c r="J34" s="65">
        <v>2.4358974358974359E-2</v>
      </c>
      <c r="K34" s="65">
        <v>3.0769230769230771E-2</v>
      </c>
      <c r="L34" s="65">
        <v>3.7179487179487179E-2</v>
      </c>
      <c r="M34" s="65">
        <v>4.3589743589743588E-2</v>
      </c>
      <c r="N34" s="65">
        <v>0.05</v>
      </c>
      <c r="O34" s="36"/>
      <c r="P34" s="36"/>
      <c r="Q34" s="21"/>
      <c r="R34" s="21"/>
      <c r="S34" s="21"/>
      <c r="T34" s="21"/>
    </row>
    <row r="35" spans="2:20">
      <c r="B35" s="20"/>
      <c r="C35" s="35" t="s">
        <v>100</v>
      </c>
      <c r="D35" s="35" t="s">
        <v>102</v>
      </c>
      <c r="E35" s="35" t="s">
        <v>103</v>
      </c>
      <c r="F35" s="98">
        <v>1.2160000000000001E-3</v>
      </c>
      <c r="G35" s="65">
        <v>1.2160000000000001E-3</v>
      </c>
      <c r="H35" s="65">
        <v>1.2160000000000001E-3</v>
      </c>
      <c r="I35" s="65">
        <v>1.2160000000000001E-3</v>
      </c>
      <c r="J35" s="65">
        <v>1.2160000000000001E-3</v>
      </c>
      <c r="K35" s="65">
        <v>1.2160000000000001E-3</v>
      </c>
      <c r="L35" s="65">
        <v>1.2160000000000001E-3</v>
      </c>
      <c r="M35" s="65">
        <v>1.2160000000000001E-3</v>
      </c>
      <c r="N35" s="65">
        <v>1.2160000000000001E-3</v>
      </c>
      <c r="O35" s="36"/>
      <c r="P35" s="36"/>
      <c r="Q35" s="21"/>
      <c r="R35" s="21"/>
      <c r="S35" s="21"/>
      <c r="T35" s="21"/>
    </row>
    <row r="36" spans="2:20">
      <c r="B36" s="20"/>
      <c r="C36" s="35" t="s">
        <v>100</v>
      </c>
      <c r="D36" s="35" t="s">
        <v>104</v>
      </c>
      <c r="E36" s="35" t="s">
        <v>105</v>
      </c>
      <c r="F36" s="98">
        <v>7.9600000000000001E-3</v>
      </c>
      <c r="G36" s="65">
        <v>7.9600000000000001E-3</v>
      </c>
      <c r="H36" s="65">
        <v>7.9600000000000001E-3</v>
      </c>
      <c r="I36" s="65">
        <v>7.9600000000000001E-3</v>
      </c>
      <c r="J36" s="65">
        <v>7.9600000000000001E-3</v>
      </c>
      <c r="K36" s="65">
        <v>7.9600000000000001E-3</v>
      </c>
      <c r="L36" s="65">
        <v>7.9600000000000001E-3</v>
      </c>
      <c r="M36" s="65">
        <v>7.9600000000000001E-3</v>
      </c>
      <c r="N36" s="65">
        <v>7.9600000000000001E-3</v>
      </c>
      <c r="O36" s="36"/>
      <c r="P36" s="36"/>
      <c r="Q36" s="21"/>
      <c r="R36" s="21"/>
      <c r="S36" s="21"/>
      <c r="T36" s="21"/>
    </row>
    <row r="37" spans="2:20">
      <c r="B37" s="20"/>
      <c r="C37" s="45" t="s">
        <v>100</v>
      </c>
      <c r="D37" s="45" t="s">
        <v>47</v>
      </c>
      <c r="E37" s="45" t="s">
        <v>48</v>
      </c>
      <c r="F37" s="103">
        <v>0</v>
      </c>
      <c r="G37" s="66">
        <v>0</v>
      </c>
      <c r="H37" s="66">
        <v>0</v>
      </c>
      <c r="I37" s="66">
        <v>0</v>
      </c>
      <c r="J37" s="66">
        <v>0</v>
      </c>
      <c r="K37" s="66">
        <v>0</v>
      </c>
      <c r="L37" s="66">
        <v>0</v>
      </c>
      <c r="M37" s="66">
        <v>0</v>
      </c>
      <c r="N37" s="66">
        <v>0</v>
      </c>
      <c r="O37" s="36"/>
      <c r="P37" s="36"/>
      <c r="Q37" s="21"/>
      <c r="R37" s="21"/>
      <c r="S37" s="21"/>
      <c r="T37" s="21"/>
    </row>
    <row r="38" spans="2:20">
      <c r="B38" s="20"/>
      <c r="C38" s="35"/>
      <c r="D38" s="35"/>
      <c r="E38" s="35"/>
      <c r="F38" s="36"/>
      <c r="G38" s="36"/>
      <c r="H38" s="36"/>
      <c r="I38" s="37"/>
      <c r="J38" s="36"/>
      <c r="K38" s="36"/>
      <c r="L38" s="36"/>
      <c r="M38" s="37"/>
      <c r="N38" s="36"/>
      <c r="O38" s="36"/>
      <c r="P38" s="36"/>
      <c r="Q38" s="21"/>
      <c r="R38" s="21"/>
      <c r="S38" s="21"/>
      <c r="T38" s="21"/>
    </row>
    <row r="39" spans="2:20">
      <c r="B39" s="20"/>
      <c r="C39" s="29" t="s">
        <v>51</v>
      </c>
      <c r="D39" s="21"/>
      <c r="E39" s="21"/>
      <c r="F39" s="21"/>
      <c r="G39" s="21"/>
      <c r="H39" s="21"/>
      <c r="I39" s="21"/>
      <c r="J39" s="21"/>
      <c r="K39" s="21"/>
      <c r="L39" s="21"/>
      <c r="M39" s="21"/>
      <c r="N39" s="21"/>
      <c r="O39" s="36"/>
      <c r="P39" s="36"/>
      <c r="Q39" s="21"/>
      <c r="R39" s="21"/>
      <c r="S39" s="21"/>
      <c r="T39" s="21"/>
    </row>
    <row r="40" spans="2:20">
      <c r="B40" s="20"/>
      <c r="C40" s="22" t="s">
        <v>39</v>
      </c>
      <c r="D40" s="22" t="s">
        <v>37</v>
      </c>
      <c r="E40" s="22" t="s">
        <v>41</v>
      </c>
      <c r="F40" s="97">
        <v>2011</v>
      </c>
      <c r="G40" s="41">
        <v>2015</v>
      </c>
      <c r="H40" s="41">
        <v>2020</v>
      </c>
      <c r="I40" s="41">
        <v>2025</v>
      </c>
      <c r="J40" s="41">
        <v>2030</v>
      </c>
      <c r="K40" s="41">
        <v>2035</v>
      </c>
      <c r="L40" s="41">
        <v>2040</v>
      </c>
      <c r="M40" s="41">
        <v>2045</v>
      </c>
      <c r="N40" s="41">
        <v>2050</v>
      </c>
      <c r="O40" s="36"/>
      <c r="P40" s="36"/>
      <c r="Q40" s="21"/>
      <c r="R40" s="21"/>
      <c r="S40" s="21"/>
      <c r="T40" s="21"/>
    </row>
    <row r="41" spans="2:20">
      <c r="B41" s="20"/>
      <c r="C41" s="35" t="s">
        <v>95</v>
      </c>
      <c r="D41" s="35" t="s">
        <v>43</v>
      </c>
      <c r="E41" s="35" t="s">
        <v>44</v>
      </c>
      <c r="F41" s="98">
        <v>1</v>
      </c>
      <c r="G41" s="65">
        <v>0.8666666666666667</v>
      </c>
      <c r="H41" s="65">
        <v>0.7</v>
      </c>
      <c r="I41" s="65">
        <v>0.68333333333333335</v>
      </c>
      <c r="J41" s="65">
        <v>0.66666666666666674</v>
      </c>
      <c r="K41" s="65">
        <v>0.65</v>
      </c>
      <c r="L41" s="65">
        <v>0.6333333333333333</v>
      </c>
      <c r="M41" s="65">
        <v>0.6166666666666667</v>
      </c>
      <c r="N41" s="65">
        <v>0.6</v>
      </c>
      <c r="O41" s="21"/>
      <c r="P41" s="21"/>
      <c r="Q41" s="21"/>
      <c r="R41" s="21"/>
      <c r="S41" s="21"/>
      <c r="T41" s="21"/>
    </row>
    <row r="42" spans="2:20">
      <c r="B42" s="20"/>
      <c r="C42" s="99" t="s">
        <v>95</v>
      </c>
      <c r="D42" s="99" t="s">
        <v>47</v>
      </c>
      <c r="E42" s="99" t="s">
        <v>48</v>
      </c>
      <c r="F42" s="100">
        <v>0</v>
      </c>
      <c r="G42" s="101">
        <v>0.13333333333333333</v>
      </c>
      <c r="H42" s="101">
        <v>0.3</v>
      </c>
      <c r="I42" s="101">
        <v>0.31666666666666665</v>
      </c>
      <c r="J42" s="101">
        <v>0.33333333333333331</v>
      </c>
      <c r="K42" s="101">
        <v>0.35</v>
      </c>
      <c r="L42" s="101">
        <v>0.3666666666666667</v>
      </c>
      <c r="M42" s="101">
        <v>0.38333333333333336</v>
      </c>
      <c r="N42" s="101">
        <v>0.4</v>
      </c>
      <c r="O42" s="36"/>
      <c r="P42" s="36"/>
      <c r="Q42" s="21"/>
      <c r="R42" s="21"/>
      <c r="S42" s="21"/>
      <c r="T42" s="21"/>
    </row>
    <row r="43" spans="2:20">
      <c r="B43" s="20"/>
      <c r="C43" s="35" t="s">
        <v>49</v>
      </c>
      <c r="D43" s="35" t="s">
        <v>96</v>
      </c>
      <c r="E43" s="35" t="s">
        <v>97</v>
      </c>
      <c r="F43" s="98">
        <v>1</v>
      </c>
      <c r="G43" s="65">
        <v>0.98461538461538467</v>
      </c>
      <c r="H43" s="65">
        <v>0.9653846153846154</v>
      </c>
      <c r="I43" s="65">
        <v>0.94615384615384612</v>
      </c>
      <c r="J43" s="65">
        <v>0.92692307692307696</v>
      </c>
      <c r="K43" s="65">
        <v>0.90769230769230769</v>
      </c>
      <c r="L43" s="65">
        <v>0.88846153846153841</v>
      </c>
      <c r="M43" s="65">
        <v>0.86923076923076925</v>
      </c>
      <c r="N43" s="65">
        <v>0.85</v>
      </c>
      <c r="O43" s="36"/>
      <c r="P43" s="36"/>
      <c r="Q43" s="21"/>
      <c r="R43" s="21"/>
      <c r="S43" s="21"/>
      <c r="T43" s="21"/>
    </row>
    <row r="44" spans="2:20">
      <c r="B44" s="20"/>
      <c r="C44" s="99" t="s">
        <v>49</v>
      </c>
      <c r="D44" s="99" t="s">
        <v>98</v>
      </c>
      <c r="E44" s="99" t="s">
        <v>99</v>
      </c>
      <c r="F44" s="100">
        <v>0</v>
      </c>
      <c r="G44" s="101">
        <v>1.5384615384615384E-2</v>
      </c>
      <c r="H44" s="101">
        <v>3.461538461538461E-2</v>
      </c>
      <c r="I44" s="101">
        <v>5.3846153846153842E-2</v>
      </c>
      <c r="J44" s="101">
        <v>7.3076923076923067E-2</v>
      </c>
      <c r="K44" s="101">
        <v>9.2307692307692299E-2</v>
      </c>
      <c r="L44" s="101">
        <v>0.11153846153846153</v>
      </c>
      <c r="M44" s="101">
        <v>0.13076923076923075</v>
      </c>
      <c r="N44" s="101">
        <v>0.15</v>
      </c>
      <c r="O44" s="36"/>
      <c r="P44" s="36"/>
      <c r="Q44" s="21"/>
      <c r="R44" s="21"/>
      <c r="S44" s="21"/>
      <c r="T44" s="21"/>
    </row>
    <row r="45" spans="2:20">
      <c r="B45" s="20"/>
      <c r="C45" s="35" t="s">
        <v>100</v>
      </c>
      <c r="D45" s="35" t="s">
        <v>43</v>
      </c>
      <c r="E45" s="35" t="s">
        <v>101</v>
      </c>
      <c r="F45" s="98">
        <v>0.99082400000000004</v>
      </c>
      <c r="G45" s="65">
        <v>0.98056758974358971</v>
      </c>
      <c r="H45" s="65">
        <v>0.96774707692307693</v>
      </c>
      <c r="I45" s="65">
        <v>0.95492656410256416</v>
      </c>
      <c r="J45" s="65">
        <v>0.94210605128205127</v>
      </c>
      <c r="K45" s="65">
        <v>0.9292855384615385</v>
      </c>
      <c r="L45" s="65">
        <v>0.91646502564102561</v>
      </c>
      <c r="M45" s="65">
        <v>0.90364451282051284</v>
      </c>
      <c r="N45" s="65">
        <v>0.89082400000000006</v>
      </c>
      <c r="O45" s="36"/>
      <c r="P45" s="36"/>
      <c r="Q45" s="21"/>
      <c r="R45" s="21"/>
      <c r="S45" s="21"/>
      <c r="T45" s="21"/>
    </row>
    <row r="46" spans="2:20">
      <c r="B46" s="20"/>
      <c r="C46" s="35" t="s">
        <v>100</v>
      </c>
      <c r="D46" s="35" t="s">
        <v>45</v>
      </c>
      <c r="E46" s="35" t="s">
        <v>46</v>
      </c>
      <c r="F46" s="98">
        <v>0</v>
      </c>
      <c r="G46" s="65">
        <v>1.0256410256410256E-2</v>
      </c>
      <c r="H46" s="65">
        <v>2.3076923076923078E-2</v>
      </c>
      <c r="I46" s="65">
        <v>3.5897435897435895E-2</v>
      </c>
      <c r="J46" s="65">
        <v>4.8717948717948718E-2</v>
      </c>
      <c r="K46" s="65">
        <v>6.1538461538461542E-2</v>
      </c>
      <c r="L46" s="65">
        <v>7.4358974358974358E-2</v>
      </c>
      <c r="M46" s="65">
        <v>8.7179487179487175E-2</v>
      </c>
      <c r="N46" s="65">
        <v>0.1</v>
      </c>
      <c r="O46" s="36"/>
      <c r="P46" s="36"/>
      <c r="Q46" s="21"/>
      <c r="R46" s="21"/>
      <c r="S46" s="21"/>
      <c r="T46" s="21"/>
    </row>
    <row r="47" spans="2:20">
      <c r="B47" s="20"/>
      <c r="C47" s="35" t="s">
        <v>100</v>
      </c>
      <c r="D47" s="35" t="s">
        <v>102</v>
      </c>
      <c r="E47" s="35" t="s">
        <v>103</v>
      </c>
      <c r="F47" s="98">
        <v>1.2160000000000001E-3</v>
      </c>
      <c r="G47" s="65">
        <v>1.2160000000000001E-3</v>
      </c>
      <c r="H47" s="65">
        <v>1.2160000000000001E-3</v>
      </c>
      <c r="I47" s="65">
        <v>1.2160000000000001E-3</v>
      </c>
      <c r="J47" s="65">
        <v>1.2160000000000001E-3</v>
      </c>
      <c r="K47" s="65">
        <v>1.2160000000000001E-3</v>
      </c>
      <c r="L47" s="65">
        <v>1.2160000000000001E-3</v>
      </c>
      <c r="M47" s="65">
        <v>1.2160000000000001E-3</v>
      </c>
      <c r="N47" s="65">
        <v>1.2160000000000001E-3</v>
      </c>
      <c r="O47" s="36"/>
      <c r="P47" s="36"/>
      <c r="Q47" s="21"/>
      <c r="R47" s="21"/>
      <c r="S47" s="21"/>
      <c r="T47" s="21"/>
    </row>
    <row r="48" spans="2:20">
      <c r="B48" s="20"/>
      <c r="C48" s="35" t="s">
        <v>100</v>
      </c>
      <c r="D48" s="35" t="s">
        <v>104</v>
      </c>
      <c r="E48" s="35" t="s">
        <v>105</v>
      </c>
      <c r="F48" s="98">
        <v>7.9600000000000001E-3</v>
      </c>
      <c r="G48" s="65">
        <v>7.9600000000000001E-3</v>
      </c>
      <c r="H48" s="65">
        <v>7.9600000000000001E-3</v>
      </c>
      <c r="I48" s="65">
        <v>7.9600000000000001E-3</v>
      </c>
      <c r="J48" s="65">
        <v>7.9600000000000001E-3</v>
      </c>
      <c r="K48" s="65">
        <v>7.9600000000000001E-3</v>
      </c>
      <c r="L48" s="65">
        <v>7.9600000000000001E-3</v>
      </c>
      <c r="M48" s="65">
        <v>7.9600000000000001E-3</v>
      </c>
      <c r="N48" s="65">
        <v>7.9600000000000001E-3</v>
      </c>
      <c r="O48" s="36"/>
      <c r="P48" s="36"/>
      <c r="Q48" s="21"/>
      <c r="R48" s="21"/>
      <c r="S48" s="21"/>
      <c r="T48" s="21"/>
    </row>
    <row r="49" spans="2:20">
      <c r="B49" s="20"/>
      <c r="C49" s="45" t="s">
        <v>100</v>
      </c>
      <c r="D49" s="45" t="s">
        <v>47</v>
      </c>
      <c r="E49" s="45" t="s">
        <v>48</v>
      </c>
      <c r="F49" s="103">
        <v>0</v>
      </c>
      <c r="G49" s="66">
        <v>0</v>
      </c>
      <c r="H49" s="66">
        <v>0</v>
      </c>
      <c r="I49" s="66">
        <v>0</v>
      </c>
      <c r="J49" s="66">
        <v>0</v>
      </c>
      <c r="K49" s="66">
        <v>0</v>
      </c>
      <c r="L49" s="66">
        <v>0</v>
      </c>
      <c r="M49" s="66">
        <v>0</v>
      </c>
      <c r="N49" s="66">
        <v>0</v>
      </c>
      <c r="O49" s="36"/>
      <c r="P49" s="36"/>
      <c r="Q49" s="21"/>
      <c r="R49" s="21"/>
      <c r="S49" s="21"/>
      <c r="T49" s="21"/>
    </row>
    <row r="50" spans="2:20">
      <c r="B50" s="20"/>
      <c r="C50" s="35"/>
      <c r="D50" s="35"/>
      <c r="E50" s="35"/>
      <c r="F50" s="36"/>
      <c r="G50" s="36"/>
      <c r="H50" s="36"/>
      <c r="I50" s="37"/>
      <c r="J50" s="36"/>
      <c r="K50" s="36"/>
      <c r="L50" s="36"/>
      <c r="M50" s="37"/>
      <c r="N50" s="36"/>
      <c r="O50" s="36"/>
      <c r="P50" s="36"/>
      <c r="Q50" s="21"/>
      <c r="R50" s="21"/>
      <c r="S50" s="21"/>
      <c r="T50" s="21"/>
    </row>
    <row r="51" spans="2:20">
      <c r="B51" s="20"/>
      <c r="C51" s="29" t="s">
        <v>52</v>
      </c>
      <c r="D51" s="21"/>
      <c r="E51" s="21"/>
      <c r="F51" s="21"/>
      <c r="G51" s="21"/>
      <c r="H51" s="21"/>
      <c r="I51" s="21"/>
      <c r="J51" s="21"/>
      <c r="K51" s="21"/>
      <c r="L51" s="21"/>
      <c r="M51" s="21"/>
      <c r="N51" s="21"/>
      <c r="O51" s="36"/>
      <c r="P51" s="36"/>
      <c r="Q51" s="21"/>
      <c r="R51" s="21"/>
      <c r="S51" s="21"/>
      <c r="T51" s="21"/>
    </row>
    <row r="52" spans="2:20">
      <c r="B52" s="20"/>
      <c r="C52" s="22" t="s">
        <v>39</v>
      </c>
      <c r="D52" s="22" t="s">
        <v>37</v>
      </c>
      <c r="E52" s="22" t="s">
        <v>41</v>
      </c>
      <c r="F52" s="97">
        <v>2011</v>
      </c>
      <c r="G52" s="41">
        <v>2015</v>
      </c>
      <c r="H52" s="41">
        <v>2020</v>
      </c>
      <c r="I52" s="41">
        <v>2025</v>
      </c>
      <c r="J52" s="41">
        <v>2030</v>
      </c>
      <c r="K52" s="41">
        <v>2035</v>
      </c>
      <c r="L52" s="41">
        <v>2040</v>
      </c>
      <c r="M52" s="41">
        <v>2045</v>
      </c>
      <c r="N52" s="41">
        <v>2050</v>
      </c>
      <c r="O52" s="44"/>
      <c r="P52" s="32"/>
      <c r="Q52" s="21"/>
      <c r="R52" s="21"/>
      <c r="S52" s="21"/>
      <c r="T52" s="21"/>
    </row>
    <row r="53" spans="2:20">
      <c r="B53" s="20"/>
      <c r="C53" s="35" t="s">
        <v>95</v>
      </c>
      <c r="D53" s="35" t="s">
        <v>43</v>
      </c>
      <c r="E53" s="35" t="s">
        <v>44</v>
      </c>
      <c r="F53" s="98">
        <v>1</v>
      </c>
      <c r="G53" s="65">
        <v>0.8666666666666667</v>
      </c>
      <c r="H53" s="65">
        <v>0.7</v>
      </c>
      <c r="I53" s="65">
        <v>0.60666666666666669</v>
      </c>
      <c r="J53" s="65">
        <v>0.57333333333333325</v>
      </c>
      <c r="K53" s="65">
        <v>0.54</v>
      </c>
      <c r="L53" s="65">
        <v>0.5066666666666666</v>
      </c>
      <c r="M53" s="65">
        <v>0.47333333333333333</v>
      </c>
      <c r="N53" s="65">
        <v>0.5</v>
      </c>
      <c r="O53" s="21"/>
      <c r="P53" s="21"/>
      <c r="Q53" s="21"/>
      <c r="R53" s="21"/>
      <c r="S53" s="21"/>
      <c r="T53" s="21"/>
    </row>
    <row r="54" spans="2:20">
      <c r="B54" s="20"/>
      <c r="C54" s="99" t="s">
        <v>95</v>
      </c>
      <c r="D54" s="99" t="s">
        <v>47</v>
      </c>
      <c r="E54" s="99" t="s">
        <v>48</v>
      </c>
      <c r="F54" s="100">
        <v>0</v>
      </c>
      <c r="G54" s="101">
        <v>0.13333333333333333</v>
      </c>
      <c r="H54" s="101">
        <v>0.3</v>
      </c>
      <c r="I54" s="101">
        <v>0.33333333333333331</v>
      </c>
      <c r="J54" s="101">
        <v>0.36666666666666664</v>
      </c>
      <c r="K54" s="101">
        <v>0.4</v>
      </c>
      <c r="L54" s="101">
        <v>0.43333333333333335</v>
      </c>
      <c r="M54" s="101">
        <v>0.46666666666666667</v>
      </c>
      <c r="N54" s="101">
        <v>0.5</v>
      </c>
      <c r="O54" s="36"/>
      <c r="P54" s="36"/>
      <c r="Q54" s="21"/>
      <c r="R54" s="21"/>
      <c r="S54" s="21"/>
      <c r="T54" s="21"/>
    </row>
    <row r="55" spans="2:20">
      <c r="B55" s="20"/>
      <c r="C55" s="35" t="s">
        <v>49</v>
      </c>
      <c r="D55" s="35" t="s">
        <v>96</v>
      </c>
      <c r="E55" s="35" t="s">
        <v>97</v>
      </c>
      <c r="F55" s="98">
        <v>1</v>
      </c>
      <c r="G55" s="65">
        <v>0.96923076923076923</v>
      </c>
      <c r="H55" s="65">
        <v>0.93076923076923079</v>
      </c>
      <c r="I55" s="65">
        <v>0.89230769230769236</v>
      </c>
      <c r="J55" s="65">
        <v>0.85384615384615392</v>
      </c>
      <c r="K55" s="65">
        <v>0.81538461538461537</v>
      </c>
      <c r="L55" s="65">
        <v>0.77692307692307694</v>
      </c>
      <c r="M55" s="65">
        <v>0.7384615384615385</v>
      </c>
      <c r="N55" s="65">
        <v>0.7</v>
      </c>
      <c r="O55" s="36"/>
      <c r="P55" s="36"/>
      <c r="Q55" s="21"/>
      <c r="R55" s="21"/>
      <c r="S55" s="21"/>
      <c r="T55" s="21"/>
    </row>
    <row r="56" spans="2:20">
      <c r="B56" s="20"/>
      <c r="C56" s="99" t="s">
        <v>49</v>
      </c>
      <c r="D56" s="99" t="s">
        <v>98</v>
      </c>
      <c r="E56" s="99" t="s">
        <v>99</v>
      </c>
      <c r="F56" s="100">
        <v>0</v>
      </c>
      <c r="G56" s="101">
        <v>3.0769230769230767E-2</v>
      </c>
      <c r="H56" s="101">
        <v>6.9230769230769221E-2</v>
      </c>
      <c r="I56" s="101">
        <v>0.10769230769230768</v>
      </c>
      <c r="J56" s="101">
        <v>0.14615384615384613</v>
      </c>
      <c r="K56" s="101">
        <v>0.1846153846153846</v>
      </c>
      <c r="L56" s="101">
        <v>0.22307692307692306</v>
      </c>
      <c r="M56" s="101">
        <v>0.2615384615384615</v>
      </c>
      <c r="N56" s="101">
        <v>0.3</v>
      </c>
      <c r="O56" s="36"/>
      <c r="P56" s="36"/>
      <c r="Q56" s="21"/>
      <c r="R56" s="21"/>
      <c r="S56" s="21"/>
      <c r="T56" s="21"/>
    </row>
    <row r="57" spans="2:20">
      <c r="B57" s="20"/>
      <c r="C57" s="35" t="s">
        <v>100</v>
      </c>
      <c r="D57" s="35" t="s">
        <v>43</v>
      </c>
      <c r="E57" s="35" t="s">
        <v>101</v>
      </c>
      <c r="F57" s="98">
        <v>0.99082400000000004</v>
      </c>
      <c r="G57" s="65">
        <v>0.97031117948717949</v>
      </c>
      <c r="H57" s="65">
        <v>0.94467015384615383</v>
      </c>
      <c r="I57" s="65">
        <v>0.91902912820512817</v>
      </c>
      <c r="J57" s="65">
        <v>0.89338810256410262</v>
      </c>
      <c r="K57" s="65">
        <v>0.86774707692307695</v>
      </c>
      <c r="L57" s="65">
        <v>0.84210605128205129</v>
      </c>
      <c r="M57" s="65">
        <v>0.81646502564102563</v>
      </c>
      <c r="N57" s="65">
        <v>0.79082399999999997</v>
      </c>
      <c r="O57" s="36"/>
      <c r="P57" s="36"/>
      <c r="Q57" s="21"/>
      <c r="R57" s="21"/>
      <c r="S57" s="21"/>
      <c r="T57" s="21"/>
    </row>
    <row r="58" spans="2:20">
      <c r="B58" s="20"/>
      <c r="C58" s="35" t="s">
        <v>100</v>
      </c>
      <c r="D58" s="35" t="s">
        <v>45</v>
      </c>
      <c r="E58" s="35" t="s">
        <v>46</v>
      </c>
      <c r="F58" s="98">
        <v>0</v>
      </c>
      <c r="G58" s="65">
        <v>2.0512820512820513E-2</v>
      </c>
      <c r="H58" s="65">
        <v>4.6153846153846156E-2</v>
      </c>
      <c r="I58" s="65">
        <v>7.179487179487179E-2</v>
      </c>
      <c r="J58" s="65">
        <v>9.7435897435897437E-2</v>
      </c>
      <c r="K58" s="65">
        <v>0.12307692307692308</v>
      </c>
      <c r="L58" s="65">
        <v>0.14871794871794872</v>
      </c>
      <c r="M58" s="65">
        <v>0.17435897435897435</v>
      </c>
      <c r="N58" s="65">
        <v>0.2</v>
      </c>
      <c r="O58" s="36"/>
      <c r="P58" s="36"/>
      <c r="Q58" s="21"/>
      <c r="R58" s="21"/>
      <c r="S58" s="21"/>
      <c r="T58" s="21"/>
    </row>
    <row r="59" spans="2:20">
      <c r="B59" s="20"/>
      <c r="C59" s="35" t="s">
        <v>100</v>
      </c>
      <c r="D59" s="35" t="s">
        <v>102</v>
      </c>
      <c r="E59" s="35" t="s">
        <v>103</v>
      </c>
      <c r="F59" s="98">
        <v>1.2160000000000001E-3</v>
      </c>
      <c r="G59" s="65">
        <v>1.2160000000000001E-3</v>
      </c>
      <c r="H59" s="65">
        <v>1.2160000000000001E-3</v>
      </c>
      <c r="I59" s="65">
        <v>1.2160000000000001E-3</v>
      </c>
      <c r="J59" s="65">
        <v>1.2160000000000001E-3</v>
      </c>
      <c r="K59" s="65">
        <v>1.2160000000000001E-3</v>
      </c>
      <c r="L59" s="65">
        <v>1.2160000000000001E-3</v>
      </c>
      <c r="M59" s="65">
        <v>1.2160000000000001E-3</v>
      </c>
      <c r="N59" s="65">
        <v>1.2160000000000001E-3</v>
      </c>
      <c r="O59" s="36"/>
      <c r="P59" s="36"/>
      <c r="Q59" s="21"/>
      <c r="R59" s="21"/>
      <c r="S59" s="21"/>
      <c r="T59" s="21"/>
    </row>
    <row r="60" spans="2:20">
      <c r="B60" s="20"/>
      <c r="C60" s="35" t="s">
        <v>100</v>
      </c>
      <c r="D60" s="35" t="s">
        <v>104</v>
      </c>
      <c r="E60" s="35" t="s">
        <v>105</v>
      </c>
      <c r="F60" s="98">
        <v>7.9600000000000001E-3</v>
      </c>
      <c r="G60" s="65">
        <v>7.9600000000000001E-3</v>
      </c>
      <c r="H60" s="65">
        <v>7.9600000000000001E-3</v>
      </c>
      <c r="I60" s="65">
        <v>7.9600000000000001E-3</v>
      </c>
      <c r="J60" s="65">
        <v>7.9600000000000001E-3</v>
      </c>
      <c r="K60" s="65">
        <v>7.9600000000000001E-3</v>
      </c>
      <c r="L60" s="65">
        <v>7.9600000000000001E-3</v>
      </c>
      <c r="M60" s="65">
        <v>7.9600000000000001E-3</v>
      </c>
      <c r="N60" s="65">
        <v>7.9600000000000001E-3</v>
      </c>
      <c r="O60" s="36"/>
      <c r="P60" s="36"/>
      <c r="Q60" s="21"/>
      <c r="R60" s="21"/>
      <c r="S60" s="21"/>
      <c r="T60" s="21"/>
    </row>
    <row r="61" spans="2:20">
      <c r="B61" s="20"/>
      <c r="C61" s="45" t="s">
        <v>100</v>
      </c>
      <c r="D61" s="45" t="s">
        <v>47</v>
      </c>
      <c r="E61" s="45" t="s">
        <v>48</v>
      </c>
      <c r="F61" s="103">
        <v>0</v>
      </c>
      <c r="G61" s="66">
        <v>0</v>
      </c>
      <c r="H61" s="66">
        <v>0</v>
      </c>
      <c r="I61" s="66">
        <v>0</v>
      </c>
      <c r="J61" s="66">
        <v>0</v>
      </c>
      <c r="K61" s="66">
        <v>0</v>
      </c>
      <c r="L61" s="66">
        <v>0</v>
      </c>
      <c r="M61" s="66">
        <v>0</v>
      </c>
      <c r="N61" s="66">
        <v>0</v>
      </c>
      <c r="O61" s="36"/>
      <c r="P61" s="36"/>
      <c r="Q61" s="21"/>
      <c r="R61" s="21"/>
      <c r="S61" s="21"/>
      <c r="T61" s="21"/>
    </row>
    <row r="62" spans="2:20">
      <c r="B62" s="20"/>
      <c r="C62" s="20"/>
      <c r="D62" s="20"/>
      <c r="E62" s="20"/>
      <c r="F62" s="20"/>
      <c r="G62" s="20"/>
      <c r="H62" s="20"/>
      <c r="I62" s="20"/>
      <c r="J62" s="20"/>
      <c r="K62" s="20"/>
      <c r="L62" s="20"/>
      <c r="M62" s="20"/>
      <c r="N62" s="20"/>
      <c r="O62" s="20"/>
      <c r="P62" s="20"/>
      <c r="Q62" s="21"/>
      <c r="R62" s="21"/>
      <c r="S62" s="21"/>
      <c r="T62" s="21"/>
    </row>
    <row r="63" spans="2:20" s="48" customFormat="1">
      <c r="B63" s="47"/>
      <c r="C63" s="47"/>
      <c r="D63" s="47"/>
      <c r="E63" s="47"/>
      <c r="F63" s="47"/>
      <c r="G63" s="47"/>
      <c r="H63" s="47"/>
      <c r="I63" s="47"/>
      <c r="J63" s="47"/>
      <c r="K63" s="47"/>
      <c r="L63" s="47"/>
      <c r="M63" s="47"/>
      <c r="N63" s="47"/>
      <c r="O63" s="47"/>
      <c r="P63" s="47"/>
      <c r="Q63" s="13"/>
      <c r="R63" s="13"/>
      <c r="S63" s="13"/>
      <c r="T63" s="13"/>
    </row>
    <row r="64" spans="2:20" s="48" customFormat="1">
      <c r="B64" s="47"/>
      <c r="C64" s="47"/>
      <c r="D64" s="47"/>
      <c r="E64" s="47"/>
      <c r="F64" s="47"/>
      <c r="G64" s="47"/>
      <c r="H64" s="47"/>
      <c r="I64" s="47"/>
      <c r="J64" s="47"/>
      <c r="K64" s="47"/>
      <c r="L64" s="47"/>
      <c r="M64" s="47"/>
      <c r="N64" s="47"/>
      <c r="O64" s="47"/>
      <c r="P64" s="47"/>
      <c r="Q64" s="13"/>
      <c r="R64" s="13"/>
      <c r="S64" s="13"/>
      <c r="T64" s="13"/>
    </row>
    <row r="65" spans="2:48" s="19" customFormat="1" ht="22.5" customHeight="1">
      <c r="B65" s="24" t="s">
        <v>53</v>
      </c>
      <c r="C65" s="104"/>
      <c r="D65" s="104"/>
      <c r="E65" s="104"/>
      <c r="F65" s="104"/>
      <c r="G65" s="104"/>
      <c r="H65" s="104"/>
      <c r="I65" s="104"/>
      <c r="J65" s="104"/>
      <c r="K65" s="104"/>
      <c r="L65" s="104"/>
      <c r="M65" s="104"/>
      <c r="N65" s="104"/>
      <c r="O65" s="104"/>
      <c r="P65" s="104"/>
      <c r="Q65" s="105"/>
      <c r="R65" s="105"/>
      <c r="S65" s="105"/>
      <c r="T65" s="105"/>
    </row>
    <row r="66" spans="2:48">
      <c r="B66" s="43"/>
      <c r="C66" s="43"/>
      <c r="D66" s="43"/>
      <c r="E66" s="43"/>
      <c r="F66" s="43"/>
      <c r="G66" s="43"/>
      <c r="H66" s="43"/>
      <c r="I66" s="43"/>
      <c r="J66" s="43"/>
      <c r="K66" s="43"/>
      <c r="L66" s="43"/>
      <c r="M66" s="43"/>
      <c r="N66" s="43"/>
      <c r="O66" s="43"/>
      <c r="P66" s="43"/>
      <c r="Q66" s="21"/>
      <c r="R66" s="21"/>
      <c r="S66" s="21"/>
      <c r="T66" s="21"/>
    </row>
    <row r="67" spans="2:48" s="23" customFormat="1">
      <c r="B67" s="43"/>
      <c r="C67" s="27" t="s">
        <v>106</v>
      </c>
      <c r="D67" s="43"/>
      <c r="E67" s="43"/>
      <c r="F67" s="43"/>
      <c r="G67" s="43"/>
      <c r="H67" s="43"/>
      <c r="I67" s="43"/>
      <c r="J67" s="43"/>
      <c r="K67" s="43"/>
      <c r="L67" s="43"/>
      <c r="M67" s="43"/>
      <c r="N67" s="43"/>
      <c r="O67" s="43"/>
      <c r="P67" s="43"/>
      <c r="Q67" s="21"/>
      <c r="R67" s="21"/>
      <c r="S67" s="21"/>
      <c r="T67" s="21"/>
    </row>
    <row r="68" spans="2:48" s="23" customFormat="1">
      <c r="B68" s="43"/>
      <c r="C68" s="43"/>
      <c r="D68" s="43"/>
      <c r="E68" s="43"/>
      <c r="F68" s="43"/>
      <c r="G68" s="43"/>
      <c r="H68" s="43"/>
      <c r="I68" s="43"/>
      <c r="J68" s="43"/>
      <c r="K68" s="43"/>
      <c r="L68" s="43"/>
      <c r="M68" s="43"/>
      <c r="N68" s="56"/>
      <c r="O68" s="43"/>
      <c r="P68" s="43"/>
      <c r="Q68" s="21"/>
      <c r="R68" s="21"/>
      <c r="S68" s="21"/>
      <c r="T68" s="21"/>
    </row>
    <row r="69" spans="2:48" s="23" customFormat="1">
      <c r="B69" s="43"/>
      <c r="C69" s="49" t="s">
        <v>54</v>
      </c>
      <c r="D69" s="50"/>
      <c r="E69" s="42"/>
      <c r="F69" s="50"/>
      <c r="G69" s="50"/>
      <c r="H69" s="50"/>
      <c r="I69" s="50"/>
      <c r="J69" s="50"/>
      <c r="K69" s="50"/>
      <c r="L69" s="50"/>
      <c r="M69" s="50"/>
      <c r="N69" s="50"/>
      <c r="O69" s="43"/>
      <c r="P69" s="43"/>
      <c r="Q69" s="21"/>
      <c r="R69" s="21"/>
      <c r="S69" s="21"/>
      <c r="T69" s="21"/>
    </row>
    <row r="70" spans="2:48" s="23" customFormat="1">
      <c r="B70" s="43"/>
      <c r="C70" s="50"/>
      <c r="D70" s="50"/>
      <c r="E70" s="42"/>
      <c r="F70" s="50"/>
      <c r="G70" s="50"/>
      <c r="H70" s="50"/>
      <c r="I70" s="50"/>
      <c r="J70" s="50"/>
      <c r="K70" s="50"/>
      <c r="L70" s="50"/>
      <c r="M70" s="50"/>
      <c r="N70" s="51" t="s">
        <v>55</v>
      </c>
      <c r="O70" s="43"/>
      <c r="P70" s="43"/>
      <c r="Q70" s="21"/>
      <c r="R70" s="21"/>
      <c r="S70" s="21"/>
      <c r="T70" s="21"/>
    </row>
    <row r="71" spans="2:48" s="23" customFormat="1">
      <c r="B71" s="43"/>
      <c r="C71" s="33" t="s">
        <v>39</v>
      </c>
      <c r="D71" s="33" t="s">
        <v>40</v>
      </c>
      <c r="E71" s="33" t="s">
        <v>41</v>
      </c>
      <c r="F71" s="106">
        <v>2011</v>
      </c>
      <c r="G71" s="33">
        <v>2015</v>
      </c>
      <c r="H71" s="33"/>
      <c r="I71" s="33"/>
      <c r="J71" s="33"/>
      <c r="K71" s="33"/>
      <c r="L71" s="33">
        <v>2020</v>
      </c>
      <c r="M71" s="33"/>
      <c r="N71" s="33"/>
      <c r="O71" s="33"/>
      <c r="P71" s="33"/>
      <c r="Q71" s="33">
        <v>2025</v>
      </c>
      <c r="R71" s="33"/>
      <c r="S71" s="33"/>
      <c r="T71" s="33"/>
      <c r="U71" s="33"/>
      <c r="V71" s="33">
        <v>2030</v>
      </c>
      <c r="W71" s="33"/>
      <c r="X71" s="33"/>
      <c r="Y71" s="33"/>
      <c r="Z71" s="33"/>
      <c r="AA71" s="33">
        <v>2035</v>
      </c>
      <c r="AB71" s="33"/>
      <c r="AC71" s="33"/>
      <c r="AD71" s="33"/>
      <c r="AE71" s="33"/>
      <c r="AF71" s="33">
        <v>2040</v>
      </c>
      <c r="AG71" s="33"/>
      <c r="AH71" s="33"/>
      <c r="AI71" s="33"/>
      <c r="AJ71" s="33"/>
      <c r="AK71" s="33">
        <v>2045</v>
      </c>
      <c r="AL71" s="33"/>
      <c r="AM71" s="33"/>
      <c r="AN71" s="33"/>
      <c r="AO71" s="33"/>
      <c r="AP71" s="33">
        <v>2050</v>
      </c>
      <c r="AQ71" s="43"/>
      <c r="AR71" s="43"/>
      <c r="AS71" s="21"/>
      <c r="AT71" s="21"/>
      <c r="AU71" s="21"/>
      <c r="AV71" s="21"/>
    </row>
    <row r="72" spans="2:48" s="23" customFormat="1">
      <c r="B72" s="43"/>
      <c r="C72" s="28" t="s">
        <v>95</v>
      </c>
      <c r="D72" s="34" t="s">
        <v>107</v>
      </c>
      <c r="E72" s="31" t="s">
        <v>108</v>
      </c>
      <c r="F72" s="107">
        <v>21152</v>
      </c>
      <c r="G72" s="67">
        <v>23004</v>
      </c>
      <c r="H72" s="67"/>
      <c r="I72" s="67"/>
      <c r="J72" s="67"/>
      <c r="K72" s="67"/>
      <c r="L72" s="67">
        <v>25549</v>
      </c>
      <c r="M72" s="67"/>
      <c r="N72" s="67"/>
      <c r="O72" s="67"/>
      <c r="P72" s="67"/>
      <c r="Q72" s="67">
        <v>28375</v>
      </c>
      <c r="R72" s="67"/>
      <c r="S72" s="67"/>
      <c r="T72" s="67"/>
      <c r="U72" s="67"/>
      <c r="V72" s="67">
        <v>31514</v>
      </c>
      <c r="W72" s="67"/>
      <c r="X72" s="67"/>
      <c r="Y72" s="67"/>
      <c r="Z72" s="67"/>
      <c r="AA72" s="67">
        <v>35000</v>
      </c>
      <c r="AB72" s="67"/>
      <c r="AC72" s="67"/>
      <c r="AD72" s="67"/>
      <c r="AE72" s="67"/>
      <c r="AF72" s="67">
        <v>38871</v>
      </c>
      <c r="AG72" s="67"/>
      <c r="AH72" s="67"/>
      <c r="AI72" s="67"/>
      <c r="AJ72" s="67"/>
      <c r="AK72" s="67">
        <v>43170</v>
      </c>
      <c r="AL72" s="67"/>
      <c r="AM72" s="67"/>
      <c r="AN72" s="67"/>
      <c r="AO72" s="67"/>
      <c r="AP72" s="67">
        <v>47945</v>
      </c>
      <c r="AQ72" s="43"/>
      <c r="AR72" s="43"/>
      <c r="AS72" s="35"/>
      <c r="AT72" s="35"/>
      <c r="AU72" s="35"/>
      <c r="AV72" s="35"/>
    </row>
    <row r="73" spans="2:48" s="23" customFormat="1">
      <c r="B73" s="43"/>
      <c r="C73" s="28" t="s">
        <v>49</v>
      </c>
      <c r="D73" s="28" t="s">
        <v>109</v>
      </c>
      <c r="E73" s="31" t="s">
        <v>110</v>
      </c>
      <c r="F73" s="107">
        <v>194</v>
      </c>
      <c r="G73" s="67">
        <v>218</v>
      </c>
      <c r="H73" s="67"/>
      <c r="I73" s="67"/>
      <c r="J73" s="67"/>
      <c r="K73" s="67"/>
      <c r="L73" s="67">
        <v>252</v>
      </c>
      <c r="M73" s="67"/>
      <c r="N73" s="67"/>
      <c r="O73" s="67"/>
      <c r="P73" s="67"/>
      <c r="Q73" s="67">
        <v>291</v>
      </c>
      <c r="R73" s="67"/>
      <c r="S73" s="67"/>
      <c r="T73" s="67"/>
      <c r="U73" s="67"/>
      <c r="V73" s="67">
        <v>336</v>
      </c>
      <c r="W73" s="67"/>
      <c r="X73" s="67"/>
      <c r="Y73" s="67"/>
      <c r="Z73" s="67"/>
      <c r="AA73" s="67">
        <v>387</v>
      </c>
      <c r="AB73" s="67"/>
      <c r="AC73" s="67"/>
      <c r="AD73" s="67"/>
      <c r="AE73" s="67"/>
      <c r="AF73" s="67">
        <v>446</v>
      </c>
      <c r="AG73" s="67"/>
      <c r="AH73" s="67"/>
      <c r="AI73" s="67"/>
      <c r="AJ73" s="67"/>
      <c r="AK73" s="67">
        <v>514</v>
      </c>
      <c r="AL73" s="67"/>
      <c r="AM73" s="67"/>
      <c r="AN73" s="67"/>
      <c r="AO73" s="67"/>
      <c r="AP73" s="67">
        <v>592</v>
      </c>
      <c r="AQ73" s="43"/>
      <c r="AR73" s="43"/>
      <c r="AS73" s="21"/>
      <c r="AT73" s="21"/>
      <c r="AU73" s="21"/>
      <c r="AV73" s="21"/>
    </row>
    <row r="74" spans="2:48" s="23" customFormat="1">
      <c r="B74" s="43"/>
      <c r="C74" s="53" t="s">
        <v>100</v>
      </c>
      <c r="D74" s="54" t="s">
        <v>111</v>
      </c>
      <c r="E74" s="108" t="s">
        <v>112</v>
      </c>
      <c r="F74" s="109">
        <v>14926</v>
      </c>
      <c r="G74" s="110">
        <v>16911</v>
      </c>
      <c r="H74" s="110"/>
      <c r="I74" s="110"/>
      <c r="J74" s="110"/>
      <c r="K74" s="110"/>
      <c r="L74" s="110">
        <v>19767</v>
      </c>
      <c r="M74" s="110"/>
      <c r="N74" s="110"/>
      <c r="O74" s="110"/>
      <c r="P74" s="110"/>
      <c r="Q74" s="110">
        <v>23106</v>
      </c>
      <c r="R74" s="110"/>
      <c r="S74" s="110"/>
      <c r="T74" s="110"/>
      <c r="U74" s="110"/>
      <c r="V74" s="110">
        <v>27008</v>
      </c>
      <c r="W74" s="110"/>
      <c r="X74" s="110"/>
      <c r="Y74" s="110"/>
      <c r="Z74" s="110"/>
      <c r="AA74" s="110">
        <v>31569</v>
      </c>
      <c r="AB74" s="110"/>
      <c r="AC74" s="110"/>
      <c r="AD74" s="110"/>
      <c r="AE74" s="110"/>
      <c r="AF74" s="110">
        <v>36901</v>
      </c>
      <c r="AG74" s="110"/>
      <c r="AH74" s="110"/>
      <c r="AI74" s="110"/>
      <c r="AJ74" s="110"/>
      <c r="AK74" s="110">
        <v>43133</v>
      </c>
      <c r="AL74" s="110"/>
      <c r="AM74" s="110"/>
      <c r="AN74" s="110"/>
      <c r="AO74" s="110"/>
      <c r="AP74" s="110">
        <v>50417</v>
      </c>
      <c r="AQ74" s="43"/>
      <c r="AR74" s="43"/>
      <c r="AS74" s="21"/>
      <c r="AT74" s="21"/>
      <c r="AU74" s="21"/>
      <c r="AV74" s="21"/>
    </row>
    <row r="75" spans="2:48" s="23" customFormat="1">
      <c r="B75" s="43"/>
      <c r="C75" s="43"/>
      <c r="D75" s="43"/>
      <c r="E75" s="43"/>
      <c r="F75" s="43"/>
      <c r="G75" s="43"/>
      <c r="H75" s="43"/>
      <c r="I75" s="43"/>
      <c r="J75" s="43"/>
      <c r="K75" s="43"/>
      <c r="L75" s="43"/>
      <c r="M75" s="43"/>
      <c r="N75" s="43"/>
      <c r="O75" s="43"/>
      <c r="P75" s="43"/>
      <c r="Q75" s="21"/>
      <c r="R75" s="21"/>
      <c r="S75" s="21"/>
      <c r="T75" s="21"/>
    </row>
    <row r="76" spans="2:48" s="23" customFormat="1">
      <c r="B76" s="43"/>
      <c r="C76" s="49" t="s">
        <v>56</v>
      </c>
      <c r="D76" s="50"/>
      <c r="E76" s="50"/>
      <c r="F76" s="50"/>
      <c r="G76" s="50"/>
      <c r="H76" s="50"/>
      <c r="I76" s="50"/>
      <c r="J76" s="50"/>
      <c r="K76" s="50"/>
      <c r="L76" s="50"/>
      <c r="M76" s="50"/>
      <c r="N76" s="50"/>
      <c r="O76" s="43"/>
      <c r="P76" s="43"/>
      <c r="Q76" s="21"/>
      <c r="R76" s="21"/>
      <c r="S76" s="21"/>
      <c r="T76" s="21"/>
    </row>
    <row r="77" spans="2:48" s="23" customFormat="1">
      <c r="B77" s="43"/>
      <c r="C77" s="50"/>
      <c r="D77" s="50"/>
      <c r="E77" s="50"/>
      <c r="F77" s="50"/>
      <c r="G77" s="50"/>
      <c r="H77" s="50"/>
      <c r="I77" s="50"/>
      <c r="J77" s="50"/>
      <c r="K77" s="50"/>
      <c r="L77" s="50"/>
      <c r="M77" s="50"/>
      <c r="N77" s="51" t="s">
        <v>57</v>
      </c>
      <c r="O77" s="43"/>
      <c r="P77" s="43"/>
      <c r="Q77" s="21"/>
      <c r="R77" s="21"/>
      <c r="S77" s="21"/>
      <c r="T77" s="21"/>
    </row>
    <row r="78" spans="2:48" s="23" customFormat="1">
      <c r="B78" s="43"/>
      <c r="C78" s="33" t="s">
        <v>39</v>
      </c>
      <c r="D78" s="33" t="s">
        <v>40</v>
      </c>
      <c r="E78" s="33" t="s">
        <v>41</v>
      </c>
      <c r="F78" s="106">
        <v>2011</v>
      </c>
      <c r="G78" s="33">
        <v>2015</v>
      </c>
      <c r="H78" s="33"/>
      <c r="I78" s="33"/>
      <c r="J78" s="33"/>
      <c r="K78" s="33"/>
      <c r="L78" s="33">
        <v>2020</v>
      </c>
      <c r="M78" s="33"/>
      <c r="N78" s="33"/>
      <c r="O78" s="33"/>
      <c r="P78" s="33"/>
      <c r="Q78" s="33">
        <v>2025</v>
      </c>
      <c r="R78" s="33"/>
      <c r="S78" s="33"/>
      <c r="T78" s="33"/>
      <c r="U78" s="33"/>
      <c r="V78" s="33">
        <v>2030</v>
      </c>
      <c r="W78" s="33"/>
      <c r="X78" s="33"/>
      <c r="Y78" s="33"/>
      <c r="Z78" s="33"/>
      <c r="AA78" s="33">
        <v>2035</v>
      </c>
      <c r="AB78" s="33"/>
      <c r="AC78" s="33"/>
      <c r="AD78" s="33"/>
      <c r="AE78" s="33"/>
      <c r="AF78" s="33">
        <v>2040</v>
      </c>
      <c r="AG78" s="33"/>
      <c r="AH78" s="33"/>
      <c r="AI78" s="33"/>
      <c r="AJ78" s="33"/>
      <c r="AK78" s="33">
        <v>2045</v>
      </c>
      <c r="AL78" s="33"/>
      <c r="AM78" s="33"/>
      <c r="AN78" s="33"/>
      <c r="AO78" s="33"/>
      <c r="AP78" s="33">
        <v>2050</v>
      </c>
      <c r="AQ78" s="43"/>
      <c r="AR78" s="43"/>
      <c r="AS78" s="21"/>
      <c r="AT78" s="21"/>
      <c r="AU78" s="21"/>
      <c r="AV78" s="21"/>
    </row>
    <row r="79" spans="2:48" s="23" customFormat="1">
      <c r="B79" s="43"/>
      <c r="C79" s="28" t="s">
        <v>95</v>
      </c>
      <c r="D79" s="34" t="s">
        <v>107</v>
      </c>
      <c r="E79" s="31" t="s">
        <v>58</v>
      </c>
      <c r="F79" s="107">
        <v>143100</v>
      </c>
      <c r="G79" s="67">
        <v>143100</v>
      </c>
      <c r="H79" s="67"/>
      <c r="I79" s="67"/>
      <c r="J79" s="67"/>
      <c r="K79" s="67"/>
      <c r="L79" s="67">
        <v>143100</v>
      </c>
      <c r="M79" s="67"/>
      <c r="N79" s="67"/>
      <c r="O79" s="67"/>
      <c r="P79" s="67"/>
      <c r="Q79" s="67">
        <v>143100</v>
      </c>
      <c r="R79" s="67"/>
      <c r="S79" s="67"/>
      <c r="T79" s="67"/>
      <c r="U79" s="67"/>
      <c r="V79" s="67">
        <v>143100</v>
      </c>
      <c r="W79" s="67"/>
      <c r="X79" s="67"/>
      <c r="Y79" s="67"/>
      <c r="Z79" s="67"/>
      <c r="AA79" s="67">
        <v>143100</v>
      </c>
      <c r="AB79" s="67"/>
      <c r="AC79" s="67"/>
      <c r="AD79" s="67"/>
      <c r="AE79" s="67"/>
      <c r="AF79" s="67">
        <v>143100</v>
      </c>
      <c r="AG79" s="67"/>
      <c r="AH79" s="67"/>
      <c r="AI79" s="67"/>
      <c r="AJ79" s="67"/>
      <c r="AK79" s="67">
        <v>143100</v>
      </c>
      <c r="AL79" s="67"/>
      <c r="AM79" s="67"/>
      <c r="AN79" s="67"/>
      <c r="AO79" s="67"/>
      <c r="AP79" s="67">
        <v>143100</v>
      </c>
      <c r="AQ79" s="43"/>
      <c r="AR79" s="43"/>
      <c r="AS79" s="21"/>
      <c r="AT79" s="21"/>
      <c r="AU79" s="21"/>
      <c r="AV79" s="21"/>
    </row>
    <row r="80" spans="2:48" s="23" customFormat="1">
      <c r="B80" s="43"/>
      <c r="C80" s="28" t="s">
        <v>49</v>
      </c>
      <c r="D80" s="28" t="s">
        <v>109</v>
      </c>
      <c r="E80" s="60" t="s">
        <v>58</v>
      </c>
      <c r="F80" s="107">
        <v>282600</v>
      </c>
      <c r="G80" s="67">
        <v>282600</v>
      </c>
      <c r="H80" s="67"/>
      <c r="I80" s="67"/>
      <c r="J80" s="67"/>
      <c r="K80" s="67"/>
      <c r="L80" s="67">
        <v>282600</v>
      </c>
      <c r="M80" s="67"/>
      <c r="N80" s="67"/>
      <c r="O80" s="67"/>
      <c r="P80" s="67"/>
      <c r="Q80" s="67">
        <v>282600</v>
      </c>
      <c r="R80" s="67"/>
      <c r="S80" s="67"/>
      <c r="T80" s="67"/>
      <c r="U80" s="67"/>
      <c r="V80" s="67">
        <v>282600</v>
      </c>
      <c r="W80" s="67"/>
      <c r="X80" s="67"/>
      <c r="Y80" s="67"/>
      <c r="Z80" s="67"/>
      <c r="AA80" s="67">
        <v>282600</v>
      </c>
      <c r="AB80" s="67"/>
      <c r="AC80" s="67"/>
      <c r="AD80" s="67"/>
      <c r="AE80" s="67"/>
      <c r="AF80" s="67">
        <v>282600</v>
      </c>
      <c r="AG80" s="67"/>
      <c r="AH80" s="67"/>
      <c r="AI80" s="67"/>
      <c r="AJ80" s="67"/>
      <c r="AK80" s="67">
        <v>282600</v>
      </c>
      <c r="AL80" s="67"/>
      <c r="AM80" s="67"/>
      <c r="AN80" s="67"/>
      <c r="AO80" s="67"/>
      <c r="AP80" s="67">
        <v>282600</v>
      </c>
      <c r="AQ80" s="43"/>
      <c r="AR80" s="43"/>
      <c r="AS80" s="21"/>
      <c r="AT80" s="21"/>
      <c r="AU80" s="21"/>
      <c r="AV80" s="21"/>
    </row>
    <row r="81" spans="2:48" s="23" customFormat="1">
      <c r="B81" s="43"/>
      <c r="C81" s="53" t="s">
        <v>100</v>
      </c>
      <c r="D81" s="54" t="s">
        <v>111</v>
      </c>
      <c r="E81" s="108" t="s">
        <v>58</v>
      </c>
      <c r="F81" s="109">
        <v>40003.200000000004</v>
      </c>
      <c r="G81" s="110">
        <v>40003.200000000004</v>
      </c>
      <c r="H81" s="110"/>
      <c r="I81" s="110"/>
      <c r="J81" s="110"/>
      <c r="K81" s="110"/>
      <c r="L81" s="110">
        <v>40003.200000000004</v>
      </c>
      <c r="M81" s="110"/>
      <c r="N81" s="110"/>
      <c r="O81" s="110"/>
      <c r="P81" s="110"/>
      <c r="Q81" s="110">
        <v>40003.200000000004</v>
      </c>
      <c r="R81" s="110"/>
      <c r="S81" s="110"/>
      <c r="T81" s="110"/>
      <c r="U81" s="110"/>
      <c r="V81" s="110">
        <v>40003.200000000004</v>
      </c>
      <c r="W81" s="110"/>
      <c r="X81" s="110"/>
      <c r="Y81" s="110"/>
      <c r="Z81" s="110"/>
      <c r="AA81" s="110">
        <v>40003.200000000004</v>
      </c>
      <c r="AB81" s="110"/>
      <c r="AC81" s="110"/>
      <c r="AD81" s="110"/>
      <c r="AE81" s="110"/>
      <c r="AF81" s="110">
        <v>40003.200000000004</v>
      </c>
      <c r="AG81" s="110"/>
      <c r="AH81" s="110"/>
      <c r="AI81" s="110"/>
      <c r="AJ81" s="110"/>
      <c r="AK81" s="110">
        <v>40003.200000000004</v>
      </c>
      <c r="AL81" s="110"/>
      <c r="AM81" s="110"/>
      <c r="AN81" s="110"/>
      <c r="AO81" s="110"/>
      <c r="AP81" s="110">
        <v>40003.200000000004</v>
      </c>
      <c r="AQ81" s="43"/>
      <c r="AR81" s="43"/>
      <c r="AS81" s="21"/>
      <c r="AT81" s="21"/>
      <c r="AU81" s="21"/>
      <c r="AV81" s="21"/>
    </row>
    <row r="82" spans="2:48" s="23" customFormat="1">
      <c r="B82" s="43"/>
      <c r="C82" s="35"/>
      <c r="D82" s="35"/>
      <c r="E82" s="35"/>
      <c r="F82" s="111"/>
      <c r="G82" s="111"/>
      <c r="H82" s="111"/>
      <c r="I82" s="111"/>
      <c r="J82" s="111"/>
      <c r="K82" s="111"/>
      <c r="L82" s="111"/>
      <c r="M82" s="111"/>
      <c r="N82" s="111"/>
      <c r="O82" s="43"/>
      <c r="P82" s="43"/>
      <c r="Q82" s="21"/>
      <c r="R82" s="21"/>
      <c r="S82" s="21"/>
      <c r="T82" s="21"/>
    </row>
    <row r="83" spans="2:48" s="23" customFormat="1">
      <c r="B83" s="43"/>
      <c r="C83" s="61" t="s">
        <v>113</v>
      </c>
      <c r="D83" s="42"/>
      <c r="E83" s="62"/>
      <c r="F83" s="63"/>
      <c r="G83" s="63"/>
      <c r="H83" s="112"/>
      <c r="I83" s="64"/>
      <c r="J83" s="63"/>
      <c r="K83" s="63"/>
      <c r="L83" s="63"/>
      <c r="M83" s="64"/>
      <c r="N83" s="63"/>
      <c r="O83" s="43"/>
      <c r="P83" s="43"/>
      <c r="Q83" s="21"/>
      <c r="R83" s="21"/>
      <c r="S83" s="21"/>
      <c r="T83" s="21"/>
    </row>
    <row r="84" spans="2:48" s="23" customFormat="1">
      <c r="B84" s="43"/>
      <c r="C84" s="28"/>
      <c r="D84" s="31"/>
      <c r="E84" s="60"/>
      <c r="F84" s="50"/>
      <c r="G84" s="50"/>
      <c r="H84" s="50"/>
      <c r="I84" s="50"/>
      <c r="J84" s="50"/>
      <c r="K84" s="50"/>
      <c r="L84" s="50"/>
      <c r="M84" s="50"/>
      <c r="N84" s="50"/>
      <c r="O84" s="43"/>
      <c r="P84" s="43"/>
      <c r="Q84" s="21"/>
      <c r="R84" s="21"/>
      <c r="S84" s="21"/>
      <c r="T84" s="21"/>
    </row>
    <row r="85" spans="2:48" s="23" customFormat="1">
      <c r="B85" s="43"/>
      <c r="C85" s="49" t="s">
        <v>59</v>
      </c>
      <c r="D85" s="50"/>
      <c r="E85" s="50"/>
      <c r="F85" s="50"/>
      <c r="G85" s="50"/>
      <c r="H85" s="50"/>
      <c r="I85" s="50"/>
      <c r="J85" s="50"/>
      <c r="K85" s="50"/>
      <c r="L85" s="50"/>
      <c r="M85" s="50"/>
      <c r="N85" s="50"/>
      <c r="O85" s="43"/>
      <c r="P85" s="43"/>
      <c r="Q85" s="21"/>
      <c r="R85" s="21"/>
      <c r="S85" s="21"/>
      <c r="T85" s="21"/>
    </row>
    <row r="86" spans="2:48" s="23" customFormat="1">
      <c r="B86" s="21"/>
      <c r="C86" s="50"/>
      <c r="D86" s="50"/>
      <c r="E86" s="50"/>
      <c r="F86" s="50"/>
      <c r="G86" s="50"/>
      <c r="H86" s="50"/>
      <c r="I86" s="50"/>
      <c r="J86" s="50"/>
      <c r="K86" s="50"/>
      <c r="L86" s="50"/>
      <c r="M86" s="50"/>
      <c r="N86" s="51" t="s">
        <v>60</v>
      </c>
      <c r="O86" s="36"/>
      <c r="P86" s="36"/>
      <c r="Q86" s="21"/>
      <c r="R86" s="21"/>
      <c r="S86" s="21"/>
      <c r="T86" s="21"/>
    </row>
    <row r="87" spans="2:48" s="23" customFormat="1">
      <c r="B87" s="43"/>
      <c r="C87" s="33" t="s">
        <v>39</v>
      </c>
      <c r="D87" s="33" t="s">
        <v>37</v>
      </c>
      <c r="E87" s="33" t="s">
        <v>41</v>
      </c>
      <c r="F87" s="113">
        <v>2011</v>
      </c>
      <c r="G87" s="52">
        <v>2015</v>
      </c>
      <c r="H87" s="114">
        <v>2020</v>
      </c>
      <c r="I87" s="114">
        <v>2025</v>
      </c>
      <c r="J87" s="114">
        <v>2030</v>
      </c>
      <c r="K87" s="114">
        <v>2035</v>
      </c>
      <c r="L87" s="114">
        <v>2040</v>
      </c>
      <c r="M87" s="114">
        <v>2045</v>
      </c>
      <c r="N87" s="114">
        <v>2050</v>
      </c>
      <c r="O87" s="43"/>
      <c r="P87" s="43"/>
      <c r="Q87" s="21"/>
      <c r="R87" s="21"/>
      <c r="S87" s="21"/>
      <c r="T87" s="21"/>
    </row>
    <row r="88" spans="2:48" s="23" customFormat="1">
      <c r="B88" s="43"/>
      <c r="C88" s="35" t="s">
        <v>95</v>
      </c>
      <c r="D88" s="35" t="s">
        <v>43</v>
      </c>
      <c r="E88" s="35" t="s">
        <v>44</v>
      </c>
      <c r="F88" s="115">
        <v>3.5216069990865121E-10</v>
      </c>
      <c r="G88" s="116">
        <v>3.5216069990865121E-10</v>
      </c>
      <c r="H88" s="116">
        <v>3.5216069990865121E-10</v>
      </c>
      <c r="I88" s="116">
        <v>3.5216069990865121E-10</v>
      </c>
      <c r="J88" s="116">
        <v>3.5216069990865121E-10</v>
      </c>
      <c r="K88" s="116">
        <v>3.5216069990865121E-10</v>
      </c>
      <c r="L88" s="116">
        <v>3.5216069990865121E-10</v>
      </c>
      <c r="M88" s="116">
        <v>3.5216069990865121E-10</v>
      </c>
      <c r="N88" s="116">
        <v>3.5216069990865121E-10</v>
      </c>
      <c r="O88" s="43" t="s">
        <v>114</v>
      </c>
      <c r="P88" s="43"/>
      <c r="Q88" s="21"/>
      <c r="R88" s="21"/>
      <c r="S88" s="21"/>
      <c r="T88" s="21"/>
    </row>
    <row r="89" spans="2:48" s="23" customFormat="1">
      <c r="B89" s="43"/>
      <c r="C89" s="99" t="s">
        <v>95</v>
      </c>
      <c r="D89" s="99" t="s">
        <v>47</v>
      </c>
      <c r="E89" s="99" t="s">
        <v>48</v>
      </c>
      <c r="F89" s="117">
        <v>3.3455266491321948E-10</v>
      </c>
      <c r="G89" s="118">
        <v>3.3455266491321948E-10</v>
      </c>
      <c r="H89" s="118">
        <v>3.3455266491321948E-10</v>
      </c>
      <c r="I89" s="118">
        <v>3.3455266491321948E-10</v>
      </c>
      <c r="J89" s="118">
        <v>3.3455266491321948E-10</v>
      </c>
      <c r="K89" s="118">
        <v>3.3455266491321948E-10</v>
      </c>
      <c r="L89" s="118">
        <v>3.3455266491321948E-10</v>
      </c>
      <c r="M89" s="118">
        <v>3.3455266491321948E-10</v>
      </c>
      <c r="N89" s="118">
        <v>3.3455266491321948E-10</v>
      </c>
      <c r="O89" s="43"/>
      <c r="P89" s="43"/>
      <c r="Q89" s="21"/>
      <c r="R89" s="21"/>
      <c r="S89" s="21"/>
      <c r="T89" s="21"/>
    </row>
    <row r="90" spans="2:48" s="23" customFormat="1">
      <c r="B90" s="43"/>
      <c r="C90" s="35" t="s">
        <v>49</v>
      </c>
      <c r="D90" s="35" t="s">
        <v>96</v>
      </c>
      <c r="E90" s="35" t="s">
        <v>97</v>
      </c>
      <c r="F90" s="115">
        <v>3.5681453668522338E-8</v>
      </c>
      <c r="G90" s="116">
        <v>3.5681453668522338E-8</v>
      </c>
      <c r="H90" s="116">
        <v>3.5681453668522338E-8</v>
      </c>
      <c r="I90" s="116">
        <v>3.5681453668522338E-8</v>
      </c>
      <c r="J90" s="116">
        <v>3.5681453668522338E-8</v>
      </c>
      <c r="K90" s="116">
        <v>3.5681453668522338E-8</v>
      </c>
      <c r="L90" s="116">
        <v>3.5681453668522338E-8</v>
      </c>
      <c r="M90" s="116">
        <v>3.5681453668522338E-8</v>
      </c>
      <c r="N90" s="116">
        <v>3.5681453668522338E-8</v>
      </c>
      <c r="O90" s="43"/>
      <c r="P90" s="43"/>
      <c r="Q90" s="21"/>
      <c r="R90" s="21"/>
      <c r="S90" s="21"/>
      <c r="T90" s="21"/>
    </row>
    <row r="91" spans="2:48" s="23" customFormat="1">
      <c r="B91" s="43"/>
      <c r="C91" s="99" t="s">
        <v>49</v>
      </c>
      <c r="D91" s="99" t="s">
        <v>98</v>
      </c>
      <c r="E91" s="99" t="s">
        <v>99</v>
      </c>
      <c r="F91" s="117">
        <v>3.3897380985096245E-8</v>
      </c>
      <c r="G91" s="118">
        <v>3.3897380985096245E-8</v>
      </c>
      <c r="H91" s="118">
        <v>3.3897380985096245E-8</v>
      </c>
      <c r="I91" s="118">
        <v>3.3897380985096245E-8</v>
      </c>
      <c r="J91" s="118">
        <v>3.3897380985096245E-8</v>
      </c>
      <c r="K91" s="118">
        <v>3.3897380985096245E-8</v>
      </c>
      <c r="L91" s="118">
        <v>3.3897380985096245E-8</v>
      </c>
      <c r="M91" s="118">
        <v>3.3897380985096245E-8</v>
      </c>
      <c r="N91" s="118">
        <v>3.3897380985096245E-8</v>
      </c>
      <c r="O91" s="43"/>
      <c r="P91" s="43"/>
      <c r="Q91" s="21"/>
      <c r="R91" s="21"/>
      <c r="S91" s="21"/>
      <c r="T91" s="21"/>
    </row>
    <row r="92" spans="2:48" s="23" customFormat="1">
      <c r="B92" s="43"/>
      <c r="C92" s="35" t="s">
        <v>100</v>
      </c>
      <c r="D92" s="35" t="s">
        <v>43</v>
      </c>
      <c r="E92" s="35" t="s">
        <v>101</v>
      </c>
      <c r="F92" s="119">
        <v>1.1870948752743633E-8</v>
      </c>
      <c r="G92" s="120">
        <v>1.1870948752743633E-8</v>
      </c>
      <c r="H92" s="120">
        <v>1.1870948752743633E-8</v>
      </c>
      <c r="I92" s="120">
        <v>1.1870948752743633E-8</v>
      </c>
      <c r="J92" s="120">
        <v>1.1870948752743633E-8</v>
      </c>
      <c r="K92" s="120">
        <v>1.1870948752743633E-8</v>
      </c>
      <c r="L92" s="120">
        <v>1.1870948752743633E-8</v>
      </c>
      <c r="M92" s="120">
        <v>1.1870948752743633E-8</v>
      </c>
      <c r="N92" s="120">
        <v>1.1870948752743633E-8</v>
      </c>
      <c r="O92" s="43"/>
      <c r="P92" s="43"/>
      <c r="Q92" s="21"/>
      <c r="R92" s="21"/>
      <c r="S92" s="21"/>
      <c r="T92" s="21"/>
    </row>
    <row r="93" spans="2:48" s="23" customFormat="1">
      <c r="B93" s="43"/>
      <c r="C93" s="35" t="s">
        <v>100</v>
      </c>
      <c r="D93" s="35" t="s">
        <v>45</v>
      </c>
      <c r="E93" s="35" t="s">
        <v>46</v>
      </c>
      <c r="F93" s="119">
        <v>4.0469143475262367E-9</v>
      </c>
      <c r="G93" s="120">
        <v>4.0469143475262367E-9</v>
      </c>
      <c r="H93" s="120">
        <v>4.0469143475262367E-9</v>
      </c>
      <c r="I93" s="120">
        <v>4.0469143475262367E-9</v>
      </c>
      <c r="J93" s="120">
        <v>4.0469143475262367E-9</v>
      </c>
      <c r="K93" s="120">
        <v>4.0469143475262367E-9</v>
      </c>
      <c r="L93" s="120">
        <v>4.0469143475262367E-9</v>
      </c>
      <c r="M93" s="120">
        <v>4.0469143475262367E-9</v>
      </c>
      <c r="N93" s="120">
        <v>4.0469143475262367E-9</v>
      </c>
      <c r="O93" s="43"/>
      <c r="P93" s="43"/>
      <c r="Q93" s="21"/>
      <c r="R93" s="21"/>
      <c r="S93" s="21"/>
      <c r="T93" s="21"/>
    </row>
    <row r="94" spans="2:48" s="23" customFormat="1">
      <c r="B94" s="43"/>
      <c r="C94" s="35" t="s">
        <v>100</v>
      </c>
      <c r="D94" s="35" t="s">
        <v>102</v>
      </c>
      <c r="E94" s="35" t="s">
        <v>103</v>
      </c>
      <c r="F94" s="119">
        <v>1.1657032756029084E-8</v>
      </c>
      <c r="G94" s="120">
        <v>1.1657032756029084E-8</v>
      </c>
      <c r="H94" s="120">
        <v>1.1657032756029084E-8</v>
      </c>
      <c r="I94" s="120">
        <v>1.1657032756029084E-8</v>
      </c>
      <c r="J94" s="120">
        <v>1.1657032756029084E-8</v>
      </c>
      <c r="K94" s="120">
        <v>1.1657032756029084E-8</v>
      </c>
      <c r="L94" s="120">
        <v>1.1657032756029084E-8</v>
      </c>
      <c r="M94" s="120">
        <v>1.1657032756029084E-8</v>
      </c>
      <c r="N94" s="120">
        <v>1.1657032756029084E-8</v>
      </c>
      <c r="O94" s="43"/>
      <c r="P94" s="43"/>
      <c r="Q94" s="21"/>
      <c r="R94" s="21"/>
      <c r="S94" s="21"/>
      <c r="T94" s="21"/>
    </row>
    <row r="95" spans="2:48" s="23" customFormat="1">
      <c r="B95" s="43"/>
      <c r="C95" s="35" t="s">
        <v>100</v>
      </c>
      <c r="D95" s="35" t="s">
        <v>104</v>
      </c>
      <c r="E95" s="35" t="s">
        <v>105</v>
      </c>
      <c r="F95" s="119">
        <v>1.0826094124635304E-8</v>
      </c>
      <c r="G95" s="120">
        <v>1.0826094124635304E-8</v>
      </c>
      <c r="H95" s="120">
        <v>1.0826094124635304E-8</v>
      </c>
      <c r="I95" s="120">
        <v>1.0826094124635304E-8</v>
      </c>
      <c r="J95" s="120">
        <v>1.0826094124635304E-8</v>
      </c>
      <c r="K95" s="120">
        <v>1.0826094124635304E-8</v>
      </c>
      <c r="L95" s="120">
        <v>1.0826094124635304E-8</v>
      </c>
      <c r="M95" s="120">
        <v>1.0826094124635304E-8</v>
      </c>
      <c r="N95" s="120">
        <v>1.0826094124635304E-8</v>
      </c>
      <c r="O95" s="43"/>
      <c r="P95" s="43"/>
      <c r="Q95" s="21"/>
      <c r="R95" s="21"/>
      <c r="S95" s="21"/>
      <c r="T95" s="21"/>
    </row>
    <row r="96" spans="2:48" s="23" customFormat="1">
      <c r="B96" s="43"/>
      <c r="C96" s="45" t="s">
        <v>100</v>
      </c>
      <c r="D96" s="45" t="s">
        <v>47</v>
      </c>
      <c r="E96" s="45" t="s">
        <v>48</v>
      </c>
      <c r="F96" s="121">
        <v>1.1277401315106453E-8</v>
      </c>
      <c r="G96" s="122">
        <v>1.1277401315106453E-8</v>
      </c>
      <c r="H96" s="122">
        <v>1.1277401315106453E-8</v>
      </c>
      <c r="I96" s="122">
        <v>1.1277401315106453E-8</v>
      </c>
      <c r="J96" s="122">
        <v>1.1277401315106453E-8</v>
      </c>
      <c r="K96" s="122">
        <v>1.1277401315106453E-8</v>
      </c>
      <c r="L96" s="122">
        <v>1.1277401315106453E-8</v>
      </c>
      <c r="M96" s="122">
        <v>1.1277401315106453E-8</v>
      </c>
      <c r="N96" s="122">
        <v>1.1277401315106453E-8</v>
      </c>
      <c r="O96" s="43"/>
      <c r="P96" s="43"/>
      <c r="Q96" s="21"/>
      <c r="R96" s="21"/>
      <c r="S96" s="21"/>
      <c r="T96" s="21"/>
    </row>
    <row r="97" spans="2:20" s="23" customFormat="1">
      <c r="B97" s="43"/>
      <c r="C97" s="35"/>
      <c r="D97" s="35"/>
      <c r="E97" s="35"/>
      <c r="F97" s="35"/>
      <c r="G97" s="35"/>
      <c r="H97" s="35"/>
      <c r="I97" s="35"/>
      <c r="J97" s="35"/>
      <c r="K97" s="35"/>
      <c r="L97" s="35"/>
      <c r="M97" s="35"/>
      <c r="N97" s="35"/>
      <c r="O97" s="43"/>
      <c r="P97" s="43"/>
      <c r="Q97" s="21"/>
      <c r="R97" s="21"/>
      <c r="S97" s="21"/>
      <c r="T97" s="21"/>
    </row>
    <row r="98" spans="2:20" s="23" customFormat="1">
      <c r="B98" s="43"/>
      <c r="C98" s="21"/>
      <c r="D98" s="21"/>
      <c r="E98" s="21"/>
      <c r="F98" s="32"/>
      <c r="G98" s="43"/>
      <c r="H98" s="43"/>
      <c r="I98" s="43"/>
      <c r="J98" s="43"/>
      <c r="K98" s="43"/>
      <c r="L98" s="43"/>
      <c r="M98" s="43"/>
      <c r="N98" s="43"/>
      <c r="O98" s="43"/>
      <c r="P98" s="43"/>
      <c r="Q98" s="21"/>
      <c r="R98" s="21"/>
      <c r="S98" s="21"/>
      <c r="T98" s="21"/>
    </row>
    <row r="99" spans="2:20" s="23" customFormat="1">
      <c r="B99" s="43"/>
      <c r="C99" s="21"/>
      <c r="D99" s="21"/>
      <c r="E99" s="21"/>
      <c r="F99" s="32"/>
      <c r="G99" s="43"/>
      <c r="H99" s="43"/>
      <c r="I99" s="43"/>
      <c r="J99" s="43"/>
      <c r="K99" s="43"/>
      <c r="L99" s="43"/>
      <c r="M99" s="43"/>
      <c r="N99" s="43"/>
      <c r="O99" s="43"/>
      <c r="P99" s="43"/>
      <c r="Q99" s="21"/>
      <c r="R99" s="21"/>
      <c r="S99" s="21"/>
      <c r="T99" s="21"/>
    </row>
    <row r="100" spans="2:20" s="23" customFormat="1">
      <c r="B100" s="43"/>
      <c r="C100" s="21"/>
      <c r="D100" s="21"/>
      <c r="E100" s="21"/>
      <c r="F100" s="32"/>
      <c r="G100" s="43"/>
      <c r="H100" s="43"/>
      <c r="I100" s="43"/>
      <c r="J100" s="43"/>
      <c r="K100" s="43"/>
      <c r="L100" s="43"/>
      <c r="M100" s="43"/>
      <c r="N100" s="43"/>
      <c r="O100" s="43"/>
      <c r="P100" s="43"/>
      <c r="Q100" s="21"/>
      <c r="R100" s="21"/>
      <c r="S100" s="21"/>
      <c r="T100" s="21"/>
    </row>
    <row r="101" spans="2:20" s="23" customFormat="1">
      <c r="B101" s="43"/>
      <c r="C101" s="21"/>
      <c r="D101" s="21"/>
      <c r="E101" s="21"/>
      <c r="F101" s="32"/>
      <c r="G101" s="43"/>
      <c r="H101" s="43"/>
      <c r="I101" s="43"/>
      <c r="J101" s="43"/>
      <c r="K101" s="43"/>
      <c r="L101" s="43"/>
      <c r="M101" s="43"/>
      <c r="N101" s="43"/>
      <c r="O101" s="43"/>
      <c r="P101" s="43"/>
      <c r="Q101" s="21"/>
      <c r="R101" s="21"/>
      <c r="S101" s="21"/>
      <c r="T101" s="21"/>
    </row>
    <row r="102" spans="2:20" s="23" customFormat="1">
      <c r="B102" s="43"/>
      <c r="C102" s="21"/>
      <c r="D102" s="21"/>
      <c r="E102" s="21"/>
      <c r="F102" s="32"/>
      <c r="G102" s="43"/>
      <c r="H102" s="43"/>
      <c r="I102" s="43"/>
      <c r="J102" s="43"/>
      <c r="K102" s="43"/>
      <c r="L102" s="43"/>
      <c r="M102" s="43"/>
      <c r="N102" s="43"/>
      <c r="O102" s="43"/>
      <c r="P102" s="43"/>
      <c r="Q102" s="21"/>
      <c r="R102" s="21"/>
      <c r="S102" s="21"/>
      <c r="T102" s="21"/>
    </row>
    <row r="103" spans="2:20" s="48" customFormat="1">
      <c r="B103" s="57"/>
      <c r="C103" s="57"/>
      <c r="D103" s="57"/>
      <c r="E103" s="57"/>
      <c r="F103" s="57"/>
      <c r="G103" s="57"/>
      <c r="H103" s="57"/>
      <c r="I103" s="57"/>
      <c r="J103" s="57"/>
      <c r="K103" s="57"/>
      <c r="L103" s="57"/>
      <c r="M103" s="57"/>
      <c r="N103" s="57"/>
      <c r="O103" s="57"/>
      <c r="P103" s="57"/>
      <c r="Q103" s="13"/>
      <c r="R103" s="13"/>
      <c r="S103" s="13"/>
      <c r="T103" s="13"/>
    </row>
    <row r="104" spans="2:20" s="48" customFormat="1">
      <c r="B104" s="57"/>
      <c r="C104" s="57"/>
      <c r="D104" s="57"/>
      <c r="E104" s="57"/>
      <c r="F104" s="57"/>
      <c r="G104" s="57"/>
      <c r="H104" s="57"/>
      <c r="I104" s="57"/>
      <c r="J104" s="57"/>
      <c r="K104" s="57"/>
      <c r="L104" s="57"/>
      <c r="M104" s="57"/>
      <c r="N104" s="57"/>
      <c r="O104" s="57"/>
      <c r="P104" s="57"/>
      <c r="Q104" s="13"/>
      <c r="R104" s="13"/>
      <c r="S104" s="13"/>
      <c r="T104" s="13"/>
    </row>
    <row r="105" spans="2:20" s="19" customFormat="1" ht="15.75">
      <c r="B105" s="24" t="s">
        <v>61</v>
      </c>
      <c r="C105" s="104"/>
      <c r="D105" s="104"/>
      <c r="E105" s="104"/>
      <c r="F105" s="104"/>
      <c r="G105" s="104"/>
      <c r="H105" s="104"/>
      <c r="I105" s="104"/>
      <c r="J105" s="104"/>
      <c r="K105" s="104"/>
      <c r="L105" s="104"/>
      <c r="M105" s="104"/>
      <c r="N105" s="104"/>
      <c r="O105" s="104"/>
      <c r="P105" s="104"/>
      <c r="Q105" s="105"/>
      <c r="R105" s="105"/>
      <c r="S105" s="105"/>
      <c r="T105" s="105"/>
    </row>
    <row r="106" spans="2:20">
      <c r="B106" s="43"/>
      <c r="C106" s="43"/>
      <c r="D106" s="43"/>
      <c r="E106" s="43"/>
      <c r="F106" s="43"/>
      <c r="G106" s="43"/>
      <c r="H106" s="43"/>
      <c r="I106" s="43"/>
      <c r="J106" s="43"/>
      <c r="K106" s="43"/>
      <c r="L106" s="43"/>
      <c r="M106" s="43"/>
      <c r="N106" s="43"/>
      <c r="O106" s="43"/>
      <c r="P106" s="43"/>
      <c r="Q106" s="21"/>
      <c r="R106" s="21"/>
      <c r="S106" s="21"/>
      <c r="T106" s="21"/>
    </row>
    <row r="107" spans="2:20">
      <c r="B107" s="43"/>
      <c r="C107" s="55" t="s">
        <v>62</v>
      </c>
      <c r="D107" s="43"/>
      <c r="E107" s="43"/>
      <c r="F107" s="43"/>
      <c r="G107" s="43"/>
      <c r="H107" s="43"/>
      <c r="I107" s="43"/>
      <c r="J107" s="43"/>
      <c r="K107" s="43"/>
      <c r="L107" s="43"/>
      <c r="M107" s="43"/>
      <c r="N107" s="43"/>
      <c r="O107" s="43"/>
      <c r="P107" s="43"/>
      <c r="Q107" s="21"/>
      <c r="R107" s="21"/>
      <c r="S107" s="21"/>
      <c r="T107" s="21"/>
    </row>
    <row r="108" spans="2:20">
      <c r="B108" s="43"/>
      <c r="C108" s="43"/>
      <c r="D108" s="43"/>
      <c r="E108" s="43"/>
      <c r="F108" s="43"/>
      <c r="G108" s="43"/>
      <c r="H108" s="43"/>
      <c r="I108" s="43"/>
      <c r="J108" s="43"/>
      <c r="K108" s="43"/>
      <c r="L108" s="43"/>
      <c r="M108" s="43"/>
      <c r="N108" s="43"/>
      <c r="O108" s="43"/>
      <c r="P108" s="43"/>
      <c r="Q108" s="21"/>
      <c r="R108" s="21"/>
      <c r="S108" s="21"/>
      <c r="T108" s="21"/>
    </row>
    <row r="109" spans="2:20">
      <c r="B109" s="20"/>
      <c r="C109" s="22" t="s">
        <v>39</v>
      </c>
      <c r="D109" s="22" t="s">
        <v>37</v>
      </c>
      <c r="E109" s="22" t="s">
        <v>41</v>
      </c>
      <c r="F109" s="113">
        <v>2011</v>
      </c>
      <c r="G109" s="52">
        <v>2015</v>
      </c>
      <c r="H109" s="52">
        <v>2020</v>
      </c>
      <c r="I109" s="52">
        <v>2025</v>
      </c>
      <c r="J109" s="52">
        <v>2030</v>
      </c>
      <c r="K109" s="52">
        <v>2035</v>
      </c>
      <c r="L109" s="52">
        <v>2040</v>
      </c>
      <c r="M109" s="52">
        <v>2045</v>
      </c>
      <c r="N109" s="52">
        <v>2050</v>
      </c>
      <c r="O109" s="44"/>
      <c r="P109" s="32"/>
      <c r="Q109" s="21"/>
      <c r="R109" s="21"/>
      <c r="S109" s="21"/>
      <c r="T109" s="21"/>
    </row>
    <row r="110" spans="2:20">
      <c r="B110" s="20"/>
      <c r="C110" s="35" t="s">
        <v>95</v>
      </c>
      <c r="D110" s="35" t="s">
        <v>43</v>
      </c>
      <c r="E110" s="35" t="s">
        <v>44</v>
      </c>
      <c r="F110" s="123">
        <v>1</v>
      </c>
      <c r="G110" s="124">
        <v>1</v>
      </c>
      <c r="H110" s="124">
        <v>1</v>
      </c>
      <c r="I110" s="124">
        <v>1</v>
      </c>
      <c r="J110" s="124">
        <v>1</v>
      </c>
      <c r="K110" s="124">
        <v>1</v>
      </c>
      <c r="L110" s="124">
        <v>1</v>
      </c>
      <c r="M110" s="124">
        <v>1</v>
      </c>
      <c r="N110" s="124">
        <v>1</v>
      </c>
      <c r="O110" s="21"/>
      <c r="P110" s="21"/>
      <c r="Q110" s="21"/>
      <c r="R110" s="21"/>
      <c r="S110" s="21"/>
      <c r="T110" s="21"/>
    </row>
    <row r="111" spans="2:20">
      <c r="B111" s="20"/>
      <c r="C111" s="99" t="s">
        <v>95</v>
      </c>
      <c r="D111" s="99" t="s">
        <v>47</v>
      </c>
      <c r="E111" s="99" t="s">
        <v>48</v>
      </c>
      <c r="F111" s="125">
        <v>0</v>
      </c>
      <c r="G111" s="126">
        <v>0</v>
      </c>
      <c r="H111" s="126">
        <v>0</v>
      </c>
      <c r="I111" s="126">
        <v>0</v>
      </c>
      <c r="J111" s="126">
        <v>0</v>
      </c>
      <c r="K111" s="126">
        <v>0</v>
      </c>
      <c r="L111" s="126">
        <v>0</v>
      </c>
      <c r="M111" s="126">
        <v>0</v>
      </c>
      <c r="N111" s="126">
        <v>0</v>
      </c>
      <c r="O111" s="36"/>
      <c r="P111" s="36"/>
      <c r="Q111" s="21"/>
      <c r="R111" s="21"/>
      <c r="S111" s="21"/>
      <c r="T111" s="21"/>
    </row>
    <row r="112" spans="2:20">
      <c r="B112" s="20"/>
      <c r="C112" s="35" t="s">
        <v>49</v>
      </c>
      <c r="D112" s="35" t="s">
        <v>96</v>
      </c>
      <c r="E112" s="35" t="s">
        <v>97</v>
      </c>
      <c r="F112" s="123">
        <v>1</v>
      </c>
      <c r="G112" s="124">
        <v>1</v>
      </c>
      <c r="H112" s="124">
        <v>1</v>
      </c>
      <c r="I112" s="124">
        <v>1</v>
      </c>
      <c r="J112" s="124">
        <v>1</v>
      </c>
      <c r="K112" s="124">
        <v>1</v>
      </c>
      <c r="L112" s="124">
        <v>1</v>
      </c>
      <c r="M112" s="124">
        <v>1</v>
      </c>
      <c r="N112" s="124">
        <v>1</v>
      </c>
      <c r="O112" s="36"/>
      <c r="P112" s="36"/>
      <c r="Q112" s="21"/>
      <c r="R112" s="21"/>
      <c r="S112" s="21"/>
      <c r="T112" s="21"/>
    </row>
    <row r="113" spans="2:20">
      <c r="B113" s="20"/>
      <c r="C113" s="99" t="s">
        <v>49</v>
      </c>
      <c r="D113" s="99" t="s">
        <v>98</v>
      </c>
      <c r="E113" s="99" t="s">
        <v>99</v>
      </c>
      <c r="F113" s="125">
        <v>0</v>
      </c>
      <c r="G113" s="126">
        <v>0</v>
      </c>
      <c r="H113" s="126">
        <v>0</v>
      </c>
      <c r="I113" s="126">
        <v>0</v>
      </c>
      <c r="J113" s="126">
        <v>0</v>
      </c>
      <c r="K113" s="126">
        <v>0</v>
      </c>
      <c r="L113" s="126">
        <v>0</v>
      </c>
      <c r="M113" s="126">
        <v>0</v>
      </c>
      <c r="N113" s="126">
        <v>0</v>
      </c>
      <c r="O113" s="36"/>
      <c r="P113" s="36"/>
      <c r="Q113" s="21"/>
      <c r="R113" s="21"/>
      <c r="S113" s="21"/>
      <c r="T113" s="21"/>
    </row>
    <row r="114" spans="2:20">
      <c r="B114" s="20"/>
      <c r="C114" s="35" t="s">
        <v>100</v>
      </c>
      <c r="D114" s="35" t="s">
        <v>43</v>
      </c>
      <c r="E114" s="35" t="s">
        <v>101</v>
      </c>
      <c r="F114" s="127">
        <v>0.99082400000000004</v>
      </c>
      <c r="G114" s="59">
        <v>0.98877271794871791</v>
      </c>
      <c r="H114" s="59">
        <v>0.98620861538461535</v>
      </c>
      <c r="I114" s="59">
        <v>0.9836445128205128</v>
      </c>
      <c r="J114" s="59">
        <v>0.98108041025641024</v>
      </c>
      <c r="K114" s="59">
        <v>0.97851630769230769</v>
      </c>
      <c r="L114" s="59">
        <v>0.97595220512820513</v>
      </c>
      <c r="M114" s="59">
        <v>0.97338810256410258</v>
      </c>
      <c r="N114" s="59">
        <v>0.97082400000000002</v>
      </c>
      <c r="O114" s="36"/>
      <c r="P114" s="36"/>
      <c r="Q114" s="21"/>
      <c r="R114" s="21"/>
      <c r="S114" s="21"/>
      <c r="T114" s="21"/>
    </row>
    <row r="115" spans="2:20">
      <c r="B115" s="20"/>
      <c r="C115" s="35" t="s">
        <v>100</v>
      </c>
      <c r="D115" s="35" t="s">
        <v>45</v>
      </c>
      <c r="E115" s="35" t="s">
        <v>46</v>
      </c>
      <c r="F115" s="127">
        <v>0</v>
      </c>
      <c r="G115" s="59">
        <v>2.0512820512820513E-3</v>
      </c>
      <c r="H115" s="59">
        <v>4.6153846153846149E-3</v>
      </c>
      <c r="I115" s="59">
        <v>7.1794871794871795E-3</v>
      </c>
      <c r="J115" s="59">
        <v>9.743589743589744E-3</v>
      </c>
      <c r="K115" s="59">
        <v>1.2307692307692308E-2</v>
      </c>
      <c r="L115" s="59">
        <v>1.4871794871794871E-2</v>
      </c>
      <c r="M115" s="59">
        <v>1.7435897435897435E-2</v>
      </c>
      <c r="N115" s="59">
        <v>0.02</v>
      </c>
      <c r="O115" s="36"/>
      <c r="P115" s="36"/>
      <c r="Q115" s="21"/>
      <c r="R115" s="21"/>
      <c r="S115" s="21"/>
      <c r="T115" s="21"/>
    </row>
    <row r="116" spans="2:20">
      <c r="B116" s="20"/>
      <c r="C116" s="35" t="s">
        <v>100</v>
      </c>
      <c r="D116" s="35" t="s">
        <v>102</v>
      </c>
      <c r="E116" s="35" t="s">
        <v>103</v>
      </c>
      <c r="F116" s="127">
        <v>1.2160000000000001E-3</v>
      </c>
      <c r="G116" s="59">
        <v>1.2160000000000001E-3</v>
      </c>
      <c r="H116" s="59">
        <v>1.2160000000000001E-3</v>
      </c>
      <c r="I116" s="59">
        <v>1.2160000000000001E-3</v>
      </c>
      <c r="J116" s="59">
        <v>1.2160000000000001E-3</v>
      </c>
      <c r="K116" s="59">
        <v>1.2160000000000001E-3</v>
      </c>
      <c r="L116" s="59">
        <v>1.2160000000000001E-3</v>
      </c>
      <c r="M116" s="59">
        <v>1.2160000000000001E-3</v>
      </c>
      <c r="N116" s="59">
        <v>1.2160000000000001E-3</v>
      </c>
      <c r="O116" s="36"/>
      <c r="P116" s="36"/>
      <c r="Q116" s="21"/>
      <c r="R116" s="21"/>
      <c r="S116" s="21"/>
      <c r="T116" s="21"/>
    </row>
    <row r="117" spans="2:20" ht="22.5" customHeight="1">
      <c r="B117" s="20"/>
      <c r="C117" s="35" t="s">
        <v>100</v>
      </c>
      <c r="D117" s="35" t="s">
        <v>104</v>
      </c>
      <c r="E117" s="35" t="s">
        <v>105</v>
      </c>
      <c r="F117" s="127">
        <v>7.9600000000000001E-3</v>
      </c>
      <c r="G117" s="59">
        <v>7.9600000000000001E-3</v>
      </c>
      <c r="H117" s="59">
        <v>7.9600000000000001E-3</v>
      </c>
      <c r="I117" s="59">
        <v>7.9600000000000001E-3</v>
      </c>
      <c r="J117" s="59">
        <v>7.9600000000000001E-3</v>
      </c>
      <c r="K117" s="59">
        <v>7.9600000000000001E-3</v>
      </c>
      <c r="L117" s="59">
        <v>7.9600000000000001E-3</v>
      </c>
      <c r="M117" s="59">
        <v>7.9600000000000001E-3</v>
      </c>
      <c r="N117" s="59">
        <v>7.9600000000000001E-3</v>
      </c>
      <c r="O117" s="36"/>
      <c r="P117" s="36"/>
      <c r="Q117" s="21"/>
      <c r="R117" s="21"/>
      <c r="S117" s="21"/>
      <c r="T117" s="21"/>
    </row>
    <row r="118" spans="2:20">
      <c r="B118" s="20"/>
      <c r="C118" s="45" t="s">
        <v>100</v>
      </c>
      <c r="D118" s="45" t="s">
        <v>47</v>
      </c>
      <c r="E118" s="45" t="s">
        <v>48</v>
      </c>
      <c r="F118" s="128">
        <v>0</v>
      </c>
      <c r="G118" s="129">
        <v>0</v>
      </c>
      <c r="H118" s="129">
        <v>0</v>
      </c>
      <c r="I118" s="129">
        <v>0</v>
      </c>
      <c r="J118" s="129">
        <v>0</v>
      </c>
      <c r="K118" s="129">
        <v>0</v>
      </c>
      <c r="L118" s="129">
        <v>0</v>
      </c>
      <c r="M118" s="129">
        <v>0</v>
      </c>
      <c r="N118" s="129">
        <v>0</v>
      </c>
      <c r="O118" s="36"/>
      <c r="P118" s="36"/>
      <c r="Q118" s="21"/>
      <c r="R118" s="21"/>
      <c r="S118" s="21"/>
      <c r="T118" s="21"/>
    </row>
    <row r="119" spans="2:20">
      <c r="B119" s="43"/>
      <c r="C119" s="43"/>
      <c r="D119" s="43"/>
      <c r="E119" s="43"/>
      <c r="F119" s="43"/>
      <c r="G119" s="43"/>
      <c r="H119" s="43"/>
      <c r="I119" s="43"/>
      <c r="J119" s="43"/>
      <c r="K119" s="43"/>
      <c r="L119" s="43"/>
      <c r="M119" s="43"/>
      <c r="N119" s="43"/>
      <c r="O119" s="43"/>
      <c r="P119" s="43"/>
      <c r="Q119" s="21"/>
      <c r="R119" s="21"/>
      <c r="S119" s="21"/>
      <c r="T119" s="21"/>
    </row>
    <row r="120" spans="2:20">
      <c r="B120" s="43"/>
      <c r="C120" s="55" t="s">
        <v>63</v>
      </c>
      <c r="D120" s="43"/>
      <c r="E120" s="35"/>
      <c r="F120" s="43"/>
      <c r="G120" s="43"/>
      <c r="H120" s="43"/>
      <c r="I120" s="43"/>
      <c r="J120" s="43"/>
      <c r="K120" s="43"/>
      <c r="L120" s="43"/>
      <c r="M120" s="43"/>
      <c r="N120" s="43"/>
      <c r="O120" s="43"/>
      <c r="P120" s="43"/>
      <c r="Q120" s="21"/>
      <c r="R120" s="21"/>
      <c r="S120" s="21"/>
      <c r="T120" s="21"/>
    </row>
    <row r="121" spans="2:20">
      <c r="B121" s="43"/>
      <c r="C121" s="43"/>
      <c r="D121" s="43"/>
      <c r="E121" s="35"/>
      <c r="F121" s="43"/>
      <c r="G121" s="43"/>
      <c r="H121" s="43"/>
      <c r="I121" s="43"/>
      <c r="J121" s="43"/>
      <c r="K121" s="43"/>
      <c r="L121" s="43"/>
      <c r="M121" s="43"/>
      <c r="N121" s="56" t="s">
        <v>55</v>
      </c>
      <c r="O121" s="43"/>
      <c r="P121" s="43"/>
      <c r="Q121" s="21"/>
      <c r="R121" s="21"/>
      <c r="S121" s="21"/>
      <c r="T121" s="21"/>
    </row>
    <row r="122" spans="2:20">
      <c r="B122" s="20"/>
      <c r="C122" s="22" t="s">
        <v>39</v>
      </c>
      <c r="D122" s="22" t="s">
        <v>37</v>
      </c>
      <c r="E122" s="22" t="s">
        <v>41</v>
      </c>
      <c r="F122" s="113">
        <v>2011</v>
      </c>
      <c r="G122" s="52">
        <v>2015</v>
      </c>
      <c r="H122" s="52">
        <v>2020</v>
      </c>
      <c r="I122" s="52">
        <v>2025</v>
      </c>
      <c r="J122" s="52">
        <v>2030</v>
      </c>
      <c r="K122" s="52">
        <v>2035</v>
      </c>
      <c r="L122" s="52">
        <v>2040</v>
      </c>
      <c r="M122" s="52">
        <v>2045</v>
      </c>
      <c r="N122" s="52">
        <v>2050</v>
      </c>
      <c r="O122" s="44"/>
      <c r="P122" s="32"/>
      <c r="Q122" s="21"/>
      <c r="R122" s="21"/>
      <c r="S122" s="21"/>
      <c r="T122" s="21"/>
    </row>
    <row r="123" spans="2:20">
      <c r="B123" s="20"/>
      <c r="C123" s="35" t="s">
        <v>95</v>
      </c>
      <c r="D123" s="35" t="s">
        <v>43</v>
      </c>
      <c r="E123" s="35" t="s">
        <v>44</v>
      </c>
      <c r="F123" s="130">
        <v>21152</v>
      </c>
      <c r="G123" s="131">
        <v>23004</v>
      </c>
      <c r="H123" s="131">
        <v>25549</v>
      </c>
      <c r="I123" s="131">
        <v>28375</v>
      </c>
      <c r="J123" s="131">
        <v>31514</v>
      </c>
      <c r="K123" s="131">
        <v>35000</v>
      </c>
      <c r="L123" s="131">
        <v>38871</v>
      </c>
      <c r="M123" s="131">
        <v>43170</v>
      </c>
      <c r="N123" s="131">
        <v>47945</v>
      </c>
      <c r="O123" s="21"/>
      <c r="P123" s="21"/>
      <c r="Q123" s="21"/>
      <c r="R123" s="21"/>
      <c r="S123" s="21"/>
      <c r="T123" s="21"/>
    </row>
    <row r="124" spans="2:20">
      <c r="B124" s="20"/>
      <c r="C124" s="99" t="s">
        <v>95</v>
      </c>
      <c r="D124" s="99" t="s">
        <v>47</v>
      </c>
      <c r="E124" s="99" t="s">
        <v>48</v>
      </c>
      <c r="F124" s="132">
        <v>0</v>
      </c>
      <c r="G124" s="133">
        <v>0</v>
      </c>
      <c r="H124" s="133">
        <v>0</v>
      </c>
      <c r="I124" s="133">
        <v>0</v>
      </c>
      <c r="J124" s="133">
        <v>0</v>
      </c>
      <c r="K124" s="133">
        <v>0</v>
      </c>
      <c r="L124" s="133">
        <v>0</v>
      </c>
      <c r="M124" s="133">
        <v>0</v>
      </c>
      <c r="N124" s="133">
        <v>0</v>
      </c>
      <c r="O124" s="36"/>
      <c r="P124" s="36"/>
      <c r="Q124" s="21"/>
      <c r="R124" s="21"/>
      <c r="S124" s="21"/>
      <c r="T124" s="21"/>
    </row>
    <row r="125" spans="2:20">
      <c r="B125" s="20"/>
      <c r="C125" s="35" t="s">
        <v>49</v>
      </c>
      <c r="D125" s="35" t="s">
        <v>96</v>
      </c>
      <c r="E125" s="35" t="s">
        <v>97</v>
      </c>
      <c r="F125" s="130">
        <v>194</v>
      </c>
      <c r="G125" s="131">
        <v>218</v>
      </c>
      <c r="H125" s="131">
        <v>252</v>
      </c>
      <c r="I125" s="131">
        <v>291</v>
      </c>
      <c r="J125" s="131">
        <v>336</v>
      </c>
      <c r="K125" s="131">
        <v>387</v>
      </c>
      <c r="L125" s="131">
        <v>446</v>
      </c>
      <c r="M125" s="131">
        <v>514</v>
      </c>
      <c r="N125" s="131">
        <v>592</v>
      </c>
      <c r="O125" s="36"/>
      <c r="P125" s="36"/>
      <c r="Q125" s="21"/>
      <c r="R125" s="21"/>
      <c r="S125" s="21"/>
      <c r="T125" s="21"/>
    </row>
    <row r="126" spans="2:20">
      <c r="B126" s="20"/>
      <c r="C126" s="99" t="s">
        <v>49</v>
      </c>
      <c r="D126" s="99" t="s">
        <v>98</v>
      </c>
      <c r="E126" s="99" t="s">
        <v>99</v>
      </c>
      <c r="F126" s="132">
        <v>0</v>
      </c>
      <c r="G126" s="133">
        <v>0</v>
      </c>
      <c r="H126" s="133">
        <v>0</v>
      </c>
      <c r="I126" s="133">
        <v>0</v>
      </c>
      <c r="J126" s="133">
        <v>0</v>
      </c>
      <c r="K126" s="133">
        <v>0</v>
      </c>
      <c r="L126" s="133">
        <v>0</v>
      </c>
      <c r="M126" s="133">
        <v>0</v>
      </c>
      <c r="N126" s="133">
        <v>0</v>
      </c>
      <c r="O126" s="36"/>
      <c r="P126" s="36"/>
      <c r="Q126" s="21"/>
      <c r="R126" s="21"/>
      <c r="S126" s="21"/>
      <c r="T126" s="21"/>
    </row>
    <row r="127" spans="2:20">
      <c r="B127" s="20"/>
      <c r="C127" s="35" t="s">
        <v>100</v>
      </c>
      <c r="D127" s="35" t="s">
        <v>43</v>
      </c>
      <c r="E127" s="35" t="s">
        <v>101</v>
      </c>
      <c r="F127" s="134">
        <v>14790</v>
      </c>
      <c r="G127" s="135">
        <v>16722</v>
      </c>
      <c r="H127" s="135">
        <v>19495</v>
      </c>
      <c r="I127" s="135">
        <v>22729</v>
      </c>
      <c r="J127" s="135">
        <v>26498</v>
      </c>
      <c r="K127" s="135">
        <v>30891</v>
      </c>
      <c r="L127" s="135">
        <v>36014</v>
      </c>
      <c r="M127" s="135">
        <v>41986</v>
      </c>
      <c r="N127" s="135">
        <v>48947</v>
      </c>
      <c r="O127" s="36"/>
      <c r="P127" s="36"/>
      <c r="Q127" s="21"/>
      <c r="R127" s="21"/>
      <c r="S127" s="21"/>
      <c r="T127" s="21"/>
    </row>
    <row r="128" spans="2:20">
      <c r="B128" s="20"/>
      <c r="C128" s="35" t="s">
        <v>100</v>
      </c>
      <c r="D128" s="35" t="s">
        <v>45</v>
      </c>
      <c r="E128" s="35" t="s">
        <v>46</v>
      </c>
      <c r="F128" s="134">
        <v>0</v>
      </c>
      <c r="G128" s="135">
        <v>35</v>
      </c>
      <c r="H128" s="135">
        <v>92</v>
      </c>
      <c r="I128" s="135">
        <v>166</v>
      </c>
      <c r="J128" s="135">
        <v>264</v>
      </c>
      <c r="K128" s="135">
        <v>389</v>
      </c>
      <c r="L128" s="135">
        <v>549</v>
      </c>
      <c r="M128" s="135">
        <v>753</v>
      </c>
      <c r="N128" s="135">
        <v>1009</v>
      </c>
      <c r="O128" s="36"/>
      <c r="P128" s="36"/>
      <c r="Q128" s="21"/>
      <c r="R128" s="21"/>
      <c r="S128" s="21"/>
      <c r="T128" s="21"/>
    </row>
    <row r="129" spans="2:20">
      <c r="B129" s="20"/>
      <c r="C129" s="35" t="s">
        <v>100</v>
      </c>
      <c r="D129" s="35" t="s">
        <v>102</v>
      </c>
      <c r="E129" s="35" t="s">
        <v>103</v>
      </c>
      <c r="F129" s="134">
        <v>19</v>
      </c>
      <c r="G129" s="135">
        <v>21</v>
      </c>
      <c r="H129" s="135">
        <v>25</v>
      </c>
      <c r="I129" s="135">
        <v>29</v>
      </c>
      <c r="J129" s="135">
        <v>33</v>
      </c>
      <c r="K129" s="135">
        <v>39</v>
      </c>
      <c r="L129" s="135">
        <v>45</v>
      </c>
      <c r="M129" s="135">
        <v>53</v>
      </c>
      <c r="N129" s="135">
        <v>62</v>
      </c>
      <c r="O129" s="36"/>
      <c r="P129" s="36"/>
      <c r="Q129" s="21"/>
      <c r="R129" s="21"/>
      <c r="S129" s="21"/>
      <c r="T129" s="21"/>
    </row>
    <row r="130" spans="2:20">
      <c r="B130" s="20"/>
      <c r="C130" s="35" t="s">
        <v>100</v>
      </c>
      <c r="D130" s="35" t="s">
        <v>104</v>
      </c>
      <c r="E130" s="35" t="s">
        <v>105</v>
      </c>
      <c r="F130" s="134">
        <v>119</v>
      </c>
      <c r="G130" s="135">
        <v>135</v>
      </c>
      <c r="H130" s="135">
        <v>158</v>
      </c>
      <c r="I130" s="135">
        <v>184</v>
      </c>
      <c r="J130" s="135">
        <v>215</v>
      </c>
      <c r="K130" s="135">
        <v>252</v>
      </c>
      <c r="L130" s="135">
        <v>294</v>
      </c>
      <c r="M130" s="135">
        <v>344</v>
      </c>
      <c r="N130" s="135">
        <v>402</v>
      </c>
      <c r="O130" s="36"/>
      <c r="P130" s="36"/>
      <c r="Q130" s="21"/>
      <c r="R130" s="21"/>
      <c r="S130" s="21"/>
      <c r="T130" s="21"/>
    </row>
    <row r="131" spans="2:20">
      <c r="B131" s="20"/>
      <c r="C131" s="45" t="s">
        <v>100</v>
      </c>
      <c r="D131" s="45" t="s">
        <v>47</v>
      </c>
      <c r="E131" s="45" t="s">
        <v>48</v>
      </c>
      <c r="F131" s="136">
        <v>0</v>
      </c>
      <c r="G131" s="137">
        <v>0</v>
      </c>
      <c r="H131" s="137">
        <v>0</v>
      </c>
      <c r="I131" s="137">
        <v>0</v>
      </c>
      <c r="J131" s="137">
        <v>0</v>
      </c>
      <c r="K131" s="137">
        <v>0</v>
      </c>
      <c r="L131" s="137">
        <v>0</v>
      </c>
      <c r="M131" s="137">
        <v>0</v>
      </c>
      <c r="N131" s="137">
        <v>0</v>
      </c>
      <c r="O131" s="36"/>
      <c r="P131" s="36"/>
      <c r="Q131" s="21"/>
      <c r="R131" s="21"/>
      <c r="S131" s="21"/>
      <c r="T131" s="21"/>
    </row>
    <row r="132" spans="2:20">
      <c r="B132" s="43"/>
      <c r="C132" s="43"/>
      <c r="D132" s="43"/>
      <c r="E132" s="43"/>
      <c r="F132" s="43"/>
      <c r="G132" s="43"/>
      <c r="H132" s="43"/>
      <c r="I132" s="43"/>
      <c r="J132" s="43"/>
      <c r="K132" s="43"/>
      <c r="L132" s="43"/>
      <c r="M132" s="43"/>
      <c r="N132" s="43"/>
      <c r="O132" s="43"/>
      <c r="P132" s="43"/>
      <c r="Q132" s="21"/>
      <c r="R132" s="21"/>
      <c r="S132" s="21"/>
      <c r="T132" s="21"/>
    </row>
    <row r="133" spans="2:20">
      <c r="B133" s="43"/>
      <c r="C133" s="61" t="s">
        <v>64</v>
      </c>
      <c r="D133" s="43"/>
      <c r="E133" s="43"/>
      <c r="F133" s="43"/>
      <c r="G133" s="43"/>
      <c r="H133" s="43"/>
      <c r="I133" s="43"/>
      <c r="J133" s="43"/>
      <c r="K133" s="43"/>
      <c r="L133" s="43"/>
      <c r="M133" s="43"/>
      <c r="N133" s="43"/>
      <c r="O133" s="43"/>
      <c r="P133" s="43"/>
      <c r="Q133" s="21"/>
      <c r="R133" s="21"/>
      <c r="S133" s="21"/>
      <c r="T133" s="21"/>
    </row>
    <row r="134" spans="2:20">
      <c r="B134" s="43"/>
      <c r="C134" s="43"/>
      <c r="D134" s="43"/>
      <c r="E134" s="43"/>
      <c r="F134" s="43"/>
      <c r="G134" s="43"/>
      <c r="H134" s="43"/>
      <c r="I134" s="43"/>
      <c r="J134" s="43"/>
      <c r="K134" s="43"/>
      <c r="L134" s="43"/>
      <c r="M134" s="43"/>
      <c r="N134" s="56"/>
      <c r="O134" s="43"/>
      <c r="P134" s="43"/>
      <c r="Q134" s="21"/>
      <c r="R134" s="21"/>
      <c r="S134" s="21"/>
      <c r="T134" s="21"/>
    </row>
    <row r="135" spans="2:20">
      <c r="B135" s="20"/>
      <c r="C135" s="22" t="s">
        <v>39</v>
      </c>
      <c r="D135" s="22" t="s">
        <v>37</v>
      </c>
      <c r="E135" s="22" t="s">
        <v>115</v>
      </c>
      <c r="F135" s="138">
        <v>2011</v>
      </c>
      <c r="G135" s="22">
        <v>2015</v>
      </c>
      <c r="H135" s="22">
        <v>2020</v>
      </c>
      <c r="I135" s="22">
        <v>2025</v>
      </c>
      <c r="J135" s="22">
        <v>2030</v>
      </c>
      <c r="K135" s="22">
        <v>2035</v>
      </c>
      <c r="L135" s="22">
        <v>2040</v>
      </c>
      <c r="M135" s="22">
        <v>2045</v>
      </c>
      <c r="N135" s="22">
        <v>2050</v>
      </c>
      <c r="O135" s="44"/>
      <c r="P135" s="32"/>
      <c r="Q135" s="21"/>
      <c r="R135" s="21"/>
      <c r="S135" s="21"/>
      <c r="T135" s="21"/>
    </row>
    <row r="136" spans="2:20">
      <c r="B136" s="20"/>
      <c r="C136" s="35" t="s">
        <v>95</v>
      </c>
      <c r="D136" s="35" t="s">
        <v>43</v>
      </c>
      <c r="E136" s="35" t="s">
        <v>44</v>
      </c>
      <c r="F136" s="139">
        <v>3026851200</v>
      </c>
      <c r="G136" s="131">
        <v>3291872400</v>
      </c>
      <c r="H136" s="131">
        <v>3656061900</v>
      </c>
      <c r="I136" s="131">
        <v>4060462500</v>
      </c>
      <c r="J136" s="131">
        <v>4509653400</v>
      </c>
      <c r="K136" s="131">
        <v>5008500000</v>
      </c>
      <c r="L136" s="131">
        <v>5562440100</v>
      </c>
      <c r="M136" s="131">
        <v>6177627000</v>
      </c>
      <c r="N136" s="131">
        <v>6860929500</v>
      </c>
      <c r="O136" s="21"/>
      <c r="P136" s="21"/>
      <c r="Q136" s="21"/>
      <c r="R136" s="21"/>
      <c r="S136" s="21"/>
      <c r="T136" s="21"/>
    </row>
    <row r="137" spans="2:20">
      <c r="B137" s="20"/>
      <c r="C137" s="99" t="s">
        <v>95</v>
      </c>
      <c r="D137" s="99" t="s">
        <v>47</v>
      </c>
      <c r="E137" s="99" t="s">
        <v>48</v>
      </c>
      <c r="F137" s="140">
        <v>0</v>
      </c>
      <c r="G137" s="133">
        <v>0</v>
      </c>
      <c r="H137" s="133">
        <v>0</v>
      </c>
      <c r="I137" s="133">
        <v>0</v>
      </c>
      <c r="J137" s="133">
        <v>0</v>
      </c>
      <c r="K137" s="133">
        <v>0</v>
      </c>
      <c r="L137" s="133">
        <v>0</v>
      </c>
      <c r="M137" s="133">
        <v>0</v>
      </c>
      <c r="N137" s="133">
        <v>0</v>
      </c>
      <c r="O137" s="36"/>
      <c r="P137" s="36"/>
      <c r="Q137" s="21"/>
      <c r="R137" s="21"/>
      <c r="S137" s="21"/>
      <c r="T137" s="21"/>
    </row>
    <row r="138" spans="2:20">
      <c r="B138" s="20"/>
      <c r="C138" s="35" t="s">
        <v>49</v>
      </c>
      <c r="D138" s="35" t="s">
        <v>96</v>
      </c>
      <c r="E138" s="35" t="s">
        <v>97</v>
      </c>
      <c r="F138" s="139">
        <v>54824400</v>
      </c>
      <c r="G138" s="131">
        <v>61606800</v>
      </c>
      <c r="H138" s="131">
        <v>71215200</v>
      </c>
      <c r="I138" s="131">
        <v>82236600</v>
      </c>
      <c r="J138" s="131">
        <v>94953600</v>
      </c>
      <c r="K138" s="131">
        <v>109366200</v>
      </c>
      <c r="L138" s="131">
        <v>126039600</v>
      </c>
      <c r="M138" s="131">
        <v>145256400</v>
      </c>
      <c r="N138" s="131">
        <v>167299200</v>
      </c>
      <c r="O138" s="36"/>
      <c r="P138" s="36"/>
      <c r="Q138" s="21"/>
      <c r="R138" s="21"/>
      <c r="S138" s="21"/>
      <c r="T138" s="21"/>
    </row>
    <row r="139" spans="2:20">
      <c r="B139" s="20"/>
      <c r="C139" s="99" t="s">
        <v>49</v>
      </c>
      <c r="D139" s="99" t="s">
        <v>98</v>
      </c>
      <c r="E139" s="99" t="s">
        <v>99</v>
      </c>
      <c r="F139" s="140">
        <v>0</v>
      </c>
      <c r="G139" s="133">
        <v>0</v>
      </c>
      <c r="H139" s="133">
        <v>0</v>
      </c>
      <c r="I139" s="133">
        <v>0</v>
      </c>
      <c r="J139" s="133">
        <v>0</v>
      </c>
      <c r="K139" s="133">
        <v>0</v>
      </c>
      <c r="L139" s="133">
        <v>0</v>
      </c>
      <c r="M139" s="133">
        <v>0</v>
      </c>
      <c r="N139" s="133">
        <v>0</v>
      </c>
      <c r="O139" s="36"/>
      <c r="P139" s="36"/>
      <c r="Q139" s="21"/>
      <c r="R139" s="21"/>
      <c r="S139" s="21"/>
      <c r="T139" s="21"/>
    </row>
    <row r="140" spans="2:20">
      <c r="B140" s="20"/>
      <c r="C140" s="35" t="s">
        <v>100</v>
      </c>
      <c r="D140" s="35" t="s">
        <v>43</v>
      </c>
      <c r="E140" s="35" t="s">
        <v>101</v>
      </c>
      <c r="F140" s="139">
        <v>591647328.00000012</v>
      </c>
      <c r="G140" s="135">
        <v>668933510.4000001</v>
      </c>
      <c r="H140" s="135">
        <v>779862384.00000012</v>
      </c>
      <c r="I140" s="135">
        <v>909232732.80000007</v>
      </c>
      <c r="J140" s="135">
        <v>1060004793.6000001</v>
      </c>
      <c r="K140" s="135">
        <v>1235738851.2</v>
      </c>
      <c r="L140" s="135">
        <v>1440675244.8000002</v>
      </c>
      <c r="M140" s="135">
        <v>1679574355.2000003</v>
      </c>
      <c r="N140" s="135">
        <v>1958036630.4000001</v>
      </c>
      <c r="O140" s="36"/>
      <c r="P140" s="36"/>
      <c r="Q140" s="21"/>
      <c r="R140" s="21"/>
      <c r="S140" s="21"/>
      <c r="T140" s="21"/>
    </row>
    <row r="141" spans="2:20">
      <c r="B141" s="20"/>
      <c r="C141" s="35" t="s">
        <v>100</v>
      </c>
      <c r="D141" s="35" t="s">
        <v>45</v>
      </c>
      <c r="E141" s="35" t="s">
        <v>46</v>
      </c>
      <c r="F141" s="141">
        <v>0</v>
      </c>
      <c r="G141" s="135">
        <v>1400112.0000000002</v>
      </c>
      <c r="H141" s="135">
        <v>3680294.4000000004</v>
      </c>
      <c r="I141" s="135">
        <v>6640531.2000000011</v>
      </c>
      <c r="J141" s="135">
        <v>10560844.800000001</v>
      </c>
      <c r="K141" s="135">
        <v>15561244.800000003</v>
      </c>
      <c r="L141" s="135">
        <v>21961756.800000001</v>
      </c>
      <c r="M141" s="135">
        <v>30122409.600000001</v>
      </c>
      <c r="N141" s="135">
        <v>40363228.800000004</v>
      </c>
      <c r="O141" s="36"/>
      <c r="P141" s="36"/>
      <c r="Q141" s="21"/>
      <c r="R141" s="21"/>
      <c r="S141" s="21"/>
      <c r="T141" s="21"/>
    </row>
    <row r="142" spans="2:20">
      <c r="B142" s="20"/>
      <c r="C142" s="35" t="s">
        <v>100</v>
      </c>
      <c r="D142" s="35" t="s">
        <v>102</v>
      </c>
      <c r="E142" s="35" t="s">
        <v>103</v>
      </c>
      <c r="F142" s="141">
        <v>760060.8</v>
      </c>
      <c r="G142" s="135">
        <v>840067.20000000007</v>
      </c>
      <c r="H142" s="135">
        <v>1000080.0000000001</v>
      </c>
      <c r="I142" s="135">
        <v>1160092.8</v>
      </c>
      <c r="J142" s="135">
        <v>1320105.6000000001</v>
      </c>
      <c r="K142" s="135">
        <v>1560124.8000000003</v>
      </c>
      <c r="L142" s="135">
        <v>1800144.0000000002</v>
      </c>
      <c r="M142" s="135">
        <v>2120169.6</v>
      </c>
      <c r="N142" s="135">
        <v>2480198.4000000004</v>
      </c>
      <c r="O142" s="36"/>
      <c r="P142" s="36"/>
      <c r="Q142" s="21"/>
      <c r="R142" s="21"/>
      <c r="S142" s="21"/>
      <c r="T142" s="21"/>
    </row>
    <row r="143" spans="2:20">
      <c r="B143" s="20"/>
      <c r="C143" s="35" t="s">
        <v>100</v>
      </c>
      <c r="D143" s="35" t="s">
        <v>104</v>
      </c>
      <c r="E143" s="35" t="s">
        <v>105</v>
      </c>
      <c r="F143" s="141">
        <v>4760380.8000000007</v>
      </c>
      <c r="G143" s="135">
        <v>5400432.0000000009</v>
      </c>
      <c r="H143" s="135">
        <v>6320505.6000000006</v>
      </c>
      <c r="I143" s="135">
        <v>7360588.8000000007</v>
      </c>
      <c r="J143" s="135">
        <v>8600688.0000000019</v>
      </c>
      <c r="K143" s="135">
        <v>10080806.4</v>
      </c>
      <c r="L143" s="135">
        <v>11760940.800000001</v>
      </c>
      <c r="M143" s="135">
        <v>13761100.800000001</v>
      </c>
      <c r="N143" s="135">
        <v>16081286.400000002</v>
      </c>
      <c r="O143" s="36"/>
      <c r="P143" s="36"/>
      <c r="Q143" s="21"/>
      <c r="R143" s="21"/>
      <c r="S143" s="21"/>
      <c r="T143" s="21"/>
    </row>
    <row r="144" spans="2:20">
      <c r="B144" s="20"/>
      <c r="C144" s="45" t="s">
        <v>100</v>
      </c>
      <c r="D144" s="45" t="s">
        <v>47</v>
      </c>
      <c r="E144" s="45" t="s">
        <v>48</v>
      </c>
      <c r="F144" s="142">
        <v>0</v>
      </c>
      <c r="G144" s="137">
        <v>0</v>
      </c>
      <c r="H144" s="137">
        <v>0</v>
      </c>
      <c r="I144" s="137">
        <v>0</v>
      </c>
      <c r="J144" s="137">
        <v>0</v>
      </c>
      <c r="K144" s="137">
        <v>0</v>
      </c>
      <c r="L144" s="137">
        <v>0</v>
      </c>
      <c r="M144" s="137">
        <v>0</v>
      </c>
      <c r="N144" s="137">
        <v>0</v>
      </c>
      <c r="O144" s="36"/>
      <c r="P144" s="36"/>
      <c r="Q144" s="21"/>
      <c r="R144" s="21"/>
      <c r="S144" s="21"/>
      <c r="T144" s="21"/>
    </row>
    <row r="145" spans="2:20">
      <c r="B145" s="43"/>
      <c r="C145" s="35"/>
      <c r="D145" s="35"/>
      <c r="E145" s="35"/>
      <c r="F145" s="68"/>
      <c r="G145" s="68"/>
      <c r="H145" s="68"/>
      <c r="I145" s="68"/>
      <c r="J145" s="68"/>
      <c r="K145" s="68"/>
      <c r="L145" s="68"/>
      <c r="M145" s="68"/>
      <c r="N145" s="68"/>
      <c r="O145" s="43"/>
      <c r="P145" s="43"/>
      <c r="Q145" s="21"/>
      <c r="R145" s="21"/>
      <c r="S145" s="21"/>
      <c r="T145" s="21"/>
    </row>
    <row r="146" spans="2:20">
      <c r="B146" s="43"/>
      <c r="C146" s="35"/>
      <c r="D146" s="35"/>
      <c r="E146" s="35"/>
      <c r="F146" s="68"/>
      <c r="G146" s="68"/>
      <c r="H146" s="68"/>
      <c r="I146" s="68"/>
      <c r="J146" s="68"/>
      <c r="K146" s="68"/>
      <c r="L146" s="68"/>
      <c r="M146" s="68"/>
      <c r="N146" s="68"/>
    </row>
    <row r="147" spans="2:20">
      <c r="B147" s="57"/>
      <c r="C147" s="17"/>
      <c r="D147" s="17"/>
      <c r="E147" s="17"/>
      <c r="F147" s="69"/>
      <c r="G147" s="69"/>
      <c r="H147" s="69"/>
      <c r="I147" s="69"/>
      <c r="J147" s="69"/>
      <c r="K147" s="69"/>
      <c r="L147" s="69"/>
      <c r="M147" s="69"/>
      <c r="N147" s="69"/>
    </row>
    <row r="148" spans="2:20">
      <c r="B148" s="57"/>
      <c r="C148" s="17"/>
      <c r="D148" s="17"/>
      <c r="E148" s="17"/>
      <c r="F148" s="69"/>
      <c r="G148" s="69"/>
      <c r="H148" s="69"/>
      <c r="I148" s="69"/>
      <c r="J148" s="69"/>
      <c r="K148" s="69"/>
      <c r="L148" s="69"/>
      <c r="M148" s="69"/>
      <c r="N148" s="69"/>
    </row>
    <row r="150" spans="2:20">
      <c r="B150" s="70" t="s">
        <v>65</v>
      </c>
    </row>
    <row r="152" spans="2:20">
      <c r="B152" s="71" t="s">
        <v>66</v>
      </c>
    </row>
    <row r="154" spans="2:20">
      <c r="B154" s="70" t="s">
        <v>67</v>
      </c>
      <c r="C154" s="70" t="s">
        <v>39</v>
      </c>
      <c r="D154" s="70" t="s">
        <v>37</v>
      </c>
      <c r="E154" s="70" t="s">
        <v>41</v>
      </c>
      <c r="F154" s="70">
        <v>2011</v>
      </c>
      <c r="G154" s="70">
        <v>2015</v>
      </c>
      <c r="H154" s="70">
        <v>2020</v>
      </c>
      <c r="I154" s="70">
        <v>2025</v>
      </c>
      <c r="J154" s="70">
        <v>2030</v>
      </c>
      <c r="K154" s="70">
        <v>2035</v>
      </c>
      <c r="L154" s="70">
        <v>2040</v>
      </c>
      <c r="M154" s="70">
        <v>2045</v>
      </c>
      <c r="N154" s="70">
        <v>2050</v>
      </c>
    </row>
    <row r="155" spans="2:20">
      <c r="B155" s="14" t="s">
        <v>69</v>
      </c>
      <c r="C155" s="14" t="s">
        <v>95</v>
      </c>
      <c r="D155" s="14" t="s">
        <v>43</v>
      </c>
      <c r="E155" s="14" t="s">
        <v>68</v>
      </c>
      <c r="F155" s="143">
        <v>1.0659380371113407</v>
      </c>
      <c r="G155" s="143">
        <v>1.1592680883939714</v>
      </c>
      <c r="H155" s="143">
        <v>1.2875213176133531</v>
      </c>
      <c r="I155" s="143">
        <v>1.4299353159528316</v>
      </c>
      <c r="J155" s="143">
        <v>1.5881226976894287</v>
      </c>
      <c r="K155" s="143">
        <v>1.7637968654924796</v>
      </c>
      <c r="L155" s="143">
        <v>1.9588727988159478</v>
      </c>
      <c r="M155" s="143">
        <v>2.1755174480945811</v>
      </c>
      <c r="N155" s="143">
        <v>2.4161497347439123</v>
      </c>
    </row>
    <row r="156" spans="2:20">
      <c r="B156" s="14" t="s">
        <v>71</v>
      </c>
      <c r="C156" s="14" t="s">
        <v>95</v>
      </c>
      <c r="D156" s="14" t="s">
        <v>47</v>
      </c>
      <c r="E156" s="14" t="s">
        <v>68</v>
      </c>
      <c r="F156" s="143">
        <v>0</v>
      </c>
      <c r="G156" s="143">
        <v>0</v>
      </c>
      <c r="H156" s="143">
        <v>0</v>
      </c>
      <c r="I156" s="143">
        <v>0</v>
      </c>
      <c r="J156" s="143">
        <v>0</v>
      </c>
      <c r="K156" s="143">
        <v>0</v>
      </c>
      <c r="L156" s="143">
        <v>0</v>
      </c>
      <c r="M156" s="143">
        <v>0</v>
      </c>
      <c r="N156" s="143">
        <v>0</v>
      </c>
    </row>
    <row r="157" spans="2:20">
      <c r="B157" s="14" t="s">
        <v>69</v>
      </c>
      <c r="C157" s="14" t="s">
        <v>49</v>
      </c>
      <c r="D157" s="14" t="s">
        <v>96</v>
      </c>
      <c r="E157" s="14" t="s">
        <v>68</v>
      </c>
      <c r="F157" s="143">
        <v>1.9562142885045362</v>
      </c>
      <c r="G157" s="143">
        <v>2.1982201798659218</v>
      </c>
      <c r="H157" s="143">
        <v>2.541061859294552</v>
      </c>
      <c r="I157" s="143">
        <v>2.9343214327568039</v>
      </c>
      <c r="J157" s="143">
        <v>3.3880824790594026</v>
      </c>
      <c r="K157" s="143">
        <v>3.9023449982023477</v>
      </c>
      <c r="L157" s="143">
        <v>4.4972761477990879</v>
      </c>
      <c r="M157" s="143">
        <v>5.1829595066563483</v>
      </c>
      <c r="N157" s="143">
        <v>5.9694786535808522</v>
      </c>
    </row>
    <row r="158" spans="2:20">
      <c r="B158" s="14" t="s">
        <v>71</v>
      </c>
      <c r="C158" s="14" t="s">
        <v>49</v>
      </c>
      <c r="D158" s="14" t="s">
        <v>98</v>
      </c>
      <c r="E158" s="14" t="s">
        <v>68</v>
      </c>
      <c r="F158" s="143">
        <v>0</v>
      </c>
      <c r="G158" s="143">
        <v>0</v>
      </c>
      <c r="H158" s="143">
        <v>0</v>
      </c>
      <c r="I158" s="143">
        <v>0</v>
      </c>
      <c r="J158" s="143">
        <v>0</v>
      </c>
      <c r="K158" s="143">
        <v>0</v>
      </c>
      <c r="L158" s="143">
        <v>0</v>
      </c>
      <c r="M158" s="143">
        <v>0</v>
      </c>
      <c r="N158" s="143">
        <v>0</v>
      </c>
    </row>
    <row r="159" spans="2:20">
      <c r="B159" s="14" t="s">
        <v>69</v>
      </c>
      <c r="C159" s="14" t="s">
        <v>100</v>
      </c>
      <c r="D159" s="14" t="s">
        <v>43</v>
      </c>
      <c r="E159" s="14" t="s">
        <v>68</v>
      </c>
      <c r="F159" s="143">
        <v>7.0234151103857041</v>
      </c>
      <c r="G159" s="143">
        <v>7.9408754209513006</v>
      </c>
      <c r="H159" s="143">
        <v>9.257706394656477</v>
      </c>
      <c r="I159" s="143">
        <v>10.793455175385846</v>
      </c>
      <c r="J159" s="143">
        <v>12.583262582488194</v>
      </c>
      <c r="K159" s="143">
        <v>14.669392574369491</v>
      </c>
      <c r="L159" s="143">
        <v>17.10218200036719</v>
      </c>
      <c r="M159" s="143">
        <v>19.938141097001633</v>
      </c>
      <c r="N159" s="143">
        <v>23.243752495473228</v>
      </c>
    </row>
    <row r="160" spans="2:20">
      <c r="B160" s="14" t="s">
        <v>116</v>
      </c>
      <c r="C160" s="14" t="s">
        <v>100</v>
      </c>
      <c r="D160" s="14" t="s">
        <v>45</v>
      </c>
      <c r="E160" s="14" t="s">
        <v>68</v>
      </c>
      <c r="F160" s="143">
        <v>0</v>
      </c>
      <c r="G160" s="143">
        <v>5.6661333409436555E-3</v>
      </c>
      <c r="H160" s="143">
        <v>1.4893836210480465E-2</v>
      </c>
      <c r="I160" s="143">
        <v>2.6873660988475621E-2</v>
      </c>
      <c r="J160" s="143">
        <v>4.273883434311785E-2</v>
      </c>
      <c r="K160" s="143">
        <v>6.2975024846488051E-2</v>
      </c>
      <c r="L160" s="143">
        <v>8.8877348690801897E-2</v>
      </c>
      <c r="M160" s="143">
        <v>0.12190281159230205</v>
      </c>
      <c r="N160" s="143">
        <v>0.16334652974320424</v>
      </c>
    </row>
    <row r="161" spans="2:14">
      <c r="B161" s="14" t="s">
        <v>75</v>
      </c>
      <c r="C161" s="23" t="s">
        <v>100</v>
      </c>
      <c r="D161" s="23" t="s">
        <v>102</v>
      </c>
      <c r="E161" s="14" t="s">
        <v>68</v>
      </c>
      <c r="F161" s="143">
        <v>8.8600536421736716E-3</v>
      </c>
      <c r="G161" s="143">
        <v>9.792690867665637E-3</v>
      </c>
      <c r="H161" s="143">
        <v>1.1657965318649568E-2</v>
      </c>
      <c r="I161" s="143">
        <v>1.3523239769633497E-2</v>
      </c>
      <c r="J161" s="143">
        <v>1.5388514220617428E-2</v>
      </c>
      <c r="K161" s="143">
        <v>1.8186425897093326E-2</v>
      </c>
      <c r="L161" s="143">
        <v>2.0984337573569222E-2</v>
      </c>
      <c r="M161" s="143">
        <v>2.471488647553708E-2</v>
      </c>
      <c r="N161" s="143">
        <v>2.8911753990250928E-2</v>
      </c>
    </row>
    <row r="162" spans="2:14">
      <c r="B162" s="14" t="s">
        <v>117</v>
      </c>
      <c r="C162" s="23" t="s">
        <v>100</v>
      </c>
      <c r="D162" s="23" t="s">
        <v>104</v>
      </c>
      <c r="E162" s="14" t="s">
        <v>68</v>
      </c>
      <c r="F162" s="143">
        <v>5.1536330609906714E-2</v>
      </c>
      <c r="G162" s="143">
        <v>5.8465585145692493E-2</v>
      </c>
      <c r="H162" s="143">
        <v>6.8426388540884536E-2</v>
      </c>
      <c r="I162" s="143">
        <v>7.9686427161536427E-2</v>
      </c>
      <c r="J162" s="143">
        <v>9.3111857824621377E-2</v>
      </c>
      <c r="K162" s="143">
        <v>0.10913575893862597</v>
      </c>
      <c r="L162" s="143">
        <v>0.12732505209506365</v>
      </c>
      <c r="M162" s="143">
        <v>0.14897897251939418</v>
      </c>
      <c r="N162" s="143">
        <v>0.17409752021161765</v>
      </c>
    </row>
    <row r="163" spans="2:14">
      <c r="B163" s="14" t="s">
        <v>71</v>
      </c>
      <c r="C163" s="14" t="s">
        <v>100</v>
      </c>
      <c r="D163" s="14" t="s">
        <v>47</v>
      </c>
      <c r="E163" s="14" t="s">
        <v>68</v>
      </c>
      <c r="F163" s="143">
        <v>0</v>
      </c>
      <c r="G163" s="143">
        <v>0</v>
      </c>
      <c r="H163" s="143">
        <v>0</v>
      </c>
      <c r="I163" s="143">
        <v>0</v>
      </c>
      <c r="J163" s="143">
        <v>0</v>
      </c>
      <c r="K163" s="143">
        <v>0</v>
      </c>
      <c r="L163" s="143">
        <v>0</v>
      </c>
      <c r="M163" s="143">
        <v>0</v>
      </c>
      <c r="N163" s="143">
        <v>0</v>
      </c>
    </row>
    <row r="164" spans="2:14">
      <c r="D164" s="70" t="s">
        <v>23</v>
      </c>
      <c r="E164" s="70" t="s">
        <v>68</v>
      </c>
      <c r="F164" s="144">
        <v>10.10596382025366</v>
      </c>
      <c r="G164" s="144">
        <v>11.372288098565495</v>
      </c>
      <c r="H164" s="144">
        <v>13.181267761634398</v>
      </c>
      <c r="I164" s="144">
        <v>15.277795252015126</v>
      </c>
      <c r="J164" s="144">
        <v>17.710706965625381</v>
      </c>
      <c r="K164" s="144">
        <v>20.525831647746525</v>
      </c>
      <c r="L164" s="144">
        <v>23.795517685341657</v>
      </c>
      <c r="M164" s="144">
        <v>27.592214722339797</v>
      </c>
      <c r="N164" s="144">
        <v>31.995736687743065</v>
      </c>
    </row>
    <row r="165" spans="2:14">
      <c r="F165" s="73">
        <v>-0.99999837164622851</v>
      </c>
    </row>
    <row r="166" spans="2:14">
      <c r="C166" s="70" t="s">
        <v>72</v>
      </c>
      <c r="D166" s="70" t="s">
        <v>40</v>
      </c>
      <c r="E166" s="70" t="s">
        <v>41</v>
      </c>
      <c r="F166" s="70">
        <v>2011</v>
      </c>
      <c r="G166" s="70">
        <v>2015</v>
      </c>
      <c r="H166" s="70">
        <v>2020</v>
      </c>
      <c r="I166" s="70">
        <v>2025</v>
      </c>
      <c r="J166" s="70">
        <v>2030</v>
      </c>
      <c r="K166" s="70">
        <v>2035</v>
      </c>
      <c r="L166" s="70">
        <v>2040</v>
      </c>
      <c r="M166" s="70">
        <v>2045</v>
      </c>
      <c r="N166" s="70">
        <v>2050</v>
      </c>
    </row>
    <row r="167" spans="2:14">
      <c r="C167" s="14" t="s">
        <v>69</v>
      </c>
      <c r="D167" s="14" t="s">
        <v>74</v>
      </c>
      <c r="E167" s="14" t="s">
        <v>68</v>
      </c>
      <c r="F167" s="72">
        <v>10.04556743600158</v>
      </c>
      <c r="G167" s="72">
        <v>11.298363689211193</v>
      </c>
      <c r="H167" s="72">
        <v>13.086289571564382</v>
      </c>
      <c r="I167" s="72">
        <v>15.157711924095482</v>
      </c>
      <c r="J167" s="72">
        <v>17.559467759237023</v>
      </c>
      <c r="K167" s="72">
        <v>20.335534438064318</v>
      </c>
      <c r="L167" s="72">
        <v>23.558330946982224</v>
      </c>
      <c r="M167" s="72">
        <v>27.296618051752564</v>
      </c>
      <c r="N167" s="72">
        <v>31.629380883797992</v>
      </c>
    </row>
    <row r="168" spans="2:14">
      <c r="C168" s="14" t="s">
        <v>75</v>
      </c>
      <c r="D168" s="14" t="s">
        <v>76</v>
      </c>
      <c r="E168" s="14" t="s">
        <v>68</v>
      </c>
      <c r="F168" s="72">
        <v>8.8600536421736716E-3</v>
      </c>
      <c r="G168" s="72">
        <v>9.792690867665637E-3</v>
      </c>
      <c r="H168" s="72">
        <v>1.1657965318649568E-2</v>
      </c>
      <c r="I168" s="72">
        <v>1.3523239769633497E-2</v>
      </c>
      <c r="J168" s="72">
        <v>1.5388514220617428E-2</v>
      </c>
      <c r="K168" s="72">
        <v>1.8186425897093326E-2</v>
      </c>
      <c r="L168" s="72">
        <v>2.0984337573569222E-2</v>
      </c>
      <c r="M168" s="72">
        <v>2.471488647553708E-2</v>
      </c>
      <c r="N168" s="72">
        <v>2.8911753990250928E-2</v>
      </c>
    </row>
    <row r="169" spans="2:14">
      <c r="C169" s="14" t="s">
        <v>117</v>
      </c>
      <c r="D169" s="14" t="s">
        <v>118</v>
      </c>
      <c r="E169" s="14" t="s">
        <v>68</v>
      </c>
      <c r="F169" s="72">
        <v>5.1536330609906714E-2</v>
      </c>
      <c r="G169" s="72">
        <v>5.8465585145692493E-2</v>
      </c>
      <c r="H169" s="72">
        <v>6.8426388540884536E-2</v>
      </c>
      <c r="I169" s="72">
        <v>7.9686427161536427E-2</v>
      </c>
      <c r="J169" s="72">
        <v>9.3111857824621377E-2</v>
      </c>
      <c r="K169" s="72">
        <v>0.10913575893862597</v>
      </c>
      <c r="L169" s="72">
        <v>0.12732505209506365</v>
      </c>
      <c r="M169" s="72">
        <v>0.14897897251939418</v>
      </c>
      <c r="N169" s="72">
        <v>0.17409752021161765</v>
      </c>
    </row>
    <row r="170" spans="2:14">
      <c r="C170" s="14" t="s">
        <v>71</v>
      </c>
      <c r="D170" s="14" t="s">
        <v>77</v>
      </c>
      <c r="E170" s="14" t="s">
        <v>68</v>
      </c>
      <c r="F170" s="72">
        <v>0</v>
      </c>
      <c r="G170" s="72">
        <v>0</v>
      </c>
      <c r="H170" s="72">
        <v>0</v>
      </c>
      <c r="I170" s="72">
        <v>0</v>
      </c>
      <c r="J170" s="72">
        <v>0</v>
      </c>
      <c r="K170" s="72">
        <v>0</v>
      </c>
      <c r="L170" s="72">
        <v>0</v>
      </c>
      <c r="M170" s="72">
        <v>0</v>
      </c>
      <c r="N170" s="72">
        <v>0</v>
      </c>
    </row>
    <row r="171" spans="2:14">
      <c r="C171" s="14" t="s">
        <v>116</v>
      </c>
      <c r="D171" s="14" t="s">
        <v>119</v>
      </c>
      <c r="E171" s="14" t="s">
        <v>68</v>
      </c>
      <c r="F171" s="72">
        <v>0</v>
      </c>
      <c r="G171" s="72">
        <v>5.6661333409436555E-3</v>
      </c>
      <c r="H171" s="72">
        <v>1.4893836210480465E-2</v>
      </c>
      <c r="I171" s="72">
        <v>2.6873660988475621E-2</v>
      </c>
      <c r="J171" s="72">
        <v>4.273883434311785E-2</v>
      </c>
      <c r="K171" s="72">
        <v>6.2975024846488051E-2</v>
      </c>
      <c r="L171" s="72">
        <v>8.8877348690801897E-2</v>
      </c>
      <c r="M171" s="72">
        <v>0.12190281159230205</v>
      </c>
      <c r="N171" s="72">
        <v>0.16334652974320424</v>
      </c>
    </row>
    <row r="172" spans="2:14">
      <c r="D172" s="70" t="s">
        <v>23</v>
      </c>
      <c r="E172" s="70" t="s">
        <v>68</v>
      </c>
      <c r="F172" s="144">
        <v>10.10596382025366</v>
      </c>
      <c r="G172" s="144">
        <v>11.372288098565495</v>
      </c>
      <c r="H172" s="144">
        <v>13.181267761634398</v>
      </c>
      <c r="I172" s="144">
        <v>15.277795252015126</v>
      </c>
      <c r="J172" s="144">
        <v>17.710706965625381</v>
      </c>
      <c r="K172" s="144">
        <v>20.525831647746525</v>
      </c>
      <c r="L172" s="144">
        <v>23.795517685341657</v>
      </c>
      <c r="M172" s="144">
        <v>27.592214722339797</v>
      </c>
      <c r="N172" s="144">
        <v>31.995736687743065</v>
      </c>
    </row>
    <row r="174" spans="2:14">
      <c r="C174" s="70" t="s">
        <v>72</v>
      </c>
      <c r="D174" s="70" t="s">
        <v>40</v>
      </c>
      <c r="E174" s="70" t="s">
        <v>41</v>
      </c>
      <c r="F174" s="70">
        <v>2011</v>
      </c>
      <c r="G174" s="70">
        <v>2015</v>
      </c>
      <c r="H174" s="70">
        <v>2020</v>
      </c>
      <c r="I174" s="70">
        <v>2025</v>
      </c>
      <c r="J174" s="70">
        <v>2030</v>
      </c>
      <c r="K174" s="70">
        <v>2035</v>
      </c>
      <c r="L174" s="70">
        <v>2040</v>
      </c>
      <c r="M174" s="70">
        <v>2045</v>
      </c>
      <c r="N174" s="70">
        <v>2050</v>
      </c>
    </row>
    <row r="175" spans="2:14">
      <c r="C175" s="14" t="s">
        <v>78</v>
      </c>
      <c r="D175" s="14" t="s">
        <v>79</v>
      </c>
      <c r="E175" s="14" t="s">
        <v>68</v>
      </c>
      <c r="F175" s="72">
        <v>10.10596382025366</v>
      </c>
      <c r="G175" s="72">
        <v>11.366621965224551</v>
      </c>
      <c r="H175" s="72">
        <v>13.166373925423917</v>
      </c>
      <c r="I175" s="72">
        <v>15.250921591026652</v>
      </c>
      <c r="J175" s="72">
        <v>17.667968131282262</v>
      </c>
      <c r="K175" s="72">
        <v>20.462856622900038</v>
      </c>
      <c r="L175" s="72">
        <v>23.706640336650857</v>
      </c>
      <c r="M175" s="72">
        <v>27.470311910747494</v>
      </c>
      <c r="N175" s="72">
        <v>31.83239015799986</v>
      </c>
    </row>
    <row r="176" spans="2:14">
      <c r="C176" s="14" t="s">
        <v>70</v>
      </c>
      <c r="D176" s="14" t="s">
        <v>73</v>
      </c>
      <c r="E176" s="14" t="s">
        <v>68</v>
      </c>
      <c r="F176" s="72">
        <v>0</v>
      </c>
      <c r="G176" s="72">
        <v>5.6661333409436555E-3</v>
      </c>
      <c r="H176" s="72">
        <v>1.4893836210480465E-2</v>
      </c>
      <c r="I176" s="72">
        <v>2.6873660988475621E-2</v>
      </c>
      <c r="J176" s="72">
        <v>4.273883434311785E-2</v>
      </c>
      <c r="K176" s="72">
        <v>6.2975024846488051E-2</v>
      </c>
      <c r="L176" s="72">
        <v>8.8877348690801897E-2</v>
      </c>
      <c r="M176" s="72">
        <v>0.12190281159230205</v>
      </c>
      <c r="N176" s="72">
        <v>0.16334652974320424</v>
      </c>
    </row>
    <row r="177" spans="2:20">
      <c r="F177" s="72">
        <v>10.10596382025366</v>
      </c>
      <c r="G177" s="72">
        <v>11.372288098565495</v>
      </c>
      <c r="H177" s="72">
        <v>13.181267761634398</v>
      </c>
      <c r="I177" s="72">
        <v>15.277795252015126</v>
      </c>
      <c r="J177" s="72">
        <v>17.710706965625381</v>
      </c>
      <c r="K177" s="72">
        <v>20.525831647746525</v>
      </c>
      <c r="L177" s="72">
        <v>23.795517685341657</v>
      </c>
      <c r="M177" s="72">
        <v>27.592214722339797</v>
      </c>
      <c r="N177" s="72">
        <v>31.995736687743065</v>
      </c>
    </row>
    <row r="179" spans="2:20">
      <c r="B179" s="58" t="s">
        <v>80</v>
      </c>
      <c r="C179" s="25"/>
      <c r="D179" s="25"/>
      <c r="E179" s="25"/>
      <c r="F179" s="25"/>
      <c r="G179" s="25"/>
      <c r="H179" s="25"/>
      <c r="I179" s="25"/>
      <c r="J179" s="25"/>
      <c r="K179" s="25"/>
      <c r="L179" s="25"/>
      <c r="M179" s="25"/>
      <c r="N179" s="25"/>
      <c r="O179" s="25"/>
      <c r="P179" s="25"/>
      <c r="Q179" s="26"/>
      <c r="R179" s="26"/>
      <c r="S179" s="26"/>
      <c r="T179" s="26"/>
    </row>
    <row r="180" spans="2:20">
      <c r="B180" s="43"/>
      <c r="C180" s="43"/>
      <c r="D180" s="43"/>
      <c r="E180" s="43"/>
      <c r="F180" s="43"/>
      <c r="G180" s="43"/>
      <c r="H180" s="43"/>
      <c r="I180" s="43"/>
      <c r="J180" s="43"/>
      <c r="K180" s="43"/>
      <c r="L180" s="43"/>
      <c r="M180" s="43"/>
      <c r="N180" s="43"/>
      <c r="O180" s="43"/>
      <c r="P180" s="43"/>
      <c r="Q180" s="21"/>
      <c r="R180" s="21"/>
      <c r="S180" s="21"/>
      <c r="T180" s="21"/>
    </row>
    <row r="181" spans="2:20">
      <c r="B181" s="43"/>
      <c r="C181" s="43"/>
      <c r="D181" s="43"/>
      <c r="E181" s="43"/>
      <c r="F181" s="43"/>
      <c r="G181" s="43"/>
      <c r="H181" s="43"/>
      <c r="I181" s="43"/>
      <c r="J181" s="43"/>
      <c r="K181" s="43"/>
      <c r="L181" s="43"/>
      <c r="M181" s="43"/>
      <c r="N181" s="43"/>
      <c r="O181" s="43"/>
      <c r="P181" s="43"/>
      <c r="Q181" s="21"/>
      <c r="R181" s="21"/>
      <c r="S181" s="21"/>
      <c r="T181" s="21"/>
    </row>
    <row r="182" spans="2:20">
      <c r="B182" s="43"/>
      <c r="C182" s="74" t="s">
        <v>67</v>
      </c>
      <c r="D182" s="74" t="s">
        <v>81</v>
      </c>
      <c r="E182" s="74" t="s">
        <v>41</v>
      </c>
      <c r="F182" s="75" t="s">
        <v>82</v>
      </c>
      <c r="G182" s="75" t="s">
        <v>83</v>
      </c>
      <c r="H182" s="75" t="s">
        <v>84</v>
      </c>
      <c r="I182" s="75" t="s">
        <v>85</v>
      </c>
      <c r="J182" s="75" t="s">
        <v>86</v>
      </c>
      <c r="K182" s="75" t="s">
        <v>87</v>
      </c>
      <c r="L182" s="75" t="s">
        <v>88</v>
      </c>
      <c r="M182" s="75" t="s">
        <v>89</v>
      </c>
      <c r="N182" s="75" t="s">
        <v>90</v>
      </c>
      <c r="O182" s="43"/>
      <c r="P182" s="43"/>
      <c r="Q182" s="21"/>
      <c r="R182" s="21"/>
      <c r="S182" s="21"/>
      <c r="T182" s="21"/>
    </row>
    <row r="183" spans="2:20">
      <c r="B183" s="43"/>
      <c r="C183" s="76" t="s">
        <v>91</v>
      </c>
      <c r="D183" s="76" t="s">
        <v>92</v>
      </c>
      <c r="E183" s="76" t="s">
        <v>68</v>
      </c>
      <c r="F183" s="77">
        <v>10.10596382025366</v>
      </c>
      <c r="G183" s="77">
        <v>11.372288098565495</v>
      </c>
      <c r="H183" s="77">
        <v>13.181267761634398</v>
      </c>
      <c r="I183" s="77">
        <v>15.277795252015126</v>
      </c>
      <c r="J183" s="77">
        <v>17.710706965625381</v>
      </c>
      <c r="K183" s="77">
        <v>20.525831647746525</v>
      </c>
      <c r="L183" s="77">
        <v>23.795517685341657</v>
      </c>
      <c r="M183" s="77">
        <v>27.592214722339797</v>
      </c>
      <c r="N183" s="77">
        <v>31.995736687743065</v>
      </c>
      <c r="O183" s="43"/>
      <c r="P183" s="43"/>
      <c r="Q183" s="21"/>
      <c r="R183" s="21"/>
      <c r="S183" s="21"/>
      <c r="T183" s="21"/>
    </row>
    <row r="184" spans="2:20">
      <c r="B184" s="43"/>
      <c r="C184" s="76" t="s">
        <v>78</v>
      </c>
      <c r="D184" s="76" t="s">
        <v>79</v>
      </c>
      <c r="E184" s="76" t="s">
        <v>68</v>
      </c>
      <c r="F184" s="77">
        <v>-10.10596382025366</v>
      </c>
      <c r="G184" s="77">
        <v>-11.366621965224551</v>
      </c>
      <c r="H184" s="77">
        <v>-13.166373925423917</v>
      </c>
      <c r="I184" s="77">
        <v>-15.250921591026652</v>
      </c>
      <c r="J184" s="77">
        <v>-17.667968131282262</v>
      </c>
      <c r="K184" s="77">
        <v>-20.462856622900038</v>
      </c>
      <c r="L184" s="77">
        <v>-23.706640336650857</v>
      </c>
      <c r="M184" s="77">
        <v>-27.470311910747494</v>
      </c>
      <c r="N184" s="77">
        <v>-31.83239015799986</v>
      </c>
      <c r="O184" s="43"/>
      <c r="P184" s="43"/>
      <c r="Q184" s="21"/>
      <c r="R184" s="21"/>
      <c r="S184" s="21"/>
      <c r="T184" s="21"/>
    </row>
    <row r="185" spans="2:20">
      <c r="B185" s="43"/>
      <c r="C185" s="76" t="s">
        <v>70</v>
      </c>
      <c r="D185" s="76" t="s">
        <v>73</v>
      </c>
      <c r="E185" s="76" t="s">
        <v>68</v>
      </c>
      <c r="F185" s="77">
        <v>0</v>
      </c>
      <c r="G185" s="77">
        <v>-5.6661333409436555E-3</v>
      </c>
      <c r="H185" s="77">
        <v>-1.4893836210480465E-2</v>
      </c>
      <c r="I185" s="77">
        <v>-2.6873660988475621E-2</v>
      </c>
      <c r="J185" s="77">
        <v>-4.273883434311785E-2</v>
      </c>
      <c r="K185" s="77">
        <v>-6.2975024846488051E-2</v>
      </c>
      <c r="L185" s="77">
        <v>-8.8877348690801897E-2</v>
      </c>
      <c r="M185" s="77">
        <v>-0.12190281159230205</v>
      </c>
      <c r="N185" s="77">
        <v>-0.16334652974320424</v>
      </c>
      <c r="O185" s="43"/>
      <c r="P185" s="43"/>
      <c r="Q185" s="21"/>
      <c r="R185" s="21"/>
      <c r="S185" s="21"/>
      <c r="T185" s="21"/>
    </row>
    <row r="186" spans="2:20">
      <c r="B186" s="43"/>
      <c r="C186" s="76"/>
      <c r="D186" s="76" t="s">
        <v>23</v>
      </c>
      <c r="E186" s="76" t="s">
        <v>68</v>
      </c>
      <c r="F186" s="77">
        <v>0</v>
      </c>
      <c r="G186" s="78">
        <v>-3.0878077872387166E-16</v>
      </c>
      <c r="H186" s="78">
        <v>6.609296443471635E-16</v>
      </c>
      <c r="I186" s="78">
        <v>-8.5348395018058909E-16</v>
      </c>
      <c r="J186" s="78">
        <v>1.1310397063368782E-15</v>
      </c>
      <c r="K186" s="78">
        <v>-7.3552275381416621E-16</v>
      </c>
      <c r="L186" s="78">
        <v>-1.124100812432971E-15</v>
      </c>
      <c r="M186" s="78">
        <v>1.0408340855860843E-15</v>
      </c>
      <c r="N186" s="78">
        <v>3.8857805861880479E-16</v>
      </c>
      <c r="O186" s="43"/>
      <c r="P186" s="43"/>
      <c r="Q186" s="21"/>
      <c r="R186" s="21"/>
      <c r="S186" s="21"/>
      <c r="T186" s="21"/>
    </row>
    <row r="187" spans="2:20">
      <c r="B187" s="43"/>
      <c r="C187" s="43"/>
      <c r="D187" s="43"/>
      <c r="E187" s="43"/>
      <c r="F187" s="43"/>
      <c r="G187" s="43"/>
      <c r="H187" s="43"/>
      <c r="I187" s="43"/>
      <c r="J187" s="43"/>
      <c r="K187" s="43"/>
      <c r="L187" s="43"/>
      <c r="M187" s="43"/>
      <c r="N187" s="43"/>
      <c r="O187" s="43"/>
      <c r="P187" s="43"/>
      <c r="Q187" s="21"/>
      <c r="R187" s="21"/>
      <c r="S187" s="21"/>
      <c r="T187" s="21"/>
    </row>
    <row r="188" spans="2:20">
      <c r="B188" s="43"/>
      <c r="C188" s="43"/>
      <c r="D188" s="43"/>
      <c r="E188" s="43"/>
      <c r="F188" s="43"/>
      <c r="G188" s="43"/>
      <c r="H188" s="43"/>
      <c r="I188" s="43"/>
      <c r="J188" s="43"/>
      <c r="K188" s="43"/>
      <c r="L188" s="43"/>
      <c r="M188" s="43"/>
      <c r="N188" s="43"/>
      <c r="O188" s="43"/>
      <c r="P188" s="43"/>
      <c r="Q188" s="21"/>
      <c r="R188" s="21"/>
      <c r="S188" s="21"/>
      <c r="T188" s="21"/>
    </row>
    <row r="189" spans="2:20">
      <c r="B189" s="43"/>
      <c r="C189" s="43"/>
      <c r="D189" s="43"/>
      <c r="E189" s="43"/>
      <c r="F189" s="43"/>
      <c r="G189" s="43"/>
      <c r="H189" s="43"/>
      <c r="I189" s="43"/>
      <c r="J189" s="43"/>
      <c r="K189" s="43"/>
      <c r="L189" s="43"/>
      <c r="M189" s="43"/>
      <c r="N189" s="43"/>
      <c r="O189" s="43"/>
      <c r="P189" s="43"/>
      <c r="Q189" s="21"/>
      <c r="R189" s="21"/>
      <c r="S189" s="21"/>
      <c r="T189" s="21"/>
    </row>
    <row r="190" spans="2:20">
      <c r="B190" s="43"/>
      <c r="C190" s="43"/>
      <c r="D190" s="43"/>
      <c r="E190" s="43"/>
      <c r="F190" s="43"/>
      <c r="G190" s="43"/>
      <c r="H190" s="43"/>
      <c r="I190" s="43"/>
      <c r="J190" s="43"/>
      <c r="K190" s="43"/>
      <c r="L190" s="43"/>
      <c r="M190" s="43"/>
      <c r="N190" s="43"/>
      <c r="O190" s="43"/>
      <c r="P190" s="43"/>
      <c r="Q190" s="21"/>
      <c r="R190" s="21"/>
      <c r="S190" s="21"/>
      <c r="T190" s="21"/>
    </row>
    <row r="191" spans="2:20">
      <c r="B191" s="43"/>
      <c r="C191" s="43"/>
      <c r="D191" s="43"/>
      <c r="E191" s="43"/>
      <c r="F191" s="43"/>
      <c r="G191" s="43"/>
      <c r="H191" s="43"/>
      <c r="I191" s="43"/>
      <c r="J191" s="43"/>
      <c r="K191" s="43"/>
      <c r="L191" s="43"/>
      <c r="M191" s="43"/>
      <c r="N191" s="43"/>
      <c r="O191" s="43"/>
      <c r="P191" s="43"/>
      <c r="Q191" s="21"/>
      <c r="R191" s="21"/>
      <c r="S191" s="21"/>
      <c r="T191" s="21"/>
    </row>
    <row r="192" spans="2:20">
      <c r="B192" s="43"/>
      <c r="C192" s="43"/>
      <c r="D192" s="43"/>
      <c r="E192" s="43"/>
      <c r="F192" s="43"/>
      <c r="G192" s="43"/>
      <c r="H192" s="43"/>
      <c r="I192" s="43"/>
      <c r="J192" s="43"/>
      <c r="K192" s="43"/>
      <c r="L192" s="43"/>
      <c r="M192" s="43"/>
      <c r="N192" s="43"/>
      <c r="O192" s="43"/>
      <c r="P192" s="43"/>
      <c r="Q192" s="21"/>
      <c r="R192" s="21"/>
      <c r="S192" s="21"/>
      <c r="T192" s="21"/>
    </row>
    <row r="193" spans="2:20">
      <c r="B193" s="43"/>
      <c r="C193" s="43"/>
      <c r="D193" s="43"/>
      <c r="E193" s="43"/>
      <c r="F193" s="43"/>
      <c r="G193" s="43"/>
      <c r="H193" s="43"/>
      <c r="I193" s="43"/>
      <c r="J193" s="43"/>
      <c r="K193" s="43"/>
      <c r="L193" s="43"/>
      <c r="M193" s="43"/>
      <c r="N193" s="43"/>
      <c r="O193" s="43"/>
      <c r="P193" s="43"/>
      <c r="Q193" s="21"/>
      <c r="R193" s="21"/>
      <c r="S193" s="21"/>
      <c r="T193" s="21"/>
    </row>
    <row r="194" spans="2:20">
      <c r="B194" s="43"/>
      <c r="O194" s="43"/>
      <c r="P194" s="43"/>
      <c r="Q194" s="21"/>
      <c r="R194" s="21"/>
      <c r="S194" s="21"/>
      <c r="T194" s="21"/>
    </row>
    <row r="197" spans="2:20">
      <c r="C197" s="79" t="s">
        <v>67</v>
      </c>
      <c r="D197" s="79" t="s">
        <v>81</v>
      </c>
      <c r="E197" s="79" t="s">
        <v>41</v>
      </c>
      <c r="F197" s="80" t="s">
        <v>82</v>
      </c>
      <c r="G197" s="80" t="s">
        <v>83</v>
      </c>
      <c r="H197" s="80" t="s">
        <v>84</v>
      </c>
      <c r="I197" s="80" t="s">
        <v>85</v>
      </c>
      <c r="J197" s="80" t="s">
        <v>86</v>
      </c>
      <c r="K197" s="80" t="s">
        <v>87</v>
      </c>
      <c r="L197" s="80" t="s">
        <v>88</v>
      </c>
      <c r="M197" s="80" t="s">
        <v>89</v>
      </c>
      <c r="N197" s="80" t="s">
        <v>90</v>
      </c>
    </row>
    <row r="198" spans="2:20">
      <c r="C198" s="81" t="s">
        <v>71</v>
      </c>
      <c r="D198" s="82" t="s">
        <v>77</v>
      </c>
      <c r="E198" s="82" t="s">
        <v>68</v>
      </c>
      <c r="F198" s="83">
        <v>0</v>
      </c>
      <c r="G198" s="83">
        <v>0</v>
      </c>
      <c r="H198" s="83">
        <v>0</v>
      </c>
      <c r="I198" s="83">
        <v>0</v>
      </c>
      <c r="J198" s="83">
        <v>0</v>
      </c>
      <c r="K198" s="83">
        <v>0</v>
      </c>
      <c r="L198" s="83">
        <v>0</v>
      </c>
      <c r="M198" s="83">
        <v>0</v>
      </c>
      <c r="N198" s="83">
        <v>0</v>
      </c>
    </row>
  </sheetData>
  <pageMargins left="0.7" right="0.7" top="0.75" bottom="0.75" header="0.3" footer="0.3"/>
  <pageSetup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
  <sheetViews>
    <sheetView workbookViewId="0">
      <selection activeCell="I33" sqref="I33"/>
    </sheetView>
  </sheetViews>
  <sheetFormatPr defaultRowHeight="15"/>
  <cols>
    <col min="1" max="1" width="30" customWidth="1"/>
    <col min="2" max="2" width="9.85546875" customWidth="1"/>
    <col min="3" max="43" width="9.85546875" bestFit="1" customWidth="1"/>
  </cols>
  <sheetData>
    <row r="1" spans="1:43" s="1" customFormat="1">
      <c r="B1" s="1">
        <v>2009</v>
      </c>
      <c r="C1" s="1">
        <v>2010</v>
      </c>
      <c r="D1" s="1">
        <v>2011</v>
      </c>
      <c r="E1" s="1">
        <v>2012</v>
      </c>
      <c r="F1" s="1">
        <v>2013</v>
      </c>
      <c r="G1" s="1">
        <v>2014</v>
      </c>
      <c r="H1" s="1">
        <v>2015</v>
      </c>
      <c r="I1" s="1">
        <v>2016</v>
      </c>
      <c r="J1" s="1">
        <v>2017</v>
      </c>
      <c r="K1" s="1">
        <v>2018</v>
      </c>
      <c r="L1" s="1">
        <v>2019</v>
      </c>
      <c r="M1" s="1">
        <v>2020</v>
      </c>
      <c r="N1" s="1">
        <v>2021</v>
      </c>
      <c r="O1" s="1">
        <v>2022</v>
      </c>
      <c r="P1" s="1">
        <v>2023</v>
      </c>
      <c r="Q1" s="1">
        <v>2024</v>
      </c>
      <c r="R1" s="1">
        <v>2025</v>
      </c>
      <c r="S1" s="1">
        <v>2026</v>
      </c>
      <c r="T1" s="1">
        <v>2027</v>
      </c>
      <c r="U1" s="1">
        <v>2028</v>
      </c>
      <c r="V1" s="1">
        <v>2029</v>
      </c>
      <c r="W1" s="1">
        <v>2030</v>
      </c>
      <c r="X1" s="1">
        <v>2031</v>
      </c>
      <c r="Y1" s="1">
        <v>2032</v>
      </c>
      <c r="Z1" s="1">
        <v>2033</v>
      </c>
      <c r="AA1" s="1">
        <v>2034</v>
      </c>
      <c r="AB1" s="1">
        <v>2035</v>
      </c>
      <c r="AC1" s="1">
        <v>2036</v>
      </c>
      <c r="AD1" s="1">
        <v>2037</v>
      </c>
      <c r="AE1" s="1">
        <v>2038</v>
      </c>
      <c r="AF1" s="1">
        <v>2039</v>
      </c>
      <c r="AG1" s="1">
        <v>2040</v>
      </c>
      <c r="AH1" s="1">
        <v>2041</v>
      </c>
      <c r="AI1" s="1">
        <v>2042</v>
      </c>
      <c r="AJ1" s="1">
        <v>2043</v>
      </c>
      <c r="AK1" s="1">
        <v>2044</v>
      </c>
      <c r="AL1" s="1">
        <v>2045</v>
      </c>
      <c r="AM1" s="1">
        <v>2046</v>
      </c>
      <c r="AN1" s="1">
        <v>2047</v>
      </c>
      <c r="AO1" s="1">
        <v>2048</v>
      </c>
      <c r="AP1" s="1">
        <v>2049</v>
      </c>
      <c r="AQ1" s="1">
        <v>2050</v>
      </c>
    </row>
    <row r="2" spans="1:43" s="9" customFormat="1">
      <c r="A2" s="147" t="s">
        <v>128</v>
      </c>
      <c r="B2" s="9">
        <v>238465165</v>
      </c>
      <c r="C2" s="9">
        <v>241613126</v>
      </c>
      <c r="D2" s="9">
        <v>244808254</v>
      </c>
      <c r="E2" s="9">
        <v>248037853</v>
      </c>
      <c r="F2" s="9">
        <v>251268276</v>
      </c>
      <c r="G2" s="9">
        <v>254454778</v>
      </c>
      <c r="H2" s="9">
        <v>257563815</v>
      </c>
      <c r="I2" s="9">
        <v>260581000</v>
      </c>
      <c r="J2" s="9">
        <v>263510000</v>
      </c>
      <c r="K2" s="9">
        <v>266357000</v>
      </c>
      <c r="L2" s="9">
        <v>269136000</v>
      </c>
      <c r="M2" s="9">
        <v>271857000</v>
      </c>
      <c r="N2" s="9">
        <v>274519000</v>
      </c>
      <c r="O2" s="9">
        <v>277116000</v>
      </c>
      <c r="P2" s="9">
        <v>279646000</v>
      </c>
      <c r="Q2" s="9">
        <v>282109000</v>
      </c>
      <c r="R2" s="9">
        <v>284505000</v>
      </c>
      <c r="S2" s="9">
        <v>286832000</v>
      </c>
      <c r="T2" s="9">
        <v>289092000</v>
      </c>
      <c r="U2" s="9">
        <v>291285000</v>
      </c>
      <c r="V2" s="9">
        <v>293415000</v>
      </c>
      <c r="W2" s="9">
        <v>295482000</v>
      </c>
      <c r="X2" s="9">
        <v>297487000</v>
      </c>
      <c r="Y2" s="9">
        <v>299428000</v>
      </c>
      <c r="Z2" s="9">
        <v>301304000</v>
      </c>
      <c r="AA2" s="9">
        <v>303112000</v>
      </c>
      <c r="AB2" s="9">
        <v>304847000</v>
      </c>
      <c r="AC2" s="9">
        <v>306510000</v>
      </c>
      <c r="AD2" s="9">
        <v>308102000</v>
      </c>
      <c r="AE2" s="9">
        <v>309620000</v>
      </c>
      <c r="AF2" s="9">
        <v>311066000</v>
      </c>
      <c r="AG2" s="9">
        <v>312439000</v>
      </c>
      <c r="AH2" s="9">
        <v>313740000</v>
      </c>
      <c r="AI2" s="9">
        <v>314967000</v>
      </c>
      <c r="AJ2" s="9">
        <v>316123000</v>
      </c>
      <c r="AK2" s="9">
        <v>317205000</v>
      </c>
      <c r="AL2" s="9">
        <v>318216000</v>
      </c>
      <c r="AM2" s="9">
        <v>319156000</v>
      </c>
      <c r="AN2" s="9">
        <v>320026000</v>
      </c>
      <c r="AO2" s="9">
        <v>320828000</v>
      </c>
      <c r="AP2" s="9">
        <v>321565000</v>
      </c>
      <c r="AQ2" s="9">
        <v>322237000</v>
      </c>
    </row>
    <row r="3" spans="1:43">
      <c r="A3" s="1" t="s">
        <v>129</v>
      </c>
      <c r="B3">
        <v>877554540687.30798</v>
      </c>
      <c r="C3">
        <v>932172307327.78491</v>
      </c>
      <c r="D3">
        <v>992629494923.57495</v>
      </c>
      <c r="E3">
        <v>1054804535825.7899</v>
      </c>
      <c r="F3">
        <v>1115785150686.53</v>
      </c>
      <c r="G3">
        <v>1179371396208.05</v>
      </c>
      <c r="H3">
        <v>1253206155755.0601</v>
      </c>
      <c r="I3">
        <v>1327120401209.79</v>
      </c>
      <c r="J3">
        <v>1404118541203.73</v>
      </c>
      <c r="K3">
        <v>1485238738522.1501</v>
      </c>
      <c r="L3">
        <v>1570712122892.22</v>
      </c>
      <c r="M3">
        <v>1660510639367.0901</v>
      </c>
      <c r="N3">
        <v>1754537144456.48</v>
      </c>
      <c r="O3">
        <v>1852686432470.5701</v>
      </c>
      <c r="P3">
        <v>1954845689559.8699</v>
      </c>
      <c r="Q3">
        <v>2060880489850.21</v>
      </c>
      <c r="R3">
        <v>2170645980043.76</v>
      </c>
      <c r="S3">
        <v>2284005935086.3403</v>
      </c>
      <c r="T3">
        <v>2400824983838.1401</v>
      </c>
      <c r="U3">
        <v>2520953757037.7603</v>
      </c>
      <c r="V3">
        <v>2644230289022.52</v>
      </c>
      <c r="W3">
        <v>2770507952221.8604</v>
      </c>
      <c r="X3">
        <v>2899671559057.9199</v>
      </c>
      <c r="Y3">
        <v>3031651113739</v>
      </c>
      <c r="Z3">
        <v>3166403628390.48</v>
      </c>
      <c r="AA3">
        <v>3303905069276.2002</v>
      </c>
      <c r="AB3">
        <v>3444177889657.9399</v>
      </c>
      <c r="AC3">
        <v>3587317062461.23</v>
      </c>
      <c r="AD3">
        <v>3733518520059.1504</v>
      </c>
      <c r="AE3">
        <v>3883073338517.46</v>
      </c>
      <c r="AF3">
        <v>4036348060846.5698</v>
      </c>
      <c r="AG3">
        <v>4193771172775.6602</v>
      </c>
      <c r="AH3">
        <v>4355816926895.0801</v>
      </c>
      <c r="AI3">
        <v>4522944722707.6494</v>
      </c>
      <c r="AJ3">
        <v>4695584671926.96</v>
      </c>
      <c r="AK3">
        <v>4874133921975.29</v>
      </c>
      <c r="AL3">
        <v>5058914740820</v>
      </c>
      <c r="AM3">
        <v>5250129629219.8096</v>
      </c>
      <c r="AN3">
        <v>5447775988315.5</v>
      </c>
      <c r="AO3">
        <v>5651635702881.1104</v>
      </c>
      <c r="AP3">
        <v>5861293601280.7705</v>
      </c>
      <c r="AQ3">
        <v>6076128174949.1006</v>
      </c>
    </row>
    <row r="4" spans="1:43">
      <c r="A4" s="1" t="s">
        <v>130</v>
      </c>
      <c r="B4" s="146">
        <f>B3/B2</f>
        <v>3680.0114628369638</v>
      </c>
      <c r="C4" s="146">
        <f t="shared" ref="C4:AQ4" si="0">C3/C2</f>
        <v>3858.1194770344759</v>
      </c>
      <c r="D4" s="146">
        <f t="shared" si="0"/>
        <v>4054.7223335189301</v>
      </c>
      <c r="E4" s="146">
        <f t="shared" si="0"/>
        <v>4252.5950094632935</v>
      </c>
      <c r="F4" s="146">
        <f t="shared" si="0"/>
        <v>4440.6129116217207</v>
      </c>
      <c r="G4" s="146">
        <f t="shared" si="0"/>
        <v>4634.8958564576451</v>
      </c>
      <c r="H4" s="146">
        <f t="shared" si="0"/>
        <v>4865.6142003295772</v>
      </c>
      <c r="I4" s="146">
        <f t="shared" si="0"/>
        <v>5092.9284990455562</v>
      </c>
      <c r="J4" s="146">
        <f t="shared" si="0"/>
        <v>5328.5208956158403</v>
      </c>
      <c r="K4" s="146">
        <f t="shared" si="0"/>
        <v>5576.1205394344815</v>
      </c>
      <c r="L4" s="146">
        <f t="shared" si="0"/>
        <v>5836.1279163405115</v>
      </c>
      <c r="M4" s="146">
        <f t="shared" si="0"/>
        <v>6108.0297338935179</v>
      </c>
      <c r="N4" s="146">
        <f t="shared" si="0"/>
        <v>6391.3140600704501</v>
      </c>
      <c r="O4" s="146">
        <f t="shared" si="0"/>
        <v>6685.5989277795943</v>
      </c>
      <c r="P4" s="146">
        <f t="shared" si="0"/>
        <v>6990.4296487697657</v>
      </c>
      <c r="Q4" s="146">
        <f t="shared" si="0"/>
        <v>7305.2631778858877</v>
      </c>
      <c r="R4" s="146">
        <f t="shared" si="0"/>
        <v>7629.5530132818758</v>
      </c>
      <c r="S4" s="146">
        <f t="shared" si="0"/>
        <v>7962.8700252633607</v>
      </c>
      <c r="T4" s="146">
        <f t="shared" si="0"/>
        <v>8304.7091716067553</v>
      </c>
      <c r="U4" s="146">
        <f t="shared" si="0"/>
        <v>8654.5951801080046</v>
      </c>
      <c r="V4" s="146">
        <f t="shared" si="0"/>
        <v>9011.9124414993094</v>
      </c>
      <c r="W4" s="146">
        <f t="shared" si="0"/>
        <v>9376.2325699090306</v>
      </c>
      <c r="X4" s="146">
        <f t="shared" si="0"/>
        <v>9747.2210854858185</v>
      </c>
      <c r="Y4" s="146">
        <f t="shared" si="0"/>
        <v>10124.808347045033</v>
      </c>
      <c r="Z4" s="146">
        <f t="shared" si="0"/>
        <v>10508.999642853994</v>
      </c>
      <c r="AA4" s="146">
        <f t="shared" si="0"/>
        <v>10899.948102602999</v>
      </c>
      <c r="AB4" s="146">
        <f t="shared" si="0"/>
        <v>11298.054071904726</v>
      </c>
      <c r="AC4" s="146">
        <f t="shared" si="0"/>
        <v>11703.752120522104</v>
      </c>
      <c r="AD4" s="146">
        <f t="shared" si="0"/>
        <v>12117.800339040807</v>
      </c>
      <c r="AE4" s="146">
        <f t="shared" si="0"/>
        <v>12541.416376582456</v>
      </c>
      <c r="AF4" s="146">
        <f t="shared" si="0"/>
        <v>12975.857409188307</v>
      </c>
      <c r="AG4" s="146">
        <f t="shared" si="0"/>
        <v>13422.687861552688</v>
      </c>
      <c r="AH4" s="146">
        <f t="shared" si="0"/>
        <v>13883.524341477274</v>
      </c>
      <c r="AI4" s="146">
        <f t="shared" si="0"/>
        <v>14360.05906240225</v>
      </c>
      <c r="AJ4" s="146">
        <f t="shared" si="0"/>
        <v>14853.663516817694</v>
      </c>
      <c r="AK4" s="146">
        <f t="shared" si="0"/>
        <v>15365.879863102064</v>
      </c>
      <c r="AL4" s="146">
        <f t="shared" si="0"/>
        <v>15897.738456960053</v>
      </c>
      <c r="AM4" s="146">
        <f t="shared" si="0"/>
        <v>16450.04207729076</v>
      </c>
      <c r="AN4" s="146">
        <f t="shared" si="0"/>
        <v>17022.916851491755</v>
      </c>
      <c r="AO4" s="146">
        <f t="shared" si="0"/>
        <v>17615.780738841717</v>
      </c>
      <c r="AP4" s="146">
        <f t="shared" si="0"/>
        <v>18227.399130131609</v>
      </c>
      <c r="AQ4" s="146">
        <f t="shared" si="0"/>
        <v>18856.084729404447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5"/>
  <cols>
    <col min="1" max="1" width="12.5703125" customWidth="1"/>
    <col min="2" max="2" width="15.140625" customWidth="1"/>
  </cols>
  <sheetData>
    <row r="1" spans="1:2">
      <c r="A1">
        <v>1.60934</v>
      </c>
      <c r="B1" t="s">
        <v>127</v>
      </c>
    </row>
    <row r="2" spans="1:2">
      <c r="A2">
        <v>947.81712000000005</v>
      </c>
      <c r="B2" t="s">
        <v>407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0"/>
  <sheetViews>
    <sheetView tabSelected="1" topLeftCell="A26" zoomScale="85" zoomScaleNormal="85" workbookViewId="0">
      <selection activeCell="B76" sqref="B76"/>
    </sheetView>
  </sheetViews>
  <sheetFormatPr defaultRowHeight="15"/>
  <cols>
    <col min="1" max="1" width="26.28515625" customWidth="1"/>
    <col min="2" max="2" width="15.85546875" customWidth="1"/>
    <col min="3" max="9" width="11.28515625" customWidth="1"/>
    <col min="10" max="12" width="6.85546875" customWidth="1"/>
    <col min="13" max="13" width="12.7109375" customWidth="1"/>
    <col min="14" max="14" width="26.42578125" bestFit="1" customWidth="1"/>
    <col min="15" max="15" width="23" customWidth="1"/>
    <col min="16" max="16" width="26.42578125" customWidth="1"/>
    <col min="17" max="17" width="23" customWidth="1"/>
    <col min="18" max="18" width="31.140625" customWidth="1"/>
    <col min="19" max="19" width="27.85546875" customWidth="1"/>
    <col min="20" max="20" width="26" customWidth="1"/>
    <col min="21" max="21" width="22.7109375" customWidth="1"/>
    <col min="22" max="22" width="26" customWidth="1"/>
    <col min="23" max="23" width="22.7109375" customWidth="1"/>
    <col min="24" max="24" width="26" customWidth="1"/>
    <col min="25" max="25" width="22.7109375" customWidth="1"/>
    <col min="26" max="26" width="26" customWidth="1"/>
    <col min="27" max="27" width="22.7109375" customWidth="1"/>
    <col min="28" max="28" width="26" customWidth="1"/>
    <col min="29" max="29" width="22.7109375" customWidth="1"/>
    <col min="30" max="30" width="26" customWidth="1"/>
    <col min="31" max="31" width="22.7109375" customWidth="1"/>
    <col min="32" max="32" width="30.85546875" customWidth="1"/>
    <col min="33" max="33" width="27.5703125" bestFit="1" customWidth="1"/>
  </cols>
  <sheetData>
    <row r="1" spans="1:19" s="183" customFormat="1">
      <c r="A1" s="5" t="s">
        <v>192</v>
      </c>
      <c r="B1" s="5"/>
      <c r="C1" s="5"/>
      <c r="D1" s="5"/>
      <c r="E1" s="5"/>
      <c r="F1" s="5"/>
      <c r="G1" s="5"/>
      <c r="H1" s="5"/>
      <c r="I1" s="5"/>
      <c r="J1" s="5"/>
      <c r="K1" s="5"/>
      <c r="L1" s="5"/>
      <c r="M1" s="5"/>
      <c r="O1"/>
      <c r="P1"/>
      <c r="Q1"/>
    </row>
    <row r="2" spans="1:19" s="183" customFormat="1">
      <c r="A2" s="211" t="s">
        <v>392</v>
      </c>
      <c r="B2" s="211" t="s">
        <v>389</v>
      </c>
      <c r="C2"/>
      <c r="D2"/>
      <c r="E2"/>
      <c r="F2"/>
      <c r="G2"/>
      <c r="H2"/>
      <c r="I2"/>
      <c r="J2"/>
      <c r="K2"/>
      <c r="L2"/>
      <c r="M2"/>
      <c r="N2"/>
      <c r="O2"/>
      <c r="P2"/>
      <c r="Q2"/>
      <c r="R2"/>
      <c r="S2"/>
    </row>
    <row r="3" spans="1:19" s="183" customFormat="1">
      <c r="A3" s="211" t="s">
        <v>390</v>
      </c>
      <c r="B3" s="183">
        <v>2015</v>
      </c>
      <c r="C3" s="183">
        <v>2020</v>
      </c>
      <c r="D3" s="183">
        <v>2025</v>
      </c>
      <c r="E3" s="183">
        <v>2030</v>
      </c>
      <c r="F3" s="183">
        <v>2035</v>
      </c>
      <c r="G3" s="183">
        <v>2040</v>
      </c>
      <c r="H3" s="183">
        <v>2045</v>
      </c>
      <c r="I3" s="183">
        <v>2050</v>
      </c>
      <c r="J3"/>
      <c r="K3"/>
      <c r="L3"/>
      <c r="M3"/>
      <c r="N3"/>
      <c r="O3"/>
      <c r="P3"/>
      <c r="Q3"/>
      <c r="R3"/>
      <c r="S3"/>
    </row>
    <row r="4" spans="1:19" s="183" customFormat="1">
      <c r="A4" s="2" t="s">
        <v>249</v>
      </c>
      <c r="B4" s="9">
        <v>441.50449073683399</v>
      </c>
      <c r="C4" s="9">
        <v>592.9426464549623</v>
      </c>
      <c r="D4" s="9">
        <v>672.53897900597417</v>
      </c>
      <c r="E4" s="9">
        <v>752.98046482205905</v>
      </c>
      <c r="F4" s="9">
        <v>1013.9211697913099</v>
      </c>
      <c r="G4" s="9">
        <v>1319.3657709627532</v>
      </c>
      <c r="H4" s="9">
        <v>1624.5395902780776</v>
      </c>
      <c r="I4" s="9">
        <v>1934.4372519956826</v>
      </c>
      <c r="J4"/>
      <c r="K4"/>
      <c r="L4"/>
      <c r="M4"/>
      <c r="N4"/>
      <c r="O4"/>
      <c r="P4"/>
      <c r="Q4"/>
      <c r="R4"/>
      <c r="S4"/>
    </row>
    <row r="5" spans="1:19" s="183" customFormat="1">
      <c r="A5" s="2" t="s">
        <v>261</v>
      </c>
      <c r="B5" s="9">
        <v>80.286942779559794</v>
      </c>
      <c r="C5" s="9">
        <v>96.113159717399029</v>
      </c>
      <c r="D5" s="9">
        <v>105.54219246777149</v>
      </c>
      <c r="E5" s="9">
        <v>115.41881632356193</v>
      </c>
      <c r="F5" s="9">
        <v>152.01216399234511</v>
      </c>
      <c r="G5" s="9">
        <v>204.24624956142009</v>
      </c>
      <c r="H5" s="9">
        <v>243.92369609773891</v>
      </c>
      <c r="I5" s="9">
        <v>205.51071499569483</v>
      </c>
      <c r="J5"/>
      <c r="K5"/>
      <c r="L5"/>
      <c r="M5"/>
      <c r="N5"/>
      <c r="O5"/>
      <c r="P5"/>
      <c r="Q5"/>
      <c r="R5"/>
      <c r="S5"/>
    </row>
    <row r="6" spans="1:19" s="183" customFormat="1">
      <c r="A6" s="2" t="s">
        <v>286</v>
      </c>
      <c r="B6" s="9">
        <v>127.51241621655008</v>
      </c>
      <c r="C6" s="9">
        <v>178.98644551184211</v>
      </c>
      <c r="D6" s="9">
        <v>226.9224107268445</v>
      </c>
      <c r="E6" s="9">
        <v>291.17659534457505</v>
      </c>
      <c r="F6" s="9">
        <v>400.42503352483971</v>
      </c>
      <c r="G6" s="9">
        <v>558.88498532328333</v>
      </c>
      <c r="H6" s="9">
        <v>720.46605552612527</v>
      </c>
      <c r="I6" s="9">
        <v>863.56331185078625</v>
      </c>
      <c r="J6"/>
      <c r="K6"/>
      <c r="L6"/>
      <c r="M6"/>
      <c r="N6"/>
      <c r="O6"/>
      <c r="P6"/>
      <c r="Q6"/>
      <c r="R6"/>
      <c r="S6"/>
    </row>
    <row r="7" spans="1:19" s="183" customFormat="1">
      <c r="A7" s="2" t="s">
        <v>186</v>
      </c>
      <c r="B7" s="9">
        <v>1104.4496219633529</v>
      </c>
      <c r="C7" s="9">
        <v>1240.60902506153</v>
      </c>
      <c r="D7" s="9">
        <v>1330.5427654045686</v>
      </c>
      <c r="E7" s="9">
        <v>1424.9052537182126</v>
      </c>
      <c r="F7" s="9">
        <v>1626.8346069674787</v>
      </c>
      <c r="G7" s="9">
        <v>1714.7936280694396</v>
      </c>
      <c r="H7" s="9">
        <v>1789.7043798290149</v>
      </c>
      <c r="I7" s="9">
        <v>1872.8393395795358</v>
      </c>
      <c r="J7"/>
      <c r="K7"/>
      <c r="L7"/>
      <c r="M7"/>
      <c r="N7"/>
      <c r="O7"/>
      <c r="P7"/>
      <c r="Q7"/>
      <c r="R7"/>
      <c r="S7"/>
    </row>
    <row r="8" spans="1:19" s="183" customFormat="1">
      <c r="A8" s="2" t="s">
        <v>185</v>
      </c>
      <c r="B8" s="9">
        <v>395.03989059459508</v>
      </c>
      <c r="C8" s="9">
        <v>571.86286417922508</v>
      </c>
      <c r="D8" s="9">
        <v>662.06762358270259</v>
      </c>
      <c r="E8" s="9">
        <v>752.85236380224092</v>
      </c>
      <c r="F8" s="9">
        <v>1063.7944698871097</v>
      </c>
      <c r="G8" s="9">
        <v>1450.1527045130783</v>
      </c>
      <c r="H8" s="9">
        <v>1842.3676902204284</v>
      </c>
      <c r="I8" s="9">
        <v>2253.2935791899476</v>
      </c>
      <c r="J8"/>
      <c r="K8"/>
      <c r="L8"/>
      <c r="M8"/>
      <c r="N8"/>
      <c r="O8"/>
      <c r="P8"/>
      <c r="Q8"/>
      <c r="R8"/>
      <c r="S8"/>
    </row>
    <row r="9" spans="1:19" s="183" customFormat="1">
      <c r="A9" s="2" t="s">
        <v>365</v>
      </c>
      <c r="B9" s="9">
        <v>129.85371090914961</v>
      </c>
      <c r="C9" s="9">
        <v>152.01646486162323</v>
      </c>
      <c r="D9" s="9">
        <v>164.6864215863171</v>
      </c>
      <c r="E9" s="9">
        <v>177.39767464662663</v>
      </c>
      <c r="F9" s="9">
        <v>211.09768426660619</v>
      </c>
      <c r="G9" s="9">
        <v>242.30858591997227</v>
      </c>
      <c r="H9" s="9">
        <v>269.12481032509532</v>
      </c>
      <c r="I9" s="9">
        <v>290.6239168748528</v>
      </c>
      <c r="J9"/>
      <c r="K9"/>
      <c r="L9"/>
      <c r="M9"/>
      <c r="N9"/>
      <c r="O9"/>
      <c r="P9"/>
      <c r="Q9"/>
      <c r="R9"/>
      <c r="S9"/>
    </row>
    <row r="10" spans="1:19" s="183" customFormat="1">
      <c r="A10"/>
      <c r="B10"/>
      <c r="C10"/>
      <c r="D10"/>
      <c r="E10"/>
      <c r="F10"/>
      <c r="G10"/>
      <c r="H10"/>
      <c r="I10"/>
      <c r="J10"/>
      <c r="K10"/>
      <c r="L10"/>
      <c r="M10"/>
      <c r="N10"/>
      <c r="O10"/>
      <c r="P10"/>
      <c r="Q10"/>
      <c r="R10"/>
      <c r="S10"/>
    </row>
    <row r="11" spans="1:19" s="183" customFormat="1">
      <c r="A11" s="211" t="s">
        <v>391</v>
      </c>
      <c r="B11" s="211" t="s">
        <v>389</v>
      </c>
      <c r="C11"/>
      <c r="D11"/>
      <c r="E11"/>
      <c r="F11"/>
      <c r="G11"/>
      <c r="H11"/>
      <c r="I11"/>
      <c r="J11"/>
      <c r="K11"/>
      <c r="L11"/>
      <c r="M11"/>
      <c r="N11"/>
      <c r="O11"/>
      <c r="P11"/>
      <c r="Q11"/>
      <c r="R11"/>
      <c r="S11"/>
    </row>
    <row r="12" spans="1:19" s="183" customFormat="1">
      <c r="A12" s="211" t="s">
        <v>390</v>
      </c>
      <c r="B12" s="183">
        <v>2015</v>
      </c>
      <c r="C12" s="183">
        <v>2020</v>
      </c>
      <c r="D12" s="183">
        <v>2025</v>
      </c>
      <c r="E12" s="183">
        <v>2030</v>
      </c>
      <c r="F12" s="183">
        <v>2035</v>
      </c>
      <c r="G12" s="183">
        <v>2040</v>
      </c>
      <c r="H12" s="183">
        <v>2045</v>
      </c>
      <c r="I12" s="183">
        <v>2050</v>
      </c>
      <c r="J12"/>
      <c r="K12"/>
      <c r="L12"/>
      <c r="M12"/>
      <c r="N12"/>
      <c r="O12"/>
      <c r="P12"/>
      <c r="Q12"/>
      <c r="R12"/>
      <c r="S12"/>
    </row>
    <row r="13" spans="1:19" s="183" customFormat="1">
      <c r="A13" s="2" t="s">
        <v>309</v>
      </c>
      <c r="B13" s="9">
        <v>435.04929762771906</v>
      </c>
      <c r="C13" s="9">
        <v>488.67049196929418</v>
      </c>
      <c r="D13" s="9">
        <v>527.6222318760332</v>
      </c>
      <c r="E13" s="9">
        <v>570.03436943814825</v>
      </c>
      <c r="F13" s="9">
        <v>687.61552646861549</v>
      </c>
      <c r="G13" s="9">
        <v>825.55523724471482</v>
      </c>
      <c r="H13" s="9">
        <v>979.54823327361748</v>
      </c>
      <c r="I13" s="9">
        <v>1146.4046233986674</v>
      </c>
      <c r="J13"/>
      <c r="K13"/>
      <c r="L13"/>
      <c r="M13"/>
      <c r="N13"/>
      <c r="O13"/>
      <c r="P13"/>
      <c r="Q13"/>
      <c r="R13"/>
      <c r="S13"/>
    </row>
    <row r="14" spans="1:19" s="183" customFormat="1">
      <c r="A14" s="2" t="s">
        <v>377</v>
      </c>
      <c r="B14" s="9">
        <v>268.39097112144827</v>
      </c>
      <c r="C14" s="9">
        <v>362.90574266143034</v>
      </c>
      <c r="D14" s="9">
        <v>408.7366170993302</v>
      </c>
      <c r="E14" s="9">
        <v>453.40336346150201</v>
      </c>
      <c r="F14" s="9">
        <v>585.94970507341714</v>
      </c>
      <c r="G14" s="9">
        <v>712.34687908090143</v>
      </c>
      <c r="H14" s="9">
        <v>827.30959114685561</v>
      </c>
      <c r="I14" s="9">
        <v>927.63884884678293</v>
      </c>
      <c r="J14"/>
      <c r="K14"/>
      <c r="L14"/>
      <c r="M14"/>
      <c r="N14"/>
      <c r="O14"/>
      <c r="P14"/>
      <c r="Q14"/>
      <c r="R14"/>
      <c r="S14"/>
    </row>
    <row r="15" spans="1:19" s="183" customFormat="1">
      <c r="A15"/>
      <c r="B15"/>
      <c r="C15"/>
      <c r="D15"/>
      <c r="E15"/>
      <c r="F15"/>
      <c r="G15"/>
      <c r="H15"/>
      <c r="I15"/>
      <c r="J15"/>
      <c r="K15"/>
      <c r="L15"/>
      <c r="M15"/>
      <c r="N15"/>
      <c r="O15"/>
      <c r="P15"/>
      <c r="Q15"/>
      <c r="R15"/>
      <c r="S15"/>
    </row>
    <row r="16" spans="1:19">
      <c r="A16" s="5" t="s">
        <v>187</v>
      </c>
      <c r="B16" s="6"/>
      <c r="C16" s="6"/>
      <c r="D16" s="6"/>
      <c r="E16" s="6"/>
      <c r="F16" s="6"/>
      <c r="G16" s="6"/>
      <c r="H16" s="6"/>
      <c r="I16" s="6"/>
    </row>
    <row r="17" spans="1:9">
      <c r="B17" s="183">
        <v>2015</v>
      </c>
      <c r="C17" s="183">
        <v>2020</v>
      </c>
      <c r="D17" s="183">
        <v>2025</v>
      </c>
      <c r="E17" s="183">
        <v>2030</v>
      </c>
      <c r="F17" s="183">
        <v>2035</v>
      </c>
      <c r="G17" s="183">
        <v>2040</v>
      </c>
      <c r="H17" s="183">
        <v>2045</v>
      </c>
      <c r="I17" s="183">
        <v>2050</v>
      </c>
    </row>
    <row r="18" spans="1:9">
      <c r="A18" s="158" t="s">
        <v>2</v>
      </c>
      <c r="B18" s="148">
        <f t="shared" ref="B18:I18" si="0">CONVERT(B8*10^9,"km","mi")</f>
        <v>245466407800.06952</v>
      </c>
      <c r="C18" s="148">
        <f t="shared" si="0"/>
        <v>355339109711.3017</v>
      </c>
      <c r="D18" s="148">
        <f t="shared" si="0"/>
        <v>411389748607.32239</v>
      </c>
      <c r="E18" s="148">
        <f t="shared" si="0"/>
        <v>467800770874.49359</v>
      </c>
      <c r="F18" s="148">
        <f t="shared" si="0"/>
        <v>661011238049.23596</v>
      </c>
      <c r="G18" s="148">
        <f t="shared" si="0"/>
        <v>901083114929.48584</v>
      </c>
      <c r="H18" s="148">
        <f t="shared" si="0"/>
        <v>1144794208211.8108</v>
      </c>
      <c r="I18" s="148">
        <f t="shared" si="0"/>
        <v>1400131717761.9873</v>
      </c>
    </row>
    <row r="19" spans="1:9">
      <c r="A19" s="158" t="s">
        <v>3</v>
      </c>
      <c r="B19" s="148">
        <f t="shared" ref="B19:I19" si="1">CONVERT(B7*10^9,"km","mi")</f>
        <v>686273178365.44153</v>
      </c>
      <c r="C19" s="148">
        <f t="shared" si="1"/>
        <v>770878709002.87952</v>
      </c>
      <c r="D19" s="148">
        <f t="shared" si="1"/>
        <v>826760944462.19617</v>
      </c>
      <c r="E19" s="148">
        <f t="shared" si="1"/>
        <v>885395076328.12659</v>
      </c>
      <c r="F19" s="148">
        <f t="shared" si="1"/>
        <v>1010868159304.3368</v>
      </c>
      <c r="G19" s="148">
        <f t="shared" si="1"/>
        <v>1065523361114.4912</v>
      </c>
      <c r="H19" s="148">
        <f t="shared" si="1"/>
        <v>1112070744246.7334</v>
      </c>
      <c r="I19" s="148">
        <f t="shared" si="1"/>
        <v>1163728413303.5173</v>
      </c>
    </row>
    <row r="20" spans="1:9">
      <c r="A20" s="158" t="s">
        <v>4</v>
      </c>
      <c r="B20" s="148">
        <f t="shared" ref="B20:I20" si="2">CONVERT(B6*10^9,"km","mi")</f>
        <v>79232542089.540878</v>
      </c>
      <c r="C20" s="148">
        <f t="shared" si="2"/>
        <v>111217021042.01595</v>
      </c>
      <c r="D20" s="148">
        <f t="shared" si="2"/>
        <v>141003048898.70935</v>
      </c>
      <c r="E20" s="148">
        <f t="shared" si="2"/>
        <v>180928748200.86633</v>
      </c>
      <c r="F20" s="148">
        <f t="shared" si="2"/>
        <v>248812580483.00406</v>
      </c>
      <c r="G20" s="148">
        <f t="shared" si="2"/>
        <v>347275029653.87341</v>
      </c>
      <c r="H20" s="148">
        <f t="shared" si="2"/>
        <v>447676851888.79767</v>
      </c>
      <c r="I20" s="148">
        <f t="shared" si="2"/>
        <v>536593364657.14374</v>
      </c>
    </row>
    <row r="21" spans="1:9">
      <c r="A21" s="158" t="s">
        <v>5</v>
      </c>
      <c r="B21" s="148">
        <f t="shared" ref="B21:I21" si="3">CONVERT(B9*10^9,"km","mi")</f>
        <v>80687355164.060394</v>
      </c>
      <c r="C21" s="148">
        <f t="shared" si="3"/>
        <v>94458652010.771606</v>
      </c>
      <c r="D21" s="148">
        <f t="shared" si="3"/>
        <v>102331398126.39008</v>
      </c>
      <c r="E21" s="148">
        <f t="shared" si="3"/>
        <v>110229804595.30504</v>
      </c>
      <c r="F21" s="148">
        <f t="shared" si="3"/>
        <v>131170019751.2814</v>
      </c>
      <c r="G21" s="148">
        <f t="shared" si="3"/>
        <v>150563574922.43564</v>
      </c>
      <c r="H21" s="148">
        <f t="shared" si="3"/>
        <v>167226404252.35086</v>
      </c>
      <c r="I21" s="148">
        <f t="shared" si="3"/>
        <v>180585329721.21112</v>
      </c>
    </row>
    <row r="22" spans="1:9">
      <c r="A22" s="159" t="s">
        <v>30</v>
      </c>
      <c r="B22" s="148">
        <f>CONVERT(INDEX('IX.b.2 passenger intercity'!$G$74:$AP$74,1,MATCH(Calculations!B17,'IX.b.2 passenger intercity'!$G$71:$AP$71,0))*INDEX('IX.b.2 passenger intercity'!$G$81:$AP$81,1,MATCH(Calculations!B17,'IX.b.2 passenger intercity'!$G$78:$AP$78,0))*'Indonesian Vehicle Info'!$B$6,"km","mi")</f>
        <v>262721221814.60272</v>
      </c>
      <c r="C22" s="148">
        <f>CONVERT(INDEX('IX.b.2 passenger intercity'!$G$74:$AP$74,1,MATCH(Calculations!C17,'IX.b.2 passenger intercity'!$G$71:$AP$71,0))*INDEX('IX.b.2 passenger intercity'!$G$81:$AP$81,1,MATCH(Calculations!C17,'IX.b.2 passenger intercity'!$G$78:$AP$78,0))*'Indonesian Vehicle Info'!$B$6,"km","mi")</f>
        <v>307090674212.59851</v>
      </c>
      <c r="D22" s="148">
        <f>CONVERT(INDEX('IX.b.2 passenger intercity'!$G$74:$AP$74,1,MATCH(Calculations!D17,'IX.b.2 passenger intercity'!$G$71:$AP$71,0))*INDEX('IX.b.2 passenger intercity'!$G$81:$AP$81,1,MATCH(Calculations!D17,'IX.b.2 passenger intercity'!$G$78:$AP$78,0))*'Indonesian Vehicle Info'!$B$6,"km","mi")</f>
        <v>358963784001.43164</v>
      </c>
      <c r="E22" s="148">
        <f>CONVERT(INDEX('IX.b.2 passenger intercity'!$G$74:$AP$74,1,MATCH(Calculations!E17,'IX.b.2 passenger intercity'!$G$71:$AP$71,0))*INDEX('IX.b.2 passenger intercity'!$G$81:$AP$81,1,MATCH(Calculations!E17,'IX.b.2 passenger intercity'!$G$78:$AP$78,0))*'Indonesian Vehicle Info'!$B$6,"km","mi")</f>
        <v>419583392984.96783</v>
      </c>
      <c r="F22" s="148">
        <f>CONVERT(INDEX('IX.b.2 passenger intercity'!$G$74:$AP$74,1,MATCH(Calculations!F17,'IX.b.2 passenger intercity'!$G$71:$AP$71,0))*INDEX('IX.b.2 passenger intercity'!$G$81:$AP$81,1,MATCH(Calculations!F17,'IX.b.2 passenger intercity'!$G$78:$AP$78,0))*'Indonesian Vehicle Info'!$B$6,"km","mi")</f>
        <v>490440911327.84546</v>
      </c>
      <c r="G22" s="148">
        <f>CONVERT(INDEX('IX.b.2 passenger intercity'!$G$74:$AP$74,1,MATCH(Calculations!G17,'IX.b.2 passenger intercity'!$G$71:$AP$71,0))*INDEX('IX.b.2 passenger intercity'!$G$81:$AP$81,1,MATCH(Calculations!G17,'IX.b.2 passenger intercity'!$G$78:$AP$78,0))*'Indonesian Vehicle Info'!$B$6,"km","mi")</f>
        <v>573276317555.47607</v>
      </c>
      <c r="H22" s="148">
        <f>CONVERT(INDEX('IX.b.2 passenger intercity'!$G$74:$AP$74,1,MATCH(Calculations!H17,'IX.b.2 passenger intercity'!$G$71:$AP$71,0))*INDEX('IX.b.2 passenger intercity'!$G$81:$AP$81,1,MATCH(Calculations!H17,'IX.b.2 passenger intercity'!$G$78:$AP$78,0))*'Indonesian Vehicle Info'!$B$6,"km","mi")</f>
        <v>670093694076.59277</v>
      </c>
      <c r="I22" s="148">
        <f>CONVERT(INDEX('IX.b.2 passenger intercity'!$G$74:$AP$74,1,MATCH(Calculations!I17,'IX.b.2 passenger intercity'!$G$71:$AP$71,0))*INDEX('IX.b.2 passenger intercity'!$G$81:$AP$81,1,MATCH(Calculations!I17,'IX.b.2 passenger intercity'!$G$78:$AP$78,0))*'Indonesian Vehicle Info'!$B$6,"km","mi")</f>
        <v>783254440318.53992</v>
      </c>
    </row>
    <row r="23" spans="1:9">
      <c r="A23" s="158" t="s">
        <v>24</v>
      </c>
      <c r="B23" s="148">
        <f t="shared" ref="B23:I23" si="4">CONVERT(SUM(B4,B5)*10^9,"km","mi")</f>
        <v>324226165143.3092</v>
      </c>
      <c r="C23" s="148">
        <f t="shared" si="4"/>
        <v>428159427799.3775</v>
      </c>
      <c r="D23" s="148">
        <f t="shared" si="4"/>
        <v>483477225176.06274</v>
      </c>
      <c r="E23" s="148">
        <f t="shared" si="4"/>
        <v>539598296663.49829</v>
      </c>
      <c r="F23" s="148">
        <f t="shared" si="4"/>
        <v>724477385682.39929</v>
      </c>
      <c r="G23" s="148">
        <f t="shared" si="4"/>
        <v>946728617700.23877</v>
      </c>
      <c r="H23" s="148">
        <f t="shared" si="4"/>
        <v>1161009259907.0283</v>
      </c>
      <c r="I23" s="148">
        <f t="shared" si="4"/>
        <v>1329702019575.2913</v>
      </c>
    </row>
    <row r="25" spans="1:9">
      <c r="A25" s="5" t="s">
        <v>188</v>
      </c>
      <c r="B25" s="6"/>
      <c r="C25" s="6"/>
      <c r="D25" s="6"/>
      <c r="E25" s="6"/>
      <c r="F25" s="6"/>
      <c r="G25" s="6"/>
      <c r="H25" s="6"/>
      <c r="I25" s="6"/>
    </row>
    <row r="26" spans="1:9">
      <c r="B26" s="183">
        <v>2015</v>
      </c>
      <c r="C26" s="183">
        <v>2020</v>
      </c>
      <c r="D26" s="183">
        <v>2025</v>
      </c>
      <c r="E26" s="183">
        <v>2030</v>
      </c>
      <c r="F26" s="183">
        <v>2035</v>
      </c>
      <c r="G26" s="183">
        <v>2040</v>
      </c>
      <c r="H26" s="183">
        <v>2045</v>
      </c>
      <c r="I26" s="183">
        <v>2050</v>
      </c>
    </row>
    <row r="27" spans="1:9">
      <c r="A27" s="1" t="s">
        <v>6</v>
      </c>
      <c r="B27">
        <v>0</v>
      </c>
      <c r="C27" s="183">
        <v>0</v>
      </c>
      <c r="D27" s="183">
        <v>0</v>
      </c>
      <c r="E27" s="183">
        <v>0</v>
      </c>
      <c r="F27" s="183">
        <v>0</v>
      </c>
      <c r="G27" s="183">
        <v>0</v>
      </c>
      <c r="H27" s="183">
        <v>0</v>
      </c>
      <c r="I27" s="183">
        <v>0</v>
      </c>
    </row>
    <row r="28" spans="1:9">
      <c r="A28" s="1" t="s">
        <v>7</v>
      </c>
      <c r="B28">
        <f>CONVERT(B14*10^9,"km","mi")</f>
        <v>166770417711.47018</v>
      </c>
      <c r="C28" s="183">
        <f t="shared" ref="C28:I28" si="5">CONVERT(C14*10^9,"km","mi")</f>
        <v>225499173987.30811</v>
      </c>
      <c r="D28" s="183">
        <f t="shared" si="5"/>
        <v>253977159078.06549</v>
      </c>
      <c r="E28" s="183">
        <f t="shared" si="5"/>
        <v>281731788518.49078</v>
      </c>
      <c r="F28" s="183">
        <f t="shared" si="5"/>
        <v>364092266832.58344</v>
      </c>
      <c r="G28" s="183">
        <f t="shared" si="5"/>
        <v>442631829541.04376</v>
      </c>
      <c r="H28" s="183">
        <f t="shared" si="5"/>
        <v>514066347000.30298</v>
      </c>
      <c r="I28" s="183">
        <f t="shared" si="5"/>
        <v>576408057473.59363</v>
      </c>
    </row>
    <row r="29" spans="1:9">
      <c r="A29" s="1" t="s">
        <v>8</v>
      </c>
      <c r="B29" s="148">
        <v>0</v>
      </c>
      <c r="C29" s="148">
        <v>0</v>
      </c>
      <c r="D29" s="148">
        <v>0</v>
      </c>
      <c r="E29" s="148">
        <v>0</v>
      </c>
      <c r="F29" s="148">
        <v>0</v>
      </c>
      <c r="G29" s="148">
        <v>0</v>
      </c>
      <c r="H29" s="148">
        <v>0</v>
      </c>
      <c r="I29" s="148">
        <v>0</v>
      </c>
    </row>
    <row r="30" spans="1:9">
      <c r="A30" s="1" t="s">
        <v>9</v>
      </c>
      <c r="B30" s="183">
        <f>CONVERT(B13*10^9,"km","mi")</f>
        <v>270327100748.95053</v>
      </c>
      <c r="C30" s="183">
        <f t="shared" ref="B30:I30" si="6">CONVERT(C13*10^9,"km","mi")</f>
        <v>303645766206.16486</v>
      </c>
      <c r="D30" s="183">
        <f t="shared" si="6"/>
        <v>327849255271.73383</v>
      </c>
      <c r="E30" s="183">
        <f t="shared" si="6"/>
        <v>354202935754.039</v>
      </c>
      <c r="F30" s="183">
        <f t="shared" si="6"/>
        <v>427264479482.70569</v>
      </c>
      <c r="G30" s="183">
        <f t="shared" si="6"/>
        <v>512976242024.52356</v>
      </c>
      <c r="H30" s="183">
        <f t="shared" si="6"/>
        <v>608663053563.20178</v>
      </c>
      <c r="I30" s="183">
        <f t="shared" si="6"/>
        <v>712342807627.6217</v>
      </c>
    </row>
    <row r="31" spans="1:9">
      <c r="A31" s="1" t="s">
        <v>10</v>
      </c>
      <c r="B31">
        <f>INDEX('Indonesian Vehicle Info'!$B$23:$AK$23,1,MATCH(Calculations!B26,'Indonesian Vehicle Info'!$B$22:$AK$22,0))</f>
        <v>362598945932.15991</v>
      </c>
      <c r="C31" s="183">
        <f>INDEX('Indonesian Vehicle Info'!$B$23:$AK$23,1,MATCH(Calculations!C26,'Indonesian Vehicle Info'!$B$22:$AK$22,0))</f>
        <v>510525699944.50574</v>
      </c>
      <c r="D31" s="183">
        <f>INDEX('Indonesian Vehicle Info'!$B$23:$AK$23,1,MATCH(Calculations!D26,'Indonesian Vehicle Info'!$B$22:$AK$22,0))</f>
        <v>667367333891.9115</v>
      </c>
      <c r="E31" s="183">
        <f>INDEX('Indonesian Vehicle Info'!$B$23:$AK$23,1,MATCH(Calculations!E26,'Indonesian Vehicle Info'!$B$22:$AK$22,0))</f>
        <v>851795512764.07019</v>
      </c>
      <c r="F31" s="183">
        <f>INDEX('Indonesian Vehicle Info'!$B$23:$AK$23,1,MATCH(Calculations!F26,'Indonesian Vehicle Info'!$B$22:$AK$22,0))</f>
        <v>1058916026290.0869</v>
      </c>
      <c r="G31" s="183">
        <f>INDEX('Indonesian Vehicle Info'!$B$23:$AK$23,1,MATCH(Calculations!G26,'Indonesian Vehicle Info'!$B$22:$AK$22,0))</f>
        <v>1289379250351.835</v>
      </c>
      <c r="H31" s="183">
        <f>INDEX('Indonesian Vehicle Info'!$B$23:$AK$23,1,MATCH(Calculations!H26,'Indonesian Vehicle Info'!$B$22:$AK$22,0))</f>
        <v>1555368528081.8896</v>
      </c>
      <c r="I31" s="183">
        <f>INDEX('Indonesian Vehicle Info'!$B$23:$AK$23,1,MATCH(Calculations!I26,'Indonesian Vehicle Info'!$B$22:$AK$22,0))</f>
        <v>1868111842180.5286</v>
      </c>
    </row>
    <row r="32" spans="1:9">
      <c r="A32" s="1" t="s">
        <v>22</v>
      </c>
      <c r="B32" s="183">
        <v>0</v>
      </c>
      <c r="C32" s="183">
        <v>0</v>
      </c>
      <c r="D32" s="183">
        <v>0</v>
      </c>
      <c r="E32" s="183">
        <v>0</v>
      </c>
      <c r="F32" s="183">
        <v>0</v>
      </c>
      <c r="G32" s="183">
        <v>0</v>
      </c>
      <c r="H32" s="183">
        <v>0</v>
      </c>
      <c r="I32" s="183">
        <v>0</v>
      </c>
    </row>
    <row r="34" spans="1:12">
      <c r="A34" s="5" t="s">
        <v>398</v>
      </c>
      <c r="B34" s="5"/>
      <c r="C34" s="5"/>
      <c r="D34" s="5"/>
      <c r="E34" s="5"/>
      <c r="F34" s="5"/>
      <c r="G34" s="5"/>
      <c r="H34" s="5"/>
      <c r="I34" s="5"/>
    </row>
    <row r="35" spans="1:12">
      <c r="A35" s="212"/>
    </row>
    <row r="36" spans="1:12">
      <c r="A36" s="211" t="s">
        <v>399</v>
      </c>
      <c r="B36" s="211" t="s">
        <v>389</v>
      </c>
    </row>
    <row r="37" spans="1:12">
      <c r="A37" s="211" t="s">
        <v>390</v>
      </c>
      <c r="B37" s="183">
        <v>2000</v>
      </c>
      <c r="C37" s="183">
        <v>2005</v>
      </c>
      <c r="D37" s="183">
        <v>2010</v>
      </c>
      <c r="E37" s="183">
        <v>2015</v>
      </c>
      <c r="F37" s="183">
        <v>2020</v>
      </c>
      <c r="G37" s="183">
        <v>2025</v>
      </c>
      <c r="H37" s="183">
        <v>2030</v>
      </c>
      <c r="I37" s="183">
        <v>2035</v>
      </c>
      <c r="J37" s="183">
        <v>2040</v>
      </c>
      <c r="K37" s="183">
        <v>2045</v>
      </c>
      <c r="L37" s="183">
        <v>2050</v>
      </c>
    </row>
    <row r="38" spans="1:12">
      <c r="A38" s="2" t="s">
        <v>249</v>
      </c>
      <c r="B38" s="213">
        <v>0.55604985321565148</v>
      </c>
      <c r="C38" s="213">
        <v>0.55604985321565148</v>
      </c>
      <c r="D38" s="213">
        <v>0.55604985321565148</v>
      </c>
      <c r="E38" s="213">
        <v>0.55604985321565148</v>
      </c>
      <c r="F38" s="213">
        <v>0.55604985321565148</v>
      </c>
      <c r="G38" s="213">
        <v>0.55604985321565148</v>
      </c>
      <c r="H38" s="213">
        <v>0.55604985321565148</v>
      </c>
      <c r="I38" s="213">
        <v>0.55604985321565148</v>
      </c>
      <c r="J38" s="213">
        <v>0.55604985321565148</v>
      </c>
      <c r="K38" s="213">
        <v>0.55604985321565148</v>
      </c>
      <c r="L38" s="213">
        <v>0.55604985321565148</v>
      </c>
    </row>
    <row r="39" spans="1:12">
      <c r="A39" s="2" t="s">
        <v>261</v>
      </c>
      <c r="B39" s="213">
        <v>1.1915353997478244</v>
      </c>
      <c r="C39" s="213">
        <v>1.1915353997478244</v>
      </c>
      <c r="D39" s="213">
        <v>1.1915353997478244</v>
      </c>
      <c r="E39" s="213">
        <v>1.1915353997478244</v>
      </c>
      <c r="F39" s="213">
        <v>1.1915353997478244</v>
      </c>
      <c r="G39" s="213">
        <v>1.1915353997478244</v>
      </c>
      <c r="H39" s="213">
        <v>1.1915353997478244</v>
      </c>
      <c r="I39" s="213">
        <v>1.1915353997478244</v>
      </c>
      <c r="J39" s="213">
        <v>1.1915353997478244</v>
      </c>
      <c r="K39" s="213">
        <v>1.1915353997478244</v>
      </c>
      <c r="L39" s="213">
        <v>1.1915353997478244</v>
      </c>
    </row>
    <row r="40" spans="1:12">
      <c r="A40" s="2" t="s">
        <v>186</v>
      </c>
      <c r="B40" s="213">
        <v>6.4111772151898734</v>
      </c>
      <c r="C40" s="213">
        <v>6.54670253164557</v>
      </c>
      <c r="D40" s="213">
        <v>6.5909556962025295</v>
      </c>
      <c r="E40" s="213">
        <v>6.5909556962025295</v>
      </c>
      <c r="F40" s="213">
        <v>6.5909556962025295</v>
      </c>
      <c r="G40" s="213">
        <v>6.5909556962025295</v>
      </c>
      <c r="H40" s="213">
        <v>6.5909556962025295</v>
      </c>
      <c r="I40" s="213">
        <v>6.5909556962025295</v>
      </c>
      <c r="J40" s="213">
        <v>6.5909556962025295</v>
      </c>
      <c r="K40" s="213">
        <v>6.5909556962025295</v>
      </c>
      <c r="L40" s="213">
        <v>6.5909556962025295</v>
      </c>
    </row>
    <row r="41" spans="1:12">
      <c r="A41" s="2" t="s">
        <v>191</v>
      </c>
      <c r="B41" s="213">
        <v>18.426714801444042</v>
      </c>
      <c r="C41" s="213">
        <v>15.873770860942285</v>
      </c>
      <c r="D41" s="213">
        <v>15.763691107252205</v>
      </c>
      <c r="E41" s="213">
        <v>15.763691107252205</v>
      </c>
      <c r="F41" s="213">
        <v>15.763691107252205</v>
      </c>
      <c r="G41" s="213">
        <v>15.763691107252205</v>
      </c>
      <c r="H41" s="213">
        <v>15.763691107252205</v>
      </c>
      <c r="I41" s="213">
        <v>15.763691107252205</v>
      </c>
      <c r="J41" s="213">
        <v>15.763691107252205</v>
      </c>
      <c r="K41" s="213">
        <v>15.763691107252205</v>
      </c>
      <c r="L41" s="213">
        <v>15.763691107252205</v>
      </c>
    </row>
    <row r="42" spans="1:12">
      <c r="A42" s="2" t="s">
        <v>185</v>
      </c>
      <c r="B42" s="213">
        <v>3.1495888393474116</v>
      </c>
      <c r="C42" s="213">
        <v>3.1495888393474116</v>
      </c>
      <c r="D42" s="213">
        <v>3.1495888393474116</v>
      </c>
      <c r="E42" s="213">
        <v>3.1495888393474116</v>
      </c>
      <c r="F42" s="213">
        <v>3.1495888393474116</v>
      </c>
      <c r="G42" s="213">
        <v>3.1495888393474116</v>
      </c>
      <c r="H42" s="213">
        <v>3.1495888393474116</v>
      </c>
      <c r="I42" s="213">
        <v>3.1495888393474116</v>
      </c>
      <c r="J42" s="213">
        <v>3.1495888393474116</v>
      </c>
      <c r="K42" s="213">
        <v>3.1495888393474116</v>
      </c>
      <c r="L42" s="213">
        <v>3.1495888393474116</v>
      </c>
    </row>
    <row r="43" spans="1:12">
      <c r="A43" s="2" t="s">
        <v>189</v>
      </c>
      <c r="B43" s="213">
        <v>3.6154089339670064</v>
      </c>
      <c r="C43" s="213">
        <v>3.3119109800758579</v>
      </c>
      <c r="D43" s="213">
        <v>3.2928019923228078</v>
      </c>
      <c r="E43" s="213">
        <v>3.2928019923228078</v>
      </c>
      <c r="F43" s="213">
        <v>3.2928019923228078</v>
      </c>
      <c r="G43" s="213">
        <v>3.2928019923228078</v>
      </c>
      <c r="H43" s="213">
        <v>3.2928019923228078</v>
      </c>
      <c r="I43" s="213">
        <v>3.2928019923228078</v>
      </c>
      <c r="J43" s="213">
        <v>3.2928019923228078</v>
      </c>
      <c r="K43" s="213">
        <v>3.2928019923228078</v>
      </c>
      <c r="L43" s="213">
        <v>3.2928019923228078</v>
      </c>
    </row>
    <row r="44" spans="1:12">
      <c r="A44" s="2" t="s">
        <v>190</v>
      </c>
      <c r="B44" s="213">
        <v>5.7897661508933878</v>
      </c>
      <c r="C44" s="213">
        <v>5.0508809164648358</v>
      </c>
      <c r="D44" s="213">
        <v>4.8718200715167015</v>
      </c>
      <c r="E44" s="213">
        <v>4.8718200715167015</v>
      </c>
      <c r="F44" s="213">
        <v>4.8718200715167015</v>
      </c>
      <c r="G44" s="213">
        <v>4.8718200715167015</v>
      </c>
      <c r="H44" s="213">
        <v>4.8718200715167015</v>
      </c>
      <c r="I44" s="213">
        <v>4.8718200715167015</v>
      </c>
      <c r="J44" s="213">
        <v>4.8718200715167015</v>
      </c>
      <c r="K44" s="213">
        <v>4.8718200715167015</v>
      </c>
      <c r="L44" s="213">
        <v>4.8718200715167015</v>
      </c>
    </row>
    <row r="47" spans="1:12">
      <c r="A47" s="211" t="s">
        <v>700</v>
      </c>
      <c r="B47" s="211" t="s">
        <v>389</v>
      </c>
    </row>
    <row r="48" spans="1:12">
      <c r="A48" s="211" t="s">
        <v>390</v>
      </c>
      <c r="B48" s="183">
        <v>2000</v>
      </c>
      <c r="C48" s="183">
        <v>2005</v>
      </c>
      <c r="D48" s="183">
        <v>2010</v>
      </c>
      <c r="E48" s="183">
        <v>2015</v>
      </c>
      <c r="F48" s="183">
        <v>2020</v>
      </c>
      <c r="G48" s="183">
        <v>2025</v>
      </c>
      <c r="H48" s="183">
        <v>2030</v>
      </c>
      <c r="I48" s="183">
        <v>2035</v>
      </c>
      <c r="J48" s="183">
        <v>2040</v>
      </c>
      <c r="K48" s="183">
        <v>2045</v>
      </c>
      <c r="L48" s="183">
        <v>2050</v>
      </c>
    </row>
    <row r="49" spans="1:12">
      <c r="A49" s="2" t="s">
        <v>249</v>
      </c>
      <c r="B49" s="213">
        <v>50.088700000000003</v>
      </c>
      <c r="C49" s="213">
        <v>80.299800000000005</v>
      </c>
      <c r="D49" s="213">
        <v>128.61109999999999</v>
      </c>
      <c r="E49" s="213">
        <v>80.273543770333447</v>
      </c>
      <c r="F49" s="213">
        <v>107.80775390090223</v>
      </c>
      <c r="G49" s="213">
        <v>122.27981436472258</v>
      </c>
      <c r="H49" s="213">
        <v>136.90553905855617</v>
      </c>
      <c r="I49" s="213">
        <v>184.34930359841997</v>
      </c>
      <c r="J49" s="213">
        <v>239.88468562959147</v>
      </c>
      <c r="K49" s="213">
        <v>295.37083459601405</v>
      </c>
      <c r="L49" s="213">
        <v>351.715863999215</v>
      </c>
    </row>
    <row r="50" spans="1:12">
      <c r="A50" s="2" t="s">
        <v>261</v>
      </c>
      <c r="B50" s="213">
        <v>3.43</v>
      </c>
      <c r="C50" s="213">
        <v>4.5999999999999996</v>
      </c>
      <c r="D50" s="213">
        <v>6.01</v>
      </c>
      <c r="E50" s="213">
        <v>1.2544834809306216</v>
      </c>
      <c r="F50" s="213">
        <v>1.5017681205843598</v>
      </c>
      <c r="G50" s="213">
        <v>1.6490967573089292</v>
      </c>
      <c r="H50" s="213">
        <v>1.8034190050556549</v>
      </c>
      <c r="I50" s="213">
        <v>2.3751900623803923</v>
      </c>
      <c r="J50" s="213">
        <v>3.1913476493971888</v>
      </c>
      <c r="K50" s="213">
        <v>3.8113077515271705</v>
      </c>
      <c r="L50" s="213">
        <v>3.2111049218077312</v>
      </c>
    </row>
    <row r="51" spans="1:12">
      <c r="A51" s="2" t="s">
        <v>186</v>
      </c>
      <c r="B51" s="213">
        <v>1.6498999999999999</v>
      </c>
      <c r="C51" s="213">
        <v>2.1539999999999999</v>
      </c>
      <c r="D51" s="213">
        <v>2.5670000000000002</v>
      </c>
      <c r="E51" s="213">
        <v>1.2536318069958603</v>
      </c>
      <c r="F51" s="213">
        <v>1.4081827753252327</v>
      </c>
      <c r="G51" s="213">
        <v>1.5102642059075695</v>
      </c>
      <c r="H51" s="213">
        <v>1.6173725921886635</v>
      </c>
      <c r="I51" s="213">
        <v>1.8465773064330067</v>
      </c>
      <c r="J51" s="213">
        <v>1.9464172849823378</v>
      </c>
      <c r="K51" s="213">
        <v>2.031446515129415</v>
      </c>
      <c r="L51" s="213">
        <v>2.1258108281266015</v>
      </c>
    </row>
    <row r="52" spans="1:12">
      <c r="A52" s="2" t="s">
        <v>191</v>
      </c>
      <c r="B52" s="213">
        <v>0.63490999999999997</v>
      </c>
      <c r="C52" s="213">
        <v>0.88532</v>
      </c>
      <c r="D52" s="213">
        <v>1.1544000000000001</v>
      </c>
      <c r="E52" s="213">
        <v>0.63952561009395126</v>
      </c>
      <c r="F52" s="213">
        <v>0.86473667691723133</v>
      </c>
      <c r="G52" s="213">
        <v>0.97394309997076334</v>
      </c>
      <c r="H52" s="213">
        <v>1.08037562301288</v>
      </c>
      <c r="I52" s="213">
        <v>1.3962088257129961</v>
      </c>
      <c r="J52" s="213">
        <v>1.6973897092707735</v>
      </c>
      <c r="K52" s="213">
        <v>1.9713244033658508</v>
      </c>
      <c r="L52" s="213">
        <v>2.2103903058912566</v>
      </c>
    </row>
    <row r="53" spans="1:12">
      <c r="A53" s="2" t="s">
        <v>185</v>
      </c>
      <c r="B53" s="213">
        <v>21.1</v>
      </c>
      <c r="C53" s="213">
        <v>29.3</v>
      </c>
      <c r="D53" s="213">
        <v>40.1</v>
      </c>
      <c r="E53" s="213">
        <v>29.635249543611717</v>
      </c>
      <c r="F53" s="213">
        <v>46.560197256723733</v>
      </c>
      <c r="G53" s="213">
        <v>57.290767104840896</v>
      </c>
      <c r="H53" s="213">
        <v>68.232365571776555</v>
      </c>
      <c r="I53" s="213">
        <v>100.31596190620593</v>
      </c>
      <c r="J53" s="213">
        <v>141.07494355102827</v>
      </c>
      <c r="K53" s="213">
        <v>183.61605654143284</v>
      </c>
      <c r="L53" s="213">
        <v>228.87358227024257</v>
      </c>
    </row>
    <row r="54" spans="1:12">
      <c r="A54" s="2" t="s">
        <v>189</v>
      </c>
      <c r="B54" s="213">
        <v>7.0052599999999998</v>
      </c>
      <c r="C54" s="213">
        <v>9.2424800000000005</v>
      </c>
      <c r="D54" s="213">
        <v>12.258660000000001</v>
      </c>
      <c r="E54" s="213">
        <v>6.1199789059177387</v>
      </c>
      <c r="F54" s="213">
        <v>8.2751497960017542</v>
      </c>
      <c r="G54" s="213">
        <v>9.3202072494165744</v>
      </c>
      <c r="H54" s="213">
        <v>10.338719699333426</v>
      </c>
      <c r="I54" s="213">
        <v>13.361104585576204</v>
      </c>
      <c r="J54" s="213">
        <v>16.243273219868239</v>
      </c>
      <c r="K54" s="213">
        <v>18.86470780043901</v>
      </c>
      <c r="L54" s="213">
        <v>21.15246337658354</v>
      </c>
    </row>
    <row r="55" spans="1:12">
      <c r="A55" s="2" t="s">
        <v>190</v>
      </c>
      <c r="B55" s="213">
        <v>1.26295</v>
      </c>
      <c r="C55" s="213">
        <v>1.7452000000000001</v>
      </c>
      <c r="D55" s="213">
        <v>2.2188099999999999</v>
      </c>
      <c r="E55" s="213">
        <v>1.5813202364226826</v>
      </c>
      <c r="F55" s="213">
        <v>2.1381874076711891</v>
      </c>
      <c r="G55" s="213">
        <v>2.4082161977559471</v>
      </c>
      <c r="H55" s="213">
        <v>2.671386115963442</v>
      </c>
      <c r="I55" s="213">
        <v>3.4523297199115452</v>
      </c>
      <c r="J55" s="213">
        <v>4.1970433302446963</v>
      </c>
      <c r="K55" s="213">
        <v>4.874386767933089</v>
      </c>
      <c r="L55" s="213">
        <v>5.4655120388140155</v>
      </c>
    </row>
    <row r="57" spans="1:12">
      <c r="A57" s="5" t="s">
        <v>405</v>
      </c>
      <c r="B57" s="5"/>
      <c r="C57" s="5"/>
      <c r="D57" s="5"/>
      <c r="E57" s="5"/>
      <c r="F57" s="5"/>
      <c r="G57" s="5"/>
      <c r="H57" s="5"/>
      <c r="I57" s="5"/>
      <c r="J57" s="5"/>
    </row>
    <row r="58" spans="1:12">
      <c r="A58" s="214" t="s">
        <v>143</v>
      </c>
      <c r="B58" s="214" t="s">
        <v>400</v>
      </c>
      <c r="C58" s="215">
        <v>2015</v>
      </c>
      <c r="D58" s="215">
        <v>2020</v>
      </c>
      <c r="E58" s="215">
        <v>2025</v>
      </c>
      <c r="F58" s="215">
        <v>2030</v>
      </c>
      <c r="G58" s="215">
        <v>2035</v>
      </c>
      <c r="H58" s="215">
        <v>2040</v>
      </c>
      <c r="I58" s="215">
        <v>2045</v>
      </c>
      <c r="J58" s="215">
        <v>2050</v>
      </c>
    </row>
    <row r="59" spans="1:12">
      <c r="A59" s="214" t="s">
        <v>401</v>
      </c>
      <c r="B59" s="215" t="s">
        <v>185</v>
      </c>
      <c r="C59" s="183">
        <v>1.67</v>
      </c>
      <c r="D59" s="183">
        <v>1.67</v>
      </c>
      <c r="E59" s="183">
        <v>1.67</v>
      </c>
      <c r="F59" s="183">
        <v>1.67</v>
      </c>
      <c r="G59" s="183">
        <v>1.67</v>
      </c>
      <c r="H59" s="183">
        <v>1.67</v>
      </c>
      <c r="I59" s="183">
        <v>1.67</v>
      </c>
      <c r="J59" s="183">
        <v>1.67</v>
      </c>
    </row>
    <row r="60" spans="1:12">
      <c r="A60" s="216" t="s">
        <v>401</v>
      </c>
      <c r="B60" s="217" t="s">
        <v>402</v>
      </c>
      <c r="C60" s="183">
        <v>17.62</v>
      </c>
      <c r="D60" s="183">
        <v>17.62</v>
      </c>
      <c r="E60" s="183">
        <v>17.62</v>
      </c>
      <c r="F60" s="183">
        <v>17.62</v>
      </c>
      <c r="G60" s="183">
        <v>17.62</v>
      </c>
      <c r="H60" s="183">
        <v>17.62</v>
      </c>
      <c r="I60" s="183">
        <v>17.62</v>
      </c>
      <c r="J60" s="183">
        <v>17.62</v>
      </c>
    </row>
    <row r="61" spans="1:12">
      <c r="A61" s="216" t="s">
        <v>401</v>
      </c>
      <c r="B61" s="217" t="s">
        <v>403</v>
      </c>
      <c r="C61" s="183">
        <v>1.1000000000000001</v>
      </c>
      <c r="D61" s="183">
        <v>1.1000000000000001</v>
      </c>
      <c r="E61" s="183">
        <v>1.1000000000000001</v>
      </c>
      <c r="F61" s="183">
        <v>1.1000000000000001</v>
      </c>
      <c r="G61" s="183">
        <v>1.1000000000000001</v>
      </c>
      <c r="H61" s="183">
        <v>1.1000000000000001</v>
      </c>
      <c r="I61" s="183">
        <v>1.1000000000000001</v>
      </c>
      <c r="J61" s="183">
        <v>1.1000000000000001</v>
      </c>
    </row>
    <row r="62" spans="1:12">
      <c r="A62" s="216" t="s">
        <v>401</v>
      </c>
      <c r="B62" s="217" t="s">
        <v>404</v>
      </c>
      <c r="C62" s="183">
        <v>1.6</v>
      </c>
      <c r="D62" s="183">
        <v>1.6</v>
      </c>
      <c r="E62" s="183">
        <v>1.6</v>
      </c>
      <c r="F62" s="183">
        <v>1.6</v>
      </c>
      <c r="G62" s="183">
        <v>1.6</v>
      </c>
      <c r="H62" s="183">
        <v>1.6</v>
      </c>
      <c r="I62" s="183">
        <v>1.6</v>
      </c>
      <c r="J62" s="183">
        <v>1.6</v>
      </c>
    </row>
    <row r="63" spans="1:12">
      <c r="A63" s="216" t="s">
        <v>120</v>
      </c>
      <c r="B63" s="217" t="s">
        <v>189</v>
      </c>
      <c r="C63" s="213">
        <v>0.3</v>
      </c>
      <c r="D63" s="213">
        <v>0.3</v>
      </c>
      <c r="E63" s="213">
        <v>0.3</v>
      </c>
      <c r="F63" s="213">
        <v>0.3</v>
      </c>
      <c r="G63" s="213">
        <v>0.3</v>
      </c>
      <c r="H63" s="213">
        <v>0.3</v>
      </c>
      <c r="I63" s="213">
        <v>0.3</v>
      </c>
      <c r="J63" s="213">
        <v>0.3</v>
      </c>
    </row>
    <row r="64" spans="1:12">
      <c r="A64" s="216" t="s">
        <v>120</v>
      </c>
      <c r="B64" s="217" t="s">
        <v>190</v>
      </c>
      <c r="C64" s="183">
        <v>1.7</v>
      </c>
      <c r="D64" s="183">
        <v>1.7</v>
      </c>
      <c r="E64" s="183">
        <v>1.7</v>
      </c>
      <c r="F64" s="183">
        <v>1.7</v>
      </c>
      <c r="G64" s="183">
        <v>1.7</v>
      </c>
      <c r="H64" s="183">
        <v>1.7</v>
      </c>
      <c r="I64" s="183">
        <v>1.7</v>
      </c>
      <c r="J64" s="183">
        <v>1.7</v>
      </c>
    </row>
    <row r="65" spans="1:10">
      <c r="A65" s="216" t="s">
        <v>120</v>
      </c>
      <c r="B65" s="217" t="s">
        <v>191</v>
      </c>
      <c r="C65" s="183">
        <v>8.1999999999999993</v>
      </c>
      <c r="D65" s="183">
        <v>8.1999999999999993</v>
      </c>
      <c r="E65" s="183">
        <v>8.1999999999999993</v>
      </c>
      <c r="F65" s="183">
        <v>8.1999999999999993</v>
      </c>
      <c r="G65" s="183">
        <v>8.1999999999999993</v>
      </c>
      <c r="H65" s="183">
        <v>8.1999999999999993</v>
      </c>
      <c r="I65" s="183">
        <v>8.1999999999999993</v>
      </c>
      <c r="J65" s="183">
        <v>8.1999999999999993</v>
      </c>
    </row>
    <row r="67" spans="1:10" s="183" customFormat="1">
      <c r="A67" s="5" t="s">
        <v>406</v>
      </c>
      <c r="B67" s="5"/>
      <c r="C67" s="5"/>
      <c r="D67" s="5"/>
      <c r="E67" s="5"/>
      <c r="F67" s="5"/>
      <c r="G67" s="5"/>
      <c r="H67" s="5"/>
      <c r="I67" s="5"/>
      <c r="J67" s="5"/>
    </row>
    <row r="68" spans="1:10">
      <c r="B68" s="215">
        <v>2015</v>
      </c>
      <c r="C68" s="215">
        <v>2020</v>
      </c>
      <c r="D68" s="215">
        <v>2025</v>
      </c>
      <c r="E68" s="215">
        <v>2030</v>
      </c>
      <c r="F68" s="215">
        <v>2035</v>
      </c>
      <c r="G68" s="215">
        <v>2040</v>
      </c>
      <c r="H68" s="215">
        <v>2045</v>
      </c>
      <c r="I68" s="215">
        <v>2050</v>
      </c>
    </row>
    <row r="69" spans="1:10">
      <c r="A69" s="1" t="s">
        <v>17</v>
      </c>
      <c r="B69" s="148">
        <f t="shared" ref="B69:I69" si="7">CONVERT(1/E42*C59,"km","mi")/MJ_to_BTU</f>
        <v>3.4760752877549089E-4</v>
      </c>
      <c r="C69" s="148">
        <f t="shared" si="7"/>
        <v>3.4760752877549089E-4</v>
      </c>
      <c r="D69" s="148">
        <f t="shared" si="7"/>
        <v>3.4760752877549089E-4</v>
      </c>
      <c r="E69" s="148">
        <f t="shared" si="7"/>
        <v>3.4760752877549089E-4</v>
      </c>
      <c r="F69" s="148">
        <f t="shared" si="7"/>
        <v>3.4760752877549089E-4</v>
      </c>
      <c r="G69" s="148">
        <f t="shared" si="7"/>
        <v>3.4760752877549089E-4</v>
      </c>
      <c r="H69" s="148">
        <f t="shared" si="7"/>
        <v>3.4760752877549089E-4</v>
      </c>
      <c r="I69" s="148">
        <f t="shared" si="7"/>
        <v>3.4760752877549089E-4</v>
      </c>
    </row>
    <row r="70" spans="1:10">
      <c r="A70" s="1" t="s">
        <v>16</v>
      </c>
      <c r="B70" s="148">
        <f t="shared" ref="B70:I70" si="8">CONVERT(1/E40*C60,"km","mi")/MJ_to_BTU</f>
        <v>1.7526051261241157E-3</v>
      </c>
      <c r="C70" s="148">
        <f t="shared" si="8"/>
        <v>1.7526051261241157E-3</v>
      </c>
      <c r="D70" s="148">
        <f t="shared" si="8"/>
        <v>1.7526051261241157E-3</v>
      </c>
      <c r="E70" s="148">
        <f t="shared" si="8"/>
        <v>1.7526051261241157E-3</v>
      </c>
      <c r="F70" s="148">
        <f t="shared" si="8"/>
        <v>1.7526051261241157E-3</v>
      </c>
      <c r="G70" s="148">
        <f t="shared" si="8"/>
        <v>1.7526051261241157E-3</v>
      </c>
      <c r="H70" s="148">
        <f t="shared" si="8"/>
        <v>1.7526051261241157E-3</v>
      </c>
      <c r="I70" s="148">
        <f t="shared" si="8"/>
        <v>1.7526051261241157E-3</v>
      </c>
    </row>
    <row r="71" spans="1:10">
      <c r="A71" s="1" t="s">
        <v>14</v>
      </c>
      <c r="B71" s="219" t="s">
        <v>408</v>
      </c>
      <c r="C71" s="219"/>
      <c r="D71" s="219"/>
      <c r="E71" s="219"/>
      <c r="F71" s="219"/>
      <c r="G71" s="219"/>
      <c r="H71" s="219"/>
      <c r="I71" s="219"/>
    </row>
    <row r="72" spans="1:10">
      <c r="A72" s="1" t="s">
        <v>15</v>
      </c>
      <c r="B72" s="219" t="s">
        <v>408</v>
      </c>
      <c r="C72" s="219"/>
      <c r="D72" s="219"/>
      <c r="E72" s="219"/>
      <c r="F72" s="219"/>
      <c r="G72" s="219"/>
      <c r="H72" s="219"/>
      <c r="I72" s="219"/>
    </row>
    <row r="73" spans="1:10">
      <c r="A73" s="10" t="s">
        <v>31</v>
      </c>
      <c r="B73" s="219" t="s">
        <v>408</v>
      </c>
      <c r="C73" s="219"/>
      <c r="D73" s="219"/>
      <c r="E73" s="219"/>
      <c r="F73" s="219"/>
      <c r="G73" s="219"/>
      <c r="H73" s="219"/>
      <c r="I73" s="219"/>
    </row>
    <row r="74" spans="1:10">
      <c r="A74" s="1" t="s">
        <v>26</v>
      </c>
      <c r="B74" s="148">
        <f t="shared" ref="B74:I74" si="9">((CONVERT(1/E38*C61,"km","mi")*E49+CONVERT(1/E39*C62,"km","mi")*E50)/SUM(E49,E50))/MJ_to_BTU</f>
        <v>1.2904871423778141E-3</v>
      </c>
      <c r="C74" s="148">
        <f t="shared" si="9"/>
        <v>1.2911738595176949E-3</v>
      </c>
      <c r="D74" s="148">
        <f t="shared" si="9"/>
        <v>1.2913537716768555E-3</v>
      </c>
      <c r="E74" s="148">
        <f t="shared" si="9"/>
        <v>1.291480968220388E-3</v>
      </c>
      <c r="F74" s="148">
        <f t="shared" si="9"/>
        <v>1.291598097075699E-3</v>
      </c>
      <c r="G74" s="148">
        <f t="shared" si="9"/>
        <v>1.2914278337037735E-3</v>
      </c>
      <c r="H74" s="148">
        <f t="shared" si="9"/>
        <v>1.2915902668535493E-3</v>
      </c>
      <c r="I74" s="148">
        <f t="shared" si="9"/>
        <v>1.2931282189543591E-3</v>
      </c>
    </row>
    <row r="75" spans="1:10">
      <c r="A75" s="147" t="s">
        <v>18</v>
      </c>
      <c r="B75" s="148">
        <v>0</v>
      </c>
      <c r="C75" s="148">
        <v>0</v>
      </c>
      <c r="D75" s="148">
        <v>0</v>
      </c>
      <c r="E75" s="148">
        <v>0</v>
      </c>
      <c r="F75" s="148">
        <v>0</v>
      </c>
      <c r="G75" s="148">
        <v>0</v>
      </c>
      <c r="H75" s="148">
        <v>0</v>
      </c>
      <c r="I75" s="148">
        <v>0</v>
      </c>
    </row>
    <row r="76" spans="1:10">
      <c r="A76" s="1" t="s">
        <v>19</v>
      </c>
      <c r="B76" s="148">
        <f t="shared" ref="B76:I76" si="10">((CONVERT(1/E41*C63,"km","mi")*E52+CONVERT(1/E43*C64,"km","mi")*E54+CONVERT(1/E44*C65,"km","mi")*E55)/SUM(E52,E54,E55))/MJ_to_BTU</f>
        <v>4.5849817215404368E-4</v>
      </c>
      <c r="C76" s="148">
        <f t="shared" si="10"/>
        <v>4.5849817215404373E-4</v>
      </c>
      <c r="D76" s="148">
        <f t="shared" si="10"/>
        <v>4.5849817215404368E-4</v>
      </c>
      <c r="E76" s="148">
        <f t="shared" si="10"/>
        <v>4.5849817215404373E-4</v>
      </c>
      <c r="F76" s="148">
        <f t="shared" si="10"/>
        <v>4.5849817215404368E-4</v>
      </c>
      <c r="G76" s="148">
        <f t="shared" si="10"/>
        <v>4.5849817215404373E-4</v>
      </c>
      <c r="H76" s="148">
        <f t="shared" si="10"/>
        <v>4.5849817215404368E-4</v>
      </c>
      <c r="I76" s="148">
        <f t="shared" si="10"/>
        <v>4.5849817215404373E-4</v>
      </c>
    </row>
    <row r="77" spans="1:10">
      <c r="A77" s="1" t="s">
        <v>11</v>
      </c>
      <c r="B77" s="219" t="s">
        <v>408</v>
      </c>
      <c r="C77" s="219"/>
      <c r="D77" s="219"/>
      <c r="E77" s="219"/>
      <c r="F77" s="219"/>
      <c r="G77" s="219"/>
      <c r="H77" s="219"/>
      <c r="I77" s="219"/>
    </row>
    <row r="78" spans="1:10">
      <c r="A78" s="1" t="s">
        <v>12</v>
      </c>
      <c r="B78" s="219" t="s">
        <v>408</v>
      </c>
      <c r="C78" s="219"/>
      <c r="D78" s="219"/>
      <c r="E78" s="219"/>
      <c r="F78" s="219"/>
      <c r="G78" s="219"/>
      <c r="H78" s="219"/>
      <c r="I78" s="219"/>
    </row>
    <row r="79" spans="1:10">
      <c r="A79" s="1" t="s">
        <v>13</v>
      </c>
      <c r="B79" s="219" t="s">
        <v>408</v>
      </c>
      <c r="C79" s="219"/>
      <c r="D79" s="219"/>
      <c r="E79" s="219"/>
      <c r="F79" s="219"/>
      <c r="G79" s="219"/>
      <c r="H79" s="219"/>
      <c r="I79" s="219"/>
    </row>
    <row r="80" spans="1:10">
      <c r="A80" s="1" t="s">
        <v>22</v>
      </c>
      <c r="B80">
        <v>0</v>
      </c>
      <c r="C80" s="183">
        <v>0</v>
      </c>
      <c r="D80" s="183">
        <v>0</v>
      </c>
      <c r="E80" s="183">
        <v>0</v>
      </c>
      <c r="F80" s="183">
        <v>0</v>
      </c>
      <c r="G80" s="183">
        <v>0</v>
      </c>
      <c r="H80" s="183">
        <v>0</v>
      </c>
      <c r="I80" s="183">
        <v>0</v>
      </c>
    </row>
  </sheetData>
  <mergeCells count="6">
    <mergeCell ref="B79:I79"/>
    <mergeCell ref="B71:I71"/>
    <mergeCell ref="B72:I72"/>
    <mergeCell ref="B73:I73"/>
    <mergeCell ref="B77:I77"/>
    <mergeCell ref="B78:I7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7"/>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40.140625" customWidth="1"/>
    <col min="2" max="5" width="11.85546875" bestFit="1" customWidth="1"/>
    <col min="6" max="6" width="10.85546875" bestFit="1" customWidth="1"/>
    <col min="7" max="10" width="11.85546875" bestFit="1" customWidth="1"/>
    <col min="11" max="11" width="10.85546875" bestFit="1" customWidth="1"/>
    <col min="12" max="17" width="11.85546875" bestFit="1" customWidth="1"/>
    <col min="18" max="18" width="10.85546875" bestFit="1" customWidth="1"/>
    <col min="19" max="24" width="11.85546875" bestFit="1" customWidth="1"/>
    <col min="25" max="25" width="10.85546875" bestFit="1" customWidth="1"/>
    <col min="26" max="27" width="11.85546875" bestFit="1" customWidth="1"/>
    <col min="28" max="37" width="9.5703125" customWidth="1"/>
  </cols>
  <sheetData>
    <row r="1" spans="1:37">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s="148" customFormat="1">
      <c r="A2" s="158" t="s">
        <v>2</v>
      </c>
      <c r="B2" s="148">
        <f>Calculations!B18</f>
        <v>245466407800.06952</v>
      </c>
      <c r="C2" s="148">
        <f>TREND(Calculations!$B18:$C18,Calculations!$B$17:$C$17,'VFP-BCDT-passengers'!C$1)</f>
        <v>267440948182.32031</v>
      </c>
      <c r="D2" s="148">
        <f>TREND(Calculations!$B18:$C18,Calculations!$B$17:$C$17,'VFP-BCDT-passengers'!D$1)</f>
        <v>289415488564.5625</v>
      </c>
      <c r="E2" s="148">
        <f>TREND(Calculations!$B18:$C18,Calculations!$B$17:$C$17,'VFP-BCDT-passengers'!E$1)</f>
        <v>311390028946.8125</v>
      </c>
      <c r="F2" s="148">
        <f>TREND(Calculations!$B18:$C18,Calculations!$B$17:$C$17,'VFP-BCDT-passengers'!F$1)</f>
        <v>333364569329.05469</v>
      </c>
      <c r="G2" s="148">
        <f>Calculations!C18</f>
        <v>355339109711.3017</v>
      </c>
      <c r="H2" s="148">
        <f>TREND(Calculations!$C18:$D18,Calculations!$C$17:$D$17,'VFP-BCDT-passengers'!H$1)</f>
        <v>366549237490.50781</v>
      </c>
      <c r="I2" s="148">
        <f>TREND(Calculations!$C18:$D18,Calculations!$C$17:$D$17,'VFP-BCDT-passengers'!I$1)</f>
        <v>377759365269.71094</v>
      </c>
      <c r="J2" s="148">
        <f>TREND(Calculations!$C18:$D18,Calculations!$C$17:$D$17,'VFP-BCDT-passengers'!J$1)</f>
        <v>388969493048.91797</v>
      </c>
      <c r="K2" s="148">
        <f>TREND(Calculations!$C18:$D18,Calculations!$C$17:$D$17,'VFP-BCDT-passengers'!K$1)</f>
        <v>400179620828.12109</v>
      </c>
      <c r="L2" s="148">
        <f>Calculations!D18</f>
        <v>411389748607.32239</v>
      </c>
      <c r="M2" s="148">
        <f>TREND(Calculations!$D18:$E18,Calculations!$D$17:$E$17,'VFP-BCDT-passengers'!M$1)</f>
        <v>422671953060.75391</v>
      </c>
      <c r="N2" s="148">
        <f>TREND(Calculations!$D18:$E18,Calculations!$D$17:$E$17,'VFP-BCDT-passengers'!N$1)</f>
        <v>433954157514.19141</v>
      </c>
      <c r="O2" s="148">
        <f>TREND(Calculations!$D18:$E18,Calculations!$D$17:$E$17,'VFP-BCDT-passengers'!O$1)</f>
        <v>445236361967.625</v>
      </c>
      <c r="P2" s="148">
        <f>TREND(Calculations!$D18:$E18,Calculations!$D$17:$E$17,'VFP-BCDT-passengers'!P$1)</f>
        <v>456518566421.05859</v>
      </c>
      <c r="Q2" s="148">
        <f>Calculations!E18</f>
        <v>467800770874.49359</v>
      </c>
      <c r="R2" s="148">
        <f>TREND(Calculations!$E18:$F18,Calculations!$E$17:$F$17,'VFP-BCDT-passengers'!R$1)</f>
        <v>506442864309.4375</v>
      </c>
      <c r="S2" s="148">
        <f>TREND(Calculations!$E18:$F18,Calculations!$E$17:$F$17,'VFP-BCDT-passengers'!S$1)</f>
        <v>545084957744.39063</v>
      </c>
      <c r="T2" s="148">
        <f>TREND(Calculations!$E18:$F18,Calculations!$E$17:$F$17,'VFP-BCDT-passengers'!T$1)</f>
        <v>583727051179.32813</v>
      </c>
      <c r="U2" s="148">
        <f>TREND(Calculations!$E18:$F18,Calculations!$E$17:$F$17,'VFP-BCDT-passengers'!U$1)</f>
        <v>622369144614.28125</v>
      </c>
      <c r="V2" s="148">
        <f>Calculations!F18</f>
        <v>661011238049.23596</v>
      </c>
      <c r="W2" s="148">
        <f>TREND(Calculations!$F18:$G18,Calculations!$F$17:$G$17,'VFP-BCDT-passengers'!W$1)</f>
        <v>709025613425.29688</v>
      </c>
      <c r="X2" s="148">
        <f>TREND(Calculations!$F18:$G18,Calculations!$F$17:$G$17,'VFP-BCDT-passengers'!X$1)</f>
        <v>757039988801.34375</v>
      </c>
      <c r="Y2" s="148">
        <f>TREND(Calculations!$F18:$G18,Calculations!$F$17:$G$17,'VFP-BCDT-passengers'!Y$1)</f>
        <v>805054364177.39063</v>
      </c>
      <c r="Z2" s="148">
        <f>TREND(Calculations!$F18:$G18,Calculations!$F$17:$G$17,'VFP-BCDT-passengers'!Z$1)</f>
        <v>853068739553.4375</v>
      </c>
      <c r="AA2" s="148">
        <f>Calculations!G18</f>
        <v>901083114929.48584</v>
      </c>
      <c r="AB2" s="148">
        <f>TREND(Calculations!$G18:$H18,Calculations!$G$17:$H$17,'VFP-BCDT-passengers'!AB$1)</f>
        <v>949825333585.95313</v>
      </c>
      <c r="AC2" s="148">
        <f>TREND(Calculations!$G18:$H18,Calculations!$G$17:$H$17,'VFP-BCDT-passengers'!AC$1)</f>
        <v>998567552242.40625</v>
      </c>
      <c r="AD2" s="148">
        <f>TREND(Calculations!$G18:$H18,Calculations!$G$17:$H$17,'VFP-BCDT-passengers'!AD$1)</f>
        <v>1047309770898.875</v>
      </c>
      <c r="AE2" s="148">
        <f>TREND(Calculations!$G18:$H18,Calculations!$G$17:$H$17,'VFP-BCDT-passengers'!AE$1)</f>
        <v>1096051989555.3438</v>
      </c>
      <c r="AF2" s="148">
        <f>Calculations!H18</f>
        <v>1144794208211.8108</v>
      </c>
      <c r="AG2" s="148">
        <f>TREND(Calculations!$H18:$I18,Calculations!$H$17:$I$17,'VFP-BCDT-passengers'!AG$1)</f>
        <v>1195861710121.8438</v>
      </c>
      <c r="AH2" s="148">
        <f>TREND(Calculations!$H18:$I18,Calculations!$H$17:$I$17,'VFP-BCDT-passengers'!AH$1)</f>
        <v>1246929212031.8906</v>
      </c>
      <c r="AI2" s="148">
        <f>TREND(Calculations!$H18:$I18,Calculations!$H$17:$I$17,'VFP-BCDT-passengers'!AI$1)</f>
        <v>1297996713941.9219</v>
      </c>
      <c r="AJ2" s="148">
        <f>TREND(Calculations!$H18:$I18,Calculations!$H$17:$I$17,'VFP-BCDT-passengers'!AJ$1)</f>
        <v>1349064215851.9531</v>
      </c>
      <c r="AK2" s="148">
        <f>Calculations!I18</f>
        <v>1400131717761.9873</v>
      </c>
    </row>
    <row r="3" spans="1:37" s="148" customFormat="1">
      <c r="A3" s="158" t="s">
        <v>3</v>
      </c>
      <c r="B3" s="148">
        <f>Calculations!B19</f>
        <v>686273178365.44153</v>
      </c>
      <c r="C3" s="148">
        <f>TREND(Calculations!$B19:$C19,Calculations!$B$17:$C$17,'VFP-BCDT-passengers'!C$1)</f>
        <v>703194284492.92969</v>
      </c>
      <c r="D3" s="148">
        <f>TREND(Calculations!$B19:$C19,Calculations!$B$17:$C$17,'VFP-BCDT-passengers'!D$1)</f>
        <v>720115390620.41406</v>
      </c>
      <c r="E3" s="148">
        <f>TREND(Calculations!$B19:$C19,Calculations!$B$17:$C$17,'VFP-BCDT-passengers'!E$1)</f>
        <v>737036496747.90234</v>
      </c>
      <c r="F3" s="148">
        <f>TREND(Calculations!$B19:$C19,Calculations!$B$17:$C$17,'VFP-BCDT-passengers'!F$1)</f>
        <v>753957602875.39063</v>
      </c>
      <c r="G3" s="148">
        <f>Calculations!C19</f>
        <v>770878709002.87952</v>
      </c>
      <c r="H3" s="148">
        <f>TREND(Calculations!$C19:$D19,Calculations!$C$17:$D$17,'VFP-BCDT-passengers'!H$1)</f>
        <v>782055156094.74609</v>
      </c>
      <c r="I3" s="148">
        <f>TREND(Calculations!$C19:$D19,Calculations!$C$17:$D$17,'VFP-BCDT-passengers'!I$1)</f>
        <v>793231603186.60938</v>
      </c>
      <c r="J3" s="148">
        <f>TREND(Calculations!$C19:$D19,Calculations!$C$17:$D$17,'VFP-BCDT-passengers'!J$1)</f>
        <v>804408050278.47266</v>
      </c>
      <c r="K3" s="148">
        <f>TREND(Calculations!$C19:$D19,Calculations!$C$17:$D$17,'VFP-BCDT-passengers'!K$1)</f>
        <v>815584497370.33594</v>
      </c>
      <c r="L3" s="148">
        <f>Calculations!D19</f>
        <v>826760944462.19617</v>
      </c>
      <c r="M3" s="148">
        <f>TREND(Calculations!$D19:$E19,Calculations!$D$17:$E$17,'VFP-BCDT-passengers'!M$1)</f>
        <v>838487770835.38281</v>
      </c>
      <c r="N3" s="148">
        <f>TREND(Calculations!$D19:$E19,Calculations!$D$17:$E$17,'VFP-BCDT-passengers'!N$1)</f>
        <v>850214597208.57031</v>
      </c>
      <c r="O3" s="148">
        <f>TREND(Calculations!$D19:$E19,Calculations!$D$17:$E$17,'VFP-BCDT-passengers'!O$1)</f>
        <v>861941423581.75391</v>
      </c>
      <c r="P3" s="148">
        <f>TREND(Calculations!$D19:$E19,Calculations!$D$17:$E$17,'VFP-BCDT-passengers'!P$1)</f>
        <v>873668249954.94141</v>
      </c>
      <c r="Q3" s="148">
        <f>Calculations!E19</f>
        <v>885395076328.12659</v>
      </c>
      <c r="R3" s="148">
        <f>TREND(Calculations!$E19:$F19,Calculations!$E$17:$F$17,'VFP-BCDT-passengers'!R$1)</f>
        <v>910489692923.36719</v>
      </c>
      <c r="S3" s="148">
        <f>TREND(Calculations!$E19:$F19,Calculations!$E$17:$F$17,'VFP-BCDT-passengers'!S$1)</f>
        <v>935584309518.60938</v>
      </c>
      <c r="T3" s="148">
        <f>TREND(Calculations!$E19:$F19,Calculations!$E$17:$F$17,'VFP-BCDT-passengers'!T$1)</f>
        <v>960678926113.85156</v>
      </c>
      <c r="U3" s="148">
        <f>TREND(Calculations!$E19:$F19,Calculations!$E$17:$F$17,'VFP-BCDT-passengers'!U$1)</f>
        <v>985773542709.09375</v>
      </c>
      <c r="V3" s="148">
        <f>Calculations!F19</f>
        <v>1010868159304.3368</v>
      </c>
      <c r="W3" s="148">
        <f>TREND(Calculations!$F19:$G19,Calculations!$F$17:$G$17,'VFP-BCDT-passengers'!W$1)</f>
        <v>1021799199666.3672</v>
      </c>
      <c r="X3" s="148">
        <f>TREND(Calculations!$F19:$G19,Calculations!$F$17:$G$17,'VFP-BCDT-passengers'!X$1)</f>
        <v>1032730240028.3984</v>
      </c>
      <c r="Y3" s="148">
        <f>TREND(Calculations!$F19:$G19,Calculations!$F$17:$G$17,'VFP-BCDT-passengers'!Y$1)</f>
        <v>1043661280390.4297</v>
      </c>
      <c r="Z3" s="148">
        <f>TREND(Calculations!$F19:$G19,Calculations!$F$17:$G$17,'VFP-BCDT-passengers'!Z$1)</f>
        <v>1054592320752.4609</v>
      </c>
      <c r="AA3" s="148">
        <f>Calculations!G19</f>
        <v>1065523361114.4912</v>
      </c>
      <c r="AB3" s="148">
        <f>TREND(Calculations!$G19:$H19,Calculations!$G$17:$H$17,'VFP-BCDT-passengers'!AB$1)</f>
        <v>1074832837740.9375</v>
      </c>
      <c r="AC3" s="148">
        <f>TREND(Calculations!$G19:$H19,Calculations!$G$17:$H$17,'VFP-BCDT-passengers'!AC$1)</f>
        <v>1084142314367.3867</v>
      </c>
      <c r="AD3" s="148">
        <f>TREND(Calculations!$G19:$H19,Calculations!$G$17:$H$17,'VFP-BCDT-passengers'!AD$1)</f>
        <v>1093451790993.8359</v>
      </c>
      <c r="AE3" s="148">
        <f>TREND(Calculations!$G19:$H19,Calculations!$G$17:$H$17,'VFP-BCDT-passengers'!AE$1)</f>
        <v>1102761267620.2852</v>
      </c>
      <c r="AF3" s="148">
        <f>Calculations!H19</f>
        <v>1112070744246.7334</v>
      </c>
      <c r="AG3" s="148">
        <f>TREND(Calculations!$H19:$I19,Calculations!$H$17:$I$17,'VFP-BCDT-passengers'!AG$1)</f>
        <v>1122402278058.0898</v>
      </c>
      <c r="AH3" s="148">
        <f>TREND(Calculations!$H19:$I19,Calculations!$H$17:$I$17,'VFP-BCDT-passengers'!AH$1)</f>
        <v>1132733811869.4492</v>
      </c>
      <c r="AI3" s="148">
        <f>TREND(Calculations!$H19:$I19,Calculations!$H$17:$I$17,'VFP-BCDT-passengers'!AI$1)</f>
        <v>1143065345680.8047</v>
      </c>
      <c r="AJ3" s="148">
        <f>TREND(Calculations!$H19:$I19,Calculations!$H$17:$I$17,'VFP-BCDT-passengers'!AJ$1)</f>
        <v>1153396879492.1602</v>
      </c>
      <c r="AK3" s="148">
        <f>Calculations!I19</f>
        <v>1163728413303.5173</v>
      </c>
    </row>
    <row r="4" spans="1:37" s="148" customFormat="1">
      <c r="A4" s="158" t="s">
        <v>4</v>
      </c>
      <c r="B4" s="148">
        <f>Calculations!B20</f>
        <v>79232542089.540878</v>
      </c>
      <c r="C4" s="148">
        <f>TREND(Calculations!$B20:$C20,Calculations!$B$17:$C$17,'VFP-BCDT-passengers'!C$1)</f>
        <v>85629437880.037109</v>
      </c>
      <c r="D4" s="148">
        <f>TREND(Calculations!$B20:$C20,Calculations!$B$17:$C$17,'VFP-BCDT-passengers'!D$1)</f>
        <v>92026333670.53125</v>
      </c>
      <c r="E4" s="148">
        <f>TREND(Calculations!$B20:$C20,Calculations!$B$17:$C$17,'VFP-BCDT-passengers'!E$1)</f>
        <v>98423229461.027344</v>
      </c>
      <c r="F4" s="148">
        <f>TREND(Calculations!$B20:$C20,Calculations!$B$17:$C$17,'VFP-BCDT-passengers'!F$1)</f>
        <v>104820125251.52148</v>
      </c>
      <c r="G4" s="148">
        <f>Calculations!C20</f>
        <v>111217021042.01595</v>
      </c>
      <c r="H4" s="148">
        <f>TREND(Calculations!$C20:$D20,Calculations!$C$17:$D$17,'VFP-BCDT-passengers'!H$1)</f>
        <v>117174226613.35547</v>
      </c>
      <c r="I4" s="148">
        <f>TREND(Calculations!$C20:$D20,Calculations!$C$17:$D$17,'VFP-BCDT-passengers'!I$1)</f>
        <v>123131432184.69531</v>
      </c>
      <c r="J4" s="148">
        <f>TREND(Calculations!$C20:$D20,Calculations!$C$17:$D$17,'VFP-BCDT-passengers'!J$1)</f>
        <v>129088637756.0332</v>
      </c>
      <c r="K4" s="148">
        <f>TREND(Calculations!$C20:$D20,Calculations!$C$17:$D$17,'VFP-BCDT-passengers'!K$1)</f>
        <v>135045843327.37109</v>
      </c>
      <c r="L4" s="148">
        <f>Calculations!D20</f>
        <v>141003048898.70935</v>
      </c>
      <c r="M4" s="148">
        <f>TREND(Calculations!$D20:$E20,Calculations!$D$17:$E$17,'VFP-BCDT-passengers'!M$1)</f>
        <v>148988188759.14063</v>
      </c>
      <c r="N4" s="148">
        <f>TREND(Calculations!$D20:$E20,Calculations!$D$17:$E$17,'VFP-BCDT-passengers'!N$1)</f>
        <v>156973328619.57227</v>
      </c>
      <c r="O4" s="148">
        <f>TREND(Calculations!$D20:$E20,Calculations!$D$17:$E$17,'VFP-BCDT-passengers'!O$1)</f>
        <v>164958468480.00195</v>
      </c>
      <c r="P4" s="148">
        <f>TREND(Calculations!$D20:$E20,Calculations!$D$17:$E$17,'VFP-BCDT-passengers'!P$1)</f>
        <v>172943608340.43359</v>
      </c>
      <c r="Q4" s="148">
        <f>Calculations!E20</f>
        <v>180928748200.86633</v>
      </c>
      <c r="R4" s="148">
        <f>TREND(Calculations!$E20:$F20,Calculations!$E$17:$F$17,'VFP-BCDT-passengers'!R$1)</f>
        <v>194505514657.28906</v>
      </c>
      <c r="S4" s="148">
        <f>TREND(Calculations!$E20:$F20,Calculations!$E$17:$F$17,'VFP-BCDT-passengers'!S$1)</f>
        <v>208082281113.71875</v>
      </c>
      <c r="T4" s="148">
        <f>TREND(Calculations!$E20:$F20,Calculations!$E$17:$F$17,'VFP-BCDT-passengers'!T$1)</f>
        <v>221659047570.14453</v>
      </c>
      <c r="U4" s="148">
        <f>TREND(Calculations!$E20:$F20,Calculations!$E$17:$F$17,'VFP-BCDT-passengers'!U$1)</f>
        <v>235235814026.57422</v>
      </c>
      <c r="V4" s="148">
        <f>Calculations!F20</f>
        <v>248812580483.00406</v>
      </c>
      <c r="W4" s="148">
        <f>TREND(Calculations!$F20:$G20,Calculations!$F$17:$G$17,'VFP-BCDT-passengers'!W$1)</f>
        <v>268505070317.17969</v>
      </c>
      <c r="X4" s="148">
        <f>TREND(Calculations!$F20:$G20,Calculations!$F$17:$G$17,'VFP-BCDT-passengers'!X$1)</f>
        <v>288197560151.35156</v>
      </c>
      <c r="Y4" s="148">
        <f>TREND(Calculations!$F20:$G20,Calculations!$F$17:$G$17,'VFP-BCDT-passengers'!Y$1)</f>
        <v>307890049985.52344</v>
      </c>
      <c r="Z4" s="148">
        <f>TREND(Calculations!$F20:$G20,Calculations!$F$17:$G$17,'VFP-BCDT-passengers'!Z$1)</f>
        <v>327582539819.70313</v>
      </c>
      <c r="AA4" s="148">
        <f>Calculations!G20</f>
        <v>347275029653.87341</v>
      </c>
      <c r="AB4" s="148">
        <f>TREND(Calculations!$G20:$H20,Calculations!$G$17:$H$17,'VFP-BCDT-passengers'!AB$1)</f>
        <v>367355394100.85938</v>
      </c>
      <c r="AC4" s="148">
        <f>TREND(Calculations!$G20:$H20,Calculations!$G$17:$H$17,'VFP-BCDT-passengers'!AC$1)</f>
        <v>387435758547.84375</v>
      </c>
      <c r="AD4" s="148">
        <f>TREND(Calculations!$G20:$H20,Calculations!$G$17:$H$17,'VFP-BCDT-passengers'!AD$1)</f>
        <v>407516122994.82813</v>
      </c>
      <c r="AE4" s="148">
        <f>TREND(Calculations!$G20:$H20,Calculations!$G$17:$H$17,'VFP-BCDT-passengers'!AE$1)</f>
        <v>427596487441.8125</v>
      </c>
      <c r="AF4" s="148">
        <f>Calculations!H20</f>
        <v>447676851888.79767</v>
      </c>
      <c r="AG4" s="148">
        <f>TREND(Calculations!$H20:$I20,Calculations!$H$17:$I$17,'VFP-BCDT-passengers'!AG$1)</f>
        <v>465460154442.46875</v>
      </c>
      <c r="AH4" s="148">
        <f>TREND(Calculations!$H20:$I20,Calculations!$H$17:$I$17,'VFP-BCDT-passengers'!AH$1)</f>
        <v>483243456996.13281</v>
      </c>
      <c r="AI4" s="148">
        <f>TREND(Calculations!$H20:$I20,Calculations!$H$17:$I$17,'VFP-BCDT-passengers'!AI$1)</f>
        <v>501026759549.80469</v>
      </c>
      <c r="AJ4" s="148">
        <f>TREND(Calculations!$H20:$I20,Calculations!$H$17:$I$17,'VFP-BCDT-passengers'!AJ$1)</f>
        <v>518810062103.47656</v>
      </c>
      <c r="AK4" s="148">
        <f>Calculations!I20</f>
        <v>536593364657.14374</v>
      </c>
    </row>
    <row r="5" spans="1:37" s="148" customFormat="1">
      <c r="A5" s="158" t="s">
        <v>5</v>
      </c>
      <c r="B5" s="148">
        <f>Calculations!B21</f>
        <v>80687355164.060394</v>
      </c>
      <c r="C5" s="148">
        <f>TREND(Calculations!$B21:$C21,Calculations!$B$17:$C$17,'VFP-BCDT-passengers'!C$1)</f>
        <v>83441614533.402344</v>
      </c>
      <c r="D5" s="148">
        <f>TREND(Calculations!$B21:$C21,Calculations!$B$17:$C$17,'VFP-BCDT-passengers'!D$1)</f>
        <v>86195873902.745117</v>
      </c>
      <c r="E5" s="148">
        <f>TREND(Calculations!$B21:$C21,Calculations!$B$17:$C$17,'VFP-BCDT-passengers'!E$1)</f>
        <v>88950133272.086914</v>
      </c>
      <c r="F5" s="148">
        <f>TREND(Calculations!$B21:$C21,Calculations!$B$17:$C$17,'VFP-BCDT-passengers'!F$1)</f>
        <v>91704392641.429688</v>
      </c>
      <c r="G5" s="148">
        <f>Calculations!C21</f>
        <v>94458652010.771606</v>
      </c>
      <c r="H5" s="148">
        <f>TREND(Calculations!$C21:$D21,Calculations!$C$17:$D$17,'VFP-BCDT-passengers'!H$1)</f>
        <v>96033201233.895508</v>
      </c>
      <c r="I5" s="148">
        <f>TREND(Calculations!$C21:$D21,Calculations!$C$17:$D$17,'VFP-BCDT-passengers'!I$1)</f>
        <v>97607750457.019531</v>
      </c>
      <c r="J5" s="148">
        <f>TREND(Calculations!$C21:$D21,Calculations!$C$17:$D$17,'VFP-BCDT-passengers'!J$1)</f>
        <v>99182299680.143066</v>
      </c>
      <c r="K5" s="148">
        <f>TREND(Calculations!$C21:$D21,Calculations!$C$17:$D$17,'VFP-BCDT-passengers'!K$1)</f>
        <v>100756848903.2666</v>
      </c>
      <c r="L5" s="148">
        <f>Calculations!D21</f>
        <v>102331398126.39008</v>
      </c>
      <c r="M5" s="148">
        <f>TREND(Calculations!$D21:$E21,Calculations!$D$17:$E$17,'VFP-BCDT-passengers'!M$1)</f>
        <v>103911079420.17285</v>
      </c>
      <c r="N5" s="148">
        <f>TREND(Calculations!$D21:$E21,Calculations!$D$17:$E$17,'VFP-BCDT-passengers'!N$1)</f>
        <v>105490760713.95605</v>
      </c>
      <c r="O5" s="148">
        <f>TREND(Calculations!$D21:$E21,Calculations!$D$17:$E$17,'VFP-BCDT-passengers'!O$1)</f>
        <v>107070442007.73926</v>
      </c>
      <c r="P5" s="148">
        <f>TREND(Calculations!$D21:$E21,Calculations!$D$17:$E$17,'VFP-BCDT-passengers'!P$1)</f>
        <v>108650123301.52197</v>
      </c>
      <c r="Q5" s="148">
        <f>Calculations!E21</f>
        <v>110229804595.30504</v>
      </c>
      <c r="R5" s="148">
        <f>TREND(Calculations!$E21:$F21,Calculations!$E$17:$F$17,'VFP-BCDT-passengers'!R$1)</f>
        <v>114417847626.5</v>
      </c>
      <c r="S5" s="148">
        <f>TREND(Calculations!$E21:$F21,Calculations!$E$17:$F$17,'VFP-BCDT-passengers'!S$1)</f>
        <v>118605890657.69531</v>
      </c>
      <c r="T5" s="148">
        <f>TREND(Calculations!$E21:$F21,Calculations!$E$17:$F$17,'VFP-BCDT-passengers'!T$1)</f>
        <v>122793933688.89063</v>
      </c>
      <c r="U5" s="148">
        <f>TREND(Calculations!$E21:$F21,Calculations!$E$17:$F$17,'VFP-BCDT-passengers'!U$1)</f>
        <v>126981976720.08594</v>
      </c>
      <c r="V5" s="148">
        <f>Calculations!F21</f>
        <v>131170019751.2814</v>
      </c>
      <c r="W5" s="148">
        <f>TREND(Calculations!$F21:$G21,Calculations!$F$17:$G$17,'VFP-BCDT-passengers'!W$1)</f>
        <v>135048730785.51172</v>
      </c>
      <c r="X5" s="148">
        <f>TREND(Calculations!$F21:$G21,Calculations!$F$17:$G$17,'VFP-BCDT-passengers'!X$1)</f>
        <v>138927441819.74316</v>
      </c>
      <c r="Y5" s="148">
        <f>TREND(Calculations!$F21:$G21,Calculations!$F$17:$G$17,'VFP-BCDT-passengers'!Y$1)</f>
        <v>142806152853.97363</v>
      </c>
      <c r="Z5" s="148">
        <f>TREND(Calculations!$F21:$G21,Calculations!$F$17:$G$17,'VFP-BCDT-passengers'!Z$1)</f>
        <v>146684863888.20508</v>
      </c>
      <c r="AA5" s="148">
        <f>Calculations!G21</f>
        <v>150563574922.43564</v>
      </c>
      <c r="AB5" s="148">
        <f>TREND(Calculations!$G21:$H21,Calculations!$G$17:$H$17,'VFP-BCDT-passengers'!AB$1)</f>
        <v>153896140788.41992</v>
      </c>
      <c r="AC5" s="148">
        <f>TREND(Calculations!$G21:$H21,Calculations!$G$17:$H$17,'VFP-BCDT-passengers'!AC$1)</f>
        <v>157228706654.40234</v>
      </c>
      <c r="AD5" s="148">
        <f>TREND(Calculations!$G21:$H21,Calculations!$G$17:$H$17,'VFP-BCDT-passengers'!AD$1)</f>
        <v>160561272520.38574</v>
      </c>
      <c r="AE5" s="148">
        <f>TREND(Calculations!$G21:$H21,Calculations!$G$17:$H$17,'VFP-BCDT-passengers'!AE$1)</f>
        <v>163893838386.36816</v>
      </c>
      <c r="AF5" s="148">
        <f>Calculations!H21</f>
        <v>167226404252.35086</v>
      </c>
      <c r="AG5" s="148">
        <f>TREND(Calculations!$H21:$I21,Calculations!$H$17:$I$17,'VFP-BCDT-passengers'!AG$1)</f>
        <v>169898189346.12305</v>
      </c>
      <c r="AH5" s="148">
        <f>TREND(Calculations!$H21:$I21,Calculations!$H$17:$I$17,'VFP-BCDT-passengers'!AH$1)</f>
        <v>172569974439.89453</v>
      </c>
      <c r="AI5" s="148">
        <f>TREND(Calculations!$H21:$I21,Calculations!$H$17:$I$17,'VFP-BCDT-passengers'!AI$1)</f>
        <v>175241759533.66699</v>
      </c>
      <c r="AJ5" s="148">
        <f>TREND(Calculations!$H21:$I21,Calculations!$H$17:$I$17,'VFP-BCDT-passengers'!AJ$1)</f>
        <v>177913544627.43945</v>
      </c>
      <c r="AK5" s="148">
        <f>Calculations!I21</f>
        <v>180585329721.21112</v>
      </c>
    </row>
    <row r="6" spans="1:37" s="148" customFormat="1">
      <c r="A6" s="159" t="s">
        <v>30</v>
      </c>
      <c r="B6" s="148">
        <f>Calculations!B22</f>
        <v>262721221814.60272</v>
      </c>
      <c r="C6" s="148">
        <f>TREND(Calculations!$B22:$C22,Calculations!$B$17:$C$17,'VFP-BCDT-passengers'!C$1)</f>
        <v>271595112294.20313</v>
      </c>
      <c r="D6" s="148">
        <f>TREND(Calculations!$B22:$C22,Calculations!$B$17:$C$17,'VFP-BCDT-passengers'!D$1)</f>
        <v>280469002773.80078</v>
      </c>
      <c r="E6" s="148">
        <f>TREND(Calculations!$B22:$C22,Calculations!$B$17:$C$17,'VFP-BCDT-passengers'!E$1)</f>
        <v>289342893253.39844</v>
      </c>
      <c r="F6" s="148">
        <f>TREND(Calculations!$B22:$C22,Calculations!$B$17:$C$17,'VFP-BCDT-passengers'!F$1)</f>
        <v>298216783733</v>
      </c>
      <c r="G6" s="148">
        <f>Calculations!C22</f>
        <v>307090674212.59851</v>
      </c>
      <c r="H6" s="148">
        <f>TREND(Calculations!$C22:$D22,Calculations!$C$17:$D$17,'VFP-BCDT-passengers'!H$1)</f>
        <v>317465296170.36719</v>
      </c>
      <c r="I6" s="148">
        <f>TREND(Calculations!$C22:$D22,Calculations!$C$17:$D$17,'VFP-BCDT-passengers'!I$1)</f>
        <v>327839918128.13281</v>
      </c>
      <c r="J6" s="148">
        <f>TREND(Calculations!$C22:$D22,Calculations!$C$17:$D$17,'VFP-BCDT-passengers'!J$1)</f>
        <v>338214540085.90234</v>
      </c>
      <c r="K6" s="148">
        <f>TREND(Calculations!$C22:$D22,Calculations!$C$17:$D$17,'VFP-BCDT-passengers'!K$1)</f>
        <v>348589162043.66797</v>
      </c>
      <c r="L6" s="148">
        <f>Calculations!D22</f>
        <v>358963784001.43164</v>
      </c>
      <c r="M6" s="148">
        <f>TREND(Calculations!$D22:$E22,Calculations!$D$17:$E$17,'VFP-BCDT-passengers'!M$1)</f>
        <v>371087705798.14063</v>
      </c>
      <c r="N6" s="148">
        <f>TREND(Calculations!$D22:$E22,Calculations!$D$17:$E$17,'VFP-BCDT-passengers'!N$1)</f>
        <v>383211627594.84766</v>
      </c>
      <c r="O6" s="148">
        <f>TREND(Calculations!$D22:$E22,Calculations!$D$17:$E$17,'VFP-BCDT-passengers'!O$1)</f>
        <v>395335549391.55469</v>
      </c>
      <c r="P6" s="148">
        <f>TREND(Calculations!$D22:$E22,Calculations!$D$17:$E$17,'VFP-BCDT-passengers'!P$1)</f>
        <v>407459471188.26172</v>
      </c>
      <c r="Q6" s="148">
        <f>Calculations!E22</f>
        <v>419583392984.96783</v>
      </c>
      <c r="R6" s="148">
        <f>TREND(Calculations!$E22:$F22,Calculations!$E$17:$F$17,'VFP-BCDT-passengers'!R$1)</f>
        <v>433754896653.54297</v>
      </c>
      <c r="S6" s="148">
        <f>TREND(Calculations!$E22:$F22,Calculations!$E$17:$F$17,'VFP-BCDT-passengers'!S$1)</f>
        <v>447926400322.12109</v>
      </c>
      <c r="T6" s="148">
        <f>TREND(Calculations!$E22:$F22,Calculations!$E$17:$F$17,'VFP-BCDT-passengers'!T$1)</f>
        <v>462097903990.69531</v>
      </c>
      <c r="U6" s="148">
        <f>TREND(Calculations!$E22:$F22,Calculations!$E$17:$F$17,'VFP-BCDT-passengers'!U$1)</f>
        <v>476269407659.26953</v>
      </c>
      <c r="V6" s="148">
        <f>Calculations!F22</f>
        <v>490440911327.84546</v>
      </c>
      <c r="W6" s="148">
        <f>TREND(Calculations!$F22:$G22,Calculations!$F$17:$G$17,'VFP-BCDT-passengers'!W$1)</f>
        <v>507007992573.37109</v>
      </c>
      <c r="X6" s="148">
        <f>TREND(Calculations!$F22:$G22,Calculations!$F$17:$G$17,'VFP-BCDT-passengers'!X$1)</f>
        <v>523575073818.89453</v>
      </c>
      <c r="Y6" s="148">
        <f>TREND(Calculations!$F22:$G22,Calculations!$F$17:$G$17,'VFP-BCDT-passengers'!Y$1)</f>
        <v>540142155064.42188</v>
      </c>
      <c r="Z6" s="148">
        <f>TREND(Calculations!$F22:$G22,Calculations!$F$17:$G$17,'VFP-BCDT-passengers'!Z$1)</f>
        <v>556709236309.94922</v>
      </c>
      <c r="AA6" s="148">
        <f>Calculations!G22</f>
        <v>573276317555.47607</v>
      </c>
      <c r="AB6" s="148">
        <f>TREND(Calculations!$G22:$H22,Calculations!$G$17:$H$17,'VFP-BCDT-passengers'!AB$1)</f>
        <v>592639792859.69531</v>
      </c>
      <c r="AC6" s="148">
        <f>TREND(Calculations!$G22:$H22,Calculations!$G$17:$H$17,'VFP-BCDT-passengers'!AC$1)</f>
        <v>612003268163.91406</v>
      </c>
      <c r="AD6" s="148">
        <f>TREND(Calculations!$G22:$H22,Calculations!$G$17:$H$17,'VFP-BCDT-passengers'!AD$1)</f>
        <v>631366743468.14063</v>
      </c>
      <c r="AE6" s="148">
        <f>TREND(Calculations!$G22:$H22,Calculations!$G$17:$H$17,'VFP-BCDT-passengers'!AE$1)</f>
        <v>650730218772.36719</v>
      </c>
      <c r="AF6" s="148">
        <f>Calculations!H22</f>
        <v>670093694076.59277</v>
      </c>
      <c r="AG6" s="148">
        <f>TREND(Calculations!$H22:$I22,Calculations!$H$17:$I$17,'VFP-BCDT-passengers'!AG$1)</f>
        <v>692725843324.98438</v>
      </c>
      <c r="AH6" s="148">
        <f>TREND(Calculations!$H22:$I22,Calculations!$H$17:$I$17,'VFP-BCDT-passengers'!AH$1)</f>
        <v>715357992573.375</v>
      </c>
      <c r="AI6" s="148">
        <f>TREND(Calculations!$H22:$I22,Calculations!$H$17:$I$17,'VFP-BCDT-passengers'!AI$1)</f>
        <v>737990141821.76563</v>
      </c>
      <c r="AJ6" s="148">
        <f>TREND(Calculations!$H22:$I22,Calculations!$H$17:$I$17,'VFP-BCDT-passengers'!AJ$1)</f>
        <v>760622291070.15625</v>
      </c>
      <c r="AK6" s="148">
        <f>Calculations!I22</f>
        <v>783254440318.53992</v>
      </c>
    </row>
    <row r="7" spans="1:37" s="148" customFormat="1">
      <c r="A7" s="158" t="s">
        <v>24</v>
      </c>
      <c r="B7" s="148">
        <f>Calculations!B23</f>
        <v>324226165143.3092</v>
      </c>
      <c r="C7" s="148">
        <f>TREND(Calculations!$B23:$C23,Calculations!$B$17:$C$17,'VFP-BCDT-passengers'!C$1)</f>
        <v>345012817674.52344</v>
      </c>
      <c r="D7" s="148">
        <f>TREND(Calculations!$B23:$C23,Calculations!$B$17:$C$17,'VFP-BCDT-passengers'!D$1)</f>
        <v>365799470205.73438</v>
      </c>
      <c r="E7" s="148">
        <f>TREND(Calculations!$B23:$C23,Calculations!$B$17:$C$17,'VFP-BCDT-passengers'!E$1)</f>
        <v>386586122736.95313</v>
      </c>
      <c r="F7" s="148">
        <f>TREND(Calculations!$B23:$C23,Calculations!$B$17:$C$17,'VFP-BCDT-passengers'!F$1)</f>
        <v>407372775268.16406</v>
      </c>
      <c r="G7" s="148">
        <f>Calculations!C23</f>
        <v>428159427799.3775</v>
      </c>
      <c r="H7" s="148">
        <f>TREND(Calculations!$C23:$D23,Calculations!$C$17:$D$17,'VFP-BCDT-passengers'!H$1)</f>
        <v>439222987274.71094</v>
      </c>
      <c r="I7" s="148">
        <f>TREND(Calculations!$C23:$D23,Calculations!$C$17:$D$17,'VFP-BCDT-passengers'!I$1)</f>
        <v>450286546750.05078</v>
      </c>
      <c r="J7" s="148">
        <f>TREND(Calculations!$C23:$D23,Calculations!$C$17:$D$17,'VFP-BCDT-passengers'!J$1)</f>
        <v>461350106225.38672</v>
      </c>
      <c r="K7" s="148">
        <f>TREND(Calculations!$C23:$D23,Calculations!$C$17:$D$17,'VFP-BCDT-passengers'!K$1)</f>
        <v>472413665700.72266</v>
      </c>
      <c r="L7" s="148">
        <f>Calculations!D23</f>
        <v>483477225176.06274</v>
      </c>
      <c r="M7" s="148">
        <f>TREND(Calculations!$D23:$E23,Calculations!$D$17:$E$17,'VFP-BCDT-passengers'!M$1)</f>
        <v>494701439473.55078</v>
      </c>
      <c r="N7" s="148">
        <f>TREND(Calculations!$D23:$E23,Calculations!$D$17:$E$17,'VFP-BCDT-passengers'!N$1)</f>
        <v>505925653771.03516</v>
      </c>
      <c r="O7" s="148">
        <f>TREND(Calculations!$D23:$E23,Calculations!$D$17:$E$17,'VFP-BCDT-passengers'!O$1)</f>
        <v>517149868068.52344</v>
      </c>
      <c r="P7" s="148">
        <f>TREND(Calculations!$D23:$E23,Calculations!$D$17:$E$17,'VFP-BCDT-passengers'!P$1)</f>
        <v>528374082366.01172</v>
      </c>
      <c r="Q7" s="148">
        <f>Calculations!E23</f>
        <v>539598296663.49829</v>
      </c>
      <c r="R7" s="148">
        <f>TREND(Calculations!$E23:$F23,Calculations!$E$17:$F$17,'VFP-BCDT-passengers'!R$1)</f>
        <v>576574114467.28125</v>
      </c>
      <c r="S7" s="148">
        <f>TREND(Calculations!$E23:$F23,Calculations!$E$17:$F$17,'VFP-BCDT-passengers'!S$1)</f>
        <v>613549932271.0625</v>
      </c>
      <c r="T7" s="148">
        <f>TREND(Calculations!$E23:$F23,Calculations!$E$17:$F$17,'VFP-BCDT-passengers'!T$1)</f>
        <v>650525750074.84375</v>
      </c>
      <c r="U7" s="148">
        <f>TREND(Calculations!$E23:$F23,Calculations!$E$17:$F$17,'VFP-BCDT-passengers'!U$1)</f>
        <v>687501567878.625</v>
      </c>
      <c r="V7" s="148">
        <f>Calculations!F23</f>
        <v>724477385682.39929</v>
      </c>
      <c r="W7" s="148">
        <f>TREND(Calculations!$F23:$G23,Calculations!$F$17:$G$17,'VFP-BCDT-passengers'!W$1)</f>
        <v>768927632085.96875</v>
      </c>
      <c r="X7" s="148">
        <f>TREND(Calculations!$F23:$G23,Calculations!$F$17:$G$17,'VFP-BCDT-passengers'!X$1)</f>
        <v>813377878489.53125</v>
      </c>
      <c r="Y7" s="148">
        <f>TREND(Calculations!$F23:$G23,Calculations!$F$17:$G$17,'VFP-BCDT-passengers'!Y$1)</f>
        <v>857828124893.10938</v>
      </c>
      <c r="Z7" s="148">
        <f>TREND(Calculations!$F23:$G23,Calculations!$F$17:$G$17,'VFP-BCDT-passengers'!Z$1)</f>
        <v>902278371296.67188</v>
      </c>
      <c r="AA7" s="148">
        <f>Calculations!G23</f>
        <v>946728617700.23877</v>
      </c>
      <c r="AB7" s="148">
        <f>TREND(Calculations!$G23:$H23,Calculations!$G$17:$H$17,'VFP-BCDT-passengers'!AB$1)</f>
        <v>989584746141.60938</v>
      </c>
      <c r="AC7" s="148">
        <f>TREND(Calculations!$G23:$H23,Calculations!$G$17:$H$17,'VFP-BCDT-passengers'!AC$1)</f>
        <v>1032440874582.9688</v>
      </c>
      <c r="AD7" s="148">
        <f>TREND(Calculations!$G23:$H23,Calculations!$G$17:$H$17,'VFP-BCDT-passengers'!AD$1)</f>
        <v>1075297003024.3125</v>
      </c>
      <c r="AE7" s="148">
        <f>TREND(Calculations!$G23:$H23,Calculations!$G$17:$H$17,'VFP-BCDT-passengers'!AE$1)</f>
        <v>1118153131465.6719</v>
      </c>
      <c r="AF7" s="148">
        <f>Calculations!H23</f>
        <v>1161009259907.0283</v>
      </c>
      <c r="AG7" s="148">
        <f>TREND(Calculations!$H23:$I23,Calculations!$H$17:$I$17,'VFP-BCDT-passengers'!AG$1)</f>
        <v>1194747811840.6797</v>
      </c>
      <c r="AH7" s="148">
        <f>TREND(Calculations!$H23:$I23,Calculations!$H$17:$I$17,'VFP-BCDT-passengers'!AH$1)</f>
        <v>1228486363774.3281</v>
      </c>
      <c r="AI7" s="148">
        <f>TREND(Calculations!$H23:$I23,Calculations!$H$17:$I$17,'VFP-BCDT-passengers'!AI$1)</f>
        <v>1262224915707.9844</v>
      </c>
      <c r="AJ7" s="148">
        <f>TREND(Calculations!$H23:$I23,Calculations!$H$17:$I$17,'VFP-BCDT-passengers'!AJ$1)</f>
        <v>1295963467641.6406</v>
      </c>
      <c r="AK7" s="148">
        <f>Calculations!I23</f>
        <v>1329702019575.2913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7"/>
  <sheetViews>
    <sheetView workbookViewId="0">
      <pane xSplit="1" ySplit="1" topLeftCell="B2" activePane="bottomRight" state="frozen"/>
      <selection pane="topRight"/>
      <selection pane="bottomLeft"/>
      <selection pane="bottomRight"/>
    </sheetView>
  </sheetViews>
  <sheetFormatPr defaultRowHeight="15"/>
  <cols>
    <col min="1" max="1" width="40.140625" customWidth="1"/>
    <col min="2" max="37" width="9.5703125" bestFit="1" customWidth="1"/>
  </cols>
  <sheetData>
    <row r="1" spans="1:37">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c r="A2" s="1" t="s">
        <v>2</v>
      </c>
      <c r="B2" s="9">
        <v>0</v>
      </c>
      <c r="C2" s="9">
        <v>0</v>
      </c>
      <c r="D2" s="9">
        <v>0</v>
      </c>
      <c r="E2" s="9">
        <v>0</v>
      </c>
      <c r="F2" s="9">
        <v>0</v>
      </c>
      <c r="G2" s="9">
        <v>0</v>
      </c>
      <c r="H2" s="9">
        <v>0</v>
      </c>
      <c r="I2" s="9">
        <v>0</v>
      </c>
      <c r="J2" s="9">
        <v>0</v>
      </c>
      <c r="K2" s="9">
        <v>0</v>
      </c>
      <c r="L2" s="9">
        <v>0</v>
      </c>
      <c r="M2" s="9">
        <v>0</v>
      </c>
      <c r="N2" s="9">
        <v>0</v>
      </c>
      <c r="O2" s="9">
        <v>0</v>
      </c>
      <c r="P2" s="9">
        <v>0</v>
      </c>
      <c r="Q2" s="9">
        <v>0</v>
      </c>
      <c r="R2" s="9">
        <v>0</v>
      </c>
      <c r="S2" s="9">
        <v>0</v>
      </c>
      <c r="T2" s="9">
        <v>0</v>
      </c>
      <c r="U2" s="9">
        <v>0</v>
      </c>
      <c r="V2" s="9">
        <v>0</v>
      </c>
      <c r="W2" s="9">
        <v>0</v>
      </c>
      <c r="X2" s="9">
        <v>0</v>
      </c>
      <c r="Y2" s="9">
        <v>0</v>
      </c>
      <c r="Z2" s="9">
        <v>0</v>
      </c>
      <c r="AA2" s="9">
        <v>0</v>
      </c>
      <c r="AB2" s="9">
        <v>0</v>
      </c>
      <c r="AC2" s="9">
        <v>0</v>
      </c>
      <c r="AD2" s="9">
        <v>0</v>
      </c>
      <c r="AE2" s="9">
        <v>0</v>
      </c>
      <c r="AF2" s="9">
        <v>0</v>
      </c>
      <c r="AG2" s="9">
        <v>0</v>
      </c>
      <c r="AH2" s="9">
        <v>0</v>
      </c>
      <c r="AI2" s="9">
        <v>0</v>
      </c>
      <c r="AJ2" s="9">
        <v>0</v>
      </c>
      <c r="AK2" s="9">
        <v>0</v>
      </c>
    </row>
    <row r="3" spans="1:37">
      <c r="A3" s="1" t="s">
        <v>3</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c r="AJ3" s="9">
        <v>0</v>
      </c>
      <c r="AK3" s="9">
        <v>0</v>
      </c>
    </row>
    <row r="4" spans="1:37">
      <c r="A4" s="1" t="s">
        <v>4</v>
      </c>
      <c r="B4" s="9">
        <v>0</v>
      </c>
      <c r="C4" s="9">
        <v>0</v>
      </c>
      <c r="D4" s="9">
        <v>0</v>
      </c>
      <c r="E4" s="9">
        <v>0</v>
      </c>
      <c r="F4" s="9">
        <v>0</v>
      </c>
      <c r="G4" s="9">
        <v>0</v>
      </c>
      <c r="H4" s="9">
        <v>0</v>
      </c>
      <c r="I4" s="9">
        <v>0</v>
      </c>
      <c r="J4" s="9">
        <v>0</v>
      </c>
      <c r="K4" s="9">
        <v>0</v>
      </c>
      <c r="L4" s="9">
        <v>0</v>
      </c>
      <c r="M4" s="9">
        <v>0</v>
      </c>
      <c r="N4" s="9">
        <v>0</v>
      </c>
      <c r="O4" s="9">
        <v>0</v>
      </c>
      <c r="P4" s="9">
        <v>0</v>
      </c>
      <c r="Q4" s="9">
        <v>0</v>
      </c>
      <c r="R4" s="9">
        <v>0</v>
      </c>
      <c r="S4" s="9">
        <v>0</v>
      </c>
      <c r="T4" s="9">
        <v>0</v>
      </c>
      <c r="U4" s="9">
        <v>0</v>
      </c>
      <c r="V4" s="9">
        <v>0</v>
      </c>
      <c r="W4" s="9">
        <v>0</v>
      </c>
      <c r="X4" s="9">
        <v>0</v>
      </c>
      <c r="Y4" s="9">
        <v>0</v>
      </c>
      <c r="Z4" s="9">
        <v>0</v>
      </c>
      <c r="AA4" s="9">
        <v>0</v>
      </c>
      <c r="AB4" s="9">
        <v>0</v>
      </c>
      <c r="AC4" s="9">
        <v>0</v>
      </c>
      <c r="AD4" s="9">
        <v>0</v>
      </c>
      <c r="AE4" s="9">
        <v>0</v>
      </c>
      <c r="AF4" s="9">
        <v>0</v>
      </c>
      <c r="AG4" s="9">
        <v>0</v>
      </c>
      <c r="AH4" s="9">
        <v>0</v>
      </c>
      <c r="AI4" s="9">
        <v>0</v>
      </c>
      <c r="AJ4" s="9">
        <v>0</v>
      </c>
      <c r="AK4" s="9">
        <v>0</v>
      </c>
    </row>
    <row r="5" spans="1:37">
      <c r="A5" s="1" t="s">
        <v>20</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c r="AJ5" s="9">
        <v>0</v>
      </c>
      <c r="AK5" s="9">
        <v>0</v>
      </c>
    </row>
    <row r="6" spans="1:37">
      <c r="A6" s="10" t="s">
        <v>21</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c r="AJ6" s="9">
        <v>0</v>
      </c>
      <c r="AK6" s="9">
        <v>0</v>
      </c>
    </row>
    <row r="7" spans="1:37">
      <c r="A7" s="10" t="s">
        <v>25</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c r="AJ7" s="9">
        <v>0</v>
      </c>
      <c r="AK7" s="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About</vt:lpstr>
      <vt:lpstr>ICCT B_out</vt:lpstr>
      <vt:lpstr>Indonesian Vehicle Info</vt:lpstr>
      <vt:lpstr>IX.b.2 passenger intercity</vt:lpstr>
      <vt:lpstr>scaling factors</vt:lpstr>
      <vt:lpstr>Conv factors</vt:lpstr>
      <vt:lpstr>Calculations</vt:lpstr>
      <vt:lpstr>VFP-BCDT-passengers</vt:lpstr>
      <vt:lpstr>VFP-BNCDTfVwSD-passengers</vt:lpstr>
      <vt:lpstr>VFP-BNVFE-passengers</vt:lpstr>
      <vt:lpstr>VFP-BCDT-freight</vt:lpstr>
      <vt:lpstr>VFP-BNCDTfVwSD-freight</vt:lpstr>
      <vt:lpstr>VFP-BNVFE-freight</vt:lpstr>
      <vt:lpstr>km_per_mile</vt:lpstr>
      <vt:lpstr>MJ_to_BTU</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cp:lastModifiedBy>
  <dcterms:created xsi:type="dcterms:W3CDTF">2014-04-07T20:02:31Z</dcterms:created>
  <dcterms:modified xsi:type="dcterms:W3CDTF">2018-12-04T22:26:47Z</dcterms:modified>
</cp:coreProperties>
</file>