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F2EA1703-6FD3-4B94-B33F-30F659B0D7D2}" xr6:coauthVersionLast="46" xr6:coauthVersionMax="46" xr10:uidLastSave="{00000000-0000-0000-0000-000000000000}"/>
  <bookViews>
    <workbookView xWindow="9480" yWindow="870" windowWidth="17340" windowHeight="15900" activeTab="3"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B28" i="10" l="1"/>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K9" i="10" l="1"/>
  <c r="G11" i="10"/>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<sst xmlns="http://schemas.openxmlformats.org/spreadsheetml/2006/main" count="18921" uniqueCount="2187">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</sst>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F6" sqref="F6"/>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49</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G10" sqref="G10"/>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11" sqref="H11"/>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0</v>
      </c>
      <c r="C3" s="74">
        <f>E28</f>
        <v>4.0157100000000003</v>
      </c>
      <c r="D3" s="75">
        <v>0.55000000000000004</v>
      </c>
      <c r="E3" s="75">
        <v>0.4</v>
      </c>
      <c r="F3" s="120">
        <f t="shared" ref="F3:G9" si="0">$C3*(1-D3)</f>
        <v>1.8070694999999999</v>
      </c>
      <c r="G3" s="120">
        <f t="shared" si="0"/>
        <v>2.4094260000000003</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34.866</v>
      </c>
      <c r="D4" s="75">
        <v>0.89</v>
      </c>
      <c r="E4" s="75">
        <v>0.66</v>
      </c>
      <c r="F4" s="120">
        <f t="shared" si="0"/>
        <v>3.8352599999999994</v>
      </c>
      <c r="G4" s="120">
        <f t="shared" si="0"/>
        <v>11.854439999999999</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1863</v>
      </c>
      <c r="B5" s="119">
        <f>'State 2005 Data'!J7</f>
        <v>0</v>
      </c>
      <c r="C5" s="121">
        <f>H28</f>
        <v>159.49700000000001</v>
      </c>
      <c r="D5" s="75">
        <v>0.41</v>
      </c>
      <c r="E5" s="75">
        <v>0.33</v>
      </c>
      <c r="F5" s="120">
        <f t="shared" si="0"/>
        <v>94.103230000000025</v>
      </c>
      <c r="G5" s="120">
        <f t="shared" si="0"/>
        <v>106.86299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1864</v>
      </c>
      <c r="B6" s="119">
        <f>'State 2005 Data'!J8</f>
        <v>0</v>
      </c>
      <c r="C6" s="121">
        <f>F28</f>
        <v>30.835899999999999</v>
      </c>
      <c r="D6" s="75">
        <v>0.48</v>
      </c>
      <c r="E6" s="75">
        <v>0.27</v>
      </c>
      <c r="F6" s="120">
        <f>$C6*(1-D6)</f>
        <v>16.034668</v>
      </c>
      <c r="G6" s="120">
        <f t="shared" si="0"/>
        <v>22.510206999999998</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7.4822620999226386</v>
      </c>
      <c r="C7" s="121">
        <f>D28</f>
        <v>21.963899999999999</v>
      </c>
      <c r="D7" s="75">
        <v>0.06</v>
      </c>
      <c r="E7" s="75">
        <v>0.02</v>
      </c>
      <c r="F7" s="120">
        <f t="shared" si="0"/>
        <v>20.646065999999998</v>
      </c>
      <c r="G7" s="120">
        <f t="shared" si="0"/>
        <v>21.524621999999997</v>
      </c>
      <c r="H7" s="69"/>
      <c r="I7" s="76">
        <f t="shared" si="1"/>
        <v>-1.7593347739333356</v>
      </c>
      <c r="J7" s="76">
        <f t="shared" si="2"/>
        <v>-1.876753274951775</v>
      </c>
      <c r="K7" s="69" t="str">
        <f t="shared" si="3"/>
        <v>In a scenario limiting global warming to 1.5 °C, Louisiana would need to cut its agriculture emissions by -188 to -176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3.8008074147584492</v>
      </c>
      <c r="C9" s="121">
        <f>C28</f>
        <v>3.7124999999999999</v>
      </c>
      <c r="D9" s="75">
        <v>0.06</v>
      </c>
      <c r="E9" s="75">
        <v>0.02</v>
      </c>
      <c r="F9" s="120">
        <f t="shared" si="0"/>
        <v>3.4897499999999999</v>
      </c>
      <c r="G9" s="120">
        <f t="shared" si="0"/>
        <v>3.6382499999999998</v>
      </c>
      <c r="H9" s="69"/>
      <c r="I9" s="76">
        <f t="shared" si="1"/>
        <v>8.1839825283075429E-2</v>
      </c>
      <c r="J9" s="76">
        <f t="shared" si="2"/>
        <v>4.2769179550440461E-2</v>
      </c>
      <c r="K9" s="69" t="str">
        <f t="shared" si="3"/>
        <v>In a scenario limiting global warming to 1.5 °C, Louisiana would need to cut its waste emissions by 4 to 8 percent of 2005 levels.</v>
      </c>
      <c r="L9" s="69"/>
      <c r="M9" s="69"/>
      <c r="N9" s="69"/>
      <c r="O9" s="69"/>
      <c r="P9" s="69"/>
      <c r="Q9" s="69"/>
      <c r="R9" s="69"/>
      <c r="S9" s="69"/>
      <c r="T9" s="69"/>
      <c r="U9" s="69"/>
      <c r="V9" s="69"/>
      <c r="W9" s="69"/>
      <c r="X9" s="69"/>
      <c r="Y9" s="69"/>
      <c r="Z9" s="69"/>
    </row>
    <row r="10" spans="1:26">
      <c r="A10" s="73" t="s">
        <v>1869</v>
      </c>
      <c r="B10" s="122">
        <f>SUM(B3:B9)</f>
        <v>-28.03193048531891</v>
      </c>
      <c r="C10" s="122">
        <f>SUM(C3:C9)</f>
        <v>215.57601000000003</v>
      </c>
      <c r="D10" s="76">
        <f>1-F10/$C10</f>
        <v>0.53333841042887842</v>
      </c>
      <c r="E10" s="76">
        <f>1-G10/$C10</f>
        <v>0.3993536896800346</v>
      </c>
      <c r="F10" s="120">
        <f>SUM(F3:F9)</f>
        <v>100.60104350000002</v>
      </c>
      <c r="G10" s="120">
        <f>SUM(G3:G9)</f>
        <v>129.48493499999998</v>
      </c>
      <c r="H10" s="175">
        <f>IFERROR(B10*(1-'Unique State Inputs'!A$8),"")</f>
        <v>-28.03193048531891</v>
      </c>
      <c r="I10" s="76">
        <f t="shared" si="1"/>
        <v>4.5888018327060109</v>
      </c>
      <c r="J10" s="76">
        <f t="shared" si="2"/>
        <v>5.6191943529474289</v>
      </c>
      <c r="K10" s="69" t="str">
        <f t="shared" si="3"/>
        <v>In a scenario limiting global warming to 1.5 °C, Louisiana would need to cut its total (including land use) emissions by 562 to 459 percent of 2005 levels.</v>
      </c>
      <c r="L10" s="69"/>
      <c r="M10" s="69"/>
      <c r="N10" s="69"/>
      <c r="O10" s="69"/>
      <c r="P10" s="69"/>
      <c r="Q10" s="69"/>
      <c r="R10" s="69"/>
      <c r="S10" s="69"/>
      <c r="T10" s="69"/>
      <c r="U10" s="69"/>
      <c r="V10" s="69"/>
      <c r="W10" s="69"/>
      <c r="X10" s="69"/>
      <c r="Y10" s="69"/>
      <c r="Z10" s="69"/>
    </row>
    <row r="11" spans="1:26">
      <c r="A11" s="73" t="s">
        <v>1871</v>
      </c>
      <c r="B11" s="122">
        <f>SUM(B3:B9)-B8</f>
        <v>11.283069514681088</v>
      </c>
      <c r="C11" s="122">
        <f>SUM(C3:C9)-C8</f>
        <v>254.89101000000002</v>
      </c>
      <c r="D11" s="76">
        <f>1-F11/$C11</f>
        <v>0.45107501633737501</v>
      </c>
      <c r="E11" s="76">
        <f>1-G11/$C11</f>
        <v>0.33775641989099592</v>
      </c>
      <c r="F11" s="120">
        <f>F10-F8</f>
        <v>139.9160435</v>
      </c>
      <c r="G11" s="120">
        <f>G10-G8</f>
        <v>168.79993499999998</v>
      </c>
      <c r="H11" s="175">
        <f>IFERROR(B11*(1-'Unique State Inputs'!A$8),"")</f>
        <v>11.283069514681088</v>
      </c>
      <c r="I11" s="76">
        <f t="shared" si="1"/>
        <v>-11.400530132154794</v>
      </c>
      <c r="J11" s="76">
        <f t="shared" si="2"/>
        <v>-13.960462202272538</v>
      </c>
      <c r="K11" s="69" t="str">
        <f t="shared" si="3"/>
        <v>In a scenario limiting global warming to 1.5 °C, Louisiana would need to cut its total (excluding land use) emissions by -1396 to -1140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abSelected="1" topLeftCell="J1" zoomScale="60" zoomScaleNormal="70" workbookViewId="0">
      <pane ySplit="1" topLeftCell="A2" activePane="bottomLeft" state="frozen"/>
      <selection pane="bottomLeft" activeCell="N1" sqref="N1"/>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Louisiana would need to cut its total (excluding land use) emissions by -1396 to -1140 percent of 2005 levels.</v>
      </c>
      <c r="O2" s="113"/>
      <c r="P2" s="93"/>
      <c r="Q2" s="95"/>
      <c r="R2" s="95"/>
      <c r="S2" s="113"/>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Louisiana would need to cut its total (including land use) emissions by 562 to 459 percent of 2005 levels.</v>
      </c>
      <c r="O3" s="96"/>
      <c r="P3" s="93"/>
      <c r="Q3" s="95"/>
      <c r="R3" s="95"/>
      <c r="S3" s="96"/>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e">
        <f>'Target Calculations'!K3</f>
        <v>#DIV/0!</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e">
        <f>'Target Calculations'!K4</f>
        <v>#DIV/0!</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e">
        <f>'Target Calculations'!K5</f>
        <v>#DIV/0!</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e">
        <f>'Target Calculations'!K6</f>
        <v>#DIV/0!</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LA</v>
      </c>
      <c r="D77" s="93">
        <v>2019</v>
      </c>
      <c r="E77" s="93">
        <v>2050</v>
      </c>
    </row>
    <row r="78" spans="1:40" ht="15.95" customHeight="1">
      <c r="B78" s="93" t="s">
        <v>2062</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c r="B79" s="168" t="s">
        <v>2062</v>
      </c>
      <c r="C79" s="93" t="s">
        <v>2061</v>
      </c>
      <c r="D79" s="168" cm="1">
        <f t="array" ref="D79">ROUND(INDEX($B$95:$H$845,MATCH(1,($C79=$E$95:$E$845)*($B79=$F$95:$F$845)*($C$77=$B$95:$B$845),0),MATCH(D$77,$B$95:$H$95,0))*100,1)</f>
        <v>31.2</v>
      </c>
      <c r="E79" s="168" cm="1">
        <f t="array" ref="E79">ROUND(INDEX($B$95:$H$845,MATCH(1,($C79=$E$95:$E$845)*($B79=$F$95:$F$845)*($C$77=$B$95:$B$845),0),MATCH(E$77,$B$95:$H$95,0))*100,1)</f>
        <v>21.9</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c r="B82" s="168" t="s">
        <v>2059</v>
      </c>
      <c r="C82" s="168" t="s">
        <v>2061</v>
      </c>
      <c r="D82" s="168" cm="1">
        <f t="array" ref="D82">ROUND(INDEX($B$95:$H$845,MATCH(1,($C82=$E$95:$E$845)*($B82=$F$95:$F$845)*($C$77=$B$95:$B$845),0),MATCH(D$77,$B$95:$H$95,0))*100,1)</f>
        <v>31.2</v>
      </c>
      <c r="E82" s="168" cm="1">
        <f t="array" ref="E82">ROUND(INDEX($B$95:$H$845,MATCH(1,($C82=$E$95:$E$845)*($B82=$F$95:$F$845)*($C$77=$B$95:$B$845),0),MATCH(E$77,$B$95:$H$95,0))*100,1)</f>
        <v>21.9</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c r="J88" s="93" t="s">
        <v>2064</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Louisiana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2021-04-13T19:43:42Z</dcterms:modified>
</cp:coreProperties>
</file>