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120" windowWidth="25875" windowHeight="133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62913" fullCalcOnLoad="1"/>
  <pivotCaches>
    <pivotCache xmlns:r="http://schemas.openxmlformats.org/officeDocument/2006/relationships" cacheId="1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3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4" cacheId="1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5" cacheId="1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8"/>
  <sheetViews>
    <sheetView tabSelected="1" workbookViewId="0">
      <selection activeCell="A1" sqref="A1"/>
    </sheetView>
  </sheetViews>
  <sheetFormatPr baseColWidth="8" defaultRowHeight="14.25"/>
  <cols>
    <col width="70.86328125" customWidth="1" style="3" min="2" max="2"/>
  </cols>
  <sheetData>
    <row r="1">
      <c r="A1" s="1" t="inlineStr">
        <is>
          <t>BESP BAU EV Subsidy Percentage</t>
        </is>
      </c>
      <c r="B1" t="inlineStr">
        <is>
          <t>Louisiana</t>
        </is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8" defaultRowHeight="14.25"/>
  <cols>
    <col width="18.3984375" customWidth="1" style="23" min="1" max="1"/>
    <col width="15.73046875" customWidth="1" style="23" min="2" max="2"/>
    <col width="19.13281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4">
        <f>BAU!C92</f>
        <v/>
      </c>
      <c r="B3" s="24">
        <f>BAU!D92</f>
        <v/>
      </c>
      <c r="C3" s="24">
        <f>BAU!E92</f>
        <v/>
      </c>
      <c r="D3" s="24">
        <f>BAU!F92</f>
        <v/>
      </c>
      <c r="E3" s="24">
        <f>BAU!G92</f>
        <v/>
      </c>
      <c r="F3" s="24">
        <f>BAU!H92</f>
        <v/>
      </c>
      <c r="G3" s="24">
        <f>BAU!I92</f>
        <v/>
      </c>
      <c r="H3" s="24">
        <f>BAU!J92</f>
        <v/>
      </c>
      <c r="I3" s="24">
        <f>BAU!K92</f>
        <v/>
      </c>
      <c r="J3" s="24">
        <f>BAU!L92</f>
        <v/>
      </c>
      <c r="K3" s="24">
        <f>BAU!M92</f>
        <v/>
      </c>
      <c r="L3" s="24">
        <f>BAU!N92</f>
        <v/>
      </c>
      <c r="M3" s="24">
        <f>BAU!O92</f>
        <v/>
      </c>
      <c r="N3" s="24">
        <f>BAU!P92</f>
        <v/>
      </c>
      <c r="O3" s="24">
        <f>BAU!Q92</f>
        <v/>
      </c>
      <c r="P3" s="24">
        <f>BAU!R92</f>
        <v/>
      </c>
      <c r="Q3" s="24">
        <f>BAU!S92</f>
        <v/>
      </c>
      <c r="R3" s="24">
        <f>BAU!T92</f>
        <v/>
      </c>
      <c r="S3" s="24">
        <f>BAU!U92</f>
        <v/>
      </c>
      <c r="T3" s="24">
        <f>BAU!V92</f>
        <v/>
      </c>
      <c r="U3" s="24">
        <f>BAU!W92</f>
        <v/>
      </c>
      <c r="V3" s="24">
        <f>BAU!X92</f>
        <v/>
      </c>
      <c r="W3" s="24">
        <f>BAU!Y92</f>
        <v/>
      </c>
      <c r="X3" s="24">
        <f>BAU!Z92</f>
        <v/>
      </c>
      <c r="Y3" s="24">
        <f>BAU!AA92</f>
        <v/>
      </c>
      <c r="Z3" s="24">
        <f>BAU!AB92</f>
        <v/>
      </c>
      <c r="AA3" s="24">
        <f>BAU!AC92</f>
        <v/>
      </c>
      <c r="AB3" s="24">
        <f>BAU!AD92</f>
        <v/>
      </c>
      <c r="AC3" s="24">
        <f>BAU!AE92</f>
        <v/>
      </c>
      <c r="AD3" s="24">
        <f>BAU!AF92</f>
        <v/>
      </c>
      <c r="AE3" s="24">
        <f>BAU!AG92</f>
        <v/>
      </c>
      <c r="AF3" s="24">
        <f>BAU!AH92</f>
        <v/>
      </c>
    </row>
    <row r="4">
      <c r="A4" s="24" t="n"/>
    </row>
    <row r="5">
      <c r="A5" s="25" t="inlineStr">
        <is>
          <t>State EV Subsidy Amounts</t>
        </is>
      </c>
    </row>
    <row r="6">
      <c r="A6" s="24" t="inlineStr">
        <is>
          <t>This list only includes rebates on the EV itself, not on charging equipment.</t>
        </is>
      </c>
    </row>
    <row r="7">
      <c r="A7" s="24" t="inlineStr">
        <is>
          <t>It also omits states that do not offer a rebate but do exempt EVs from sales, use, or excise taxes.</t>
        </is>
      </c>
    </row>
    <row r="8">
      <c r="A8" s="25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4" t="n">
        <v>2500</v>
      </c>
      <c r="B9" t="inlineStr">
        <is>
          <t>California</t>
        </is>
      </c>
      <c r="C9" t="n">
        <v>39250017</v>
      </c>
    </row>
    <row r="10">
      <c r="A10" s="24" t="n">
        <v>5000</v>
      </c>
      <c r="B10" t="inlineStr">
        <is>
          <t>Colorado</t>
        </is>
      </c>
      <c r="C10" t="n">
        <v>5540545</v>
      </c>
    </row>
    <row r="11">
      <c r="A11" s="24" t="n">
        <v>3500</v>
      </c>
      <c r="B11" t="inlineStr">
        <is>
          <t>Delaware</t>
        </is>
      </c>
      <c r="C11" t="n">
        <v>952065</v>
      </c>
    </row>
    <row r="12">
      <c r="A12" s="26" t="n">
        <v>1500</v>
      </c>
      <c r="B12" t="inlineStr">
        <is>
          <t>Louisiana</t>
        </is>
      </c>
      <c r="C12" t="n">
        <v>4681666</v>
      </c>
    </row>
    <row r="13">
      <c r="A13" s="24" t="n">
        <v>2500</v>
      </c>
      <c r="B13" t="inlineStr">
        <is>
          <t>Massachusetts</t>
        </is>
      </c>
      <c r="C13" t="n">
        <v>6811779</v>
      </c>
    </row>
    <row r="14">
      <c r="A14" s="24" t="n">
        <v>1500</v>
      </c>
      <c r="B14" t="inlineStr">
        <is>
          <t>Oklahoma</t>
        </is>
      </c>
      <c r="C14" t="n">
        <v>3923561</v>
      </c>
    </row>
    <row r="15">
      <c r="A15" s="24" t="n">
        <v>2500</v>
      </c>
      <c r="B15" t="inlineStr">
        <is>
          <t>Rhode Island</t>
        </is>
      </c>
      <c r="C15" t="n">
        <v>1056426</v>
      </c>
    </row>
    <row r="16">
      <c r="A16" s="27" t="inlineStr">
        <is>
          <t>Note: Pennsylvania offers a $1750 rebate, but only to the first 250 qualified applicants.</t>
        </is>
      </c>
    </row>
    <row r="17">
      <c r="A17" s="24" t="n"/>
    </row>
    <row r="18">
      <c r="B18" s="24" t="inlineStr">
        <is>
          <t>50 States + DC</t>
        </is>
      </c>
      <c r="C18" t="n">
        <v>323127513</v>
      </c>
    </row>
    <row r="19">
      <c r="A19" s="24" t="n"/>
      <c r="B19" t="inlineStr">
        <is>
          <t>Uncovered Pop</t>
        </is>
      </c>
      <c r="C19">
        <f>C18-SUM(C9:C15)</f>
        <v/>
      </c>
    </row>
    <row r="20">
      <c r="A20" s="24" t="n"/>
    </row>
    <row r="21">
      <c r="A21" s="24" t="inlineStr">
        <is>
          <t>Pop-Weighted State Avg Tax Credit</t>
        </is>
      </c>
    </row>
    <row r="22">
      <c r="A22" s="24">
        <f>SUMPRODUCT(A9:A15,C9:C15)/C18</f>
        <v/>
      </c>
    </row>
    <row r="23">
      <c r="A23" s="24" t="n"/>
    </row>
    <row r="24">
      <c r="A24" s="24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4">
        <f>A3+$A$22</f>
        <v/>
      </c>
      <c r="B26" s="24">
        <f>B3+$A$22</f>
        <v/>
      </c>
      <c r="C26" s="24">
        <f>C3+$A$22</f>
        <v/>
      </c>
      <c r="D26" s="24">
        <f>D3+$A$22</f>
        <v/>
      </c>
      <c r="E26" s="24">
        <f>E3+$A$22</f>
        <v/>
      </c>
      <c r="F26" s="24">
        <f>F3+$A$22</f>
        <v/>
      </c>
      <c r="G26" s="24">
        <f>G3+$A$22</f>
        <v/>
      </c>
      <c r="H26" s="24">
        <f>H3+$A$22</f>
        <v/>
      </c>
      <c r="I26" s="24">
        <f>I3+$A$22</f>
        <v/>
      </c>
      <c r="J26" s="24">
        <f>J3+$A$22</f>
        <v/>
      </c>
      <c r="K26" s="24">
        <f>K3+$A$22</f>
        <v/>
      </c>
      <c r="L26" s="24">
        <f>L3+$A$22</f>
        <v/>
      </c>
      <c r="M26" s="24">
        <f>M3+$A$22</f>
        <v/>
      </c>
      <c r="N26" s="24">
        <f>N3+$A$22</f>
        <v/>
      </c>
      <c r="O26" s="24">
        <f>O3+$A$22</f>
        <v/>
      </c>
      <c r="P26" s="24">
        <f>P3+$A$22</f>
        <v/>
      </c>
      <c r="Q26" s="24">
        <f>Q3+$A$22</f>
        <v/>
      </c>
      <c r="R26" s="24">
        <f>R3+$A$22</f>
        <v/>
      </c>
      <c r="S26" s="24">
        <f>S3+$A$22</f>
        <v/>
      </c>
      <c r="T26" s="24">
        <f>T3+$A$22</f>
        <v/>
      </c>
      <c r="U26" s="24">
        <f>U3+$A$22</f>
        <v/>
      </c>
      <c r="V26" s="24">
        <f>V3+$A$22</f>
        <v/>
      </c>
      <c r="W26" s="24">
        <f>W3+$A$22</f>
        <v/>
      </c>
      <c r="X26" s="24">
        <f>X3+$A$22</f>
        <v/>
      </c>
      <c r="Y26" s="24">
        <f>Y3+$A$22</f>
        <v/>
      </c>
      <c r="Z26" s="24">
        <f>Z3+$A$22</f>
        <v/>
      </c>
      <c r="AA26" s="24">
        <f>AA3+$A$22</f>
        <v/>
      </c>
      <c r="AB26" s="24">
        <f>AB3+$A$22</f>
        <v/>
      </c>
      <c r="AC26" s="24">
        <f>AC3+$A$22</f>
        <v/>
      </c>
      <c r="AD26" s="24">
        <f>AD3+$A$22</f>
        <v/>
      </c>
      <c r="AE26" s="24">
        <f>AE3+$A$22</f>
        <v/>
      </c>
      <c r="AF26" s="24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8" t="n"/>
      <c r="C45" s="29" t="n"/>
      <c r="D45" s="29" t="n"/>
      <c r="E45" s="29" t="n"/>
      <c r="F45" s="29" t="n"/>
      <c r="G45" s="29" t="n"/>
      <c r="H45" s="29" t="n"/>
      <c r="I45" s="29" t="n"/>
      <c r="J45" s="29" t="n"/>
      <c r="K45" s="29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8" defaultRowHeight="14.25"/>
  <cols>
    <col width="13.1328125" bestFit="1" customWidth="1" style="23" min="1" max="1"/>
    <col width="28.59765625" bestFit="1" customWidth="1" style="23" min="2" max="2"/>
    <col width="31.59765625" bestFit="1" customWidth="1" style="23" min="3" max="3"/>
    <col width="10.73046875" customWidth="1" style="23" min="4" max="4"/>
    <col width="14.3984375" customWidth="1" style="23" min="5" max="5"/>
    <col width="11.86328125" customWidth="1" style="23" min="6" max="6"/>
    <col width="13.1328125" customWidth="1" style="23" min="7" max="7"/>
    <col width="11" customWidth="1" style="23" min="8" max="8"/>
    <col width="10.73046875" customWidth="1" style="23" min="9" max="9"/>
    <col width="11.86328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0">
        <f>SUMPRODUCT(C73:C89,C50:C66)/SUM(C50:C66)</f>
        <v/>
      </c>
      <c r="D92" s="30">
        <f>SUMPRODUCT(D73:D89,D50:D66)/SUM(D50:D66)</f>
        <v/>
      </c>
      <c r="E92" s="30">
        <f>SUMPRODUCT(E73:E89,E50:E66)/SUM(E50:E66)</f>
        <v/>
      </c>
      <c r="F92" s="30">
        <f>SUMPRODUCT(F73:F89,F50:F66)/SUM(F50:F66)</f>
        <v/>
      </c>
      <c r="G92" s="30">
        <f>SUMPRODUCT(G73:G89,G50:G66)/SUM(G50:G66)</f>
        <v/>
      </c>
      <c r="H92" s="30">
        <f>SUMPRODUCT(H73:H89,H50:H66)/SUM(H50:H66)</f>
        <v/>
      </c>
      <c r="I92" s="30">
        <f>SUMPRODUCT(I73:I89,I50:I66)/SUM(I50:I66)</f>
        <v/>
      </c>
      <c r="J92" s="30">
        <f>SUMPRODUCT(J73:J89,J50:J66)/SUM(J50:J66)</f>
        <v/>
      </c>
      <c r="K92" s="30">
        <f>SUMPRODUCT(K73:K89,K50:K66)/SUM(K50:K66)</f>
        <v/>
      </c>
      <c r="L92" s="30">
        <f>SUMPRODUCT(L73:L89,L50:L66)/SUM(L50:L66)</f>
        <v/>
      </c>
      <c r="M92" s="30">
        <f>SUMPRODUCT(M73:M89,M50:M66)/SUM(M50:M66)</f>
        <v/>
      </c>
      <c r="N92" s="30">
        <f>SUMPRODUCT(N73:N89,N50:N66)/SUM(N50:N66)</f>
        <v/>
      </c>
      <c r="O92" s="30">
        <f>SUMPRODUCT(O73:O89,O50:O66)/SUM(O50:O66)</f>
        <v/>
      </c>
      <c r="P92" s="30">
        <f>SUMPRODUCT(P73:P89,P50:P66)/SUM(P50:P66)</f>
        <v/>
      </c>
      <c r="Q92" s="30">
        <f>SUMPRODUCT(Q73:Q89,Q50:Q66)/SUM(Q50:Q66)</f>
        <v/>
      </c>
      <c r="R92" s="30">
        <f>SUMPRODUCT(R73:R89,R50:R66)/SUM(R50:R66)</f>
        <v/>
      </c>
      <c r="S92" s="30">
        <f>SUMPRODUCT(S73:S89,S50:S66)/SUM(S50:S66)</f>
        <v/>
      </c>
      <c r="T92" s="30">
        <f>SUMPRODUCT(T73:T89,T50:T66)/SUM(T50:T66)</f>
        <v/>
      </c>
      <c r="U92" s="30">
        <f>SUMPRODUCT(U73:U89,U50:U66)/SUM(U50:U66)</f>
        <v/>
      </c>
      <c r="V92" s="30">
        <f>SUMPRODUCT(V73:V89,V50:V66)/SUM(V50:V66)</f>
        <v/>
      </c>
      <c r="W92" s="30">
        <f>SUMPRODUCT(W73:W89,W50:W66)/SUM(W50:W66)</f>
        <v/>
      </c>
      <c r="X92" s="30">
        <f>SUMPRODUCT(X73:X89,X50:X66)/SUM(X50:X66)</f>
        <v/>
      </c>
      <c r="Y92" s="30">
        <f>SUMPRODUCT(Y73:Y89,Y50:Y66)/SUM(Y50:Y66)</f>
        <v/>
      </c>
      <c r="Z92" s="30">
        <f>SUMPRODUCT(Z73:Z89,Z50:Z66)/SUM(Z50:Z66)</f>
        <v/>
      </c>
      <c r="AA92" s="30">
        <f>SUMPRODUCT(AA73:AA89,AA50:AA66)/SUM(AA50:AA66)</f>
        <v/>
      </c>
      <c r="AB92" s="30">
        <f>SUMPRODUCT(AB73:AB89,AB50:AB66)/SUM(AB50:AB66)</f>
        <v/>
      </c>
      <c r="AC92" s="30">
        <f>SUMPRODUCT(AC73:AC89,AC50:AC66)/SUM(AC50:AC66)</f>
        <v/>
      </c>
      <c r="AD92" s="30">
        <f>SUMPRODUCT(AD73:AD89,AD50:AD66)/SUM(AD50:AD66)</f>
        <v/>
      </c>
      <c r="AE92" s="30">
        <f>SUMPRODUCT(AE73:AE89,AE50:AE66)/SUM(AE50:AE66)</f>
        <v/>
      </c>
      <c r="AF92" s="30">
        <f>SUMPRODUCT(AF73:AF89,AF50:AF66)/SUM(AF50:AF66)</f>
        <v/>
      </c>
      <c r="AG92" s="30">
        <f>SUMPRODUCT(AG73:AG89,AG50:AG66)/SUM(AG50:AG66)</f>
        <v/>
      </c>
      <c r="AH92" s="30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8" defaultRowHeight="14.25"/>
  <cols>
    <col width="26.86328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8" defaultRowHeight="14.25"/>
  <cols>
    <col width="28.86328125" bestFit="1" customWidth="1" style="23" min="1" max="1"/>
    <col width="17.2656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8" defaultRowHeight="14.25"/>
  <cols>
    <col width="15.3984375" customWidth="1" style="23" min="1" max="1"/>
  </cols>
  <sheetData>
    <row r="1" ht="42.75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1">
        <f>C2</f>
        <v/>
      </c>
      <c r="C2" s="31">
        <f>D2</f>
        <v/>
      </c>
      <c r="D2" s="31">
        <f>E2</f>
        <v/>
      </c>
      <c r="E2" s="32">
        <f>Data!A33</f>
        <v/>
      </c>
      <c r="F2" s="32">
        <f>Data!B33</f>
        <v/>
      </c>
      <c r="G2" s="32">
        <f>Data!C33</f>
        <v/>
      </c>
      <c r="H2" s="32">
        <f>Data!D33</f>
        <v/>
      </c>
      <c r="I2" s="32">
        <f>Data!E33</f>
        <v/>
      </c>
      <c r="J2" s="32">
        <f>Data!F33</f>
        <v/>
      </c>
      <c r="K2" s="32">
        <f>Data!G33</f>
        <v/>
      </c>
      <c r="L2" s="32">
        <f>Data!H33</f>
        <v/>
      </c>
      <c r="M2" s="32">
        <f>Data!I33</f>
        <v/>
      </c>
      <c r="N2" s="32">
        <f>Data!J33</f>
        <v/>
      </c>
      <c r="O2" s="32">
        <f>Data!K33</f>
        <v/>
      </c>
      <c r="P2" s="32">
        <f>Data!L33</f>
        <v/>
      </c>
      <c r="Q2" s="32">
        <f>Data!M33</f>
        <v/>
      </c>
      <c r="R2" s="32">
        <f>Data!N33</f>
        <v/>
      </c>
      <c r="S2" s="32">
        <f>Data!O33</f>
        <v/>
      </c>
      <c r="T2" s="32">
        <f>Data!P33</f>
        <v/>
      </c>
      <c r="U2" s="32">
        <f>Data!Q33</f>
        <v/>
      </c>
      <c r="V2" s="32">
        <f>Data!R33</f>
        <v/>
      </c>
      <c r="W2" s="32">
        <f>Data!S33</f>
        <v/>
      </c>
      <c r="X2" s="32">
        <f>Data!T33</f>
        <v/>
      </c>
      <c r="Y2" s="32">
        <f>Data!U33</f>
        <v/>
      </c>
      <c r="Z2" s="32">
        <f>Data!V33</f>
        <v/>
      </c>
      <c r="AA2" s="32">
        <f>Data!W33</f>
        <v/>
      </c>
      <c r="AB2" s="32">
        <f>Data!X33</f>
        <v/>
      </c>
      <c r="AC2" s="32">
        <f>Data!Y33</f>
        <v/>
      </c>
      <c r="AD2" s="32">
        <f>Data!Z33</f>
        <v/>
      </c>
      <c r="AE2" s="32">
        <f>Data!AA33</f>
        <v/>
      </c>
      <c r="AF2" s="32">
        <f>Data!AB33</f>
        <v/>
      </c>
      <c r="AG2" s="32">
        <f>Data!AC33</f>
        <v/>
      </c>
      <c r="AH2" s="32">
        <f>Data!AD33</f>
        <v/>
      </c>
      <c r="AI2" s="32">
        <f>Data!AE33</f>
        <v/>
      </c>
      <c r="AJ2" s="32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4.25"/>
  <cols>
    <col width="16.86328125" customWidth="1" style="23" min="1" max="1"/>
  </cols>
  <sheetData>
    <row r="1" ht="42.75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2021-01-07T18:03:08Z</dcterms:modified>
  <cp:lastModifiedBy>MeganM</cp:lastModifiedBy>
</cp:coreProperties>
</file>