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Louisiana\LA-eps\InputData\elec\BECF\"/>
    </mc:Choice>
  </mc:AlternateContent>
  <xr:revisionPtr revIDLastSave="0" documentId="13_ncr:1_{73431262-B231-4D5B-BF69-0411210C3AC1}" xr6:coauthVersionLast="46" xr6:coauthVersionMax="46" xr10:uidLastSave="{00000000-0000-0000-0000-000000000000}"/>
  <bookViews>
    <workbookView xWindow="5040" yWindow="645" windowWidth="23655" windowHeight="15300" firstSheet="5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15 Capacity Factors Annual" sheetId="10" r:id="rId7"/>
    <sheet name="BECF-pre-ret" sheetId="7" r:id="rId8"/>
    <sheet name="BECF-pre-nonret" sheetId="8" r:id="rId9"/>
    <sheet name="BECF-new" sheetId="9" r:id="rId10"/>
  </sheets>
  <definedNames>
    <definedName name="cities">'Solar by State'!$B$61:$B$65</definedName>
    <definedName name="_xlnm.Print_Titles" localSheetId="6">'15 Capacity Factors Annual'!$1:$3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9" l="1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B13" i="7"/>
  <c r="AJ17" i="9"/>
  <c r="AD17" i="9"/>
  <c r="AC17" i="9"/>
  <c r="AB17" i="9"/>
  <c r="V17" i="9"/>
  <c r="U17" i="9"/>
  <c r="T17" i="9"/>
  <c r="N17" i="9"/>
  <c r="M17" i="9"/>
  <c r="L17" i="9"/>
  <c r="F17" i="9"/>
  <c r="E17" i="9"/>
  <c r="D17" i="9"/>
  <c r="B17" i="9"/>
  <c r="AI17" i="9" s="1"/>
  <c r="AG16" i="9"/>
  <c r="AF16" i="9"/>
  <c r="AE16" i="9"/>
  <c r="AD16" i="9"/>
  <c r="AC16" i="9"/>
  <c r="Y16" i="9"/>
  <c r="X16" i="9"/>
  <c r="W16" i="9"/>
  <c r="V16" i="9"/>
  <c r="U16" i="9"/>
  <c r="Q16" i="9"/>
  <c r="P16" i="9"/>
  <c r="O16" i="9"/>
  <c r="N16" i="9"/>
  <c r="M16" i="9"/>
  <c r="I16" i="9"/>
  <c r="H16" i="9"/>
  <c r="G16" i="9"/>
  <c r="F16" i="9"/>
  <c r="E16" i="9"/>
  <c r="B16" i="9"/>
  <c r="AJ16" i="9" s="1"/>
  <c r="B15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F13" i="9"/>
  <c r="X13" i="9"/>
  <c r="P13" i="9"/>
  <c r="H13" i="9"/>
  <c r="B13" i="9"/>
  <c r="AE13" i="9" s="1"/>
  <c r="AJ12" i="9"/>
  <c r="AI12" i="9"/>
  <c r="AC12" i="9"/>
  <c r="AB12" i="9"/>
  <c r="AA12" i="9"/>
  <c r="U12" i="9"/>
  <c r="T12" i="9"/>
  <c r="S12" i="9"/>
  <c r="M12" i="9"/>
  <c r="L12" i="9"/>
  <c r="K12" i="9"/>
  <c r="E12" i="9"/>
  <c r="D12" i="9"/>
  <c r="C12" i="9"/>
  <c r="B12" i="9"/>
  <c r="AH12" i="9" s="1"/>
  <c r="AI10" i="9"/>
  <c r="AG10" i="9"/>
  <c r="AA10" i="9"/>
  <c r="Y10" i="9"/>
  <c r="S10" i="9"/>
  <c r="Q10" i="9"/>
  <c r="K10" i="9"/>
  <c r="I10" i="9"/>
  <c r="C10" i="9"/>
  <c r="B10" i="9"/>
  <c r="AF10" i="9" s="1"/>
  <c r="AJ9" i="9"/>
  <c r="AD9" i="9"/>
  <c r="AC9" i="9"/>
  <c r="AB9" i="9"/>
  <c r="V9" i="9"/>
  <c r="U9" i="9"/>
  <c r="T9" i="9"/>
  <c r="N9" i="9"/>
  <c r="M9" i="9"/>
  <c r="L9" i="9"/>
  <c r="F9" i="9"/>
  <c r="E9" i="9"/>
  <c r="D9" i="9"/>
  <c r="B9" i="9"/>
  <c r="AI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C8" i="9" s="1"/>
  <c r="D8" i="9"/>
  <c r="B8" i="9" s="1"/>
  <c r="AF5" i="9"/>
  <c r="X5" i="9"/>
  <c r="P5" i="9"/>
  <c r="H5" i="9"/>
  <c r="B5" i="9"/>
  <c r="AE5" i="9" s="1"/>
  <c r="AJ4" i="9"/>
  <c r="AI4" i="9"/>
  <c r="AC4" i="9"/>
  <c r="AB4" i="9"/>
  <c r="AA4" i="9"/>
  <c r="U4" i="9"/>
  <c r="T4" i="9"/>
  <c r="S4" i="9"/>
  <c r="M4" i="9"/>
  <c r="L4" i="9"/>
  <c r="K4" i="9"/>
  <c r="E4" i="9"/>
  <c r="D4" i="9"/>
  <c r="C4" i="9"/>
  <c r="B4" i="9"/>
  <c r="AH4" i="9" s="1"/>
  <c r="AF3" i="9"/>
  <c r="AE3" i="9"/>
  <c r="AD3" i="9"/>
  <c r="X3" i="9"/>
  <c r="W3" i="9"/>
  <c r="V3" i="9"/>
  <c r="P3" i="9"/>
  <c r="O3" i="9"/>
  <c r="N3" i="9"/>
  <c r="H3" i="9"/>
  <c r="G3" i="9"/>
  <c r="F3" i="9"/>
  <c r="B3" i="9"/>
  <c r="AC3" i="9" s="1"/>
  <c r="AG2" i="9"/>
  <c r="Y2" i="9"/>
  <c r="Q2" i="9"/>
  <c r="I2" i="9"/>
  <c r="B2" i="9"/>
  <c r="AF2" i="9" s="1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C51" i="4" a="1"/>
  <c r="C51" i="4" s="1"/>
  <c r="C50" i="4" a="1"/>
  <c r="C50" i="4" s="1"/>
  <c r="C49" i="4" a="1"/>
  <c r="C49" i="4" s="1"/>
  <c r="C48" i="4" a="1"/>
  <c r="C48" i="4" s="1"/>
  <c r="C47" i="4" a="1"/>
  <c r="C47" i="4" s="1"/>
  <c r="C46" i="4" a="1"/>
  <c r="C46" i="4" s="1"/>
  <c r="C45" i="4" a="1"/>
  <c r="C45" i="4" s="1"/>
  <c r="C44" i="4" a="1"/>
  <c r="C44" i="4" s="1"/>
  <c r="C43" i="4" a="1"/>
  <c r="C43" i="4" s="1"/>
  <c r="C42" i="4" a="1"/>
  <c r="C42" i="4" s="1"/>
  <c r="C41" i="4" a="1"/>
  <c r="C41" i="4" s="1"/>
  <c r="C40" i="4" a="1"/>
  <c r="C40" i="4" s="1"/>
  <c r="C39" i="4" a="1"/>
  <c r="C39" i="4" s="1"/>
  <c r="C38" i="4" a="1"/>
  <c r="C38" i="4" s="1"/>
  <c r="C37" i="4" a="1"/>
  <c r="C37" i="4" s="1"/>
  <c r="C36" i="4" a="1"/>
  <c r="C36" i="4" s="1"/>
  <c r="C35" i="4" a="1"/>
  <c r="C35" i="4" s="1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3" i="3" s="1"/>
  <c r="C11" i="7" l="1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G11" i="7" s="1"/>
  <c r="AH11" i="7" s="1"/>
  <c r="AI11" i="7" s="1"/>
  <c r="AJ11" i="7" s="1"/>
  <c r="AI11" i="9"/>
  <c r="U11" i="9"/>
  <c r="T11" i="9"/>
  <c r="P11" i="9"/>
  <c r="H11" i="9"/>
  <c r="AJ11" i="9"/>
  <c r="G11" i="9"/>
  <c r="AF11" i="9"/>
  <c r="F11" i="9"/>
  <c r="AD11" i="9"/>
  <c r="E11" i="9"/>
  <c r="V11" i="9"/>
  <c r="AE11" i="9"/>
  <c r="L11" i="9"/>
  <c r="W11" i="9"/>
  <c r="M11" i="9"/>
  <c r="X11" i="9"/>
  <c r="N11" i="9"/>
  <c r="AB11" i="9"/>
  <c r="D11" i="9"/>
  <c r="O11" i="9"/>
  <c r="AC11" i="9"/>
  <c r="B3" i="4"/>
  <c r="AF3" i="4" s="1"/>
  <c r="W3" i="4"/>
  <c r="O3" i="4"/>
  <c r="G3" i="4"/>
  <c r="U3" i="4"/>
  <c r="M3" i="4"/>
  <c r="E3" i="4"/>
  <c r="AA3" i="4"/>
  <c r="S3" i="4"/>
  <c r="K3" i="4"/>
  <c r="J3" i="4"/>
  <c r="Y3" i="4"/>
  <c r="Q3" i="4"/>
  <c r="F8" i="3"/>
  <c r="E8" i="3"/>
  <c r="I8" i="3"/>
  <c r="G8" i="3"/>
  <c r="D8" i="3"/>
  <c r="K8" i="3"/>
  <c r="L81" i="3" s="1"/>
  <c r="C8" i="3"/>
  <c r="J8" i="3"/>
  <c r="B8" i="3"/>
  <c r="L83" i="3" s="1"/>
  <c r="H8" i="3"/>
  <c r="A2" i="6"/>
  <c r="AG15" i="9"/>
  <c r="Y15" i="9"/>
  <c r="Q15" i="9"/>
  <c r="I15" i="9"/>
  <c r="AF15" i="9"/>
  <c r="X15" i="9"/>
  <c r="P15" i="9"/>
  <c r="H15" i="9"/>
  <c r="AE15" i="9"/>
  <c r="W15" i="9"/>
  <c r="O15" i="9"/>
  <c r="G15" i="9"/>
  <c r="AD15" i="9"/>
  <c r="V15" i="9"/>
  <c r="N15" i="9"/>
  <c r="F15" i="9"/>
  <c r="AC15" i="9"/>
  <c r="U15" i="9"/>
  <c r="M15" i="9"/>
  <c r="E15" i="9"/>
  <c r="AJ15" i="9"/>
  <c r="AB15" i="9"/>
  <c r="T15" i="9"/>
  <c r="L15" i="9"/>
  <c r="D15" i="9"/>
  <c r="AI15" i="9"/>
  <c r="AA15" i="9"/>
  <c r="S15" i="9"/>
  <c r="K15" i="9"/>
  <c r="C15" i="9"/>
  <c r="J15" i="9"/>
  <c r="R15" i="9"/>
  <c r="Z15" i="9"/>
  <c r="AH15" i="9"/>
  <c r="J2" i="9"/>
  <c r="R2" i="9"/>
  <c r="Z2" i="9"/>
  <c r="AH2" i="9"/>
  <c r="I5" i="9"/>
  <c r="Q5" i="9"/>
  <c r="Y5" i="9"/>
  <c r="AG5" i="9"/>
  <c r="J10" i="9"/>
  <c r="R10" i="9"/>
  <c r="Z10" i="9"/>
  <c r="AH10" i="9"/>
  <c r="I13" i="9"/>
  <c r="Q13" i="9"/>
  <c r="Y13" i="9"/>
  <c r="AG13" i="9"/>
  <c r="C2" i="9"/>
  <c r="K2" i="9"/>
  <c r="S2" i="9"/>
  <c r="AA2" i="9"/>
  <c r="AI2" i="9"/>
  <c r="J5" i="9"/>
  <c r="R5" i="9"/>
  <c r="Z5" i="9"/>
  <c r="AH5" i="9"/>
  <c r="J13" i="9"/>
  <c r="R13" i="9"/>
  <c r="Z13" i="9"/>
  <c r="AH13" i="9"/>
  <c r="D2" i="9"/>
  <c r="L2" i="9"/>
  <c r="T2" i="9"/>
  <c r="AB2" i="9"/>
  <c r="AJ2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D10" i="9"/>
  <c r="L10" i="9"/>
  <c r="T10" i="9"/>
  <c r="AB10" i="9"/>
  <c r="AJ10" i="9"/>
  <c r="I11" i="9"/>
  <c r="Q11" i="9"/>
  <c r="Y11" i="9"/>
  <c r="AG11" i="9"/>
  <c r="F12" i="9"/>
  <c r="N12" i="9"/>
  <c r="V12" i="9"/>
  <c r="AD12" i="9"/>
  <c r="C13" i="9"/>
  <c r="K13" i="9"/>
  <c r="S13" i="9"/>
  <c r="AA13" i="9"/>
  <c r="AI13" i="9"/>
  <c r="J16" i="9"/>
  <c r="R16" i="9"/>
  <c r="Z16" i="9"/>
  <c r="AH16" i="9"/>
  <c r="G17" i="9"/>
  <c r="O17" i="9"/>
  <c r="W17" i="9"/>
  <c r="AE17" i="9"/>
  <c r="E2" i="9"/>
  <c r="M2" i="9"/>
  <c r="U2" i="9"/>
  <c r="AC2" i="9"/>
  <c r="J3" i="9"/>
  <c r="R3" i="9"/>
  <c r="Z3" i="9"/>
  <c r="AH3" i="9"/>
  <c r="G4" i="9"/>
  <c r="O4" i="9"/>
  <c r="W4" i="9"/>
  <c r="AE4" i="9"/>
  <c r="D5" i="9"/>
  <c r="L5" i="9"/>
  <c r="T5" i="9"/>
  <c r="AB5" i="9"/>
  <c r="AJ5" i="9"/>
  <c r="H9" i="9"/>
  <c r="P9" i="9"/>
  <c r="X9" i="9"/>
  <c r="AF9" i="9"/>
  <c r="E10" i="9"/>
  <c r="M10" i="9"/>
  <c r="U10" i="9"/>
  <c r="AC10" i="9"/>
  <c r="J11" i="9"/>
  <c r="R11" i="9"/>
  <c r="Z11" i="9"/>
  <c r="AH11" i="9"/>
  <c r="G12" i="9"/>
  <c r="O12" i="9"/>
  <c r="W12" i="9"/>
  <c r="AE12" i="9"/>
  <c r="D13" i="9"/>
  <c r="L13" i="9"/>
  <c r="T13" i="9"/>
  <c r="AB13" i="9"/>
  <c r="AJ13" i="9"/>
  <c r="C16" i="9"/>
  <c r="K16" i="9"/>
  <c r="S16" i="9"/>
  <c r="AA16" i="9"/>
  <c r="AI16" i="9"/>
  <c r="H17" i="9"/>
  <c r="P17" i="9"/>
  <c r="X17" i="9"/>
  <c r="AF17" i="9"/>
  <c r="F2" i="9"/>
  <c r="N2" i="9"/>
  <c r="V2" i="9"/>
  <c r="AD2" i="9"/>
  <c r="C3" i="9"/>
  <c r="K3" i="9"/>
  <c r="S3" i="9"/>
  <c r="AA3" i="9"/>
  <c r="AI3" i="9"/>
  <c r="H4" i="9"/>
  <c r="P4" i="9"/>
  <c r="X4" i="9"/>
  <c r="AF4" i="9"/>
  <c r="E5" i="9"/>
  <c r="M5" i="9"/>
  <c r="U5" i="9"/>
  <c r="AC5" i="9"/>
  <c r="I9" i="9"/>
  <c r="Q9" i="9"/>
  <c r="Y9" i="9"/>
  <c r="AG9" i="9"/>
  <c r="F10" i="9"/>
  <c r="N10" i="9"/>
  <c r="V10" i="9"/>
  <c r="AD10" i="9"/>
  <c r="C11" i="9"/>
  <c r="K11" i="9"/>
  <c r="S11" i="9"/>
  <c r="AA11" i="9"/>
  <c r="H12" i="9"/>
  <c r="P12" i="9"/>
  <c r="X12" i="9"/>
  <c r="AF12" i="9"/>
  <c r="E13" i="9"/>
  <c r="M13" i="9"/>
  <c r="U13" i="9"/>
  <c r="AC13" i="9"/>
  <c r="D16" i="9"/>
  <c r="L16" i="9"/>
  <c r="T16" i="9"/>
  <c r="AB16" i="9"/>
  <c r="I17" i="9"/>
  <c r="Q17" i="9"/>
  <c r="Y17" i="9"/>
  <c r="AG17" i="9"/>
  <c r="G2" i="9"/>
  <c r="O2" i="9"/>
  <c r="W2" i="9"/>
  <c r="AE2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G10" i="9"/>
  <c r="O10" i="9"/>
  <c r="W10" i="9"/>
  <c r="AE10" i="9"/>
  <c r="I12" i="9"/>
  <c r="Q12" i="9"/>
  <c r="Y12" i="9"/>
  <c r="AG12" i="9"/>
  <c r="F13" i="9"/>
  <c r="N13" i="9"/>
  <c r="V13" i="9"/>
  <c r="AD13" i="9"/>
  <c r="J17" i="9"/>
  <c r="R17" i="9"/>
  <c r="Z17" i="9"/>
  <c r="AH17" i="9"/>
  <c r="H2" i="9"/>
  <c r="P2" i="9"/>
  <c r="X2" i="9"/>
  <c r="E3" i="9"/>
  <c r="M3" i="9"/>
  <c r="U3" i="9"/>
  <c r="J4" i="9"/>
  <c r="R4" i="9"/>
  <c r="Z4" i="9"/>
  <c r="G5" i="9"/>
  <c r="O5" i="9"/>
  <c r="W5" i="9"/>
  <c r="C9" i="9"/>
  <c r="K9" i="9"/>
  <c r="S9" i="9"/>
  <c r="AA9" i="9"/>
  <c r="H10" i="9"/>
  <c r="P10" i="9"/>
  <c r="X10" i="9"/>
  <c r="J12" i="9"/>
  <c r="R12" i="9"/>
  <c r="Z12" i="9"/>
  <c r="G13" i="9"/>
  <c r="O13" i="9"/>
  <c r="W13" i="9"/>
  <c r="C17" i="9"/>
  <c r="K17" i="9"/>
  <c r="S17" i="9"/>
  <c r="AA17" i="9"/>
  <c r="R3" i="4" l="1"/>
  <c r="AI3" i="4"/>
  <c r="AC3" i="4"/>
  <c r="AE3" i="4"/>
  <c r="Z3" i="4"/>
  <c r="D3" i="4"/>
  <c r="F3" i="4"/>
  <c r="H3" i="4"/>
  <c r="AH3" i="4"/>
  <c r="L3" i="4"/>
  <c r="N3" i="4"/>
  <c r="P3" i="4"/>
  <c r="AG3" i="4"/>
  <c r="T3" i="4"/>
  <c r="V3" i="4"/>
  <c r="X3" i="4"/>
  <c r="I3" i="4"/>
  <c r="C3" i="4"/>
  <c r="AB3" i="4"/>
  <c r="AD3" i="4"/>
  <c r="L89" i="3"/>
  <c r="L73" i="3"/>
  <c r="L99" i="3"/>
  <c r="AD9" i="6"/>
  <c r="AD14" i="6" s="1"/>
  <c r="AF6" i="9" s="1"/>
  <c r="V9" i="6"/>
  <c r="V14" i="6" s="1"/>
  <c r="X6" i="9" s="1"/>
  <c r="N9" i="6"/>
  <c r="N14" i="6" s="1"/>
  <c r="P6" i="9" s="1"/>
  <c r="F9" i="6"/>
  <c r="AD8" i="6"/>
  <c r="AD13" i="6" s="1"/>
  <c r="V8" i="6"/>
  <c r="N8" i="6"/>
  <c r="F8" i="6"/>
  <c r="AD7" i="6"/>
  <c r="AD12" i="6" s="1"/>
  <c r="AF7" i="9" s="1"/>
  <c r="V7" i="6"/>
  <c r="V12" i="6" s="1"/>
  <c r="X7" i="9" s="1"/>
  <c r="N7" i="6"/>
  <c r="N12" i="6" s="1"/>
  <c r="P7" i="9" s="1"/>
  <c r="F7" i="6"/>
  <c r="F12" i="6" s="1"/>
  <c r="H7" i="9" s="1"/>
  <c r="AC9" i="6"/>
  <c r="AC14" i="6" s="1"/>
  <c r="AE6" i="9" s="1"/>
  <c r="U9" i="6"/>
  <c r="U14" i="6" s="1"/>
  <c r="W6" i="9" s="1"/>
  <c r="AE9" i="6"/>
  <c r="AE14" i="6" s="1"/>
  <c r="AG6" i="9" s="1"/>
  <c r="S9" i="6"/>
  <c r="S14" i="6" s="1"/>
  <c r="U6" i="9" s="1"/>
  <c r="J9" i="6"/>
  <c r="J14" i="6" s="1"/>
  <c r="L6" i="9" s="1"/>
  <c r="AG8" i="6"/>
  <c r="AG13" i="6" s="1"/>
  <c r="X8" i="6"/>
  <c r="O8" i="6"/>
  <c r="E8" i="6"/>
  <c r="AB7" i="6"/>
  <c r="AB12" i="6" s="1"/>
  <c r="AD7" i="9" s="1"/>
  <c r="S7" i="6"/>
  <c r="S12" i="6" s="1"/>
  <c r="U7" i="9" s="1"/>
  <c r="J7" i="6"/>
  <c r="J12" i="6" s="1"/>
  <c r="L7" i="9" s="1"/>
  <c r="AB9" i="6"/>
  <c r="AB14" i="6" s="1"/>
  <c r="AD6" i="9" s="1"/>
  <c r="R9" i="6"/>
  <c r="R14" i="6" s="1"/>
  <c r="T6" i="9" s="1"/>
  <c r="I9" i="6"/>
  <c r="I14" i="6" s="1"/>
  <c r="K6" i="9" s="1"/>
  <c r="AF8" i="6"/>
  <c r="AF13" i="6" s="1"/>
  <c r="W8" i="6"/>
  <c r="M8" i="6"/>
  <c r="D8" i="6"/>
  <c r="AA7" i="6"/>
  <c r="AA12" i="6" s="1"/>
  <c r="AC7" i="9" s="1"/>
  <c r="R7" i="6"/>
  <c r="R12" i="6" s="1"/>
  <c r="T7" i="9" s="1"/>
  <c r="I7" i="6"/>
  <c r="I12" i="6" s="1"/>
  <c r="K7" i="9" s="1"/>
  <c r="AA9" i="6"/>
  <c r="AA14" i="6" s="1"/>
  <c r="AC6" i="9" s="1"/>
  <c r="Q9" i="6"/>
  <c r="Q14" i="6" s="1"/>
  <c r="S6" i="9" s="1"/>
  <c r="H9" i="6"/>
  <c r="AE8" i="6"/>
  <c r="AE13" i="6" s="1"/>
  <c r="U8" i="6"/>
  <c r="L8" i="6"/>
  <c r="C8" i="6"/>
  <c r="Z7" i="6"/>
  <c r="Z12" i="6" s="1"/>
  <c r="AB7" i="9" s="1"/>
  <c r="Q7" i="6"/>
  <c r="Q12" i="6" s="1"/>
  <c r="S7" i="9" s="1"/>
  <c r="H7" i="6"/>
  <c r="H12" i="6" s="1"/>
  <c r="J7" i="9" s="1"/>
  <c r="Z9" i="6"/>
  <c r="Z14" i="6" s="1"/>
  <c r="AB6" i="9" s="1"/>
  <c r="P9" i="6"/>
  <c r="P14" i="6" s="1"/>
  <c r="R6" i="9" s="1"/>
  <c r="G9" i="6"/>
  <c r="AC8" i="6"/>
  <c r="AC13" i="6" s="1"/>
  <c r="T8" i="6"/>
  <c r="K8" i="6"/>
  <c r="AH7" i="6"/>
  <c r="AH12" i="6" s="1"/>
  <c r="AJ7" i="9" s="1"/>
  <c r="Y7" i="6"/>
  <c r="Y12" i="6" s="1"/>
  <c r="AA7" i="9" s="1"/>
  <c r="P7" i="6"/>
  <c r="P12" i="6" s="1"/>
  <c r="R7" i="9" s="1"/>
  <c r="G7" i="6"/>
  <c r="G12" i="6" s="1"/>
  <c r="I7" i="9" s="1"/>
  <c r="Y9" i="6"/>
  <c r="Y14" i="6" s="1"/>
  <c r="AA6" i="9" s="1"/>
  <c r="O9" i="6"/>
  <c r="O14" i="6" s="1"/>
  <c r="Q6" i="9" s="1"/>
  <c r="E9" i="6"/>
  <c r="AB8" i="6"/>
  <c r="AB13" i="6" s="1"/>
  <c r="S8" i="6"/>
  <c r="J8" i="6"/>
  <c r="AG7" i="6"/>
  <c r="AG12" i="6" s="1"/>
  <c r="AI7" i="9" s="1"/>
  <c r="X7" i="6"/>
  <c r="X12" i="6" s="1"/>
  <c r="Z7" i="9" s="1"/>
  <c r="O7" i="6"/>
  <c r="O12" i="6" s="1"/>
  <c r="Q7" i="9" s="1"/>
  <c r="E7" i="6"/>
  <c r="E12" i="6" s="1"/>
  <c r="G7" i="9" s="1"/>
  <c r="AH9" i="6"/>
  <c r="AH14" i="6" s="1"/>
  <c r="AJ6" i="9" s="1"/>
  <c r="X9" i="6"/>
  <c r="X14" i="6" s="1"/>
  <c r="Z6" i="9" s="1"/>
  <c r="M9" i="6"/>
  <c r="M14" i="6" s="1"/>
  <c r="O6" i="9" s="1"/>
  <c r="D9" i="6"/>
  <c r="AA8" i="6"/>
  <c r="AA13" i="6" s="1"/>
  <c r="R8" i="6"/>
  <c r="I8" i="6"/>
  <c r="AF7" i="6"/>
  <c r="AF12" i="6" s="1"/>
  <c r="AH7" i="9" s="1"/>
  <c r="W7" i="6"/>
  <c r="W12" i="6" s="1"/>
  <c r="Y7" i="9" s="1"/>
  <c r="M7" i="6"/>
  <c r="M12" i="6" s="1"/>
  <c r="O7" i="9" s="1"/>
  <c r="D7" i="6"/>
  <c r="D12" i="6" s="1"/>
  <c r="F7" i="9" s="1"/>
  <c r="AG9" i="6"/>
  <c r="AG14" i="6" s="1"/>
  <c r="AI6" i="9" s="1"/>
  <c r="W9" i="6"/>
  <c r="W14" i="6" s="1"/>
  <c r="Y6" i="9" s="1"/>
  <c r="L9" i="6"/>
  <c r="L14" i="6" s="1"/>
  <c r="N6" i="9" s="1"/>
  <c r="C9" i="6"/>
  <c r="Z8" i="6"/>
  <c r="Z13" i="6" s="1"/>
  <c r="Q8" i="6"/>
  <c r="H8" i="6"/>
  <c r="AE7" i="6"/>
  <c r="AE12" i="6" s="1"/>
  <c r="AG7" i="9" s="1"/>
  <c r="U7" i="6"/>
  <c r="U12" i="6" s="1"/>
  <c r="W7" i="9" s="1"/>
  <c r="L7" i="6"/>
  <c r="L12" i="6" s="1"/>
  <c r="N7" i="9" s="1"/>
  <c r="C7" i="6"/>
  <c r="C12" i="6" s="1"/>
  <c r="E7" i="9" s="1"/>
  <c r="D7" i="9" s="1"/>
  <c r="C7" i="9" s="1"/>
  <c r="B7" i="9" s="1"/>
  <c r="AF9" i="6"/>
  <c r="AF14" i="6" s="1"/>
  <c r="AH6" i="9" s="1"/>
  <c r="T9" i="6"/>
  <c r="T14" i="6" s="1"/>
  <c r="V6" i="9" s="1"/>
  <c r="K9" i="6"/>
  <c r="K14" i="6" s="1"/>
  <c r="M6" i="9" s="1"/>
  <c r="AH8" i="6"/>
  <c r="AH13" i="6" s="1"/>
  <c r="Y8" i="6"/>
  <c r="Y13" i="6" s="1"/>
  <c r="P8" i="6"/>
  <c r="G8" i="6"/>
  <c r="AC7" i="6"/>
  <c r="AC12" i="6" s="1"/>
  <c r="AE7" i="9" s="1"/>
  <c r="T7" i="6"/>
  <c r="T12" i="6" s="1"/>
  <c r="V7" i="9" s="1"/>
  <c r="K7" i="6"/>
  <c r="K12" i="6" s="1"/>
  <c r="M7" i="9" s="1"/>
  <c r="L91" i="3"/>
  <c r="L101" i="3"/>
  <c r="L93" i="3"/>
  <c r="L85" i="3"/>
  <c r="L77" i="3"/>
  <c r="L69" i="3"/>
  <c r="L72" i="3"/>
  <c r="L98" i="3"/>
  <c r="L90" i="3"/>
  <c r="L82" i="3"/>
  <c r="L74" i="3"/>
  <c r="L95" i="3"/>
  <c r="L87" i="3"/>
  <c r="L79" i="3"/>
  <c r="L71" i="3"/>
  <c r="L96" i="3"/>
  <c r="L100" i="3"/>
  <c r="L92" i="3"/>
  <c r="L84" i="3"/>
  <c r="L76" i="3"/>
  <c r="L78" i="3"/>
  <c r="L97" i="3"/>
  <c r="L86" i="3"/>
  <c r="L70" i="3"/>
  <c r="L88" i="3"/>
  <c r="L80" i="3"/>
  <c r="L94" i="3"/>
  <c r="L75" i="3"/>
  <c r="X13" i="6" l="1"/>
  <c r="G13" i="6"/>
  <c r="H14" i="6"/>
  <c r="J6" i="9" s="1"/>
  <c r="W13" i="6"/>
  <c r="E13" i="6"/>
  <c r="P13" i="6"/>
  <c r="D14" i="6"/>
  <c r="F6" i="9" s="1"/>
  <c r="J13" i="6"/>
  <c r="O13" i="6"/>
  <c r="F14" i="6"/>
  <c r="H6" i="9" s="1"/>
  <c r="S13" i="6"/>
  <c r="H13" i="6"/>
  <c r="K13" i="6"/>
  <c r="Q13" i="6"/>
  <c r="E14" i="6"/>
  <c r="G6" i="9" s="1"/>
  <c r="T13" i="6"/>
  <c r="C13" i="6"/>
  <c r="L13" i="6"/>
  <c r="F13" i="6"/>
  <c r="C14" i="6"/>
  <c r="E6" i="9" s="1"/>
  <c r="D6" i="9" s="1"/>
  <c r="C6" i="9" s="1"/>
  <c r="B6" i="9" s="1"/>
  <c r="I13" i="6"/>
  <c r="G14" i="6"/>
  <c r="I6" i="9" s="1"/>
  <c r="U13" i="6"/>
  <c r="D13" i="6"/>
  <c r="N13" i="6"/>
  <c r="B3" i="3" a="1"/>
  <c r="R13" i="6"/>
  <c r="M13" i="6"/>
  <c r="V13" i="6"/>
  <c r="AF3" i="3" l="1"/>
  <c r="X3" i="3"/>
  <c r="P3" i="3"/>
  <c r="H3" i="3"/>
  <c r="AE3" i="3"/>
  <c r="W3" i="3"/>
  <c r="O3" i="3"/>
  <c r="G3" i="3"/>
  <c r="K3" i="3"/>
  <c r="Q3" i="3"/>
  <c r="B3" i="3"/>
  <c r="AD3" i="3"/>
  <c r="V3" i="3"/>
  <c r="N3" i="3"/>
  <c r="F3" i="3"/>
  <c r="Y3" i="3"/>
  <c r="AC3" i="3"/>
  <c r="U3" i="3"/>
  <c r="M3" i="3"/>
  <c r="E3" i="3"/>
  <c r="AA3" i="3"/>
  <c r="S3" i="3"/>
  <c r="C3" i="3"/>
  <c r="I3" i="3"/>
  <c r="AB3" i="3"/>
  <c r="T3" i="3"/>
  <c r="L3" i="3"/>
  <c r="D3" i="3"/>
  <c r="AG3" i="3"/>
  <c r="AH3" i="3"/>
  <c r="Z3" i="3"/>
  <c r="R3" i="3"/>
  <c r="J3" i="3"/>
</calcChain>
</file>

<file path=xl/sharedStrings.xml><?xml version="1.0" encoding="utf-8"?>
<sst xmlns="http://schemas.openxmlformats.org/spreadsheetml/2006/main" count="2066" uniqueCount="362">
  <si>
    <t>BAU Expected Capacity Factors</t>
  </si>
  <si>
    <t>Louisiana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</si>
  <si>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</si>
  <si>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</si>
  <si>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</si>
  <si>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</si>
  <si>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</si>
  <si>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</si>
  <si>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</si>
  <si>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</si>
  <si>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</si>
  <si>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</si>
  <si>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</si>
  <si>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</si>
  <si>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</si>
  <si>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</si>
  <si>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</si>
  <si>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</si>
  <si>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</si>
  <si>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</si>
  <si>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</si>
  <si>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</si>
  <si>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</si>
  <si>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</si>
  <si>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</si>
  <si>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</si>
  <si>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</si>
  <si>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</si>
  <si>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</si>
  <si>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</si>
  <si>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</si>
  <si>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</si>
  <si>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</si>
  <si>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</si>
  <si>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</si>
  <si>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</si>
  <si>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</si>
  <si>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</si>
  <si>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</si>
  <si>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</si>
  <si>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</si>
  <si>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</si>
  <si>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</si>
  <si>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</si>
  <si>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</si>
  <si>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</si>
  <si>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</si>
  <si>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</si>
  <si>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</si>
  <si>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</si>
  <si>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</si>
  <si>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</si>
  <si>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</si>
  <si>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</si>
  <si>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</si>
  <si>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</si>
  <si>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</si>
  <si>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</si>
  <si>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</si>
  <si>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</si>
  <si>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</si>
  <si>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</si>
  <si>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</si>
  <si>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</si>
  <si>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</si>
  <si>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</si>
  <si>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</si>
  <si>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</si>
  <si>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</si>
  <si>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</si>
  <si>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</si>
  <si>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</si>
  <si>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</si>
  <si>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</si>
  <si>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</si>
  <si>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</si>
  <si>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</si>
  <si>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</si>
  <si>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</si>
  <si>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</si>
  <si>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</si>
  <si>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</si>
  <si>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</si>
  <si>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</si>
  <si>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</si>
  <si>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</si>
  <si>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</si>
  <si>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</si>
  <si>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</si>
  <si>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</si>
  <si>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</si>
  <si>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</si>
  <si>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</si>
  <si>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</si>
  <si>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</si>
  <si>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</si>
  <si>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</si>
  <si>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</si>
  <si>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</si>
  <si>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</si>
  <si>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</si>
  <si>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</si>
  <si>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</si>
  <si>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</si>
  <si>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</si>
  <si>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</si>
  <si>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</si>
  <si>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</si>
  <si>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</si>
  <si>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</si>
  <si>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</si>
  <si>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</si>
  <si>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</si>
  <si>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</si>
  <si>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</si>
  <si>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</si>
  <si>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</si>
  <si>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</si>
  <si>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</si>
  <si>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</si>
  <si>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</si>
  <si>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</si>
  <si>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</si>
  <si>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</si>
  <si>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</si>
  <si>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</si>
  <si>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</si>
  <si>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</si>
  <si>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</si>
  <si>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</si>
  <si>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</si>
  <si>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</si>
  <si>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</si>
  <si>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</si>
  <si>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</si>
  <si>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</si>
  <si>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</si>
  <si>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</si>
  <si>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</si>
  <si>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</si>
  <si>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</si>
  <si>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</si>
  <si>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</si>
  <si>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</si>
  <si>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</si>
  <si>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</si>
  <si>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</si>
  <si>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</si>
  <si>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</si>
  <si>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</si>
  <si>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</si>
  <si>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</si>
  <si>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</si>
  <si>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</si>
  <si>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</si>
  <si>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</si>
  <si>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</si>
  <si>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</si>
  <si>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</si>
  <si>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</si>
  <si>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</si>
  <si>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</si>
  <si>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</si>
  <si>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</si>
  <si>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</si>
  <si>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</si>
  <si>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</si>
  <si>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</si>
  <si>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</si>
  <si>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</si>
  <si>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</si>
  <si>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</si>
  <si>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</si>
  <si>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</si>
  <si>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</si>
  <si>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</si>
  <si>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</si>
  <si>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</si>
  <si>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</si>
  <si>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</si>
  <si>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</si>
  <si>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</si>
  <si>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</si>
  <si>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</si>
  <si>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</si>
  <si>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</si>
  <si>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</si>
  <si>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</si>
  <si>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</si>
  <si>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</si>
  <si>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</si>
  <si>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</si>
  <si>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</si>
  <si>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</si>
  <si>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</si>
  <si>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</si>
  <si>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</si>
  <si>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</si>
  <si>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</si>
  <si>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</si>
  <si>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</si>
  <si>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</si>
  <si>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</si>
  <si>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</si>
  <si>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</si>
  <si>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</si>
  <si>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</si>
  <si>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</si>
  <si>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</si>
  <si>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</si>
  <si>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</si>
  <si>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</si>
  <si>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</si>
  <si>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</si>
  <si>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</si>
  <si>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</si>
  <si>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</si>
  <si>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</si>
  <si>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</si>
  <si>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</si>
  <si>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</si>
  <si>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</si>
  <si>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</si>
  <si>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</si>
  <si>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</si>
  <si>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</si>
  <si>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</si>
  <si>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</si>
  <si>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</si>
  <si>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</si>
  <si>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</si>
  <si>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</si>
  <si>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</si>
  <si>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</si>
  <si>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</si>
  <si>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</si>
  <si>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</si>
  <si>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</si>
  <si>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</si>
  <si>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</si>
  <si>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</si>
  <si>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</si>
  <si>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</si>
  <si>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</si>
  <si>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</si>
  <si>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</si>
  <si>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</si>
  <si>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</si>
  <si>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</si>
  <si>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</si>
  <si>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</si>
  <si>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</si>
  <si>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</si>
  <si>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</si>
  <si>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</si>
  <si>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</si>
  <si>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</si>
  <si>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</si>
  <si>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</si>
  <si>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</si>
  <si>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</si>
  <si>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</si>
  <si>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</si>
  <si>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</si>
  <si>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</si>
  <si>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</si>
  <si>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</si>
  <si>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</si>
  <si>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</si>
  <si>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</si>
  <si>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</si>
  <si>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</si>
  <si>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</si>
  <si>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</si>
  <si>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</si>
  <si>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</si>
  <si>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</si>
  <si>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</si>
  <si>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</si>
  <si>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</si>
  <si>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</si>
  <si>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</si>
  <si>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</si>
  <si>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</si>
  <si>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</si>
  <si>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</si>
  <si>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</si>
  <si>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</si>
  <si>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</si>
  <si>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</si>
  <si>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</si>
  <si>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</si>
  <si>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</si>
  <si>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</si>
  <si>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</si>
  <si>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</si>
  <si>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</si>
  <si>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</si>
  <si>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</si>
  <si>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</si>
  <si>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</si>
  <si>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</si>
  <si>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</si>
  <si>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</si>
  <si>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</si>
  <si>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</si>
  <si>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</si>
  <si>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</si>
  <si>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</si>
  <si>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</si>
  <si>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</si>
  <si>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</si>
  <si>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</si>
  <si>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</si>
  <si>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</si>
  <si>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</si>
  <si>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</si>
  <si>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</si>
  <si>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</si>
  <si>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</si>
  <si>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</si>
  <si>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</si>
  <si>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</si>
  <si>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</si>
  <si>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</si>
  <si>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</si>
  <si>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</si>
  <si>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</si>
  <si>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</si>
  <si>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</si>
  <si>
    <t>Table 15. Capacity and usage factors, 2008 through 2019</t>
  </si>
  <si>
    <t>Generation technology</t>
  </si>
  <si>
    <t>2019 Time adjusted capacity (MW)</t>
  </si>
  <si>
    <t>Year
2019</t>
  </si>
  <si>
    <t>Year
2018</t>
  </si>
  <si>
    <t>Year
2017</t>
  </si>
  <si>
    <t>Year
2016</t>
  </si>
  <si>
    <t>Year
2015</t>
  </si>
  <si>
    <t>Year
2014</t>
  </si>
  <si>
    <t>Year
2013</t>
  </si>
  <si>
    <t>Year
2012</t>
  </si>
  <si>
    <t>Year
2011</t>
  </si>
  <si>
    <t>Year
2010</t>
  </si>
  <si>
    <t>Year
2009</t>
  </si>
  <si>
    <t>Year
2008</t>
  </si>
  <si>
    <t>Capacity Factors</t>
  </si>
  <si>
    <t>Other, Gas</t>
  </si>
  <si>
    <t>Other, Biomass</t>
  </si>
  <si>
    <t>Natural Gas - CC</t>
  </si>
  <si>
    <t>Petroleum - ST</t>
  </si>
  <si>
    <t>Natural Gas - GT</t>
  </si>
  <si>
    <t>Natural Gas - ST</t>
  </si>
  <si>
    <t>Other, not Biomass or Gas</t>
  </si>
  <si>
    <t>Natural Gas - IC</t>
  </si>
  <si>
    <t>Solar - PV</t>
  </si>
  <si>
    <t xml:space="preserve"> </t>
  </si>
  <si>
    <t>Petroleum - GT</t>
  </si>
  <si>
    <t>Petroleum - IC</t>
  </si>
  <si>
    <t>Natural Gas - OTH</t>
  </si>
  <si>
    <t>Usage Factors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</si>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</sst>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b/>
      <sz val="12"/>
      <color indexed="3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BF2FA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23"/>
    <xf numFmtId="0" fontId="1" fillId="0" borderId="23"/>
  </cellStyleXfs>
  <cellXfs count="96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 applyBorder="1"/>
    <xf numFmtId="1" fontId="2" fillId="2" borderId="1" xfId="0" applyNumberFormat="1" applyFont="1" applyFill="1" applyBorder="1" applyAlignment="1">
      <alignment horizontal="left"/>
    </xf>
    <xf numFmtId="0" fontId="3" fillId="2" borderId="1" xfId="0" applyFont="1" applyFill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7" fillId="0" borderId="0" xfId="0" applyFont="1" applyBorder="1"/>
    <xf numFmtId="0" fontId="4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9" fillId="0" borderId="0" xfId="0" applyFont="1" applyBorder="1" applyAlignment="1">
      <alignment horizontal="center" vertical="top"/>
    </xf>
    <xf numFmtId="0" fontId="9" fillId="0" borderId="2" xfId="0" applyFont="1" applyBorder="1"/>
    <xf numFmtId="9" fontId="9" fillId="3" borderId="3" xfId="0" applyNumberFormat="1" applyFont="1" applyFill="1" applyBorder="1"/>
    <xf numFmtId="9" fontId="9" fillId="3" borderId="4" xfId="0" applyNumberFormat="1" applyFont="1" applyFill="1" applyBorder="1"/>
    <xf numFmtId="0" fontId="9" fillId="0" borderId="5" xfId="0" applyFont="1" applyBorder="1"/>
    <xf numFmtId="9" fontId="9" fillId="3" borderId="6" xfId="0" applyNumberFormat="1" applyFont="1" applyFill="1" applyBorder="1"/>
    <xf numFmtId="0" fontId="10" fillId="0" borderId="0" xfId="0" applyFont="1" applyBorder="1"/>
    <xf numFmtId="164" fontId="3" fillId="0" borderId="0" xfId="0" applyNumberFormat="1" applyFont="1" applyBorder="1"/>
    <xf numFmtId="0" fontId="10" fillId="2" borderId="1" xfId="0" applyFont="1" applyFill="1" applyBorder="1"/>
    <xf numFmtId="9" fontId="9" fillId="3" borderId="7" xfId="0" applyNumberFormat="1" applyFont="1" applyFill="1" applyBorder="1"/>
    <xf numFmtId="9" fontId="9" fillId="3" borderId="8" xfId="0" applyNumberFormat="1" applyFont="1" applyFill="1" applyBorder="1"/>
    <xf numFmtId="0" fontId="9" fillId="0" borderId="9" xfId="0" applyFont="1" applyBorder="1"/>
    <xf numFmtId="0" fontId="9" fillId="0" borderId="10" xfId="0" applyFont="1" applyBorder="1"/>
    <xf numFmtId="0" fontId="10" fillId="4" borderId="11" xfId="0" applyFont="1" applyFill="1" applyBorder="1"/>
    <xf numFmtId="0" fontId="10" fillId="4" borderId="1" xfId="0" applyFont="1" applyFill="1" applyBorder="1"/>
    <xf numFmtId="0" fontId="9" fillId="5" borderId="13" xfId="0" applyFont="1" applyFill="1" applyBorder="1" applyAlignment="1">
      <alignment horizontal="center" vertical="center" wrapText="1"/>
    </xf>
    <xf numFmtId="165" fontId="9" fillId="5" borderId="13" xfId="0" applyNumberFormat="1" applyFont="1" applyFill="1" applyBorder="1" applyAlignment="1">
      <alignment horizontal="center" vertical="center" wrapText="1"/>
    </xf>
    <xf numFmtId="1" fontId="9" fillId="5" borderId="14" xfId="0" applyNumberFormat="1" applyFont="1" applyFill="1" applyBorder="1" applyAlignment="1">
      <alignment horizontal="center" vertical="center" wrapText="1"/>
    </xf>
    <xf numFmtId="9" fontId="3" fillId="0" borderId="0" xfId="0" applyNumberFormat="1" applyFont="1" applyBorder="1"/>
    <xf numFmtId="0" fontId="9" fillId="0" borderId="15" xfId="0" applyFont="1" applyBorder="1" applyAlignment="1">
      <alignment horizontal="center" vertical="center" wrapText="1"/>
    </xf>
    <xf numFmtId="165" fontId="9" fillId="0" borderId="15" xfId="0" applyNumberFormat="1" applyFont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wrapText="1"/>
    </xf>
    <xf numFmtId="0" fontId="9" fillId="5" borderId="17" xfId="0" applyFont="1" applyFill="1" applyBorder="1" applyAlignment="1">
      <alignment horizontal="center" vertical="center" wrapText="1"/>
    </xf>
    <xf numFmtId="165" fontId="9" fillId="5" borderId="17" xfId="0" applyNumberFormat="1" applyFont="1" applyFill="1" applyBorder="1" applyAlignment="1">
      <alignment horizontal="center" vertical="center" wrapText="1"/>
    </xf>
    <xf numFmtId="1" fontId="9" fillId="5" borderId="18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0" fontId="9" fillId="0" borderId="19" xfId="0" applyFont="1" applyBorder="1" applyAlignment="1">
      <alignment horizontal="center" vertical="center" wrapText="1"/>
    </xf>
    <xf numFmtId="165" fontId="9" fillId="0" borderId="19" xfId="0" applyNumberFormat="1" applyFont="1" applyBorder="1" applyAlignment="1">
      <alignment horizontal="center" vertical="center" wrapText="1"/>
    </xf>
    <xf numFmtId="1" fontId="9" fillId="0" borderId="12" xfId="0" applyNumberFormat="1" applyFont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21" xfId="0" applyFont="1" applyFill="1" applyBorder="1" applyAlignment="1">
      <alignment horizontal="center" vertical="center" wrapText="1"/>
    </xf>
    <xf numFmtId="3" fontId="9" fillId="5" borderId="22" xfId="0" applyNumberFormat="1" applyFont="1" applyFill="1" applyBorder="1" applyAlignment="1">
      <alignment horizontal="center" vertical="center" wrapText="1"/>
    </xf>
    <xf numFmtId="164" fontId="9" fillId="3" borderId="7" xfId="0" applyNumberFormat="1" applyFont="1" applyFill="1" applyBorder="1"/>
    <xf numFmtId="164" fontId="9" fillId="3" borderId="4" xfId="0" applyNumberFormat="1" applyFont="1" applyFill="1" applyBorder="1"/>
    <xf numFmtId="164" fontId="9" fillId="3" borderId="8" xfId="0" applyNumberFormat="1" applyFont="1" applyFill="1" applyBorder="1"/>
    <xf numFmtId="9" fontId="4" fillId="0" borderId="0" xfId="0" applyNumberFormat="1" applyFont="1" applyBorder="1"/>
    <xf numFmtId="0" fontId="9" fillId="0" borderId="0" xfId="0" applyFont="1" applyBorder="1" applyAlignment="1">
      <alignment wrapText="1"/>
    </xf>
    <xf numFmtId="0" fontId="3" fillId="6" borderId="1" xfId="0" applyFont="1" applyFill="1" applyBorder="1"/>
    <xf numFmtId="166" fontId="12" fillId="7" borderId="24" xfId="0" applyNumberFormat="1" applyFont="1" applyFill="1" applyBorder="1" applyAlignment="1">
      <alignment horizontal="right" wrapText="1"/>
    </xf>
    <xf numFmtId="167" fontId="12" fillId="7" borderId="24" xfId="0" applyNumberFormat="1" applyFont="1" applyFill="1" applyBorder="1" applyAlignment="1">
      <alignment horizontal="right" wrapText="1"/>
    </xf>
    <xf numFmtId="0" fontId="13" fillId="0" borderId="24" xfId="0" applyFont="1" applyBorder="1" applyAlignment="1">
      <alignment horizontal="right" wrapText="1"/>
    </xf>
    <xf numFmtId="166" fontId="13" fillId="0" borderId="24" xfId="0" applyNumberFormat="1" applyFont="1" applyBorder="1" applyAlignment="1">
      <alignment horizontal="right" wrapText="1"/>
    </xf>
    <xf numFmtId="167" fontId="13" fillId="0" borderId="24" xfId="0" applyNumberFormat="1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168" fontId="3" fillId="0" borderId="0" xfId="0" applyNumberFormat="1" applyFont="1" applyBorder="1"/>
    <xf numFmtId="0" fontId="15" fillId="0" borderId="0" xfId="0" applyFont="1" applyBorder="1"/>
    <xf numFmtId="0" fontId="16" fillId="0" borderId="23" xfId="0" applyFont="1"/>
    <xf numFmtId="0" fontId="17" fillId="0" borderId="24" xfId="0" applyFont="1" applyBorder="1" applyAlignment="1">
      <alignment horizontal="center" vertical="center"/>
    </xf>
    <xf numFmtId="0" fontId="17" fillId="0" borderId="28" xfId="0" applyFont="1" applyBorder="1" applyAlignment="1">
      <alignment vertical="center"/>
    </xf>
    <xf numFmtId="0" fontId="17" fillId="0" borderId="29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1" fontId="19" fillId="0" borderId="29" xfId="0" applyNumberFormat="1" applyFont="1" applyBorder="1" applyAlignment="1">
      <alignment horizontal="center" vertical="center"/>
    </xf>
    <xf numFmtId="0" fontId="3" fillId="0" borderId="23" xfId="0" applyFont="1"/>
    <xf numFmtId="0" fontId="5" fillId="0" borderId="23" xfId="0" applyFont="1"/>
    <xf numFmtId="0" fontId="20" fillId="0" borderId="0" xfId="0" applyFont="1" applyBorder="1"/>
    <xf numFmtId="0" fontId="17" fillId="0" borderId="27" xfId="0" applyFont="1" applyBorder="1" applyAlignment="1">
      <alignment horizontal="center" vertical="center"/>
    </xf>
    <xf numFmtId="0" fontId="18" fillId="0" borderId="26" xfId="0" applyFont="1" applyBorder="1"/>
    <xf numFmtId="0" fontId="18" fillId="0" borderId="25" xfId="0" applyFont="1" applyBorder="1"/>
    <xf numFmtId="0" fontId="15" fillId="0" borderId="23" xfId="0" applyFont="1"/>
    <xf numFmtId="169" fontId="0" fillId="0" borderId="0" xfId="0" applyNumberFormat="1" applyBorder="1"/>
    <xf numFmtId="168" fontId="3" fillId="9" borderId="0" xfId="0" applyNumberFormat="1" applyFont="1" applyFill="1" applyBorder="1"/>
    <xf numFmtId="0" fontId="0" fillId="0" borderId="23" xfId="0"/>
    <xf numFmtId="0" fontId="0" fillId="0" borderId="0" xfId="0" applyBorder="1"/>
    <xf numFmtId="0" fontId="12" fillId="7" borderId="24" xfId="0" applyFont="1" applyFill="1" applyBorder="1" applyAlignment="1">
      <alignment horizontal="center" wrapText="1"/>
    </xf>
    <xf numFmtId="0" fontId="1" fillId="11" borderId="23" xfId="1" applyFill="1"/>
    <xf numFmtId="0" fontId="22" fillId="12" borderId="30" xfId="1" applyFont="1" applyFill="1" applyBorder="1" applyAlignment="1">
      <alignment horizontal="left" vertical="center" wrapText="1"/>
    </xf>
    <xf numFmtId="0" fontId="24" fillId="0" borderId="30" xfId="1" applyFont="1" applyBorder="1" applyAlignment="1">
      <alignment horizontal="left" wrapText="1"/>
    </xf>
    <xf numFmtId="166" fontId="24" fillId="0" borderId="30" xfId="1" applyNumberFormat="1" applyFont="1" applyBorder="1" applyAlignment="1">
      <alignment horizontal="right" wrapText="1"/>
    </xf>
    <xf numFmtId="0" fontId="24" fillId="14" borderId="30" xfId="1" applyFont="1" applyFill="1" applyBorder="1" applyAlignment="1">
      <alignment horizontal="left" wrapText="1"/>
    </xf>
    <xf numFmtId="166" fontId="24" fillId="14" borderId="30" xfId="1" applyNumberFormat="1" applyFont="1" applyFill="1" applyBorder="1" applyAlignment="1">
      <alignment horizontal="right" wrapText="1"/>
    </xf>
    <xf numFmtId="0" fontId="9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7" borderId="24" xfId="0" applyFont="1" applyFill="1" applyBorder="1" applyAlignment="1">
      <alignment horizontal="center" wrapText="1"/>
    </xf>
    <xf numFmtId="0" fontId="0" fillId="0" borderId="25" xfId="0" applyBorder="1"/>
    <xf numFmtId="0" fontId="11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3" fillId="8" borderId="23" xfId="0" applyFont="1" applyFill="1" applyAlignment="1">
      <alignment horizontal="left" wrapText="1"/>
    </xf>
    <xf numFmtId="0" fontId="14" fillId="6" borderId="23" xfId="0" applyFont="1" applyFill="1" applyAlignment="1">
      <alignment horizontal="left" wrapText="1"/>
    </xf>
    <xf numFmtId="0" fontId="21" fillId="10" borderId="23" xfId="1" applyFont="1" applyFill="1" applyAlignment="1">
      <alignment horizontal="left" wrapText="1"/>
    </xf>
    <xf numFmtId="0" fontId="23" fillId="13" borderId="23" xfId="1" applyFont="1" applyFill="1" applyAlignment="1">
      <alignment horizontal="left" wrapText="1"/>
    </xf>
    <xf numFmtId="0" fontId="25" fillId="10" borderId="23" xfId="1" applyFont="1" applyFill="1" applyAlignment="1">
      <alignment horizontal="left" wrapText="1"/>
    </xf>
    <xf numFmtId="168" fontId="3" fillId="14" borderId="0" xfId="0" applyNumberFormat="1" applyFont="1" applyFill="1" applyBorder="1"/>
  </cellXfs>
  <cellStyles count="2">
    <cellStyle name="Normal" xfId="0" builtinId="0"/>
    <cellStyle name="Normal 2" xfId="1" xr:uid="{AEDB8746-7C8D-4D87-AD4F-5E07DF5637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5" customWidth="1"/>
    <col min="2" max="2" width="72" style="75" customWidth="1"/>
    <col min="3" max="26" width="7.625" style="75" customWidth="1"/>
  </cols>
  <sheetData>
    <row r="1" spans="1:10" ht="14.45" customHeight="1" x14ac:dyDescent="0.25">
      <c r="A1" s="1" t="s">
        <v>0</v>
      </c>
      <c r="B1" s="2" t="s">
        <v>1</v>
      </c>
    </row>
    <row r="2" spans="1:10" ht="14.45" customHeight="1" x14ac:dyDescent="0.25">
      <c r="B2" s="2" t="str">
        <f>LOOKUP(B1,I10:J59,J10:J59)</f>
        <v>LA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44</v>
      </c>
      <c r="J22" s="59" t="s">
        <v>45</v>
      </c>
    </row>
    <row r="23" spans="1:10" ht="15.75" customHeight="1" x14ac:dyDescent="0.25">
      <c r="B23" s="2"/>
      <c r="I23" s="59" t="s">
        <v>46</v>
      </c>
      <c r="J23" s="59" t="s">
        <v>47</v>
      </c>
    </row>
    <row r="24" spans="1:10" ht="15.75" customHeight="1" x14ac:dyDescent="0.25">
      <c r="B24" s="2"/>
      <c r="I24" s="59" t="s">
        <v>48</v>
      </c>
      <c r="J24" s="59" t="s">
        <v>49</v>
      </c>
    </row>
    <row r="25" spans="1:10" ht="15.75" customHeight="1" x14ac:dyDescent="0.25">
      <c r="B25" s="2"/>
      <c r="I25" s="59" t="s">
        <v>50</v>
      </c>
      <c r="J25" s="59" t="s">
        <v>51</v>
      </c>
    </row>
    <row r="26" spans="1:10" ht="15.75" customHeight="1" x14ac:dyDescent="0.25">
      <c r="B26" s="2"/>
      <c r="I26" s="59" t="s">
        <v>52</v>
      </c>
      <c r="J26" s="59" t="s">
        <v>53</v>
      </c>
    </row>
    <row r="27" spans="1:10" ht="15.75" customHeight="1" x14ac:dyDescent="0.25">
      <c r="A27" s="1" t="s">
        <v>54</v>
      </c>
      <c r="B27" s="2"/>
      <c r="I27" s="59" t="s">
        <v>1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5" customWidth="1"/>
    <col min="2" max="5" width="7.625" style="75" customWidth="1"/>
    <col min="6" max="6" width="13.375" style="75" customWidth="1"/>
    <col min="7" max="54" width="7.625" style="75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83" t="s">
        <v>203</v>
      </c>
      <c r="B69" s="83" t="s">
        <v>204</v>
      </c>
      <c r="C69" s="83" t="s">
        <v>205</v>
      </c>
      <c r="D69" s="83" t="s">
        <v>206</v>
      </c>
      <c r="F69" s="2"/>
    </row>
    <row r="70" spans="1:54" ht="50.25" customHeight="1" x14ac:dyDescent="0.25">
      <c r="A70" s="84"/>
      <c r="B70" s="84"/>
      <c r="C70" s="84"/>
      <c r="D70" s="84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5" customWidth="1"/>
    <col min="3" max="3" width="11.875" style="75" customWidth="1"/>
    <col min="15" max="15" width="15.875" style="75" customWidth="1"/>
    <col min="16" max="16" width="11.125" style="75" bestFit="1" customWidth="1"/>
    <col min="22" max="22" width="16.5" style="75" customWidth="1"/>
    <col min="23" max="23" width="23.5" style="75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LA</v>
      </c>
      <c r="B3">
        <f t="array" ref="B3:AH3">TRANSPOSE(L69:L101)</f>
        <v>0.29976075243702521</v>
      </c>
      <c r="C3">
        <v>0.30319259249972091</v>
      </c>
      <c r="D3">
        <v>0.30662443256241667</v>
      </c>
      <c r="E3">
        <v>0.31005627262511237</v>
      </c>
      <c r="F3">
        <v>0.31348811268780813</v>
      </c>
      <c r="G3">
        <v>0.31691995275050389</v>
      </c>
      <c r="H3">
        <v>0.32035179281319959</v>
      </c>
      <c r="I3">
        <v>0.32378363287589534</v>
      </c>
      <c r="J3">
        <v>0.3272154729385911</v>
      </c>
      <c r="K3">
        <v>0.3306473130012868</v>
      </c>
      <c r="L3">
        <v>0.3340791530639825</v>
      </c>
      <c r="M3">
        <v>0.33751099312667832</v>
      </c>
      <c r="N3">
        <v>0.34094283318937402</v>
      </c>
      <c r="O3">
        <v>0.3417128158555765</v>
      </c>
      <c r="P3">
        <v>0.34248279852177899</v>
      </c>
      <c r="Q3">
        <v>0.34325278118798142</v>
      </c>
      <c r="R3">
        <v>0.34402276385418395</v>
      </c>
      <c r="S3">
        <v>0.34479274652038644</v>
      </c>
      <c r="T3">
        <v>0.34556272918658887</v>
      </c>
      <c r="U3">
        <v>0.34633271185279135</v>
      </c>
      <c r="V3">
        <v>0.34710269451899378</v>
      </c>
      <c r="W3">
        <v>0.34787267718519632</v>
      </c>
      <c r="X3">
        <v>0.34864265985139875</v>
      </c>
      <c r="Y3">
        <v>0.34941264251760124</v>
      </c>
      <c r="Z3">
        <v>0.35018262518380372</v>
      </c>
      <c r="AA3">
        <v>0.35095260785000615</v>
      </c>
      <c r="AB3">
        <v>0.35172259051620863</v>
      </c>
      <c r="AC3">
        <v>0.35249257318241112</v>
      </c>
      <c r="AD3">
        <v>0.3532625558486136</v>
      </c>
      <c r="AE3">
        <v>0.35403253851481609</v>
      </c>
      <c r="AF3">
        <v>0.35480252118101852</v>
      </c>
      <c r="AG3">
        <v>0.355572503847221</v>
      </c>
      <c r="AH3">
        <v>0.35634248651342348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Louisiana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4</v>
      </c>
      <c r="H8">
        <f t="shared" si="0"/>
        <v>9162</v>
      </c>
      <c r="I8">
        <f t="shared" si="0"/>
        <v>33370</v>
      </c>
      <c r="J8">
        <f t="shared" si="0"/>
        <v>14193</v>
      </c>
      <c r="K8">
        <f t="shared" si="0"/>
        <v>0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49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45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47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51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53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0.29976075243702521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0.30319259249972091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0.30662443256241667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0.31005627262511237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0.31348811268780813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0.31691995275050389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0.32035179281319959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0.32378363287589534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0.3272154729385911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0.3306473130012868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0.3340791530639825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0.33751099312667832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0.34094283318937402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0.3417128158555765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0.34248279852177899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0.34325278118798142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0.34402276385418395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0.34479274652038644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0.34556272918658887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0.34633271185279135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0.34710269451899378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0.34787267718519632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0.34864265985139875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0.34941264251760124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0.35018262518380372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0.35095260785000615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0.35172259051620863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0.35249257318241112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0.3532625558486136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0.35403253851481609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0.35480252118101852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0.355572503847221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0.35634248651342348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5" customWidth="1"/>
    <col min="2" max="2" width="16" style="75" customWidth="1"/>
    <col min="3" max="3" width="21.375" style="75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Louisiana</v>
      </c>
    </row>
    <row r="3" spans="1:35" ht="15" x14ac:dyDescent="0.25">
      <c r="A3" s="67" t="s">
        <v>255</v>
      </c>
      <c r="B3" t="str">
        <f>LOOKUP(B2,A8:C58,C8:C58)</f>
        <v>Los Angeles</v>
      </c>
      <c r="C3">
        <f t="shared" ref="C3:AI3" si="0">SUMIFS(B75:B79,$A75:$A79,$B3)</f>
        <v>0.31886896993365499</v>
      </c>
      <c r="D3">
        <f t="shared" si="0"/>
        <v>0.32051742078668483</v>
      </c>
      <c r="E3">
        <f t="shared" si="0"/>
        <v>0.32216587163971461</v>
      </c>
      <c r="F3">
        <f t="shared" si="0"/>
        <v>0.32381432249274428</v>
      </c>
      <c r="G3">
        <f t="shared" si="0"/>
        <v>0.32546277334577411</v>
      </c>
      <c r="H3">
        <f t="shared" si="0"/>
        <v>0.3271112241988039</v>
      </c>
      <c r="I3">
        <f t="shared" si="0"/>
        <v>0.32875967505183368</v>
      </c>
      <c r="J3">
        <f t="shared" si="0"/>
        <v>0.33040812590486351</v>
      </c>
      <c r="K3">
        <f t="shared" si="0"/>
        <v>0.33205657675789318</v>
      </c>
      <c r="L3">
        <f t="shared" si="0"/>
        <v>0.33370502761092302</v>
      </c>
      <c r="M3">
        <f t="shared" si="0"/>
        <v>0.3353534784639528</v>
      </c>
      <c r="N3">
        <f t="shared" si="0"/>
        <v>0.33700192931698258</v>
      </c>
      <c r="O3">
        <f t="shared" si="0"/>
        <v>0.33865038017001209</v>
      </c>
      <c r="P3">
        <f t="shared" si="0"/>
        <v>0.33978840950461681</v>
      </c>
      <c r="Q3">
        <f t="shared" si="0"/>
        <v>0.34092643883922152</v>
      </c>
      <c r="R3">
        <f t="shared" si="0"/>
        <v>0.34206446817382619</v>
      </c>
      <c r="S3">
        <f t="shared" si="0"/>
        <v>0.34320249750843101</v>
      </c>
      <c r="T3">
        <f t="shared" si="0"/>
        <v>0.34434052684303568</v>
      </c>
      <c r="U3">
        <f t="shared" si="0"/>
        <v>0.34547855617764039</v>
      </c>
      <c r="V3">
        <f t="shared" si="0"/>
        <v>0.34661658551224511</v>
      </c>
      <c r="W3">
        <f t="shared" si="0"/>
        <v>0.34775461484684977</v>
      </c>
      <c r="X3">
        <f t="shared" si="0"/>
        <v>0.34889264418145449</v>
      </c>
      <c r="Y3">
        <f t="shared" si="0"/>
        <v>0.35003067351605932</v>
      </c>
      <c r="Z3">
        <f t="shared" si="0"/>
        <v>0.35116870285066398</v>
      </c>
      <c r="AA3">
        <f t="shared" si="0"/>
        <v>0.3523067321852687</v>
      </c>
      <c r="AB3">
        <f t="shared" si="0"/>
        <v>0.35344476151987342</v>
      </c>
      <c r="AC3">
        <f t="shared" si="0"/>
        <v>0.35458279085447808</v>
      </c>
      <c r="AD3">
        <f t="shared" si="0"/>
        <v>0.35572082018908291</v>
      </c>
      <c r="AE3">
        <f t="shared" si="0"/>
        <v>0.35685884952368763</v>
      </c>
      <c r="AF3">
        <f t="shared" si="0"/>
        <v>0.35799687885829229</v>
      </c>
      <c r="AG3">
        <f t="shared" si="0"/>
        <v>0.35913490819289701</v>
      </c>
      <c r="AH3">
        <f t="shared" si="0"/>
        <v>0.36027293752750172</v>
      </c>
      <c r="AI3">
        <f t="shared" si="0"/>
        <v>0.36141096686210689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44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46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48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50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52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1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5" customWidth="1"/>
    <col min="2" max="2" width="11.375" style="75" customWidth="1"/>
    <col min="3" max="3" width="10" style="75" customWidth="1"/>
    <col min="4" max="4" width="11.375" style="75" customWidth="1"/>
    <col min="5" max="5" width="10" style="75" customWidth="1"/>
    <col min="6" max="6" width="11.375" style="75" customWidth="1"/>
    <col min="7" max="7" width="10" style="75" customWidth="1"/>
    <col min="8" max="8" width="11.375" style="75" customWidth="1"/>
    <col min="9" max="9" width="10" style="75" customWidth="1"/>
    <col min="10" max="10" width="11.375" style="75" customWidth="1"/>
    <col min="11" max="11" width="10" style="75" customWidth="1"/>
    <col min="12" max="12" width="11.375" style="75" customWidth="1"/>
    <col min="13" max="13" width="10" style="75" customWidth="1"/>
    <col min="14" max="14" width="11.375" style="75" customWidth="1"/>
    <col min="15" max="15" width="10" style="75" customWidth="1"/>
    <col min="16" max="16" width="11.375" style="75" customWidth="1"/>
    <col min="17" max="17" width="10" style="75" customWidth="1"/>
    <col min="18" max="18" width="11.375" style="75" customWidth="1"/>
    <col min="19" max="19" width="10" style="75" customWidth="1"/>
    <col min="20" max="26" width="7.625" style="75" customWidth="1"/>
  </cols>
  <sheetData>
    <row r="1" spans="1:26" ht="15.75" customHeight="1" x14ac:dyDescent="0.25">
      <c r="A1" s="87" t="s">
        <v>265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6"/>
      <c r="B2" s="85" t="s">
        <v>266</v>
      </c>
      <c r="C2" s="86"/>
      <c r="D2" s="85" t="s">
        <v>267</v>
      </c>
      <c r="E2" s="86"/>
      <c r="F2" s="85" t="s">
        <v>268</v>
      </c>
      <c r="G2" s="86"/>
      <c r="H2" s="85" t="s">
        <v>269</v>
      </c>
      <c r="I2" s="86"/>
      <c r="J2" s="85" t="s">
        <v>270</v>
      </c>
      <c r="K2" s="86"/>
      <c r="L2" s="85" t="s">
        <v>271</v>
      </c>
      <c r="M2" s="89"/>
      <c r="N2" s="89"/>
      <c r="O2" s="86"/>
      <c r="P2" s="85" t="s">
        <v>248</v>
      </c>
      <c r="Q2" s="86"/>
      <c r="R2" s="85" t="s">
        <v>272</v>
      </c>
      <c r="S2" s="86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6" t="s">
        <v>273</v>
      </c>
      <c r="B3" s="85"/>
      <c r="C3" s="89"/>
      <c r="D3" s="89"/>
      <c r="E3" s="89"/>
      <c r="F3" s="89"/>
      <c r="G3" s="89"/>
      <c r="H3" s="89"/>
      <c r="I3" s="89"/>
      <c r="J3" s="89"/>
      <c r="K3" s="86"/>
      <c r="L3" s="85" t="s">
        <v>274</v>
      </c>
      <c r="M3" s="86"/>
      <c r="N3" s="85" t="s">
        <v>275</v>
      </c>
      <c r="O3" s="86"/>
      <c r="P3" s="85"/>
      <c r="Q3" s="89"/>
      <c r="R3" s="89"/>
      <c r="S3" s="86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90" t="s">
        <v>278</v>
      </c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90" t="s">
        <v>279</v>
      </c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90" t="s">
        <v>292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90" t="s">
        <v>293</v>
      </c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88"/>
      <c r="S43" s="88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91" t="s">
        <v>294</v>
      </c>
      <c r="B56" s="88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LA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0.26200000000000001</v>
      </c>
      <c r="D7">
        <f t="shared" si="0"/>
        <v>0.26200000000000001</v>
      </c>
      <c r="E7">
        <f t="shared" si="0"/>
        <v>0.2545</v>
      </c>
      <c r="F7">
        <f t="shared" si="0"/>
        <v>0.2535</v>
      </c>
      <c r="G7">
        <f t="shared" si="0"/>
        <v>0.2465</v>
      </c>
      <c r="H7">
        <f t="shared" si="0"/>
        <v>0.245</v>
      </c>
      <c r="I7">
        <f t="shared" si="0"/>
        <v>0.24399999999999999</v>
      </c>
      <c r="J7">
        <f t="shared" si="0"/>
        <v>0.24299999999999999</v>
      </c>
      <c r="K7">
        <f t="shared" si="0"/>
        <v>0.24</v>
      </c>
      <c r="L7">
        <f t="shared" si="0"/>
        <v>0.23849999999999999</v>
      </c>
      <c r="M7">
        <f t="shared" ref="M7:V9" si="1">SUMIFS(V$19:V$738,$A$19:$A$738,$A$2,$B$19:$B$738,$B7)</f>
        <v>0.23499999999999999</v>
      </c>
      <c r="N7">
        <f t="shared" si="1"/>
        <v>0.23100000000000001</v>
      </c>
      <c r="O7">
        <f t="shared" si="1"/>
        <v>0.23200000000000001</v>
      </c>
      <c r="P7">
        <f t="shared" si="1"/>
        <v>0.23250000000000001</v>
      </c>
      <c r="Q7">
        <f t="shared" si="1"/>
        <v>0.23150000000000001</v>
      </c>
      <c r="R7">
        <f t="shared" si="1"/>
        <v>0.23</v>
      </c>
      <c r="S7">
        <f t="shared" si="1"/>
        <v>0.22850000000000001</v>
      </c>
      <c r="T7">
        <f t="shared" si="1"/>
        <v>0.22700000000000001</v>
      </c>
      <c r="U7">
        <f t="shared" si="1"/>
        <v>0.22550000000000001</v>
      </c>
      <c r="V7">
        <f t="shared" si="1"/>
        <v>0.224</v>
      </c>
      <c r="W7">
        <f t="shared" ref="W7:AF9" si="2">SUMIFS(AF$19:AF$738,$A$19:$A$738,$A$2,$B$19:$B$738,$B7)</f>
        <v>0.2235</v>
      </c>
      <c r="X7">
        <f t="shared" si="2"/>
        <v>0.222</v>
      </c>
      <c r="Y7">
        <f t="shared" si="2"/>
        <v>0.2215</v>
      </c>
      <c r="Z7">
        <f t="shared" si="2"/>
        <v>0.222</v>
      </c>
      <c r="AA7">
        <f t="shared" si="2"/>
        <v>0.2225</v>
      </c>
      <c r="AB7">
        <f t="shared" si="2"/>
        <v>0.223</v>
      </c>
      <c r="AC7">
        <f t="shared" si="2"/>
        <v>0.2235</v>
      </c>
      <c r="AD7">
        <f t="shared" si="2"/>
        <v>0.223</v>
      </c>
      <c r="AE7">
        <f t="shared" si="2"/>
        <v>0.2225</v>
      </c>
      <c r="AF7">
        <f t="shared" si="2"/>
        <v>0.2215</v>
      </c>
      <c r="AG7">
        <f t="shared" ref="AG7:AH9" si="3">SUMIFS(AP$19:AP$738,$A$19:$A$738,$A$2,$B$19:$B$738,$B7)</f>
        <v>0.221</v>
      </c>
      <c r="AH7">
        <f t="shared" si="3"/>
        <v>0.2205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0.38300000000000001</v>
      </c>
      <c r="Z8">
        <f t="shared" si="2"/>
        <v>0.38300000000000001</v>
      </c>
      <c r="AA8">
        <f t="shared" si="2"/>
        <v>0.38300000000000001</v>
      </c>
      <c r="AB8">
        <f t="shared" si="2"/>
        <v>0.38300000000000001</v>
      </c>
      <c r="AC8">
        <f t="shared" si="2"/>
        <v>0.38300000000000001</v>
      </c>
      <c r="AD8">
        <f t="shared" si="2"/>
        <v>0.39700000000000002</v>
      </c>
      <c r="AE8">
        <f t="shared" si="2"/>
        <v>0.40600000000000003</v>
      </c>
      <c r="AF8">
        <f t="shared" si="2"/>
        <v>0.41199999999999998</v>
      </c>
      <c r="AG8">
        <f t="shared" si="3"/>
        <v>0.41599999999999998</v>
      </c>
      <c r="AH8">
        <f t="shared" si="3"/>
        <v>0.41899999999999998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</v>
      </c>
      <c r="D9">
        <f t="shared" si="0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0.316</v>
      </c>
      <c r="J9">
        <f t="shared" si="0"/>
        <v>0.316</v>
      </c>
      <c r="K9">
        <f t="shared" si="0"/>
        <v>0.318</v>
      </c>
      <c r="L9">
        <f t="shared" si="0"/>
        <v>0.32</v>
      </c>
      <c r="M9">
        <f t="shared" si="1"/>
        <v>0.29599999999999999</v>
      </c>
      <c r="N9">
        <f t="shared" si="1"/>
        <v>0.27200000000000002</v>
      </c>
      <c r="O9">
        <f t="shared" si="1"/>
        <v>0.29499999999999998</v>
      </c>
      <c r="P9">
        <f t="shared" si="1"/>
        <v>0.29499999999999998</v>
      </c>
      <c r="Q9">
        <f t="shared" si="1"/>
        <v>0.30399999999999999</v>
      </c>
      <c r="R9">
        <f t="shared" si="1"/>
        <v>0.30599999999999999</v>
      </c>
      <c r="S9">
        <f t="shared" si="1"/>
        <v>0.308</v>
      </c>
      <c r="T9">
        <f t="shared" si="1"/>
        <v>0.26450000000000001</v>
      </c>
      <c r="U9">
        <f t="shared" si="1"/>
        <v>0.26200000000000001</v>
      </c>
      <c r="V9">
        <f t="shared" si="1"/>
        <v>0.25950000000000001</v>
      </c>
      <c r="W9">
        <f t="shared" si="2"/>
        <v>0.25700000000000001</v>
      </c>
      <c r="X9">
        <f t="shared" si="2"/>
        <v>0.2545</v>
      </c>
      <c r="Y9">
        <f t="shared" si="2"/>
        <v>0.29249999999999998</v>
      </c>
      <c r="Z9">
        <f t="shared" si="2"/>
        <v>0.30149999999999999</v>
      </c>
      <c r="AA9">
        <f t="shared" si="2"/>
        <v>0.307</v>
      </c>
      <c r="AB9">
        <f t="shared" si="2"/>
        <v>0.312</v>
      </c>
      <c r="AC9">
        <f t="shared" si="2"/>
        <v>0.316</v>
      </c>
      <c r="AD9">
        <f t="shared" si="2"/>
        <v>0.3175</v>
      </c>
      <c r="AE9">
        <f t="shared" si="2"/>
        <v>0.31850000000000001</v>
      </c>
      <c r="AF9">
        <f t="shared" si="2"/>
        <v>0.32</v>
      </c>
      <c r="AG9">
        <f t="shared" si="3"/>
        <v>0.32150000000000001</v>
      </c>
      <c r="AH9">
        <f t="shared" si="3"/>
        <v>0.32300000000000001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0.26200000000000001</v>
      </c>
      <c r="D12">
        <f t="shared" si="4"/>
        <v>0.26200000000000001</v>
      </c>
      <c r="E12">
        <f t="shared" si="4"/>
        <v>0.2545</v>
      </c>
      <c r="F12">
        <f t="shared" si="4"/>
        <v>0.2535</v>
      </c>
      <c r="G12">
        <f t="shared" si="4"/>
        <v>0.2465</v>
      </c>
      <c r="H12">
        <f t="shared" si="4"/>
        <v>0.245</v>
      </c>
      <c r="I12">
        <f t="shared" si="4"/>
        <v>0.24399999999999999</v>
      </c>
      <c r="J12">
        <f t="shared" si="4"/>
        <v>0.24299999999999999</v>
      </c>
      <c r="K12">
        <f t="shared" si="4"/>
        <v>0.24</v>
      </c>
      <c r="L12">
        <f t="shared" si="4"/>
        <v>0.23849999999999999</v>
      </c>
      <c r="M12">
        <f t="shared" si="4"/>
        <v>0.23499999999999999</v>
      </c>
      <c r="N12">
        <f t="shared" si="4"/>
        <v>0.23100000000000001</v>
      </c>
      <c r="O12">
        <f t="shared" si="4"/>
        <v>0.23200000000000001</v>
      </c>
      <c r="P12">
        <f t="shared" si="4"/>
        <v>0.23250000000000001</v>
      </c>
      <c r="Q12">
        <f t="shared" si="4"/>
        <v>0.23150000000000001</v>
      </c>
      <c r="R12">
        <f t="shared" si="4"/>
        <v>0.23</v>
      </c>
      <c r="S12">
        <f t="shared" si="4"/>
        <v>0.22850000000000001</v>
      </c>
      <c r="T12">
        <f t="shared" si="4"/>
        <v>0.22700000000000001</v>
      </c>
      <c r="U12">
        <f t="shared" si="4"/>
        <v>0.22550000000000001</v>
      </c>
      <c r="V12">
        <f t="shared" si="4"/>
        <v>0.224</v>
      </c>
      <c r="W12">
        <f t="shared" si="4"/>
        <v>0.2235</v>
      </c>
      <c r="X12">
        <f t="shared" si="4"/>
        <v>0.222</v>
      </c>
      <c r="Y12">
        <f t="shared" si="4"/>
        <v>0.2215</v>
      </c>
      <c r="Z12">
        <f t="shared" si="4"/>
        <v>0.222</v>
      </c>
      <c r="AA12">
        <f t="shared" si="4"/>
        <v>0.2225</v>
      </c>
      <c r="AB12">
        <f t="shared" si="4"/>
        <v>0.223</v>
      </c>
      <c r="AC12">
        <f t="shared" si="4"/>
        <v>0.2235</v>
      </c>
      <c r="AD12">
        <f t="shared" si="4"/>
        <v>0.223</v>
      </c>
      <c r="AE12">
        <f t="shared" si="4"/>
        <v>0.2225</v>
      </c>
      <c r="AF12">
        <f t="shared" si="4"/>
        <v>0.2215</v>
      </c>
      <c r="AG12">
        <f t="shared" si="4"/>
        <v>0.221</v>
      </c>
      <c r="AH12">
        <f t="shared" si="4"/>
        <v>0.2205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0.12390625000000001</v>
      </c>
      <c r="D13">
        <f t="shared" si="5"/>
        <v>0.12390625000000001</v>
      </c>
      <c r="E13">
        <f t="shared" si="5"/>
        <v>0.12390625000000001</v>
      </c>
      <c r="F13">
        <f t="shared" si="5"/>
        <v>0.12390625000000001</v>
      </c>
      <c r="G13">
        <f t="shared" si="5"/>
        <v>0.12390625000000001</v>
      </c>
      <c r="H13">
        <f t="shared" si="5"/>
        <v>0.12390625000000001</v>
      </c>
      <c r="I13">
        <f t="shared" si="5"/>
        <v>0.12390625000000001</v>
      </c>
      <c r="J13">
        <f t="shared" si="5"/>
        <v>0.12390625000000001</v>
      </c>
      <c r="K13">
        <f t="shared" si="5"/>
        <v>0.12390625000000001</v>
      </c>
      <c r="L13">
        <f t="shared" si="5"/>
        <v>0.12390625000000001</v>
      </c>
      <c r="M13">
        <f t="shared" si="5"/>
        <v>0.12390625000000001</v>
      </c>
      <c r="N13">
        <f t="shared" si="5"/>
        <v>0.12390625000000001</v>
      </c>
      <c r="O13">
        <f t="shared" si="5"/>
        <v>0.12390625000000001</v>
      </c>
      <c r="P13">
        <f t="shared" si="5"/>
        <v>0.12390625000000001</v>
      </c>
      <c r="Q13">
        <f t="shared" si="5"/>
        <v>0.12390625000000001</v>
      </c>
      <c r="R13">
        <f t="shared" si="5"/>
        <v>0.12390625000000001</v>
      </c>
      <c r="S13">
        <f t="shared" si="5"/>
        <v>0.12390625000000001</v>
      </c>
      <c r="T13">
        <f t="shared" si="5"/>
        <v>0.12390625000000001</v>
      </c>
      <c r="U13">
        <f t="shared" si="5"/>
        <v>0.12390625000000001</v>
      </c>
      <c r="V13">
        <f t="shared" si="5"/>
        <v>0.12390625000000001</v>
      </c>
      <c r="W13">
        <f t="shared" si="5"/>
        <v>0.12390625000000001</v>
      </c>
      <c r="X13">
        <f t="shared" si="5"/>
        <v>0.12390625000000001</v>
      </c>
      <c r="Y13">
        <f t="shared" si="5"/>
        <v>0.38300000000000001</v>
      </c>
      <c r="Z13">
        <f t="shared" si="5"/>
        <v>0.38300000000000001</v>
      </c>
      <c r="AA13">
        <f t="shared" si="5"/>
        <v>0.38300000000000001</v>
      </c>
      <c r="AB13">
        <f t="shared" si="5"/>
        <v>0.38300000000000001</v>
      </c>
      <c r="AC13">
        <f t="shared" si="5"/>
        <v>0.38300000000000001</v>
      </c>
      <c r="AD13">
        <f t="shared" si="5"/>
        <v>0.39700000000000002</v>
      </c>
      <c r="AE13">
        <f t="shared" si="5"/>
        <v>0.40600000000000003</v>
      </c>
      <c r="AF13">
        <f t="shared" si="5"/>
        <v>0.41199999999999998</v>
      </c>
      <c r="AG13">
        <f t="shared" si="5"/>
        <v>0.41599999999999998</v>
      </c>
      <c r="AH13">
        <f t="shared" si="5"/>
        <v>0.41899999999999998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0.2989615384615385</v>
      </c>
      <c r="D14">
        <f t="shared" si="6"/>
        <v>0.2989615384615385</v>
      </c>
      <c r="E14">
        <f t="shared" si="6"/>
        <v>0.2989615384615385</v>
      </c>
      <c r="F14">
        <f t="shared" si="6"/>
        <v>0.2989615384615385</v>
      </c>
      <c r="G14">
        <f t="shared" si="6"/>
        <v>0.2989615384615385</v>
      </c>
      <c r="H14">
        <f t="shared" si="6"/>
        <v>0.2989615384615385</v>
      </c>
      <c r="I14">
        <f t="shared" si="6"/>
        <v>0.316</v>
      </c>
      <c r="J14">
        <f t="shared" si="6"/>
        <v>0.316</v>
      </c>
      <c r="K14">
        <f t="shared" si="6"/>
        <v>0.318</v>
      </c>
      <c r="L14">
        <f t="shared" si="6"/>
        <v>0.32</v>
      </c>
      <c r="M14">
        <f t="shared" si="6"/>
        <v>0.29599999999999999</v>
      </c>
      <c r="N14">
        <f t="shared" si="6"/>
        <v>0.27200000000000002</v>
      </c>
      <c r="O14">
        <f t="shared" si="6"/>
        <v>0.29499999999999998</v>
      </c>
      <c r="P14">
        <f t="shared" si="6"/>
        <v>0.29499999999999998</v>
      </c>
      <c r="Q14">
        <f t="shared" si="6"/>
        <v>0.30399999999999999</v>
      </c>
      <c r="R14">
        <f t="shared" si="6"/>
        <v>0.30599999999999999</v>
      </c>
      <c r="S14">
        <f t="shared" si="6"/>
        <v>0.308</v>
      </c>
      <c r="T14">
        <f t="shared" si="6"/>
        <v>0.26450000000000001</v>
      </c>
      <c r="U14">
        <f t="shared" si="6"/>
        <v>0.26200000000000001</v>
      </c>
      <c r="V14">
        <f t="shared" si="6"/>
        <v>0.25950000000000001</v>
      </c>
      <c r="W14">
        <f t="shared" si="6"/>
        <v>0.25700000000000001</v>
      </c>
      <c r="X14">
        <f t="shared" si="6"/>
        <v>0.2545</v>
      </c>
      <c r="Y14">
        <f t="shared" si="6"/>
        <v>0.29249999999999998</v>
      </c>
      <c r="Z14">
        <f t="shared" si="6"/>
        <v>0.30149999999999999</v>
      </c>
      <c r="AA14">
        <f t="shared" si="6"/>
        <v>0.307</v>
      </c>
      <c r="AB14">
        <f t="shared" si="6"/>
        <v>0.312</v>
      </c>
      <c r="AC14">
        <f t="shared" si="6"/>
        <v>0.316</v>
      </c>
      <c r="AD14">
        <f t="shared" si="6"/>
        <v>0.3175</v>
      </c>
      <c r="AE14">
        <f t="shared" si="6"/>
        <v>0.31850000000000001</v>
      </c>
      <c r="AF14">
        <f t="shared" si="6"/>
        <v>0.32</v>
      </c>
      <c r="AG14">
        <f t="shared" si="6"/>
        <v>0.32150000000000001</v>
      </c>
      <c r="AH14">
        <f t="shared" si="6"/>
        <v>0.32300000000000001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49</v>
      </c>
      <c r="B154" s="74" t="s">
        <v>49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49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49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49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49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49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49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49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49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49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49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49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49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49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49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45</v>
      </c>
      <c r="B184" s="74" t="s">
        <v>45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45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45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45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45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45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45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45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45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45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45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45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45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45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45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47</v>
      </c>
      <c r="B199" s="74" t="s">
        <v>47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47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47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47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47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47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47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47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47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47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47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47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47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47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47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51</v>
      </c>
      <c r="B214" s="74" t="s">
        <v>51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51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51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51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51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51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51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51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51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51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51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51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51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51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51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53</v>
      </c>
      <c r="B229" s="74" t="s">
        <v>53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53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53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53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53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53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53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53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53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53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53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53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53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53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53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5A8E-5E36-4833-B344-16AB0A5D6B85}">
  <sheetPr>
    <pageSetUpPr fitToPage="1"/>
  </sheetPr>
  <dimension ref="A1:N24"/>
  <sheetViews>
    <sheetView zoomScale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6" sqref="C26"/>
    </sheetView>
  </sheetViews>
  <sheetFormatPr defaultColWidth="7.625" defaultRowHeight="15" x14ac:dyDescent="0.25"/>
  <cols>
    <col min="1" max="1" width="28.625" style="77" bestFit="1" customWidth="1"/>
    <col min="2" max="14" width="10" style="77" bestFit="1" customWidth="1"/>
    <col min="15" max="16384" width="7.625" style="77"/>
  </cols>
  <sheetData>
    <row r="1" spans="1:14" ht="17.100000000000001" customHeight="1" x14ac:dyDescent="0.25">
      <c r="A1" s="92" t="s">
        <v>330</v>
      </c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</row>
    <row r="2" spans="1:14" ht="17.100000000000001" customHeight="1" x14ac:dyDescent="0.25">
      <c r="A2" s="92" t="s">
        <v>1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</row>
    <row r="3" spans="1:14" ht="51" x14ac:dyDescent="0.25">
      <c r="A3" s="78" t="s">
        <v>331</v>
      </c>
      <c r="B3" s="78" t="s">
        <v>332</v>
      </c>
      <c r="C3" s="78" t="s">
        <v>333</v>
      </c>
      <c r="D3" s="78" t="s">
        <v>334</v>
      </c>
      <c r="E3" s="78" t="s">
        <v>335</v>
      </c>
      <c r="F3" s="78" t="s">
        <v>336</v>
      </c>
      <c r="G3" s="78" t="s">
        <v>337</v>
      </c>
      <c r="H3" s="78" t="s">
        <v>338</v>
      </c>
      <c r="I3" s="78" t="s">
        <v>339</v>
      </c>
      <c r="J3" s="78" t="s">
        <v>340</v>
      </c>
      <c r="K3" s="78" t="s">
        <v>341</v>
      </c>
      <c r="L3" s="78" t="s">
        <v>342</v>
      </c>
      <c r="M3" s="78" t="s">
        <v>343</v>
      </c>
      <c r="N3" s="78" t="s">
        <v>344</v>
      </c>
    </row>
    <row r="4" spans="1:14" x14ac:dyDescent="0.25">
      <c r="A4" s="93" t="s">
        <v>345</v>
      </c>
      <c r="B4" s="93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</row>
    <row r="5" spans="1:14" x14ac:dyDescent="0.25">
      <c r="A5" s="79" t="s">
        <v>346</v>
      </c>
      <c r="B5" s="80">
        <v>407.4</v>
      </c>
      <c r="C5" s="80">
        <v>85.2</v>
      </c>
      <c r="D5" s="80">
        <v>79.900000000000006</v>
      </c>
      <c r="E5" s="80">
        <v>78.900000000000006</v>
      </c>
      <c r="F5" s="80">
        <v>82.4</v>
      </c>
      <c r="G5" s="80">
        <v>80.7</v>
      </c>
      <c r="H5" s="80">
        <v>96.8</v>
      </c>
      <c r="I5" s="80">
        <v>69.3</v>
      </c>
      <c r="J5" s="80">
        <v>86.1</v>
      </c>
      <c r="K5" s="80">
        <v>67</v>
      </c>
      <c r="L5" s="80">
        <v>59.9</v>
      </c>
      <c r="M5" s="80">
        <v>55.3</v>
      </c>
      <c r="N5" s="80">
        <v>56.5</v>
      </c>
    </row>
    <row r="6" spans="1:14" x14ac:dyDescent="0.25">
      <c r="A6" s="79" t="s">
        <v>267</v>
      </c>
      <c r="B6" s="80">
        <v>192</v>
      </c>
      <c r="C6" s="80">
        <v>81.2</v>
      </c>
      <c r="D6" s="80">
        <v>70.099999999999994</v>
      </c>
      <c r="E6" s="80">
        <v>53.9</v>
      </c>
      <c r="F6" s="80">
        <v>65.400000000000006</v>
      </c>
      <c r="G6" s="80">
        <v>59.4</v>
      </c>
      <c r="H6" s="80">
        <v>64.8</v>
      </c>
      <c r="I6" s="80">
        <v>62.1</v>
      </c>
      <c r="J6" s="80">
        <v>40.299999999999997</v>
      </c>
      <c r="K6" s="80">
        <v>62.1</v>
      </c>
      <c r="L6" s="80">
        <v>65.900000000000006</v>
      </c>
      <c r="M6" s="80">
        <v>73.5</v>
      </c>
      <c r="N6" s="80">
        <v>63.1</v>
      </c>
    </row>
    <row r="7" spans="1:14" x14ac:dyDescent="0.25">
      <c r="A7" s="79" t="s">
        <v>272</v>
      </c>
      <c r="B7" s="80">
        <v>418.9</v>
      </c>
      <c r="C7" s="80">
        <v>77.3</v>
      </c>
      <c r="D7" s="80">
        <v>78.2</v>
      </c>
      <c r="E7" s="80">
        <v>79.099999999999994</v>
      </c>
      <c r="F7" s="80">
        <v>77.5</v>
      </c>
      <c r="G7" s="80">
        <v>73.7</v>
      </c>
      <c r="H7" s="80">
        <v>74</v>
      </c>
      <c r="I7" s="80">
        <v>73.8</v>
      </c>
      <c r="J7" s="80">
        <v>66</v>
      </c>
      <c r="K7" s="80">
        <v>67.8</v>
      </c>
      <c r="L7" s="80">
        <v>70.8</v>
      </c>
      <c r="M7" s="80">
        <v>56.5</v>
      </c>
      <c r="N7" s="80">
        <v>68.5</v>
      </c>
    </row>
    <row r="8" spans="1:14" x14ac:dyDescent="0.25">
      <c r="A8" s="79" t="s">
        <v>268</v>
      </c>
      <c r="B8" s="80">
        <v>2132.9</v>
      </c>
      <c r="C8" s="80">
        <v>74.900000000000006</v>
      </c>
      <c r="D8" s="80">
        <v>91.8</v>
      </c>
      <c r="E8" s="80">
        <v>82.6</v>
      </c>
      <c r="F8" s="80">
        <v>91.5</v>
      </c>
      <c r="G8" s="80">
        <v>82.1</v>
      </c>
      <c r="H8" s="80">
        <v>92.7</v>
      </c>
      <c r="I8" s="80">
        <v>91.1</v>
      </c>
      <c r="J8" s="80">
        <v>83.6</v>
      </c>
      <c r="K8" s="80">
        <v>88.9</v>
      </c>
      <c r="L8" s="80">
        <v>99.3</v>
      </c>
      <c r="M8" s="80">
        <v>89.5</v>
      </c>
      <c r="N8" s="80">
        <v>81.3</v>
      </c>
    </row>
    <row r="9" spans="1:14" x14ac:dyDescent="0.25">
      <c r="A9" s="79" t="s">
        <v>347</v>
      </c>
      <c r="B9" s="80">
        <v>14.1</v>
      </c>
      <c r="C9" s="80">
        <v>68</v>
      </c>
      <c r="D9" s="80">
        <v>65.400000000000006</v>
      </c>
      <c r="E9" s="80">
        <v>72.400000000000006</v>
      </c>
      <c r="F9" s="80">
        <v>66.2</v>
      </c>
      <c r="G9" s="80">
        <v>73.400000000000006</v>
      </c>
      <c r="H9" s="80">
        <v>70.400000000000006</v>
      </c>
      <c r="I9" s="80">
        <v>60.8</v>
      </c>
      <c r="J9" s="80">
        <v>50.2</v>
      </c>
      <c r="K9" s="80">
        <v>58.6</v>
      </c>
      <c r="L9" s="80">
        <v>61.3</v>
      </c>
      <c r="M9" s="80">
        <v>55.6</v>
      </c>
      <c r="N9" s="80">
        <v>58.3</v>
      </c>
    </row>
    <row r="10" spans="1:14" x14ac:dyDescent="0.25">
      <c r="A10" s="79" t="s">
        <v>348</v>
      </c>
      <c r="B10" s="80">
        <v>8194.1</v>
      </c>
      <c r="C10" s="80">
        <v>64.5</v>
      </c>
      <c r="D10" s="80">
        <v>64.5</v>
      </c>
      <c r="E10" s="80">
        <v>60.6</v>
      </c>
      <c r="F10" s="80">
        <v>67</v>
      </c>
      <c r="G10" s="80">
        <v>68</v>
      </c>
      <c r="H10" s="80">
        <v>59.3</v>
      </c>
      <c r="I10" s="80">
        <v>50.1</v>
      </c>
      <c r="J10" s="80">
        <v>55.9</v>
      </c>
      <c r="K10" s="80">
        <v>48.6</v>
      </c>
      <c r="L10" s="80">
        <v>47.7</v>
      </c>
      <c r="M10" s="80">
        <v>42.5</v>
      </c>
      <c r="N10" s="80">
        <v>42.2</v>
      </c>
    </row>
    <row r="11" spans="1:14" x14ac:dyDescent="0.25">
      <c r="A11" s="81" t="s">
        <v>349</v>
      </c>
      <c r="B11" s="82">
        <v>815.1</v>
      </c>
      <c r="C11" s="82">
        <v>54.6</v>
      </c>
      <c r="D11" s="80">
        <v>72.7</v>
      </c>
      <c r="E11" s="80">
        <v>69.599999999999994</v>
      </c>
      <c r="F11" s="80">
        <v>73.099999999999994</v>
      </c>
      <c r="G11" s="80">
        <v>64.8</v>
      </c>
      <c r="H11" s="80">
        <v>73.599999999999994</v>
      </c>
      <c r="I11" s="80">
        <v>72.2</v>
      </c>
      <c r="J11" s="80">
        <v>48.6</v>
      </c>
      <c r="K11" s="80">
        <v>65</v>
      </c>
      <c r="L11" s="80">
        <v>48.1</v>
      </c>
      <c r="M11" s="80">
        <v>66.5</v>
      </c>
      <c r="N11" s="80">
        <v>77.599999999999994</v>
      </c>
    </row>
    <row r="12" spans="1:14" x14ac:dyDescent="0.25">
      <c r="A12" s="79" t="s">
        <v>350</v>
      </c>
      <c r="B12" s="80">
        <v>2394.6</v>
      </c>
      <c r="C12" s="80">
        <v>35.6</v>
      </c>
      <c r="D12" s="80">
        <v>35.6</v>
      </c>
      <c r="E12" s="80">
        <v>34.799999999999997</v>
      </c>
      <c r="F12" s="80">
        <v>34.5</v>
      </c>
      <c r="G12" s="80">
        <v>35.4</v>
      </c>
      <c r="H12" s="80">
        <v>38.9</v>
      </c>
      <c r="I12" s="80">
        <v>42.1</v>
      </c>
      <c r="J12" s="80">
        <v>21.6</v>
      </c>
      <c r="K12" s="80">
        <v>32.1</v>
      </c>
      <c r="L12" s="80">
        <v>32.299999999999997</v>
      </c>
      <c r="M12" s="80">
        <v>30</v>
      </c>
      <c r="N12" s="80">
        <v>32.700000000000003</v>
      </c>
    </row>
    <row r="13" spans="1:14" x14ac:dyDescent="0.25">
      <c r="A13" s="79" t="s">
        <v>309</v>
      </c>
      <c r="B13" s="80">
        <v>2837.1</v>
      </c>
      <c r="C13" s="80">
        <v>27.8</v>
      </c>
      <c r="D13" s="80">
        <v>43.9</v>
      </c>
      <c r="E13" s="80">
        <v>47.1</v>
      </c>
      <c r="F13" s="80">
        <v>45.6</v>
      </c>
      <c r="G13" s="80">
        <v>55.4</v>
      </c>
      <c r="H13" s="80">
        <v>61</v>
      </c>
      <c r="I13" s="80">
        <v>66.3</v>
      </c>
      <c r="J13" s="80">
        <v>69</v>
      </c>
      <c r="K13" s="80">
        <v>81.3</v>
      </c>
      <c r="L13" s="80">
        <v>80.7</v>
      </c>
      <c r="M13" s="80">
        <v>76.400000000000006</v>
      </c>
      <c r="N13" s="80">
        <v>79.2</v>
      </c>
    </row>
    <row r="14" spans="1:14" x14ac:dyDescent="0.25">
      <c r="A14" s="79" t="s">
        <v>351</v>
      </c>
      <c r="B14" s="80">
        <v>5998.2</v>
      </c>
      <c r="C14" s="80">
        <v>25.6</v>
      </c>
      <c r="D14" s="80">
        <v>20</v>
      </c>
      <c r="E14" s="80">
        <v>17.5</v>
      </c>
      <c r="F14" s="80">
        <v>18.600000000000001</v>
      </c>
      <c r="G14" s="80">
        <v>17</v>
      </c>
      <c r="H14" s="80">
        <v>16.8</v>
      </c>
      <c r="I14" s="80">
        <v>17.2</v>
      </c>
      <c r="J14" s="80">
        <v>22.2</v>
      </c>
      <c r="K14" s="80">
        <v>20.2</v>
      </c>
      <c r="L14" s="80">
        <v>17.7</v>
      </c>
      <c r="M14" s="80">
        <v>14.5</v>
      </c>
      <c r="N14" s="80">
        <v>15.6</v>
      </c>
    </row>
    <row r="15" spans="1:14" x14ac:dyDescent="0.25">
      <c r="A15" s="79" t="s">
        <v>352</v>
      </c>
      <c r="B15" s="80">
        <v>302.10000000000002</v>
      </c>
      <c r="C15" s="80">
        <v>22.3</v>
      </c>
      <c r="D15" s="80">
        <v>26.3</v>
      </c>
      <c r="E15" s="80">
        <v>24.3</v>
      </c>
      <c r="F15" s="80">
        <v>28.6</v>
      </c>
      <c r="G15" s="80">
        <v>29.5</v>
      </c>
      <c r="H15" s="80">
        <v>23.7</v>
      </c>
      <c r="I15" s="80">
        <v>23.4</v>
      </c>
      <c r="J15" s="80">
        <v>16.899999999999999</v>
      </c>
      <c r="K15" s="80">
        <v>19.600000000000001</v>
      </c>
      <c r="L15" s="80">
        <v>29</v>
      </c>
      <c r="M15" s="80">
        <v>22.7</v>
      </c>
      <c r="N15" s="80">
        <v>15.5</v>
      </c>
    </row>
    <row r="16" spans="1:14" x14ac:dyDescent="0.25">
      <c r="A16" s="79" t="s">
        <v>353</v>
      </c>
      <c r="B16" s="80">
        <v>91.9</v>
      </c>
      <c r="C16" s="80">
        <v>16</v>
      </c>
      <c r="D16" s="80">
        <v>30</v>
      </c>
      <c r="E16" s="80">
        <v>29.4</v>
      </c>
      <c r="F16" s="80">
        <v>21.4</v>
      </c>
      <c r="G16" s="80">
        <v>24.9</v>
      </c>
      <c r="H16" s="80">
        <v>22.5</v>
      </c>
      <c r="I16" s="80">
        <v>39.700000000000003</v>
      </c>
      <c r="J16" s="80">
        <v>0.1</v>
      </c>
      <c r="K16" s="80">
        <v>0.4</v>
      </c>
      <c r="L16" s="80">
        <v>0.3</v>
      </c>
      <c r="M16" s="80">
        <v>0.5</v>
      </c>
      <c r="N16" s="80">
        <v>0.1</v>
      </c>
    </row>
    <row r="17" spans="1:14" x14ac:dyDescent="0.25">
      <c r="A17" s="79" t="s">
        <v>354</v>
      </c>
      <c r="B17" s="80">
        <v>1.1000000000000001</v>
      </c>
      <c r="C17" s="80">
        <v>15.6</v>
      </c>
      <c r="D17" s="80">
        <v>15.7</v>
      </c>
      <c r="E17" s="80">
        <v>25.1</v>
      </c>
      <c r="F17" s="80" t="s">
        <v>355</v>
      </c>
      <c r="G17" s="80" t="s">
        <v>355</v>
      </c>
      <c r="H17" s="80" t="s">
        <v>355</v>
      </c>
      <c r="I17" s="80" t="s">
        <v>355</v>
      </c>
      <c r="J17" s="80" t="s">
        <v>355</v>
      </c>
      <c r="K17" s="80" t="s">
        <v>355</v>
      </c>
      <c r="L17" s="80" t="s">
        <v>355</v>
      </c>
      <c r="M17" s="80" t="s">
        <v>355</v>
      </c>
      <c r="N17" s="80" t="s">
        <v>355</v>
      </c>
    </row>
    <row r="18" spans="1:14" x14ac:dyDescent="0.25">
      <c r="A18" s="81" t="s">
        <v>356</v>
      </c>
      <c r="B18" s="82">
        <v>32.6</v>
      </c>
      <c r="C18" s="82">
        <v>3</v>
      </c>
      <c r="D18" s="80">
        <v>3</v>
      </c>
      <c r="E18" s="80">
        <v>4.3</v>
      </c>
      <c r="F18" s="80">
        <v>1.1000000000000001</v>
      </c>
      <c r="G18" s="80">
        <v>2.9</v>
      </c>
      <c r="H18" s="80">
        <v>2</v>
      </c>
      <c r="I18" s="80">
        <v>0.3</v>
      </c>
      <c r="J18" s="80">
        <v>0.4</v>
      </c>
      <c r="K18" s="80">
        <v>0.3</v>
      </c>
      <c r="L18" s="80">
        <v>0.2</v>
      </c>
      <c r="M18" s="80">
        <v>0</v>
      </c>
      <c r="N18" s="80">
        <v>0</v>
      </c>
    </row>
    <row r="19" spans="1:14" x14ac:dyDescent="0.25">
      <c r="A19" s="81" t="s">
        <v>357</v>
      </c>
      <c r="B19" s="82">
        <v>10.6</v>
      </c>
      <c r="C19" s="82">
        <v>0</v>
      </c>
      <c r="D19" s="80">
        <v>0</v>
      </c>
      <c r="E19" s="80">
        <v>0</v>
      </c>
      <c r="F19" s="80">
        <v>0</v>
      </c>
      <c r="G19" s="80">
        <v>0</v>
      </c>
      <c r="H19" s="80">
        <v>0</v>
      </c>
      <c r="I19" s="80">
        <v>0</v>
      </c>
      <c r="J19" s="80">
        <v>0</v>
      </c>
      <c r="K19" s="80">
        <v>0.2</v>
      </c>
      <c r="L19" s="80">
        <v>0.1</v>
      </c>
      <c r="M19" s="80">
        <v>0.3</v>
      </c>
      <c r="N19" s="80">
        <v>0.1</v>
      </c>
    </row>
    <row r="20" spans="1:14" x14ac:dyDescent="0.25">
      <c r="A20" s="79" t="s">
        <v>358</v>
      </c>
      <c r="B20" s="80" t="s">
        <v>355</v>
      </c>
      <c r="C20" s="80" t="s">
        <v>355</v>
      </c>
      <c r="D20" s="80" t="s">
        <v>355</v>
      </c>
      <c r="E20" s="80" t="s">
        <v>355</v>
      </c>
      <c r="F20" s="80" t="s">
        <v>355</v>
      </c>
      <c r="G20" s="80" t="s">
        <v>355</v>
      </c>
      <c r="H20" s="80">
        <v>0</v>
      </c>
      <c r="I20" s="80">
        <v>0</v>
      </c>
      <c r="J20" s="80">
        <v>23.5</v>
      </c>
      <c r="K20" s="80">
        <v>16.5</v>
      </c>
      <c r="L20" s="80">
        <v>13.1</v>
      </c>
      <c r="M20" s="80">
        <v>8.3000000000000007</v>
      </c>
      <c r="N20" s="80">
        <v>8.6999999999999993</v>
      </c>
    </row>
    <row r="21" spans="1:14" x14ac:dyDescent="0.25">
      <c r="A21" s="93" t="s">
        <v>359</v>
      </c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</row>
    <row r="22" spans="1:14" x14ac:dyDescent="0.25">
      <c r="A22" s="79" t="s">
        <v>307</v>
      </c>
      <c r="B22" s="80">
        <v>0.5</v>
      </c>
      <c r="C22" s="80">
        <v>0</v>
      </c>
      <c r="D22" s="80">
        <v>0</v>
      </c>
      <c r="E22" s="80">
        <v>0</v>
      </c>
      <c r="F22" s="80" t="s">
        <v>355</v>
      </c>
      <c r="G22" s="80" t="s">
        <v>355</v>
      </c>
      <c r="H22" s="80" t="s">
        <v>355</v>
      </c>
      <c r="I22" s="80" t="s">
        <v>355</v>
      </c>
      <c r="J22" s="80" t="s">
        <v>355</v>
      </c>
      <c r="K22" s="80" t="s">
        <v>355</v>
      </c>
      <c r="L22" s="80" t="s">
        <v>355</v>
      </c>
      <c r="M22" s="80" t="s">
        <v>355</v>
      </c>
      <c r="N22" s="80" t="s">
        <v>355</v>
      </c>
    </row>
    <row r="23" spans="1:14" x14ac:dyDescent="0.25">
      <c r="A23" s="79" t="s">
        <v>360</v>
      </c>
      <c r="B23" s="80">
        <v>23843.200000000001</v>
      </c>
      <c r="C23" s="80" t="s">
        <v>355</v>
      </c>
      <c r="D23" s="80" t="s">
        <v>355</v>
      </c>
      <c r="E23" s="80" t="s">
        <v>355</v>
      </c>
      <c r="F23" s="80" t="s">
        <v>355</v>
      </c>
      <c r="G23" s="80" t="s">
        <v>355</v>
      </c>
      <c r="H23" s="80" t="s">
        <v>355</v>
      </c>
      <c r="I23" s="80" t="s">
        <v>355</v>
      </c>
      <c r="J23" s="80" t="s">
        <v>355</v>
      </c>
      <c r="K23" s="80" t="s">
        <v>355</v>
      </c>
      <c r="L23" s="80" t="s">
        <v>355</v>
      </c>
      <c r="M23" s="80" t="s">
        <v>355</v>
      </c>
      <c r="N23" s="80" t="s">
        <v>355</v>
      </c>
    </row>
    <row r="24" spans="1:14" ht="36" customHeight="1" x14ac:dyDescent="0.25">
      <c r="A24" s="94" t="s">
        <v>361</v>
      </c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</row>
  </sheetData>
  <mergeCells count="5">
    <mergeCell ref="A1:N1"/>
    <mergeCell ref="A2:N2"/>
    <mergeCell ref="A4:N4"/>
    <mergeCell ref="A21:N21"/>
    <mergeCell ref="A24:N24"/>
  </mergeCells>
  <pageMargins left="0.75" right="0.75" top="1" bottom="1" header="0.5" footer="0.5"/>
  <pageSetup fitToWidth="100" fitToHeight="1000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/>
  </sheetViews>
  <sheetFormatPr defaultColWidth="12.625" defaultRowHeight="15" customHeight="1" x14ac:dyDescent="0.2"/>
  <cols>
    <col min="1" max="1" width="22.5" style="75" customWidth="1"/>
    <col min="2" max="4" width="8" style="75" customWidth="1"/>
    <col min="5" max="36" width="7.625" style="75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0.27800000000000002</v>
      </c>
      <c r="C2" s="57">
        <v>0.27800000000000002</v>
      </c>
      <c r="D2" s="57">
        <v>0.27800000000000002</v>
      </c>
      <c r="E2" s="57">
        <v>0.27800000000000002</v>
      </c>
      <c r="F2" s="57">
        <v>0.27800000000000002</v>
      </c>
      <c r="G2" s="57">
        <v>0.27800000000000002</v>
      </c>
      <c r="H2" s="57">
        <v>0.27800000000000002</v>
      </c>
      <c r="I2" s="57">
        <v>0.27800000000000002</v>
      </c>
      <c r="J2" s="57">
        <v>0.27800000000000002</v>
      </c>
      <c r="K2" s="57">
        <v>0.27800000000000002</v>
      </c>
      <c r="L2" s="57">
        <v>0.27800000000000002</v>
      </c>
      <c r="M2" s="57">
        <v>0.27800000000000002</v>
      </c>
      <c r="N2" s="57">
        <v>0.27800000000000002</v>
      </c>
      <c r="O2" s="57">
        <v>0.27800000000000002</v>
      </c>
      <c r="P2" s="57">
        <v>0.27800000000000002</v>
      </c>
      <c r="Q2" s="57">
        <v>0.27800000000000002</v>
      </c>
      <c r="R2" s="57">
        <v>0.27800000000000002</v>
      </c>
      <c r="S2" s="57">
        <v>0.27800000000000002</v>
      </c>
      <c r="T2" s="57">
        <v>0.27800000000000002</v>
      </c>
      <c r="U2" s="57">
        <v>0.27800000000000002</v>
      </c>
      <c r="V2" s="57">
        <v>0.27800000000000002</v>
      </c>
      <c r="W2" s="57">
        <v>0.27800000000000002</v>
      </c>
      <c r="X2" s="57">
        <v>0.27800000000000002</v>
      </c>
      <c r="Y2" s="57">
        <v>0.27800000000000002</v>
      </c>
      <c r="Z2" s="57">
        <v>0.27800000000000002</v>
      </c>
      <c r="AA2" s="57">
        <v>0.27800000000000002</v>
      </c>
      <c r="AB2" s="57">
        <v>0.27800000000000002</v>
      </c>
      <c r="AC2" s="57">
        <v>0.27800000000000002</v>
      </c>
      <c r="AD2" s="57">
        <v>0.27800000000000002</v>
      </c>
      <c r="AE2" s="57">
        <v>0.27800000000000002</v>
      </c>
      <c r="AF2" s="57">
        <v>0.27800000000000002</v>
      </c>
      <c r="AG2" s="57">
        <v>0.27800000000000002</v>
      </c>
      <c r="AH2" s="57">
        <v>0.27800000000000002</v>
      </c>
      <c r="AI2" s="57">
        <v>0.27800000000000002</v>
      </c>
      <c r="AJ2" s="57">
        <v>0.27800000000000002</v>
      </c>
    </row>
    <row r="3" spans="1:36" ht="14.45" customHeight="1" x14ac:dyDescent="0.25">
      <c r="A3" s="10" t="s">
        <v>318</v>
      </c>
      <c r="B3" s="57">
        <v>0.64500000000000002</v>
      </c>
      <c r="C3" s="57">
        <v>0.64500000000000002</v>
      </c>
      <c r="D3" s="57">
        <v>0.64500000000000002</v>
      </c>
      <c r="E3" s="57">
        <v>0.64500000000000002</v>
      </c>
      <c r="F3" s="57">
        <v>0.64500000000000002</v>
      </c>
      <c r="G3" s="57">
        <v>0.64500000000000002</v>
      </c>
      <c r="H3" s="57">
        <v>0.64500000000000002</v>
      </c>
      <c r="I3" s="57">
        <v>0.64500000000000002</v>
      </c>
      <c r="J3" s="57">
        <v>0.64500000000000002</v>
      </c>
      <c r="K3" s="57">
        <v>0.64500000000000002</v>
      </c>
      <c r="L3" s="57">
        <v>0.64500000000000002</v>
      </c>
      <c r="M3" s="57">
        <v>0.64500000000000002</v>
      </c>
      <c r="N3" s="57">
        <v>0.64500000000000002</v>
      </c>
      <c r="O3" s="57">
        <v>0.64500000000000002</v>
      </c>
      <c r="P3" s="57">
        <v>0.64500000000000002</v>
      </c>
      <c r="Q3" s="57">
        <v>0.64500000000000002</v>
      </c>
      <c r="R3" s="57">
        <v>0.64500000000000002</v>
      </c>
      <c r="S3" s="57">
        <v>0.64500000000000002</v>
      </c>
      <c r="T3" s="57">
        <v>0.64500000000000002</v>
      </c>
      <c r="U3" s="57">
        <v>0.64500000000000002</v>
      </c>
      <c r="V3" s="57">
        <v>0.64500000000000002</v>
      </c>
      <c r="W3" s="57">
        <v>0.64500000000000002</v>
      </c>
      <c r="X3" s="57">
        <v>0.64500000000000002</v>
      </c>
      <c r="Y3" s="57">
        <v>0.64500000000000002</v>
      </c>
      <c r="Z3" s="57">
        <v>0.64500000000000002</v>
      </c>
      <c r="AA3" s="57">
        <v>0.64500000000000002</v>
      </c>
      <c r="AB3" s="57">
        <v>0.64500000000000002</v>
      </c>
      <c r="AC3" s="57">
        <v>0.64500000000000002</v>
      </c>
      <c r="AD3" s="57">
        <v>0.64500000000000002</v>
      </c>
      <c r="AE3" s="57">
        <v>0.64500000000000002</v>
      </c>
      <c r="AF3" s="57">
        <v>0.64500000000000002</v>
      </c>
      <c r="AG3" s="57">
        <v>0.64500000000000002</v>
      </c>
      <c r="AH3" s="57">
        <v>0.64500000000000002</v>
      </c>
      <c r="AI3" s="57">
        <v>0.64500000000000002</v>
      </c>
      <c r="AJ3" s="57">
        <v>0.64500000000000002</v>
      </c>
    </row>
    <row r="4" spans="1:36" ht="14.45" customHeight="1" x14ac:dyDescent="0.25">
      <c r="A4" s="10" t="s">
        <v>319</v>
      </c>
      <c r="B4" s="57">
        <v>0.749</v>
      </c>
      <c r="C4" s="57">
        <v>0.749</v>
      </c>
      <c r="D4" s="57">
        <v>0.749</v>
      </c>
      <c r="E4" s="57">
        <v>0.749</v>
      </c>
      <c r="F4" s="57">
        <v>0.749</v>
      </c>
      <c r="G4" s="57">
        <v>0.749</v>
      </c>
      <c r="H4" s="57">
        <v>0.749</v>
      </c>
      <c r="I4" s="57">
        <v>0.749</v>
      </c>
      <c r="J4" s="57">
        <v>0.749</v>
      </c>
      <c r="K4" s="57">
        <v>0.749</v>
      </c>
      <c r="L4" s="57">
        <v>0.749</v>
      </c>
      <c r="M4" s="57">
        <v>0.749</v>
      </c>
      <c r="N4" s="57">
        <v>0.749</v>
      </c>
      <c r="O4" s="57">
        <v>0.749</v>
      </c>
      <c r="P4" s="57">
        <v>0.749</v>
      </c>
      <c r="Q4" s="57">
        <v>0.749</v>
      </c>
      <c r="R4" s="57">
        <v>0.749</v>
      </c>
      <c r="S4" s="57">
        <v>0.749</v>
      </c>
      <c r="T4" s="57">
        <v>0.749</v>
      </c>
      <c r="U4" s="57">
        <v>0.749</v>
      </c>
      <c r="V4" s="57">
        <v>0.749</v>
      </c>
      <c r="W4" s="57">
        <v>0.749</v>
      </c>
      <c r="X4" s="57">
        <v>0.749</v>
      </c>
      <c r="Y4" s="57">
        <v>0.749</v>
      </c>
      <c r="Z4" s="57">
        <v>0.749</v>
      </c>
      <c r="AA4" s="57">
        <v>0.749</v>
      </c>
      <c r="AB4" s="57">
        <v>0.749</v>
      </c>
      <c r="AC4" s="57">
        <v>0.749</v>
      </c>
      <c r="AD4" s="57">
        <v>0.749</v>
      </c>
      <c r="AE4" s="57">
        <v>0.749</v>
      </c>
      <c r="AF4" s="57">
        <v>0.749</v>
      </c>
      <c r="AG4" s="57">
        <v>0.749</v>
      </c>
      <c r="AH4" s="57">
        <v>0.749</v>
      </c>
      <c r="AI4" s="57">
        <v>0.749</v>
      </c>
      <c r="AJ4" s="57">
        <v>0.749</v>
      </c>
    </row>
    <row r="5" spans="1:36" ht="14.45" customHeight="1" x14ac:dyDescent="0.25">
      <c r="A5" s="10" t="s">
        <v>320</v>
      </c>
      <c r="B5" s="57">
        <v>0.81200000000000006</v>
      </c>
      <c r="C5" s="57">
        <v>0.81200000000000006</v>
      </c>
      <c r="D5" s="57">
        <v>0.81200000000000006</v>
      </c>
      <c r="E5" s="57">
        <v>0.81200000000000006</v>
      </c>
      <c r="F5" s="57">
        <v>0.81200000000000006</v>
      </c>
      <c r="G5" s="57">
        <v>0.81200000000000006</v>
      </c>
      <c r="H5" s="57">
        <v>0.81200000000000006</v>
      </c>
      <c r="I5" s="57">
        <v>0.81200000000000006</v>
      </c>
      <c r="J5" s="57">
        <v>0.81200000000000006</v>
      </c>
      <c r="K5" s="57">
        <v>0.81200000000000006</v>
      </c>
      <c r="L5" s="57">
        <v>0.81200000000000006</v>
      </c>
      <c r="M5" s="57">
        <v>0.81200000000000006</v>
      </c>
      <c r="N5" s="57">
        <v>0.81200000000000006</v>
      </c>
      <c r="O5" s="57">
        <v>0.81200000000000006</v>
      </c>
      <c r="P5" s="57">
        <v>0.81200000000000006</v>
      </c>
      <c r="Q5" s="57">
        <v>0.81200000000000006</v>
      </c>
      <c r="R5" s="57">
        <v>0.81200000000000006</v>
      </c>
      <c r="S5" s="57">
        <v>0.81200000000000006</v>
      </c>
      <c r="T5" s="57">
        <v>0.81200000000000006</v>
      </c>
      <c r="U5" s="57">
        <v>0.81200000000000006</v>
      </c>
      <c r="V5" s="57">
        <v>0.81200000000000006</v>
      </c>
      <c r="W5" s="57">
        <v>0.81200000000000006</v>
      </c>
      <c r="X5" s="57">
        <v>0.81200000000000006</v>
      </c>
      <c r="Y5" s="57">
        <v>0.81200000000000006</v>
      </c>
      <c r="Z5" s="57">
        <v>0.81200000000000006</v>
      </c>
      <c r="AA5" s="57">
        <v>0.81200000000000006</v>
      </c>
      <c r="AB5" s="57">
        <v>0.81200000000000006</v>
      </c>
      <c r="AC5" s="57">
        <v>0.81200000000000006</v>
      </c>
      <c r="AD5" s="57">
        <v>0.81200000000000006</v>
      </c>
      <c r="AE5" s="57">
        <v>0.81200000000000006</v>
      </c>
      <c r="AF5" s="57">
        <v>0.81200000000000006</v>
      </c>
      <c r="AG5" s="57">
        <v>0.81200000000000006</v>
      </c>
      <c r="AH5" s="57">
        <v>0.81200000000000006</v>
      </c>
      <c r="AI5" s="57">
        <v>0.81200000000000006</v>
      </c>
      <c r="AJ5" s="57">
        <v>0.81200000000000006</v>
      </c>
    </row>
    <row r="6" spans="1:36" ht="14.45" customHeight="1" x14ac:dyDescent="0.25">
      <c r="A6" s="10" t="s">
        <v>300</v>
      </c>
      <c r="B6" s="57">
        <v>0.34599999999999997</v>
      </c>
      <c r="C6" s="57">
        <v>0.34599999999999997</v>
      </c>
      <c r="D6" s="57">
        <v>0.34599999999999997</v>
      </c>
      <c r="E6" s="57">
        <v>0.34599999999999997</v>
      </c>
      <c r="F6" s="57">
        <v>0.34599999999999997</v>
      </c>
      <c r="G6" s="57">
        <v>0.34599999999999997</v>
      </c>
      <c r="H6" s="57">
        <v>0.34599999999999997</v>
      </c>
      <c r="I6" s="57">
        <v>0.34599999999999997</v>
      </c>
      <c r="J6" s="57">
        <v>0.34599999999999997</v>
      </c>
      <c r="K6" s="57">
        <v>0.34599999999999997</v>
      </c>
      <c r="L6" s="57">
        <v>0.34599999999999997</v>
      </c>
      <c r="M6" s="57">
        <v>0.34599999999999997</v>
      </c>
      <c r="N6" s="57">
        <v>0.34599999999999997</v>
      </c>
      <c r="O6" s="57">
        <v>0.34599999999999997</v>
      </c>
      <c r="P6" s="57">
        <v>0.34599999999999997</v>
      </c>
      <c r="Q6" s="57">
        <v>0.34599999999999997</v>
      </c>
      <c r="R6" s="57">
        <v>0.34599999999999997</v>
      </c>
      <c r="S6" s="57">
        <v>0.34599999999999997</v>
      </c>
      <c r="T6" s="57">
        <v>0.34599999999999997</v>
      </c>
      <c r="U6" s="57">
        <v>0.34599999999999997</v>
      </c>
      <c r="V6" s="57">
        <v>0.34599999999999997</v>
      </c>
      <c r="W6" s="57">
        <v>0.34599999999999997</v>
      </c>
      <c r="X6" s="57">
        <v>0.34599999999999997</v>
      </c>
      <c r="Y6" s="57">
        <v>0.34599999999999997</v>
      </c>
      <c r="Z6" s="57">
        <v>0.34599999999999997</v>
      </c>
      <c r="AA6" s="57">
        <v>0.34599999999999997</v>
      </c>
      <c r="AB6" s="57">
        <v>0.34599999999999997</v>
      </c>
      <c r="AC6" s="57">
        <v>0.34599999999999997</v>
      </c>
      <c r="AD6" s="57">
        <v>0.34599999999999997</v>
      </c>
      <c r="AE6" s="57">
        <v>0.34599999999999997</v>
      </c>
      <c r="AF6" s="57">
        <v>0.34599999999999997</v>
      </c>
      <c r="AG6" s="57">
        <v>0.34599999999999997</v>
      </c>
      <c r="AH6" s="57">
        <v>0.34599999999999997</v>
      </c>
      <c r="AI6" s="57">
        <v>0.34599999999999997</v>
      </c>
      <c r="AJ6" s="57">
        <v>0.34599999999999997</v>
      </c>
    </row>
    <row r="7" spans="1:36" ht="14.45" customHeight="1" x14ac:dyDescent="0.25">
      <c r="A7" s="10" t="s">
        <v>296</v>
      </c>
      <c r="B7" s="57">
        <v>0.156</v>
      </c>
      <c r="C7" s="57">
        <v>0.156</v>
      </c>
      <c r="D7" s="57">
        <v>0.156</v>
      </c>
      <c r="E7" s="57">
        <v>0.156</v>
      </c>
      <c r="F7" s="57">
        <v>0.156</v>
      </c>
      <c r="G7" s="57">
        <v>0.156</v>
      </c>
      <c r="H7" s="57">
        <v>0.156</v>
      </c>
      <c r="I7" s="57">
        <v>0.156</v>
      </c>
      <c r="J7" s="57">
        <v>0.156</v>
      </c>
      <c r="K7" s="57">
        <v>0.156</v>
      </c>
      <c r="L7" s="57">
        <v>0.156</v>
      </c>
      <c r="M7" s="57">
        <v>0.156</v>
      </c>
      <c r="N7" s="57">
        <v>0.156</v>
      </c>
      <c r="O7" s="57">
        <v>0.156</v>
      </c>
      <c r="P7" s="57">
        <v>0.156</v>
      </c>
      <c r="Q7" s="57">
        <v>0.156</v>
      </c>
      <c r="R7" s="57">
        <v>0.156</v>
      </c>
      <c r="S7" s="57">
        <v>0.156</v>
      </c>
      <c r="T7" s="57">
        <v>0.156</v>
      </c>
      <c r="U7" s="57">
        <v>0.156</v>
      </c>
      <c r="V7" s="57">
        <v>0.156</v>
      </c>
      <c r="W7" s="57">
        <v>0.156</v>
      </c>
      <c r="X7" s="57">
        <v>0.156</v>
      </c>
      <c r="Y7" s="57">
        <v>0.156</v>
      </c>
      <c r="Z7" s="57">
        <v>0.156</v>
      </c>
      <c r="AA7" s="57">
        <v>0.156</v>
      </c>
      <c r="AB7" s="57">
        <v>0.156</v>
      </c>
      <c r="AC7" s="57">
        <v>0.156</v>
      </c>
      <c r="AD7" s="57">
        <v>0.156</v>
      </c>
      <c r="AE7" s="57">
        <v>0.156</v>
      </c>
      <c r="AF7" s="57">
        <v>0.156</v>
      </c>
      <c r="AG7" s="57">
        <v>0.156</v>
      </c>
      <c r="AH7" s="57">
        <v>0.156</v>
      </c>
      <c r="AI7" s="57">
        <v>0.156</v>
      </c>
      <c r="AJ7" s="57">
        <v>0.156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0.72699999999999998</v>
      </c>
      <c r="C9" s="57">
        <v>0.72699999999999998</v>
      </c>
      <c r="D9" s="57">
        <v>0.72699999999999998</v>
      </c>
      <c r="E9" s="57">
        <v>0.72699999999999998</v>
      </c>
      <c r="F9" s="57">
        <v>0.72699999999999998</v>
      </c>
      <c r="G9" s="57">
        <v>0.72699999999999998</v>
      </c>
      <c r="H9" s="57">
        <v>0.72699999999999998</v>
      </c>
      <c r="I9" s="57">
        <v>0.72699999999999998</v>
      </c>
      <c r="J9" s="57">
        <v>0.72699999999999998</v>
      </c>
      <c r="K9" s="57">
        <v>0.72699999999999998</v>
      </c>
      <c r="L9" s="57">
        <v>0.72699999999999998</v>
      </c>
      <c r="M9" s="57">
        <v>0.72699999999999998</v>
      </c>
      <c r="N9" s="57">
        <v>0.72699999999999998</v>
      </c>
      <c r="O9" s="57">
        <v>0.72699999999999998</v>
      </c>
      <c r="P9" s="57">
        <v>0.72699999999999998</v>
      </c>
      <c r="Q9" s="57">
        <v>0.72699999999999998</v>
      </c>
      <c r="R9" s="57">
        <v>0.72699999999999998</v>
      </c>
      <c r="S9" s="57">
        <v>0.72699999999999998</v>
      </c>
      <c r="T9" s="57">
        <v>0.72699999999999998</v>
      </c>
      <c r="U9" s="57">
        <v>0.72699999999999998</v>
      </c>
      <c r="V9" s="57">
        <v>0.72699999999999998</v>
      </c>
      <c r="W9" s="57">
        <v>0.72699999999999998</v>
      </c>
      <c r="X9" s="57">
        <v>0.72699999999999998</v>
      </c>
      <c r="Y9" s="57">
        <v>0.72699999999999998</v>
      </c>
      <c r="Z9" s="57">
        <v>0.72699999999999998</v>
      </c>
      <c r="AA9" s="57">
        <v>0.72699999999999998</v>
      </c>
      <c r="AB9" s="57">
        <v>0.72699999999999998</v>
      </c>
      <c r="AC9" s="57">
        <v>0.72699999999999998</v>
      </c>
      <c r="AD9" s="57">
        <v>0.72699999999999998</v>
      </c>
      <c r="AE9" s="57">
        <v>0.72699999999999998</v>
      </c>
      <c r="AF9" s="57">
        <v>0.72699999999999998</v>
      </c>
      <c r="AG9" s="57">
        <v>0.72699999999999998</v>
      </c>
      <c r="AH9" s="57">
        <v>0.72699999999999998</v>
      </c>
      <c r="AI9" s="57">
        <v>0.72699999999999998</v>
      </c>
      <c r="AJ9" s="57">
        <v>0.72699999999999998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95">
        <v>0.38766</v>
      </c>
      <c r="C11" s="95">
        <f>B11</f>
        <v>0.38766</v>
      </c>
      <c r="D11" s="95">
        <f t="shared" ref="D11:AJ11" si="0">C11</f>
        <v>0.38766</v>
      </c>
      <c r="E11" s="95">
        <f t="shared" si="0"/>
        <v>0.38766</v>
      </c>
      <c r="F11" s="95">
        <f t="shared" si="0"/>
        <v>0.38766</v>
      </c>
      <c r="G11" s="95">
        <f t="shared" si="0"/>
        <v>0.38766</v>
      </c>
      <c r="H11" s="95">
        <f t="shared" si="0"/>
        <v>0.38766</v>
      </c>
      <c r="I11" s="95">
        <f t="shared" si="0"/>
        <v>0.38766</v>
      </c>
      <c r="J11" s="95">
        <f t="shared" si="0"/>
        <v>0.38766</v>
      </c>
      <c r="K11" s="95">
        <f t="shared" si="0"/>
        <v>0.38766</v>
      </c>
      <c r="L11" s="95">
        <f t="shared" si="0"/>
        <v>0.38766</v>
      </c>
      <c r="M11" s="95">
        <f t="shared" si="0"/>
        <v>0.38766</v>
      </c>
      <c r="N11" s="95">
        <f t="shared" si="0"/>
        <v>0.38766</v>
      </c>
      <c r="O11" s="95">
        <f t="shared" si="0"/>
        <v>0.38766</v>
      </c>
      <c r="P11" s="95">
        <f t="shared" si="0"/>
        <v>0.38766</v>
      </c>
      <c r="Q11" s="95">
        <f t="shared" si="0"/>
        <v>0.38766</v>
      </c>
      <c r="R11" s="95">
        <f t="shared" si="0"/>
        <v>0.38766</v>
      </c>
      <c r="S11" s="95">
        <f t="shared" si="0"/>
        <v>0.38766</v>
      </c>
      <c r="T11" s="95">
        <f t="shared" si="0"/>
        <v>0.38766</v>
      </c>
      <c r="U11" s="95">
        <f t="shared" si="0"/>
        <v>0.38766</v>
      </c>
      <c r="V11" s="95">
        <f t="shared" si="0"/>
        <v>0.38766</v>
      </c>
      <c r="W11" s="95">
        <f t="shared" si="0"/>
        <v>0.38766</v>
      </c>
      <c r="X11" s="95">
        <f t="shared" si="0"/>
        <v>0.38766</v>
      </c>
      <c r="Y11" s="95">
        <f t="shared" si="0"/>
        <v>0.38766</v>
      </c>
      <c r="Z11" s="95">
        <f t="shared" si="0"/>
        <v>0.38766</v>
      </c>
      <c r="AA11" s="95">
        <f t="shared" si="0"/>
        <v>0.38766</v>
      </c>
      <c r="AB11" s="95">
        <f t="shared" si="0"/>
        <v>0.38766</v>
      </c>
      <c r="AC11" s="95">
        <f t="shared" si="0"/>
        <v>0.38766</v>
      </c>
      <c r="AD11" s="95">
        <f t="shared" si="0"/>
        <v>0.38766</v>
      </c>
      <c r="AE11" s="95">
        <f t="shared" si="0"/>
        <v>0.38766</v>
      </c>
      <c r="AF11" s="95">
        <f t="shared" si="0"/>
        <v>0.38766</v>
      </c>
      <c r="AG11" s="95">
        <f t="shared" si="0"/>
        <v>0.38766</v>
      </c>
      <c r="AH11" s="95">
        <f t="shared" si="0"/>
        <v>0.38766</v>
      </c>
      <c r="AI11" s="95">
        <f t="shared" si="0"/>
        <v>0.38766</v>
      </c>
      <c r="AJ11" s="95">
        <f t="shared" si="0"/>
        <v>0.38766</v>
      </c>
    </row>
    <row r="12" spans="1:36" ht="14.45" customHeight="1" x14ac:dyDescent="0.25">
      <c r="A12" s="10" t="s">
        <v>325</v>
      </c>
      <c r="B12" s="57">
        <v>0.25700000000000001</v>
      </c>
      <c r="C12" s="57">
        <v>0.25700000000000001</v>
      </c>
      <c r="D12" s="57">
        <v>0.25700000000000001</v>
      </c>
      <c r="E12" s="57">
        <v>0.25700000000000001</v>
      </c>
      <c r="F12" s="57">
        <v>0.25700000000000001</v>
      </c>
      <c r="G12" s="57">
        <v>0.25700000000000001</v>
      </c>
      <c r="H12" s="57">
        <v>0.25700000000000001</v>
      </c>
      <c r="I12" s="57">
        <v>0.25700000000000001</v>
      </c>
      <c r="J12" s="57">
        <v>0.25700000000000001</v>
      </c>
      <c r="K12" s="57">
        <v>0.25700000000000001</v>
      </c>
      <c r="L12" s="57">
        <v>0.25700000000000001</v>
      </c>
      <c r="M12" s="57">
        <v>0.25700000000000001</v>
      </c>
      <c r="N12" s="57">
        <v>0.25700000000000001</v>
      </c>
      <c r="O12" s="57">
        <v>0.25700000000000001</v>
      </c>
      <c r="P12" s="57">
        <v>0.25700000000000001</v>
      </c>
      <c r="Q12" s="57">
        <v>0.25700000000000001</v>
      </c>
      <c r="R12" s="57">
        <v>0.25700000000000001</v>
      </c>
      <c r="S12" s="57">
        <v>0.25700000000000001</v>
      </c>
      <c r="T12" s="57">
        <v>0.25700000000000001</v>
      </c>
      <c r="U12" s="57">
        <v>0.25700000000000001</v>
      </c>
      <c r="V12" s="57">
        <v>0.25700000000000001</v>
      </c>
      <c r="W12" s="57">
        <v>0.25700000000000001</v>
      </c>
      <c r="X12" s="57">
        <v>0.25700000000000001</v>
      </c>
      <c r="Y12" s="57">
        <v>0.25700000000000001</v>
      </c>
      <c r="Z12" s="57">
        <v>0.25700000000000001</v>
      </c>
      <c r="AA12" s="57">
        <v>0.25700000000000001</v>
      </c>
      <c r="AB12" s="57">
        <v>0.25700000000000001</v>
      </c>
      <c r="AC12" s="57">
        <v>0.25700000000000001</v>
      </c>
      <c r="AD12" s="57">
        <v>0.25700000000000001</v>
      </c>
      <c r="AE12" s="57">
        <v>0.25700000000000001</v>
      </c>
      <c r="AF12" s="57">
        <v>0.25700000000000001</v>
      </c>
      <c r="AG12" s="57">
        <v>0.25700000000000001</v>
      </c>
      <c r="AH12" s="57">
        <v>0.25700000000000001</v>
      </c>
      <c r="AI12" s="57">
        <v>0.25700000000000001</v>
      </c>
      <c r="AJ12" s="57">
        <v>0.25700000000000001</v>
      </c>
    </row>
    <row r="13" spans="1:36" ht="14.45" customHeight="1" x14ac:dyDescent="0.25">
      <c r="A13" s="10" t="s">
        <v>326</v>
      </c>
      <c r="B13" s="95">
        <f>B2</f>
        <v>0.27800000000000002</v>
      </c>
      <c r="C13" s="95">
        <f t="shared" ref="C13:AJ13" si="1">C2</f>
        <v>0.27800000000000002</v>
      </c>
      <c r="D13" s="95">
        <f t="shared" si="1"/>
        <v>0.27800000000000002</v>
      </c>
      <c r="E13" s="95">
        <f t="shared" si="1"/>
        <v>0.27800000000000002</v>
      </c>
      <c r="F13" s="95">
        <f t="shared" si="1"/>
        <v>0.27800000000000002</v>
      </c>
      <c r="G13" s="95">
        <f t="shared" si="1"/>
        <v>0.27800000000000002</v>
      </c>
      <c r="H13" s="95">
        <f t="shared" si="1"/>
        <v>0.27800000000000002</v>
      </c>
      <c r="I13" s="95">
        <f t="shared" si="1"/>
        <v>0.27800000000000002</v>
      </c>
      <c r="J13" s="95">
        <f t="shared" si="1"/>
        <v>0.27800000000000002</v>
      </c>
      <c r="K13" s="95">
        <f t="shared" si="1"/>
        <v>0.27800000000000002</v>
      </c>
      <c r="L13" s="95">
        <f t="shared" si="1"/>
        <v>0.27800000000000002</v>
      </c>
      <c r="M13" s="95">
        <f t="shared" si="1"/>
        <v>0.27800000000000002</v>
      </c>
      <c r="N13" s="95">
        <f t="shared" si="1"/>
        <v>0.27800000000000002</v>
      </c>
      <c r="O13" s="95">
        <f t="shared" si="1"/>
        <v>0.27800000000000002</v>
      </c>
      <c r="P13" s="95">
        <f t="shared" si="1"/>
        <v>0.27800000000000002</v>
      </c>
      <c r="Q13" s="95">
        <f t="shared" si="1"/>
        <v>0.27800000000000002</v>
      </c>
      <c r="R13" s="95">
        <f t="shared" si="1"/>
        <v>0.27800000000000002</v>
      </c>
      <c r="S13" s="95">
        <f t="shared" si="1"/>
        <v>0.27800000000000002</v>
      </c>
      <c r="T13" s="95">
        <f t="shared" si="1"/>
        <v>0.27800000000000002</v>
      </c>
      <c r="U13" s="95">
        <f t="shared" si="1"/>
        <v>0.27800000000000002</v>
      </c>
      <c r="V13" s="95">
        <f t="shared" si="1"/>
        <v>0.27800000000000002</v>
      </c>
      <c r="W13" s="95">
        <f t="shared" si="1"/>
        <v>0.27800000000000002</v>
      </c>
      <c r="X13" s="95">
        <f t="shared" si="1"/>
        <v>0.27800000000000002</v>
      </c>
      <c r="Y13" s="95">
        <f t="shared" si="1"/>
        <v>0.27800000000000002</v>
      </c>
      <c r="Z13" s="95">
        <f t="shared" si="1"/>
        <v>0.27800000000000002</v>
      </c>
      <c r="AA13" s="95">
        <f t="shared" si="1"/>
        <v>0.27800000000000002</v>
      </c>
      <c r="AB13" s="95">
        <f t="shared" si="1"/>
        <v>0.27800000000000002</v>
      </c>
      <c r="AC13" s="95">
        <f t="shared" si="1"/>
        <v>0.27800000000000002</v>
      </c>
      <c r="AD13" s="95">
        <f t="shared" si="1"/>
        <v>0.27800000000000002</v>
      </c>
      <c r="AE13" s="95">
        <f t="shared" si="1"/>
        <v>0.27800000000000002</v>
      </c>
      <c r="AF13" s="95">
        <f t="shared" si="1"/>
        <v>0.27800000000000002</v>
      </c>
      <c r="AG13" s="95">
        <f t="shared" si="1"/>
        <v>0.27800000000000002</v>
      </c>
      <c r="AH13" s="95">
        <f t="shared" si="1"/>
        <v>0.27800000000000002</v>
      </c>
      <c r="AI13" s="95">
        <f t="shared" si="1"/>
        <v>0.27800000000000002</v>
      </c>
      <c r="AJ13" s="95">
        <f t="shared" si="1"/>
        <v>0.27800000000000002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3.6999999999999998E-2</v>
      </c>
      <c r="C17" s="57">
        <v>3.6999999999999998E-2</v>
      </c>
      <c r="D17" s="57">
        <v>3.6999999999999998E-2</v>
      </c>
      <c r="E17" s="57">
        <v>3.6999999999999998E-2</v>
      </c>
      <c r="F17" s="57">
        <v>3.6999999999999998E-2</v>
      </c>
      <c r="G17" s="57">
        <v>3.6999999999999998E-2</v>
      </c>
      <c r="H17" s="57">
        <v>3.6999999999999998E-2</v>
      </c>
      <c r="I17" s="57">
        <v>3.6999999999999998E-2</v>
      </c>
      <c r="J17" s="57">
        <v>3.6999999999999998E-2</v>
      </c>
      <c r="K17" s="57">
        <v>3.6999999999999998E-2</v>
      </c>
      <c r="L17" s="57">
        <v>3.6999999999999998E-2</v>
      </c>
      <c r="M17" s="57">
        <v>3.6999999999999998E-2</v>
      </c>
      <c r="N17" s="57">
        <v>3.6999999999999998E-2</v>
      </c>
      <c r="O17" s="57">
        <v>3.6999999999999998E-2</v>
      </c>
      <c r="P17" s="57">
        <v>3.6999999999999998E-2</v>
      </c>
      <c r="Q17" s="57">
        <v>3.6999999999999998E-2</v>
      </c>
      <c r="R17" s="57">
        <v>3.6999999999999998E-2</v>
      </c>
      <c r="S17" s="57">
        <v>3.6999999999999998E-2</v>
      </c>
      <c r="T17" s="57">
        <v>3.6999999999999998E-2</v>
      </c>
      <c r="U17" s="57">
        <v>3.6999999999999998E-2</v>
      </c>
      <c r="V17" s="57">
        <v>3.6999999999999998E-2</v>
      </c>
      <c r="W17" s="57">
        <v>3.6999999999999998E-2</v>
      </c>
      <c r="X17" s="57">
        <v>3.6999999999999998E-2</v>
      </c>
      <c r="Y17" s="57">
        <v>3.6999999999999998E-2</v>
      </c>
      <c r="Z17" s="57">
        <v>3.6999999999999998E-2</v>
      </c>
      <c r="AA17" s="57">
        <v>3.6999999999999998E-2</v>
      </c>
      <c r="AB17" s="57">
        <v>3.6999999999999998E-2</v>
      </c>
      <c r="AC17" s="57">
        <v>3.6999999999999998E-2</v>
      </c>
      <c r="AD17" s="57">
        <v>3.6999999999999998E-2</v>
      </c>
      <c r="AE17" s="57">
        <v>3.6999999999999998E-2</v>
      </c>
      <c r="AF17" s="57">
        <v>3.6999999999999998E-2</v>
      </c>
      <c r="AG17" s="57">
        <v>3.6999999999999998E-2</v>
      </c>
      <c r="AH17" s="57">
        <v>3.6999999999999998E-2</v>
      </c>
      <c r="AI17" s="57">
        <v>3.6999999999999998E-2</v>
      </c>
      <c r="AJ17" s="57">
        <v>3.6999999999999998E-2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5" customWidth="1"/>
    <col min="2" max="4" width="8" style="75" customWidth="1"/>
    <col min="5" max="36" width="7.625" style="75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B13" sqref="B13"/>
    </sheetView>
  </sheetViews>
  <sheetFormatPr defaultColWidth="12.625" defaultRowHeight="15" customHeight="1" x14ac:dyDescent="0.2"/>
  <cols>
    <col min="1" max="1" width="20.875" style="75" customWidth="1"/>
    <col min="2" max="4" width="8" style="75" customWidth="1"/>
    <col min="5" max="36" width="7.625" style="75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0.30580000000000007</v>
      </c>
      <c r="C2" s="57">
        <f t="shared" ref="C2:L5" si="0">$B2</f>
        <v>0.30580000000000007</v>
      </c>
      <c r="D2" s="57">
        <f t="shared" si="0"/>
        <v>0.30580000000000007</v>
      </c>
      <c r="E2" s="57">
        <f t="shared" si="0"/>
        <v>0.30580000000000007</v>
      </c>
      <c r="F2" s="57">
        <f t="shared" si="0"/>
        <v>0.30580000000000007</v>
      </c>
      <c r="G2" s="57">
        <f t="shared" si="0"/>
        <v>0.30580000000000007</v>
      </c>
      <c r="H2" s="57">
        <f t="shared" si="0"/>
        <v>0.30580000000000007</v>
      </c>
      <c r="I2" s="57">
        <f t="shared" si="0"/>
        <v>0.30580000000000007</v>
      </c>
      <c r="J2" s="57">
        <f t="shared" si="0"/>
        <v>0.30580000000000007</v>
      </c>
      <c r="K2" s="57">
        <f t="shared" si="0"/>
        <v>0.30580000000000007</v>
      </c>
      <c r="L2" s="57">
        <f t="shared" si="0"/>
        <v>0.30580000000000007</v>
      </c>
      <c r="M2" s="57">
        <f t="shared" ref="M2:V5" si="1">$B2</f>
        <v>0.30580000000000007</v>
      </c>
      <c r="N2" s="57">
        <f t="shared" si="1"/>
        <v>0.30580000000000007</v>
      </c>
      <c r="O2" s="57">
        <f t="shared" si="1"/>
        <v>0.30580000000000007</v>
      </c>
      <c r="P2" s="57">
        <f t="shared" si="1"/>
        <v>0.30580000000000007</v>
      </c>
      <c r="Q2" s="57">
        <f t="shared" si="1"/>
        <v>0.30580000000000007</v>
      </c>
      <c r="R2" s="57">
        <f t="shared" si="1"/>
        <v>0.30580000000000007</v>
      </c>
      <c r="S2" s="57">
        <f t="shared" si="1"/>
        <v>0.30580000000000007</v>
      </c>
      <c r="T2" s="57">
        <f t="shared" si="1"/>
        <v>0.30580000000000007</v>
      </c>
      <c r="U2" s="57">
        <f t="shared" si="1"/>
        <v>0.30580000000000007</v>
      </c>
      <c r="V2" s="57">
        <f t="shared" si="1"/>
        <v>0.30580000000000007</v>
      </c>
      <c r="W2" s="57">
        <f t="shared" ref="W2:AJ5" si="2">$B2</f>
        <v>0.30580000000000007</v>
      </c>
      <c r="X2" s="57">
        <f t="shared" si="2"/>
        <v>0.30580000000000007</v>
      </c>
      <c r="Y2" s="57">
        <f t="shared" si="2"/>
        <v>0.30580000000000007</v>
      </c>
      <c r="Z2" s="57">
        <f t="shared" si="2"/>
        <v>0.30580000000000007</v>
      </c>
      <c r="AA2" s="57">
        <f t="shared" si="2"/>
        <v>0.30580000000000007</v>
      </c>
      <c r="AB2" s="57">
        <f t="shared" si="2"/>
        <v>0.30580000000000007</v>
      </c>
      <c r="AC2" s="57">
        <f t="shared" si="2"/>
        <v>0.30580000000000007</v>
      </c>
      <c r="AD2" s="57">
        <f t="shared" si="2"/>
        <v>0.30580000000000007</v>
      </c>
      <c r="AE2" s="57">
        <f t="shared" si="2"/>
        <v>0.30580000000000007</v>
      </c>
      <c r="AF2" s="57">
        <f t="shared" si="2"/>
        <v>0.30580000000000007</v>
      </c>
      <c r="AG2" s="57">
        <f t="shared" si="2"/>
        <v>0.30580000000000007</v>
      </c>
      <c r="AH2" s="57">
        <f t="shared" si="2"/>
        <v>0.30580000000000007</v>
      </c>
      <c r="AI2" s="57">
        <f t="shared" si="2"/>
        <v>0.30580000000000007</v>
      </c>
      <c r="AJ2" s="57">
        <f t="shared" si="2"/>
        <v>0.30580000000000007</v>
      </c>
    </row>
    <row r="3" spans="1:36" ht="14.45" customHeight="1" x14ac:dyDescent="0.25">
      <c r="A3" s="10" t="s">
        <v>318</v>
      </c>
      <c r="B3" s="57">
        <f>'BECF-pre-ret'!B3*1.1</f>
        <v>0.70950000000000013</v>
      </c>
      <c r="C3" s="57">
        <f t="shared" si="0"/>
        <v>0.70950000000000013</v>
      </c>
      <c r="D3" s="57">
        <f t="shared" si="0"/>
        <v>0.70950000000000013</v>
      </c>
      <c r="E3" s="57">
        <f t="shared" si="0"/>
        <v>0.70950000000000013</v>
      </c>
      <c r="F3" s="57">
        <f t="shared" si="0"/>
        <v>0.70950000000000013</v>
      </c>
      <c r="G3" s="57">
        <f t="shared" si="0"/>
        <v>0.70950000000000013</v>
      </c>
      <c r="H3" s="57">
        <f t="shared" si="0"/>
        <v>0.70950000000000013</v>
      </c>
      <c r="I3" s="57">
        <f t="shared" si="0"/>
        <v>0.70950000000000013</v>
      </c>
      <c r="J3" s="57">
        <f t="shared" si="0"/>
        <v>0.70950000000000013</v>
      </c>
      <c r="K3" s="57">
        <f t="shared" si="0"/>
        <v>0.70950000000000013</v>
      </c>
      <c r="L3" s="57">
        <f t="shared" si="0"/>
        <v>0.70950000000000013</v>
      </c>
      <c r="M3" s="57">
        <f t="shared" si="1"/>
        <v>0.70950000000000013</v>
      </c>
      <c r="N3" s="57">
        <f t="shared" si="1"/>
        <v>0.70950000000000013</v>
      </c>
      <c r="O3" s="57">
        <f t="shared" si="1"/>
        <v>0.70950000000000013</v>
      </c>
      <c r="P3" s="57">
        <f t="shared" si="1"/>
        <v>0.70950000000000013</v>
      </c>
      <c r="Q3" s="57">
        <f t="shared" si="1"/>
        <v>0.70950000000000013</v>
      </c>
      <c r="R3" s="57">
        <f t="shared" si="1"/>
        <v>0.70950000000000013</v>
      </c>
      <c r="S3" s="57">
        <f t="shared" si="1"/>
        <v>0.70950000000000013</v>
      </c>
      <c r="T3" s="57">
        <f t="shared" si="1"/>
        <v>0.70950000000000013</v>
      </c>
      <c r="U3" s="57">
        <f t="shared" si="1"/>
        <v>0.70950000000000013</v>
      </c>
      <c r="V3" s="57">
        <f t="shared" si="1"/>
        <v>0.70950000000000013</v>
      </c>
      <c r="W3" s="57">
        <f t="shared" si="2"/>
        <v>0.70950000000000013</v>
      </c>
      <c r="X3" s="57">
        <f t="shared" si="2"/>
        <v>0.70950000000000013</v>
      </c>
      <c r="Y3" s="57">
        <f t="shared" si="2"/>
        <v>0.70950000000000013</v>
      </c>
      <c r="Z3" s="57">
        <f t="shared" si="2"/>
        <v>0.70950000000000013</v>
      </c>
      <c r="AA3" s="57">
        <f t="shared" si="2"/>
        <v>0.70950000000000013</v>
      </c>
      <c r="AB3" s="57">
        <f t="shared" si="2"/>
        <v>0.70950000000000013</v>
      </c>
      <c r="AC3" s="57">
        <f t="shared" si="2"/>
        <v>0.70950000000000013</v>
      </c>
      <c r="AD3" s="57">
        <f t="shared" si="2"/>
        <v>0.70950000000000013</v>
      </c>
      <c r="AE3" s="57">
        <f t="shared" si="2"/>
        <v>0.70950000000000013</v>
      </c>
      <c r="AF3" s="57">
        <f t="shared" si="2"/>
        <v>0.70950000000000013</v>
      </c>
      <c r="AG3" s="57">
        <f t="shared" si="2"/>
        <v>0.70950000000000013</v>
      </c>
      <c r="AH3" s="57">
        <f t="shared" si="2"/>
        <v>0.70950000000000013</v>
      </c>
      <c r="AI3" s="57">
        <f t="shared" si="2"/>
        <v>0.70950000000000013</v>
      </c>
      <c r="AJ3" s="57">
        <f t="shared" si="2"/>
        <v>0.70950000000000013</v>
      </c>
    </row>
    <row r="4" spans="1:36" ht="14.45" customHeight="1" x14ac:dyDescent="0.25">
      <c r="A4" s="10" t="s">
        <v>319</v>
      </c>
      <c r="B4" s="57">
        <f>'BECF-pre-ret'!B4</f>
        <v>0.749</v>
      </c>
      <c r="C4" s="57">
        <f t="shared" si="0"/>
        <v>0.749</v>
      </c>
      <c r="D4" s="57">
        <f t="shared" si="0"/>
        <v>0.749</v>
      </c>
      <c r="E4" s="57">
        <f t="shared" si="0"/>
        <v>0.749</v>
      </c>
      <c r="F4" s="57">
        <f t="shared" si="0"/>
        <v>0.749</v>
      </c>
      <c r="G4" s="57">
        <f t="shared" si="0"/>
        <v>0.749</v>
      </c>
      <c r="H4" s="57">
        <f t="shared" si="0"/>
        <v>0.749</v>
      </c>
      <c r="I4" s="57">
        <f t="shared" si="0"/>
        <v>0.749</v>
      </c>
      <c r="J4" s="57">
        <f t="shared" si="0"/>
        <v>0.749</v>
      </c>
      <c r="K4" s="57">
        <f t="shared" si="0"/>
        <v>0.749</v>
      </c>
      <c r="L4" s="57">
        <f t="shared" si="0"/>
        <v>0.749</v>
      </c>
      <c r="M4" s="57">
        <f t="shared" si="1"/>
        <v>0.749</v>
      </c>
      <c r="N4" s="57">
        <f t="shared" si="1"/>
        <v>0.749</v>
      </c>
      <c r="O4" s="57">
        <f t="shared" si="1"/>
        <v>0.749</v>
      </c>
      <c r="P4" s="57">
        <f t="shared" si="1"/>
        <v>0.749</v>
      </c>
      <c r="Q4" s="57">
        <f t="shared" si="1"/>
        <v>0.749</v>
      </c>
      <c r="R4" s="57">
        <f t="shared" si="1"/>
        <v>0.749</v>
      </c>
      <c r="S4" s="57">
        <f t="shared" si="1"/>
        <v>0.749</v>
      </c>
      <c r="T4" s="57">
        <f t="shared" si="1"/>
        <v>0.749</v>
      </c>
      <c r="U4" s="57">
        <f t="shared" si="1"/>
        <v>0.749</v>
      </c>
      <c r="V4" s="57">
        <f t="shared" si="1"/>
        <v>0.749</v>
      </c>
      <c r="W4" s="57">
        <f t="shared" si="2"/>
        <v>0.749</v>
      </c>
      <c r="X4" s="57">
        <f t="shared" si="2"/>
        <v>0.749</v>
      </c>
      <c r="Y4" s="57">
        <f t="shared" si="2"/>
        <v>0.749</v>
      </c>
      <c r="Z4" s="57">
        <f t="shared" si="2"/>
        <v>0.749</v>
      </c>
      <c r="AA4" s="57">
        <f t="shared" si="2"/>
        <v>0.749</v>
      </c>
      <c r="AB4" s="57">
        <f t="shared" si="2"/>
        <v>0.749</v>
      </c>
      <c r="AC4" s="57">
        <f t="shared" si="2"/>
        <v>0.749</v>
      </c>
      <c r="AD4" s="57">
        <f t="shared" si="2"/>
        <v>0.749</v>
      </c>
      <c r="AE4" s="57">
        <f t="shared" si="2"/>
        <v>0.749</v>
      </c>
      <c r="AF4" s="57">
        <f t="shared" si="2"/>
        <v>0.749</v>
      </c>
      <c r="AG4" s="57">
        <f t="shared" si="2"/>
        <v>0.749</v>
      </c>
      <c r="AH4" s="57">
        <f t="shared" si="2"/>
        <v>0.749</v>
      </c>
      <c r="AI4" s="57">
        <f t="shared" si="2"/>
        <v>0.749</v>
      </c>
      <c r="AJ4" s="57">
        <f t="shared" si="2"/>
        <v>0.749</v>
      </c>
    </row>
    <row r="5" spans="1:36" ht="14.45" customHeight="1" x14ac:dyDescent="0.25">
      <c r="A5" s="10" t="s">
        <v>320</v>
      </c>
      <c r="B5" s="57">
        <f>'BECF-pre-ret'!B5*1.1</f>
        <v>0.8932000000000001</v>
      </c>
      <c r="C5" s="57">
        <f t="shared" si="0"/>
        <v>0.8932000000000001</v>
      </c>
      <c r="D5" s="57">
        <f t="shared" si="0"/>
        <v>0.8932000000000001</v>
      </c>
      <c r="E5" s="57">
        <f t="shared" si="0"/>
        <v>0.8932000000000001</v>
      </c>
      <c r="F5" s="57">
        <f t="shared" si="0"/>
        <v>0.8932000000000001</v>
      </c>
      <c r="G5" s="57">
        <f t="shared" si="0"/>
        <v>0.8932000000000001</v>
      </c>
      <c r="H5" s="57">
        <f t="shared" si="0"/>
        <v>0.8932000000000001</v>
      </c>
      <c r="I5" s="57">
        <f t="shared" si="0"/>
        <v>0.8932000000000001</v>
      </c>
      <c r="J5" s="57">
        <f t="shared" si="0"/>
        <v>0.8932000000000001</v>
      </c>
      <c r="K5" s="57">
        <f t="shared" si="0"/>
        <v>0.8932000000000001</v>
      </c>
      <c r="L5" s="57">
        <f t="shared" si="0"/>
        <v>0.8932000000000001</v>
      </c>
      <c r="M5" s="57">
        <f t="shared" si="1"/>
        <v>0.8932000000000001</v>
      </c>
      <c r="N5" s="57">
        <f t="shared" si="1"/>
        <v>0.8932000000000001</v>
      </c>
      <c r="O5" s="57">
        <f t="shared" si="1"/>
        <v>0.8932000000000001</v>
      </c>
      <c r="P5" s="57">
        <f t="shared" si="1"/>
        <v>0.8932000000000001</v>
      </c>
      <c r="Q5" s="57">
        <f t="shared" si="1"/>
        <v>0.8932000000000001</v>
      </c>
      <c r="R5" s="57">
        <f t="shared" si="1"/>
        <v>0.8932000000000001</v>
      </c>
      <c r="S5" s="57">
        <f t="shared" si="1"/>
        <v>0.8932000000000001</v>
      </c>
      <c r="T5" s="57">
        <f t="shared" si="1"/>
        <v>0.8932000000000001</v>
      </c>
      <c r="U5" s="57">
        <f t="shared" si="1"/>
        <v>0.8932000000000001</v>
      </c>
      <c r="V5" s="57">
        <f t="shared" si="1"/>
        <v>0.8932000000000001</v>
      </c>
      <c r="W5" s="57">
        <f t="shared" si="2"/>
        <v>0.8932000000000001</v>
      </c>
      <c r="X5" s="57">
        <f t="shared" si="2"/>
        <v>0.8932000000000001</v>
      </c>
      <c r="Y5" s="57">
        <f t="shared" si="2"/>
        <v>0.8932000000000001</v>
      </c>
      <c r="Z5" s="57">
        <f t="shared" si="2"/>
        <v>0.8932000000000001</v>
      </c>
      <c r="AA5" s="57">
        <f t="shared" si="2"/>
        <v>0.8932000000000001</v>
      </c>
      <c r="AB5" s="57">
        <f t="shared" si="2"/>
        <v>0.8932000000000001</v>
      </c>
      <c r="AC5" s="57">
        <f t="shared" si="2"/>
        <v>0.8932000000000001</v>
      </c>
      <c r="AD5" s="57">
        <f t="shared" si="2"/>
        <v>0.8932000000000001</v>
      </c>
      <c r="AE5" s="57">
        <f t="shared" si="2"/>
        <v>0.8932000000000001</v>
      </c>
      <c r="AF5" s="57">
        <f t="shared" si="2"/>
        <v>0.8932000000000001</v>
      </c>
      <c r="AG5" s="57">
        <f t="shared" si="2"/>
        <v>0.8932000000000001</v>
      </c>
      <c r="AH5" s="57">
        <f t="shared" si="2"/>
        <v>0.8932000000000001</v>
      </c>
      <c r="AI5" s="57">
        <f t="shared" si="2"/>
        <v>0.8932000000000001</v>
      </c>
      <c r="AJ5" s="57">
        <f t="shared" si="2"/>
        <v>0.8932000000000001</v>
      </c>
    </row>
    <row r="6" spans="1:36" ht="14.45" customHeight="1" x14ac:dyDescent="0.25">
      <c r="A6" s="10" t="s">
        <v>300</v>
      </c>
      <c r="B6" s="57">
        <f t="shared" ref="B6:D7" si="3">C6</f>
        <v>0.2989615384615385</v>
      </c>
      <c r="C6" s="57">
        <f t="shared" si="3"/>
        <v>0.2989615384615385</v>
      </c>
      <c r="D6" s="57">
        <f t="shared" si="3"/>
        <v>0.2989615384615385</v>
      </c>
      <c r="E6" s="73">
        <f>'Gridlab Cap Factors'!C14</f>
        <v>0.2989615384615385</v>
      </c>
      <c r="F6" s="73">
        <f>'Gridlab Cap Factors'!D14</f>
        <v>0.2989615384615385</v>
      </c>
      <c r="G6" s="73">
        <f>'Gridlab Cap Factors'!E14</f>
        <v>0.2989615384615385</v>
      </c>
      <c r="H6" s="73">
        <f>'Gridlab Cap Factors'!F14</f>
        <v>0.2989615384615385</v>
      </c>
      <c r="I6" s="73">
        <f>'Gridlab Cap Factors'!G14</f>
        <v>0.2989615384615385</v>
      </c>
      <c r="J6" s="73">
        <f>'Gridlab Cap Factors'!H14</f>
        <v>0.2989615384615385</v>
      </c>
      <c r="K6" s="73">
        <f>'Gridlab Cap Factors'!I14</f>
        <v>0.316</v>
      </c>
      <c r="L6" s="73">
        <f>'Gridlab Cap Factors'!J14</f>
        <v>0.316</v>
      </c>
      <c r="M6" s="73">
        <f>'Gridlab Cap Factors'!K14</f>
        <v>0.318</v>
      </c>
      <c r="N6" s="73">
        <f>'Gridlab Cap Factors'!L14</f>
        <v>0.32</v>
      </c>
      <c r="O6" s="73">
        <f>'Gridlab Cap Factors'!M14</f>
        <v>0.29599999999999999</v>
      </c>
      <c r="P6" s="73">
        <f>'Gridlab Cap Factors'!N14</f>
        <v>0.27200000000000002</v>
      </c>
      <c r="Q6" s="73">
        <f>'Gridlab Cap Factors'!O14</f>
        <v>0.29499999999999998</v>
      </c>
      <c r="R6" s="73">
        <f>'Gridlab Cap Factors'!P14</f>
        <v>0.29499999999999998</v>
      </c>
      <c r="S6" s="73">
        <f>'Gridlab Cap Factors'!Q14</f>
        <v>0.30399999999999999</v>
      </c>
      <c r="T6" s="73">
        <f>'Gridlab Cap Factors'!R14</f>
        <v>0.30599999999999999</v>
      </c>
      <c r="U6" s="73">
        <f>'Gridlab Cap Factors'!S14</f>
        <v>0.308</v>
      </c>
      <c r="V6" s="73">
        <f>'Gridlab Cap Factors'!T14</f>
        <v>0.26450000000000001</v>
      </c>
      <c r="W6" s="73">
        <f>'Gridlab Cap Factors'!U14</f>
        <v>0.26200000000000001</v>
      </c>
      <c r="X6" s="73">
        <f>'Gridlab Cap Factors'!V14</f>
        <v>0.25950000000000001</v>
      </c>
      <c r="Y6" s="73">
        <f>'Gridlab Cap Factors'!W14</f>
        <v>0.25700000000000001</v>
      </c>
      <c r="Z6" s="73">
        <f>'Gridlab Cap Factors'!X14</f>
        <v>0.2545</v>
      </c>
      <c r="AA6" s="73">
        <f>'Gridlab Cap Factors'!Y14</f>
        <v>0.29249999999999998</v>
      </c>
      <c r="AB6" s="73">
        <f>'Gridlab Cap Factors'!Z14</f>
        <v>0.30149999999999999</v>
      </c>
      <c r="AC6" s="73">
        <f>'Gridlab Cap Factors'!AA14</f>
        <v>0.307</v>
      </c>
      <c r="AD6" s="73">
        <f>'Gridlab Cap Factors'!AB14</f>
        <v>0.312</v>
      </c>
      <c r="AE6" s="73">
        <f>'Gridlab Cap Factors'!AC14</f>
        <v>0.316</v>
      </c>
      <c r="AF6" s="73">
        <f>'Gridlab Cap Factors'!AD14</f>
        <v>0.3175</v>
      </c>
      <c r="AG6" s="73">
        <f>'Gridlab Cap Factors'!AE14</f>
        <v>0.31850000000000001</v>
      </c>
      <c r="AH6" s="73">
        <f>'Gridlab Cap Factors'!AF14</f>
        <v>0.32</v>
      </c>
      <c r="AI6" s="73">
        <f>'Gridlab Cap Factors'!AG14</f>
        <v>0.32150000000000001</v>
      </c>
      <c r="AJ6" s="73">
        <f>'Gridlab Cap Factors'!AH14</f>
        <v>0.32300000000000001</v>
      </c>
    </row>
    <row r="7" spans="1:36" ht="14.45" customHeight="1" x14ac:dyDescent="0.25">
      <c r="A7" s="10" t="s">
        <v>296</v>
      </c>
      <c r="B7" s="57">
        <f t="shared" si="3"/>
        <v>0.26200000000000001</v>
      </c>
      <c r="C7" s="57">
        <f t="shared" si="3"/>
        <v>0.26200000000000001</v>
      </c>
      <c r="D7" s="57">
        <f t="shared" si="3"/>
        <v>0.26200000000000001</v>
      </c>
      <c r="E7" s="73">
        <f>'Gridlab Cap Factors'!C12</f>
        <v>0.26200000000000001</v>
      </c>
      <c r="F7" s="73">
        <f>'Gridlab Cap Factors'!D12</f>
        <v>0.26200000000000001</v>
      </c>
      <c r="G7" s="73">
        <f>'Gridlab Cap Factors'!E12</f>
        <v>0.2545</v>
      </c>
      <c r="H7" s="73">
        <f>'Gridlab Cap Factors'!F12</f>
        <v>0.2535</v>
      </c>
      <c r="I7" s="73">
        <f>'Gridlab Cap Factors'!G12</f>
        <v>0.2465</v>
      </c>
      <c r="J7" s="73">
        <f>'Gridlab Cap Factors'!H12</f>
        <v>0.245</v>
      </c>
      <c r="K7" s="73">
        <f>'Gridlab Cap Factors'!I12</f>
        <v>0.24399999999999999</v>
      </c>
      <c r="L7" s="73">
        <f>'Gridlab Cap Factors'!J12</f>
        <v>0.24299999999999999</v>
      </c>
      <c r="M7" s="73">
        <f>'Gridlab Cap Factors'!K12</f>
        <v>0.24</v>
      </c>
      <c r="N7" s="73">
        <f>'Gridlab Cap Factors'!L12</f>
        <v>0.23849999999999999</v>
      </c>
      <c r="O7" s="73">
        <f>'Gridlab Cap Factors'!M12</f>
        <v>0.23499999999999999</v>
      </c>
      <c r="P7" s="73">
        <f>'Gridlab Cap Factors'!N12</f>
        <v>0.23100000000000001</v>
      </c>
      <c r="Q7" s="73">
        <f>'Gridlab Cap Factors'!O12</f>
        <v>0.23200000000000001</v>
      </c>
      <c r="R7" s="73">
        <f>'Gridlab Cap Factors'!P12</f>
        <v>0.23250000000000001</v>
      </c>
      <c r="S7" s="73">
        <f>'Gridlab Cap Factors'!Q12</f>
        <v>0.23150000000000001</v>
      </c>
      <c r="T7" s="73">
        <f>'Gridlab Cap Factors'!R12</f>
        <v>0.23</v>
      </c>
      <c r="U7" s="73">
        <f>'Gridlab Cap Factors'!S12</f>
        <v>0.22850000000000001</v>
      </c>
      <c r="V7" s="73">
        <f>'Gridlab Cap Factors'!T12</f>
        <v>0.22700000000000001</v>
      </c>
      <c r="W7" s="73">
        <f>'Gridlab Cap Factors'!U12</f>
        <v>0.22550000000000001</v>
      </c>
      <c r="X7" s="73">
        <f>'Gridlab Cap Factors'!V12</f>
        <v>0.224</v>
      </c>
      <c r="Y7" s="73">
        <f>'Gridlab Cap Factors'!W12</f>
        <v>0.2235</v>
      </c>
      <c r="Z7" s="73">
        <f>'Gridlab Cap Factors'!X12</f>
        <v>0.222</v>
      </c>
      <c r="AA7" s="73">
        <f>'Gridlab Cap Factors'!Y12</f>
        <v>0.2215</v>
      </c>
      <c r="AB7" s="73">
        <f>'Gridlab Cap Factors'!Z12</f>
        <v>0.222</v>
      </c>
      <c r="AC7" s="73">
        <f>'Gridlab Cap Factors'!AA12</f>
        <v>0.2225</v>
      </c>
      <c r="AD7" s="73">
        <f>'Gridlab Cap Factors'!AB12</f>
        <v>0.223</v>
      </c>
      <c r="AE7" s="73">
        <f>'Gridlab Cap Factors'!AC12</f>
        <v>0.2235</v>
      </c>
      <c r="AF7" s="73">
        <f>'Gridlab Cap Factors'!AD12</f>
        <v>0.223</v>
      </c>
      <c r="AG7" s="73">
        <f>'Gridlab Cap Factors'!AE12</f>
        <v>0.2225</v>
      </c>
      <c r="AH7" s="73">
        <f>'Gridlab Cap Factors'!AF12</f>
        <v>0.2215</v>
      </c>
      <c r="AI7" s="73">
        <f>'Gridlab Cap Factors'!AG12</f>
        <v>0.221</v>
      </c>
      <c r="AJ7" s="73">
        <f>'Gridlab Cap Factors'!AH12</f>
        <v>0.2205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0.79970000000000008</v>
      </c>
      <c r="C9" s="57">
        <f t="shared" ref="C9:L13" si="4">$B9</f>
        <v>0.79970000000000008</v>
      </c>
      <c r="D9" s="57">
        <f t="shared" si="4"/>
        <v>0.79970000000000008</v>
      </c>
      <c r="E9" s="57">
        <f t="shared" si="4"/>
        <v>0.79970000000000008</v>
      </c>
      <c r="F9" s="57">
        <f t="shared" si="4"/>
        <v>0.79970000000000008</v>
      </c>
      <c r="G9" s="57">
        <f t="shared" si="4"/>
        <v>0.79970000000000008</v>
      </c>
      <c r="H9" s="57">
        <f t="shared" si="4"/>
        <v>0.79970000000000008</v>
      </c>
      <c r="I9" s="57">
        <f t="shared" si="4"/>
        <v>0.79970000000000008</v>
      </c>
      <c r="J9" s="57">
        <f t="shared" si="4"/>
        <v>0.79970000000000008</v>
      </c>
      <c r="K9" s="57">
        <f t="shared" si="4"/>
        <v>0.79970000000000008</v>
      </c>
      <c r="L9" s="57">
        <f t="shared" si="4"/>
        <v>0.79970000000000008</v>
      </c>
      <c r="M9" s="57">
        <f t="shared" ref="M9:V13" si="5">$B9</f>
        <v>0.79970000000000008</v>
      </c>
      <c r="N9" s="57">
        <f t="shared" si="5"/>
        <v>0.79970000000000008</v>
      </c>
      <c r="O9" s="57">
        <f t="shared" si="5"/>
        <v>0.79970000000000008</v>
      </c>
      <c r="P9" s="57">
        <f t="shared" si="5"/>
        <v>0.79970000000000008</v>
      </c>
      <c r="Q9" s="57">
        <f t="shared" si="5"/>
        <v>0.79970000000000008</v>
      </c>
      <c r="R9" s="57">
        <f t="shared" si="5"/>
        <v>0.79970000000000008</v>
      </c>
      <c r="S9" s="57">
        <f t="shared" si="5"/>
        <v>0.79970000000000008</v>
      </c>
      <c r="T9" s="57">
        <f t="shared" si="5"/>
        <v>0.79970000000000008</v>
      </c>
      <c r="U9" s="57">
        <f t="shared" si="5"/>
        <v>0.79970000000000008</v>
      </c>
      <c r="V9" s="57">
        <f t="shared" si="5"/>
        <v>0.79970000000000008</v>
      </c>
      <c r="W9" s="57">
        <f t="shared" ref="W9:AJ13" si="6">$B9</f>
        <v>0.79970000000000008</v>
      </c>
      <c r="X9" s="57">
        <f t="shared" si="6"/>
        <v>0.79970000000000008</v>
      </c>
      <c r="Y9" s="57">
        <f t="shared" si="6"/>
        <v>0.79970000000000008</v>
      </c>
      <c r="Z9" s="57">
        <f t="shared" si="6"/>
        <v>0.79970000000000008</v>
      </c>
      <c r="AA9" s="57">
        <f t="shared" si="6"/>
        <v>0.79970000000000008</v>
      </c>
      <c r="AB9" s="57">
        <f t="shared" si="6"/>
        <v>0.79970000000000008</v>
      </c>
      <c r="AC9" s="57">
        <f t="shared" si="6"/>
        <v>0.79970000000000008</v>
      </c>
      <c r="AD9" s="57">
        <f t="shared" si="6"/>
        <v>0.79970000000000008</v>
      </c>
      <c r="AE9" s="57">
        <f t="shared" si="6"/>
        <v>0.79970000000000008</v>
      </c>
      <c r="AF9" s="57">
        <f t="shared" si="6"/>
        <v>0.79970000000000008</v>
      </c>
      <c r="AG9" s="57">
        <f t="shared" si="6"/>
        <v>0.79970000000000008</v>
      </c>
      <c r="AH9" s="57">
        <f t="shared" si="6"/>
        <v>0.79970000000000008</v>
      </c>
      <c r="AI9" s="57">
        <f t="shared" si="6"/>
        <v>0.79970000000000008</v>
      </c>
      <c r="AJ9" s="57">
        <f t="shared" si="6"/>
        <v>0.79970000000000008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0.42642600000000003</v>
      </c>
      <c r="C11" s="57">
        <f t="shared" si="4"/>
        <v>0.42642600000000003</v>
      </c>
      <c r="D11" s="57">
        <f t="shared" si="4"/>
        <v>0.42642600000000003</v>
      </c>
      <c r="E11" s="57">
        <f t="shared" si="4"/>
        <v>0.42642600000000003</v>
      </c>
      <c r="F11" s="57">
        <f t="shared" si="4"/>
        <v>0.42642600000000003</v>
      </c>
      <c r="G11" s="57">
        <f t="shared" si="4"/>
        <v>0.42642600000000003</v>
      </c>
      <c r="H11" s="57">
        <f t="shared" si="4"/>
        <v>0.42642600000000003</v>
      </c>
      <c r="I11" s="57">
        <f t="shared" si="4"/>
        <v>0.42642600000000003</v>
      </c>
      <c r="J11" s="57">
        <f t="shared" si="4"/>
        <v>0.42642600000000003</v>
      </c>
      <c r="K11" s="57">
        <f t="shared" si="4"/>
        <v>0.42642600000000003</v>
      </c>
      <c r="L11" s="57">
        <f t="shared" si="4"/>
        <v>0.42642600000000003</v>
      </c>
      <c r="M11" s="57">
        <f t="shared" si="5"/>
        <v>0.42642600000000003</v>
      </c>
      <c r="N11" s="57">
        <f t="shared" si="5"/>
        <v>0.42642600000000003</v>
      </c>
      <c r="O11" s="57">
        <f t="shared" si="5"/>
        <v>0.42642600000000003</v>
      </c>
      <c r="P11" s="57">
        <f t="shared" si="5"/>
        <v>0.42642600000000003</v>
      </c>
      <c r="Q11" s="57">
        <f t="shared" si="5"/>
        <v>0.42642600000000003</v>
      </c>
      <c r="R11" s="57">
        <f t="shared" si="5"/>
        <v>0.42642600000000003</v>
      </c>
      <c r="S11" s="57">
        <f t="shared" si="5"/>
        <v>0.42642600000000003</v>
      </c>
      <c r="T11" s="57">
        <f t="shared" si="5"/>
        <v>0.42642600000000003</v>
      </c>
      <c r="U11" s="57">
        <f t="shared" si="5"/>
        <v>0.42642600000000003</v>
      </c>
      <c r="V11" s="57">
        <f t="shared" si="5"/>
        <v>0.42642600000000003</v>
      </c>
      <c r="W11" s="57">
        <f t="shared" si="6"/>
        <v>0.42642600000000003</v>
      </c>
      <c r="X11" s="57">
        <f t="shared" si="6"/>
        <v>0.42642600000000003</v>
      </c>
      <c r="Y11" s="57">
        <f t="shared" si="6"/>
        <v>0.42642600000000003</v>
      </c>
      <c r="Z11" s="57">
        <f t="shared" si="6"/>
        <v>0.42642600000000003</v>
      </c>
      <c r="AA11" s="57">
        <f t="shared" si="6"/>
        <v>0.42642600000000003</v>
      </c>
      <c r="AB11" s="57">
        <f t="shared" si="6"/>
        <v>0.42642600000000003</v>
      </c>
      <c r="AC11" s="57">
        <f t="shared" si="6"/>
        <v>0.42642600000000003</v>
      </c>
      <c r="AD11" s="57">
        <f t="shared" si="6"/>
        <v>0.42642600000000003</v>
      </c>
      <c r="AE11" s="57">
        <f t="shared" si="6"/>
        <v>0.42642600000000003</v>
      </c>
      <c r="AF11" s="57">
        <f t="shared" si="6"/>
        <v>0.42642600000000003</v>
      </c>
      <c r="AG11" s="57">
        <f t="shared" si="6"/>
        <v>0.42642600000000003</v>
      </c>
      <c r="AH11" s="57">
        <f t="shared" si="6"/>
        <v>0.42642600000000003</v>
      </c>
      <c r="AI11" s="57">
        <f t="shared" si="6"/>
        <v>0.42642600000000003</v>
      </c>
      <c r="AJ11" s="57">
        <f t="shared" si="6"/>
        <v>0.42642600000000003</v>
      </c>
    </row>
    <row r="12" spans="1:36" ht="14.45" customHeight="1" x14ac:dyDescent="0.25">
      <c r="A12" s="10" t="s">
        <v>325</v>
      </c>
      <c r="B12" s="57">
        <f>'BECF-pre-ret'!B12*1.1</f>
        <v>0.28270000000000001</v>
      </c>
      <c r="C12" s="57">
        <f t="shared" si="4"/>
        <v>0.28270000000000001</v>
      </c>
      <c r="D12" s="57">
        <f t="shared" si="4"/>
        <v>0.28270000000000001</v>
      </c>
      <c r="E12" s="57">
        <f t="shared" si="4"/>
        <v>0.28270000000000001</v>
      </c>
      <c r="F12" s="57">
        <f t="shared" si="4"/>
        <v>0.28270000000000001</v>
      </c>
      <c r="G12" s="57">
        <f t="shared" si="4"/>
        <v>0.28270000000000001</v>
      </c>
      <c r="H12" s="57">
        <f t="shared" si="4"/>
        <v>0.28270000000000001</v>
      </c>
      <c r="I12" s="57">
        <f t="shared" si="4"/>
        <v>0.28270000000000001</v>
      </c>
      <c r="J12" s="57">
        <f t="shared" si="4"/>
        <v>0.28270000000000001</v>
      </c>
      <c r="K12" s="57">
        <f t="shared" si="4"/>
        <v>0.28270000000000001</v>
      </c>
      <c r="L12" s="57">
        <f t="shared" si="4"/>
        <v>0.28270000000000001</v>
      </c>
      <c r="M12" s="57">
        <f t="shared" si="5"/>
        <v>0.28270000000000001</v>
      </c>
      <c r="N12" s="57">
        <f t="shared" si="5"/>
        <v>0.28270000000000001</v>
      </c>
      <c r="O12" s="57">
        <f t="shared" si="5"/>
        <v>0.28270000000000001</v>
      </c>
      <c r="P12" s="57">
        <f t="shared" si="5"/>
        <v>0.28270000000000001</v>
      </c>
      <c r="Q12" s="57">
        <f t="shared" si="5"/>
        <v>0.28270000000000001</v>
      </c>
      <c r="R12" s="57">
        <f t="shared" si="5"/>
        <v>0.28270000000000001</v>
      </c>
      <c r="S12" s="57">
        <f t="shared" si="5"/>
        <v>0.28270000000000001</v>
      </c>
      <c r="T12" s="57">
        <f t="shared" si="5"/>
        <v>0.28270000000000001</v>
      </c>
      <c r="U12" s="57">
        <f t="shared" si="5"/>
        <v>0.28270000000000001</v>
      </c>
      <c r="V12" s="57">
        <f t="shared" si="5"/>
        <v>0.28270000000000001</v>
      </c>
      <c r="W12" s="57">
        <f t="shared" si="6"/>
        <v>0.28270000000000001</v>
      </c>
      <c r="X12" s="57">
        <f t="shared" si="6"/>
        <v>0.28270000000000001</v>
      </c>
      <c r="Y12" s="57">
        <f t="shared" si="6"/>
        <v>0.28270000000000001</v>
      </c>
      <c r="Z12" s="57">
        <f t="shared" si="6"/>
        <v>0.28270000000000001</v>
      </c>
      <c r="AA12" s="57">
        <f t="shared" si="6"/>
        <v>0.28270000000000001</v>
      </c>
      <c r="AB12" s="57">
        <f t="shared" si="6"/>
        <v>0.28270000000000001</v>
      </c>
      <c r="AC12" s="57">
        <f t="shared" si="6"/>
        <v>0.28270000000000001</v>
      </c>
      <c r="AD12" s="57">
        <f t="shared" si="6"/>
        <v>0.28270000000000001</v>
      </c>
      <c r="AE12" s="57">
        <f t="shared" si="6"/>
        <v>0.28270000000000001</v>
      </c>
      <c r="AF12" s="57">
        <f t="shared" si="6"/>
        <v>0.28270000000000001</v>
      </c>
      <c r="AG12" s="57">
        <f t="shared" si="6"/>
        <v>0.28270000000000001</v>
      </c>
      <c r="AH12" s="57">
        <f t="shared" si="6"/>
        <v>0.28270000000000001</v>
      </c>
      <c r="AI12" s="57">
        <f t="shared" si="6"/>
        <v>0.28270000000000001</v>
      </c>
      <c r="AJ12" s="57">
        <f t="shared" si="6"/>
        <v>0.28270000000000001</v>
      </c>
    </row>
    <row r="13" spans="1:36" ht="14.45" customHeight="1" x14ac:dyDescent="0.25">
      <c r="A13" s="10" t="s">
        <v>326</v>
      </c>
      <c r="B13" s="57">
        <f>'BECF-pre-ret'!B13*1.1</f>
        <v>0.30580000000000007</v>
      </c>
      <c r="C13" s="57">
        <f t="shared" si="4"/>
        <v>0.30580000000000007</v>
      </c>
      <c r="D13" s="57">
        <f t="shared" si="4"/>
        <v>0.30580000000000007</v>
      </c>
      <c r="E13" s="57">
        <f t="shared" si="4"/>
        <v>0.30580000000000007</v>
      </c>
      <c r="F13" s="57">
        <f t="shared" si="4"/>
        <v>0.30580000000000007</v>
      </c>
      <c r="G13" s="57">
        <f t="shared" si="4"/>
        <v>0.30580000000000007</v>
      </c>
      <c r="H13" s="57">
        <f t="shared" si="4"/>
        <v>0.30580000000000007</v>
      </c>
      <c r="I13" s="57">
        <f t="shared" si="4"/>
        <v>0.30580000000000007</v>
      </c>
      <c r="J13" s="57">
        <f t="shared" si="4"/>
        <v>0.30580000000000007</v>
      </c>
      <c r="K13" s="57">
        <f t="shared" si="4"/>
        <v>0.30580000000000007</v>
      </c>
      <c r="L13" s="57">
        <f t="shared" si="4"/>
        <v>0.30580000000000007</v>
      </c>
      <c r="M13" s="57">
        <f t="shared" si="5"/>
        <v>0.30580000000000007</v>
      </c>
      <c r="N13" s="57">
        <f t="shared" si="5"/>
        <v>0.30580000000000007</v>
      </c>
      <c r="O13" s="57">
        <f t="shared" si="5"/>
        <v>0.30580000000000007</v>
      </c>
      <c r="P13" s="57">
        <f t="shared" si="5"/>
        <v>0.30580000000000007</v>
      </c>
      <c r="Q13" s="57">
        <f t="shared" si="5"/>
        <v>0.30580000000000007</v>
      </c>
      <c r="R13" s="57">
        <f t="shared" si="5"/>
        <v>0.30580000000000007</v>
      </c>
      <c r="S13" s="57">
        <f t="shared" si="5"/>
        <v>0.30580000000000007</v>
      </c>
      <c r="T13" s="57">
        <f t="shared" si="5"/>
        <v>0.30580000000000007</v>
      </c>
      <c r="U13" s="57">
        <f t="shared" si="5"/>
        <v>0.30580000000000007</v>
      </c>
      <c r="V13" s="57">
        <f t="shared" si="5"/>
        <v>0.30580000000000007</v>
      </c>
      <c r="W13" s="57">
        <f t="shared" si="6"/>
        <v>0.30580000000000007</v>
      </c>
      <c r="X13" s="57">
        <f t="shared" si="6"/>
        <v>0.30580000000000007</v>
      </c>
      <c r="Y13" s="57">
        <f t="shared" si="6"/>
        <v>0.30580000000000007</v>
      </c>
      <c r="Z13" s="57">
        <f t="shared" si="6"/>
        <v>0.30580000000000007</v>
      </c>
      <c r="AA13" s="57">
        <f t="shared" si="6"/>
        <v>0.30580000000000007</v>
      </c>
      <c r="AB13" s="57">
        <f t="shared" si="6"/>
        <v>0.30580000000000007</v>
      </c>
      <c r="AC13" s="57">
        <f t="shared" si="6"/>
        <v>0.30580000000000007</v>
      </c>
      <c r="AD13" s="57">
        <f t="shared" si="6"/>
        <v>0.30580000000000007</v>
      </c>
      <c r="AE13" s="57">
        <f t="shared" si="6"/>
        <v>0.30580000000000007</v>
      </c>
      <c r="AF13" s="57">
        <f t="shared" si="6"/>
        <v>0.30580000000000007</v>
      </c>
      <c r="AG13" s="57">
        <f t="shared" si="6"/>
        <v>0.30580000000000007</v>
      </c>
      <c r="AH13" s="57">
        <f t="shared" si="6"/>
        <v>0.30580000000000007</v>
      </c>
      <c r="AI13" s="57">
        <f t="shared" si="6"/>
        <v>0.30580000000000007</v>
      </c>
      <c r="AJ13" s="57">
        <f t="shared" si="6"/>
        <v>0.30580000000000007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4.07E-2</v>
      </c>
      <c r="C17" s="57">
        <f t="shared" si="7"/>
        <v>4.07E-2</v>
      </c>
      <c r="D17" s="57">
        <f t="shared" si="7"/>
        <v>4.07E-2</v>
      </c>
      <c r="E17" s="57">
        <f t="shared" si="7"/>
        <v>4.07E-2</v>
      </c>
      <c r="F17" s="57">
        <f t="shared" si="7"/>
        <v>4.07E-2</v>
      </c>
      <c r="G17" s="57">
        <f t="shared" si="7"/>
        <v>4.07E-2</v>
      </c>
      <c r="H17" s="57">
        <f t="shared" si="7"/>
        <v>4.07E-2</v>
      </c>
      <c r="I17" s="57">
        <f t="shared" si="7"/>
        <v>4.07E-2</v>
      </c>
      <c r="J17" s="57">
        <f t="shared" si="7"/>
        <v>4.07E-2</v>
      </c>
      <c r="K17" s="57">
        <f t="shared" si="7"/>
        <v>4.07E-2</v>
      </c>
      <c r="L17" s="57">
        <f t="shared" si="7"/>
        <v>4.07E-2</v>
      </c>
      <c r="M17" s="57">
        <f t="shared" si="8"/>
        <v>4.07E-2</v>
      </c>
      <c r="N17" s="57">
        <f t="shared" si="8"/>
        <v>4.07E-2</v>
      </c>
      <c r="O17" s="57">
        <f t="shared" si="8"/>
        <v>4.07E-2</v>
      </c>
      <c r="P17" s="57">
        <f t="shared" si="8"/>
        <v>4.07E-2</v>
      </c>
      <c r="Q17" s="57">
        <f t="shared" si="8"/>
        <v>4.07E-2</v>
      </c>
      <c r="R17" s="57">
        <f t="shared" si="8"/>
        <v>4.07E-2</v>
      </c>
      <c r="S17" s="57">
        <f t="shared" si="8"/>
        <v>4.07E-2</v>
      </c>
      <c r="T17" s="57">
        <f t="shared" si="8"/>
        <v>4.07E-2</v>
      </c>
      <c r="U17" s="57">
        <f t="shared" si="8"/>
        <v>4.07E-2</v>
      </c>
      <c r="V17" s="57">
        <f t="shared" si="8"/>
        <v>4.07E-2</v>
      </c>
      <c r="W17" s="57">
        <f t="shared" si="9"/>
        <v>4.07E-2</v>
      </c>
      <c r="X17" s="57">
        <f t="shared" si="9"/>
        <v>4.07E-2</v>
      </c>
      <c r="Y17" s="57">
        <f t="shared" si="9"/>
        <v>4.07E-2</v>
      </c>
      <c r="Z17" s="57">
        <f t="shared" si="9"/>
        <v>4.07E-2</v>
      </c>
      <c r="AA17" s="57">
        <f t="shared" si="9"/>
        <v>4.07E-2</v>
      </c>
      <c r="AB17" s="57">
        <f t="shared" si="9"/>
        <v>4.07E-2</v>
      </c>
      <c r="AC17" s="57">
        <f t="shared" si="9"/>
        <v>4.07E-2</v>
      </c>
      <c r="AD17" s="57">
        <f t="shared" si="9"/>
        <v>4.07E-2</v>
      </c>
      <c r="AE17" s="57">
        <f t="shared" si="9"/>
        <v>4.07E-2</v>
      </c>
      <c r="AF17" s="57">
        <f t="shared" si="9"/>
        <v>4.07E-2</v>
      </c>
      <c r="AG17" s="57">
        <f t="shared" si="9"/>
        <v>4.07E-2</v>
      </c>
      <c r="AH17" s="57">
        <f t="shared" si="9"/>
        <v>4.07E-2</v>
      </c>
      <c r="AI17" s="57">
        <f t="shared" si="9"/>
        <v>4.07E-2</v>
      </c>
      <c r="AJ17" s="57">
        <f t="shared" si="9"/>
        <v>4.07E-2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</vt:i4>
      </vt:variant>
    </vt:vector>
  </HeadingPairs>
  <TitlesOfParts>
    <vt:vector size="12" baseType="lpstr">
      <vt:lpstr>About</vt:lpstr>
      <vt:lpstr>NREL ATB</vt:lpstr>
      <vt:lpstr>Wind By State</vt:lpstr>
      <vt:lpstr>Solar by State</vt:lpstr>
      <vt:lpstr>Table 4.8.B</vt:lpstr>
      <vt:lpstr>Gridlab Cap Factors</vt:lpstr>
      <vt:lpstr>15 Capacity Factors Annual</vt:lpstr>
      <vt:lpstr>BECF-pre-ret</vt:lpstr>
      <vt:lpstr>BECF-pre-nonret</vt:lpstr>
      <vt:lpstr>BECF-new</vt:lpstr>
      <vt:lpstr>cities</vt:lpstr>
      <vt:lpstr>'15 Capacity Factors Annual'!Print_Titles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2021-04-21T20:07:00Z</dcterms:modified>
</cp:coreProperties>
</file>