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Louisiana\LA-eps\InputData\land\BLAPE\"/>
    </mc:Choice>
  </mc:AlternateContent>
  <xr:revisionPtr revIDLastSave="0" documentId="8_{FF13E164-30C0-48C5-978A-C6B957DFA44A}" xr6:coauthVersionLast="47" xr6:coauthVersionMax="47" xr10:uidLastSave="{00000000-0000-0000-0000-000000000000}"/>
  <bookViews>
    <workbookView xWindow="-110" yWindow="-110" windowWidth="25820" windowHeight="14020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/>
  <c r="S23" i="4"/>
  <c r="AA23" i="4"/>
  <c r="AI23" i="4"/>
  <c r="I23" i="4"/>
  <c r="D23" i="4"/>
  <c r="L23" i="4"/>
  <c r="T23" i="4"/>
  <c r="AB23" i="4"/>
  <c r="AJ23" i="4"/>
  <c r="Y23" i="4"/>
  <c r="E23" i="4"/>
  <c r="M23" i="4"/>
  <c r="U23" i="4"/>
  <c r="AC23" i="4"/>
  <c r="AK23" i="4"/>
  <c r="A25" i="4" s="1"/>
  <c r="AF23" i="4"/>
  <c r="AG23" i="4"/>
  <c r="Z23" i="4"/>
  <c r="F23" i="4"/>
  <c r="N23" i="4"/>
  <c r="V23" i="4"/>
  <c r="AD23" i="4"/>
  <c r="C23" i="4"/>
  <c r="X23" i="4"/>
  <c r="J23" i="4"/>
  <c r="G23" i="4"/>
  <c r="O23" i="4"/>
  <c r="W23" i="4"/>
  <c r="AE23" i="4"/>
  <c r="P23" i="4"/>
  <c r="Q23" i="4"/>
  <c r="AH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F2" i="7" l="1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<sst xmlns="http://schemas.openxmlformats.org/spreadsheetml/2006/main" count="15367" uniqueCount="462">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</sst>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58203125" defaultRowHeight="15" customHeight="1" x14ac:dyDescent="0.3"/>
  <cols>
    <col min="1" max="1" width="8.08203125" style="26" customWidth="1"/>
    <col min="2" max="2" width="45.08203125" style="26" customWidth="1"/>
    <col min="3" max="26" width="7.58203125" style="26" customWidth="1"/>
  </cols>
  <sheetData>
    <row r="1" spans="1:8" ht="14.5" x14ac:dyDescent="0.35">
      <c r="A1" s="1" t="s">
        <v>0</v>
      </c>
      <c r="B1" s="2" t="s">
        <v>50</v>
      </c>
      <c r="C1" s="57">
        <v>44412</v>
      </c>
      <c r="H1" s="53" t="s">
        <v>2</v>
      </c>
    </row>
    <row r="2" spans="1:8" ht="14.5" x14ac:dyDescent="0.35">
      <c r="B2" s="2" t="str">
        <f>LOOKUP(B1,F2:G51,G2:G51)</f>
        <v>LA</v>
      </c>
      <c r="F2" s="2" t="s">
        <v>3</v>
      </c>
      <c r="G2" s="2" t="s">
        <v>4</v>
      </c>
    </row>
    <row r="3" spans="1:8" ht="14.5" x14ac:dyDescent="0.35">
      <c r="A3" s="1" t="s">
        <v>5</v>
      </c>
      <c r="B3" s="3" t="s">
        <v>6</v>
      </c>
      <c r="F3" s="2" t="s">
        <v>7</v>
      </c>
      <c r="G3" s="2" t="s">
        <v>8</v>
      </c>
    </row>
    <row r="4" spans="1:8" ht="14.5" x14ac:dyDescent="0.35">
      <c r="B4" s="2" t="s">
        <v>9</v>
      </c>
      <c r="F4" s="2" t="s">
        <v>10</v>
      </c>
      <c r="G4" s="2" t="s">
        <v>11</v>
      </c>
    </row>
    <row r="5" spans="1:8" ht="14.5" x14ac:dyDescent="0.35">
      <c r="B5" s="4">
        <v>2016</v>
      </c>
      <c r="F5" s="2" t="s">
        <v>12</v>
      </c>
      <c r="G5" s="2" t="s">
        <v>13</v>
      </c>
    </row>
    <row r="6" spans="1:8" ht="14.5" x14ac:dyDescent="0.35">
      <c r="B6" s="2" t="s">
        <v>14</v>
      </c>
      <c r="F6" s="2" t="s">
        <v>15</v>
      </c>
      <c r="G6" s="2" t="s">
        <v>16</v>
      </c>
    </row>
    <row r="7" spans="1:8" ht="14.5" x14ac:dyDescent="0.35">
      <c r="B7" s="5" t="s">
        <v>17</v>
      </c>
      <c r="F7" s="2" t="s">
        <v>18</v>
      </c>
      <c r="G7" s="2" t="s">
        <v>19</v>
      </c>
    </row>
    <row r="8" spans="1:8" ht="14.5" x14ac:dyDescent="0.35">
      <c r="B8" s="2" t="s">
        <v>20</v>
      </c>
      <c r="F8" s="2" t="s">
        <v>21</v>
      </c>
      <c r="G8" s="2" t="s">
        <v>22</v>
      </c>
    </row>
    <row r="9" spans="1:8" ht="14.5" x14ac:dyDescent="0.35">
      <c r="F9" s="2" t="s">
        <v>23</v>
      </c>
      <c r="G9" s="2" t="s">
        <v>24</v>
      </c>
    </row>
    <row r="10" spans="1:8" ht="14.5" x14ac:dyDescent="0.35">
      <c r="B10" s="3" t="s">
        <v>25</v>
      </c>
      <c r="F10" s="2" t="s">
        <v>26</v>
      </c>
      <c r="G10" s="2" t="s">
        <v>27</v>
      </c>
    </row>
    <row r="11" spans="1:8" ht="14.5" x14ac:dyDescent="0.35">
      <c r="B11" s="6" t="s">
        <v>28</v>
      </c>
      <c r="F11" s="2" t="s">
        <v>29</v>
      </c>
      <c r="G11" s="2" t="s">
        <v>30</v>
      </c>
    </row>
    <row r="12" spans="1:8" ht="14.5" x14ac:dyDescent="0.35">
      <c r="F12" s="2" t="s">
        <v>31</v>
      </c>
      <c r="G12" s="2" t="s">
        <v>32</v>
      </c>
    </row>
    <row r="13" spans="1:8" ht="14.5" x14ac:dyDescent="0.35">
      <c r="A13" s="1" t="s">
        <v>33</v>
      </c>
      <c r="F13" s="2" t="s">
        <v>34</v>
      </c>
      <c r="G13" s="2" t="s">
        <v>35</v>
      </c>
    </row>
    <row r="14" spans="1:8" ht="14.5" x14ac:dyDescent="0.35">
      <c r="A14" s="2" t="s">
        <v>36</v>
      </c>
      <c r="F14" s="2" t="s">
        <v>37</v>
      </c>
      <c r="G14" s="2" t="s">
        <v>38</v>
      </c>
    </row>
    <row r="15" spans="1:8" ht="14.5" x14ac:dyDescent="0.35">
      <c r="F15" s="2" t="s">
        <v>39</v>
      </c>
      <c r="G15" s="2" t="s">
        <v>40</v>
      </c>
    </row>
    <row r="16" spans="1:8" ht="14.5" x14ac:dyDescent="0.35">
      <c r="B16" s="3" t="s">
        <v>41</v>
      </c>
      <c r="F16" s="2" t="s">
        <v>42</v>
      </c>
      <c r="G16" s="2" t="s">
        <v>43</v>
      </c>
    </row>
    <row r="17" spans="1:8" ht="14.5" x14ac:dyDescent="0.35">
      <c r="B17" s="4" t="s">
        <v>44</v>
      </c>
      <c r="F17" s="2" t="s">
        <v>45</v>
      </c>
      <c r="G17" s="2" t="s">
        <v>46</v>
      </c>
    </row>
    <row r="18" spans="1:8" ht="14.5" x14ac:dyDescent="0.35">
      <c r="B18" s="4">
        <v>2019</v>
      </c>
      <c r="F18" s="2" t="s">
        <v>47</v>
      </c>
      <c r="G18" s="2" t="s">
        <v>48</v>
      </c>
    </row>
    <row r="19" spans="1:8" ht="14.5" x14ac:dyDescent="0.35">
      <c r="B19" s="2" t="s">
        <v>49</v>
      </c>
      <c r="F19" s="2" t="s">
        <v>50</v>
      </c>
      <c r="G19" s="2" t="s">
        <v>51</v>
      </c>
    </row>
    <row r="20" spans="1:8" ht="14.5" x14ac:dyDescent="0.35">
      <c r="B20" s="5" t="s">
        <v>52</v>
      </c>
      <c r="F20" s="2" t="s">
        <v>53</v>
      </c>
      <c r="G20" s="2" t="s">
        <v>54</v>
      </c>
    </row>
    <row r="21" spans="1:8" ht="15.75" customHeight="1" x14ac:dyDescent="0.35">
      <c r="F21" s="2" t="s">
        <v>55</v>
      </c>
      <c r="G21" s="2" t="s">
        <v>56</v>
      </c>
    </row>
    <row r="22" spans="1:8" ht="15.75" customHeight="1" x14ac:dyDescent="0.35">
      <c r="B22" s="3" t="s">
        <v>41</v>
      </c>
      <c r="F22" s="2" t="s">
        <v>57</v>
      </c>
      <c r="G22" s="2" t="s">
        <v>58</v>
      </c>
    </row>
    <row r="23" spans="1:8" ht="15.75" customHeight="1" x14ac:dyDescent="0.35">
      <c r="B23" t="s">
        <v>59</v>
      </c>
      <c r="F23" s="2" t="s">
        <v>60</v>
      </c>
      <c r="G23" s="2" t="s">
        <v>61</v>
      </c>
    </row>
    <row r="24" spans="1:8" ht="15.75" customHeight="1" x14ac:dyDescent="0.3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35">
      <c r="B25">
        <v>2020</v>
      </c>
      <c r="F25" s="2" t="s">
        <v>65</v>
      </c>
      <c r="G25" s="2" t="s">
        <v>66</v>
      </c>
    </row>
    <row r="26" spans="1:8" ht="15.75" customHeight="1" x14ac:dyDescent="0.35">
      <c r="B26" t="s">
        <v>67</v>
      </c>
      <c r="F26" s="2" t="s">
        <v>68</v>
      </c>
      <c r="G26" s="2" t="s">
        <v>69</v>
      </c>
    </row>
    <row r="27" spans="1:8" ht="15.75" customHeight="1" x14ac:dyDescent="0.35">
      <c r="F27" s="2" t="s">
        <v>70</v>
      </c>
      <c r="G27" s="2" t="s">
        <v>71</v>
      </c>
    </row>
    <row r="28" spans="1:8" ht="15.75" customHeight="1" x14ac:dyDescent="0.35">
      <c r="F28" s="2" t="s">
        <v>72</v>
      </c>
      <c r="G28" s="2" t="s">
        <v>73</v>
      </c>
    </row>
    <row r="29" spans="1:8" ht="15.75" customHeight="1" x14ac:dyDescent="0.35">
      <c r="F29" s="2" t="s">
        <v>74</v>
      </c>
      <c r="G29" s="2" t="s">
        <v>75</v>
      </c>
    </row>
    <row r="30" spans="1:8" ht="15.75" customHeight="1" x14ac:dyDescent="0.35">
      <c r="A30" s="37" t="s">
        <v>33</v>
      </c>
      <c r="F30" s="2" t="s">
        <v>76</v>
      </c>
      <c r="G30" s="2" t="s">
        <v>77</v>
      </c>
    </row>
    <row r="31" spans="1:8" ht="15.75" customHeight="1" x14ac:dyDescent="0.35">
      <c r="A31" s="38" t="s">
        <v>78</v>
      </c>
      <c r="F31" s="2" t="s">
        <v>79</v>
      </c>
      <c r="G31" s="2" t="s">
        <v>80</v>
      </c>
    </row>
    <row r="32" spans="1:8" ht="15.75" customHeight="1" x14ac:dyDescent="0.35">
      <c r="A32" s="38" t="s">
        <v>81</v>
      </c>
      <c r="F32" s="2" t="s">
        <v>82</v>
      </c>
      <c r="G32" s="2" t="s">
        <v>83</v>
      </c>
    </row>
    <row r="33" spans="1:7" ht="15.75" customHeight="1" x14ac:dyDescent="0.35">
      <c r="F33" s="2" t="s">
        <v>84</v>
      </c>
      <c r="G33" s="2" t="s">
        <v>85</v>
      </c>
    </row>
    <row r="34" spans="1:7" ht="15.75" customHeight="1" x14ac:dyDescent="0.3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3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3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35">
      <c r="F37" s="2" t="s">
        <v>95</v>
      </c>
      <c r="G37" s="2" t="s">
        <v>96</v>
      </c>
    </row>
    <row r="38" spans="1:7" ht="15.75" customHeight="1" x14ac:dyDescent="0.35">
      <c r="F38" s="2" t="s">
        <v>97</v>
      </c>
      <c r="G38" s="2" t="s">
        <v>98</v>
      </c>
    </row>
    <row r="39" spans="1:7" ht="15.75" customHeight="1" x14ac:dyDescent="0.35">
      <c r="F39" s="2" t="s">
        <v>99</v>
      </c>
      <c r="G39" s="2" t="s">
        <v>100</v>
      </c>
    </row>
    <row r="40" spans="1:7" ht="15.75" customHeight="1" x14ac:dyDescent="0.3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3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35">
      <c r="F42" s="2" t="s">
        <v>107</v>
      </c>
      <c r="G42" s="2" t="s">
        <v>108</v>
      </c>
    </row>
    <row r="43" spans="1:7" ht="15.75" customHeight="1" x14ac:dyDescent="0.35">
      <c r="F43" s="2" t="s">
        <v>109</v>
      </c>
      <c r="G43" s="2" t="s">
        <v>110</v>
      </c>
    </row>
    <row r="44" spans="1:7" ht="15.75" customHeight="1" x14ac:dyDescent="0.35">
      <c r="F44" s="2" t="s">
        <v>111</v>
      </c>
      <c r="G44" s="2" t="s">
        <v>112</v>
      </c>
    </row>
    <row r="45" spans="1:7" ht="15.75" customHeight="1" x14ac:dyDescent="0.35">
      <c r="F45" s="2" t="s">
        <v>113</v>
      </c>
      <c r="G45" s="2" t="s">
        <v>114</v>
      </c>
    </row>
    <row r="46" spans="1:7" ht="15.75" customHeight="1" x14ac:dyDescent="0.35">
      <c r="F46" s="2" t="s">
        <v>115</v>
      </c>
      <c r="G46" s="2" t="s">
        <v>116</v>
      </c>
    </row>
    <row r="47" spans="1:7" ht="15.75" customHeight="1" x14ac:dyDescent="0.35">
      <c r="F47" s="2" t="s">
        <v>117</v>
      </c>
      <c r="G47" s="2" t="s">
        <v>118</v>
      </c>
    </row>
    <row r="48" spans="1:7" ht="15.75" customHeight="1" x14ac:dyDescent="0.35">
      <c r="F48" s="2" t="s">
        <v>119</v>
      </c>
      <c r="G48" s="2" t="s">
        <v>120</v>
      </c>
    </row>
    <row r="49" spans="6:7" ht="15.75" customHeight="1" x14ac:dyDescent="0.35">
      <c r="F49" s="2" t="s">
        <v>121</v>
      </c>
      <c r="G49" s="2" t="s">
        <v>122</v>
      </c>
    </row>
    <row r="50" spans="6:7" ht="15.75" customHeight="1" x14ac:dyDescent="0.35">
      <c r="F50" s="2" t="s">
        <v>1</v>
      </c>
      <c r="G50" s="2" t="s">
        <v>123</v>
      </c>
    </row>
    <row r="51" spans="6:7" ht="15.75" customHeight="1" x14ac:dyDescent="0.35">
      <c r="F51" s="2" t="s">
        <v>124</v>
      </c>
      <c r="G51" s="2" t="s">
        <v>125</v>
      </c>
    </row>
    <row r="52" spans="6:7" ht="15.75" customHeight="1" x14ac:dyDescent="0.3"/>
    <row r="53" spans="6:7" ht="15.75" customHeight="1" x14ac:dyDescent="0.3"/>
    <row r="54" spans="6:7" ht="15.75" customHeight="1" x14ac:dyDescent="0.3"/>
    <row r="55" spans="6:7" ht="15.75" customHeight="1" x14ac:dyDescent="0.3"/>
    <row r="56" spans="6:7" ht="15.75" customHeight="1" x14ac:dyDescent="0.3"/>
    <row r="57" spans="6:7" ht="15.75" customHeight="1" x14ac:dyDescent="0.3"/>
    <row r="58" spans="6:7" ht="15.75" customHeight="1" x14ac:dyDescent="0.3"/>
    <row r="59" spans="6:7" ht="15.75" customHeight="1" x14ac:dyDescent="0.3"/>
    <row r="60" spans="6:7" ht="15.75" customHeight="1" x14ac:dyDescent="0.3"/>
    <row r="61" spans="6:7" ht="15.75" customHeight="1" x14ac:dyDescent="0.3"/>
    <row r="62" spans="6:7" ht="15.75" customHeight="1" x14ac:dyDescent="0.3"/>
    <row r="63" spans="6:7" ht="15.75" customHeight="1" x14ac:dyDescent="0.3"/>
    <row r="64" spans="6:7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4.5" x14ac:dyDescent="0.35"/>
  <cols>
    <col min="1" max="1" width="46.08203125" style="35" customWidth="1"/>
    <col min="2" max="2" width="9" style="35" customWidth="1"/>
    <col min="3" max="3" width="20" style="35" customWidth="1"/>
    <col min="4" max="8" width="9" style="35" customWidth="1"/>
    <col min="9" max="9" width="20.58203125" style="35" customWidth="1"/>
    <col min="10" max="10" width="4.08203125" style="35" customWidth="1"/>
    <col min="11" max="11" width="24.08203125" style="35" customWidth="1"/>
    <col min="12" max="12" width="18.58203125" style="35" customWidth="1"/>
    <col min="13" max="13" width="13.58203125" style="35" customWidth="1"/>
    <col min="14" max="14" width="9" style="35" customWidth="1"/>
    <col min="15" max="16384" width="9" style="35"/>
  </cols>
  <sheetData>
    <row r="1" spans="1:17" x14ac:dyDescent="0.3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3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3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3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3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3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3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3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3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3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3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3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3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3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3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3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3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3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3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3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3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3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3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3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3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3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3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3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3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3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3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3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3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3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3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3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3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3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3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3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3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3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3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3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3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3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3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3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3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3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3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3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3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3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3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3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3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3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3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3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3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3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3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3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3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3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3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3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3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3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3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3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3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3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3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3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3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3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3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3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3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3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3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3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3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3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3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3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3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3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3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3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3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3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3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3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3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3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3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3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3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3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3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3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3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3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3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3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3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3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3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3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3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3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3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3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3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3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3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3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3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3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3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3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3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3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3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3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3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3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3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3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3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3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3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3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3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3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3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3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3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3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3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3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3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3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3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3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3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3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3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3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3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3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3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3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3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3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3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3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3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3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3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3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3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3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3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3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3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3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3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3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3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3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3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3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3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3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3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3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3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3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3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3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3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3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3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3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3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3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3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3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3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3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3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3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3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3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3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3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3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3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3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3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3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3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3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3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3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3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3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3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3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3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3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3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3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3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3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3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3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3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3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3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3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3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3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3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3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3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3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3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3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3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3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3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3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3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3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3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3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3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3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3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3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3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3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3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3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3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3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3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3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3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3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3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3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3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3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3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3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3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3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3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3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3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3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3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3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3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3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3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3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3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3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3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3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3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3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3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3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3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3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3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3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3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3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3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3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3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3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3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3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3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3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3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3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3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3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3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3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3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3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3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3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3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3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3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3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3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3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3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3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3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3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3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3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3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3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3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3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3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3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3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3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3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3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3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3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3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3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3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3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3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3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3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3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3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3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3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3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3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3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3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3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3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3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3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3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3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3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3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3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3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3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3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3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3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3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3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3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3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3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3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3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3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3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3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3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3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3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3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3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3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3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3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3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3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3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3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3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3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3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3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3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3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3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3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3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3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3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3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3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3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3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3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3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3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3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3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3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3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3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3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3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3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3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3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3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3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3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3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3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3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3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3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3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3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3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3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3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3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3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3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3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3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3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3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3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3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3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3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3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3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3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3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3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3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3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3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3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3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3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3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3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3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3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3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3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3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3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3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3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3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3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3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3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3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3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3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3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3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3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3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3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3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3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3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3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3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3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3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3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3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3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3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3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3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3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3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3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3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3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3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3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3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3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3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3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3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3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3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3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3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3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3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3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3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3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3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3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3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3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3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3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3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3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3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3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3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3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3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3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3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3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3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3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3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3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3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3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3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3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3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3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3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3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3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3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3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3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3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3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3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3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3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3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3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3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3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3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3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3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3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3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3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3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3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3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3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3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3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3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3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3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3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3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3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3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3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3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3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3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3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3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3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3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3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3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3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3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3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3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3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3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3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3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3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3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3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3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3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3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3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3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3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3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3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3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3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3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3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3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3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3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3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3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3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3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3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3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3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3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3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3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3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3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3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3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3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3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3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3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3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3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3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3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3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3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3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3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3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3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3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3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3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3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3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3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3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3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3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3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3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3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3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3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3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3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3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3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3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3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3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3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3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3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3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3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3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3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3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3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3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3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3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3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3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3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3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3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3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3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3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3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3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3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3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3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3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3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3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3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3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3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3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3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3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3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3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3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3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3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3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3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3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3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3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3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3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3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3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3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3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3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3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3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3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3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3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3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3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3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3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3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3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3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3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3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3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3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3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3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3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3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3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3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3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3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3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3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3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3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3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3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3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3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3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3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3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3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3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3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3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3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3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3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3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3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3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3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3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3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3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3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3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3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3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3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3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3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3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3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3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3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3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3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3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3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3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3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3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3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3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3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3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3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3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3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3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3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3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3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3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3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3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3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3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3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3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3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3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3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3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3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3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3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3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3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3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3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3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3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3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3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3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3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3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3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3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3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3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3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3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3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3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3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3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3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3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3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3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3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3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3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3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3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3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3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3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3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3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3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3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3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3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3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3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3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3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3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3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3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3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3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3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3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3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3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3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3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3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3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3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3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3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3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3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3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3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3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3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3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3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3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3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3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3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3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3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3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3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3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3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3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3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3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3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3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3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3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3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3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3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3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3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3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3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3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3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3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3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3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3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3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3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3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3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3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3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3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3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3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3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3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3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3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3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3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3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3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3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3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3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3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3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3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3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3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3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3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3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3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3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3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3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3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3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3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3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3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3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3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3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3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3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3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3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3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3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3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3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3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3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3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3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3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3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3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3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3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3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3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3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3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3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3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3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3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3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3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3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3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3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3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3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3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3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3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3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3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3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3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3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3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3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3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3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3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3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3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3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3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3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3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3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3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3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3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3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3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3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3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3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3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3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3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3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3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3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3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3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3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3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3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3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3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3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3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3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3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3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3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3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3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3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3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3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3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3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3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3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3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3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3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3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3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3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3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3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3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3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3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3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3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3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3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3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3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3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3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3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3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3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3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3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3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3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3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3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3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3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3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3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3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3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3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3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3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3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3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3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3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3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3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3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3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3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3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3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3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3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3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3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3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3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3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3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3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3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3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3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3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3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3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3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3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3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3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3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3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3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3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3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3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3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3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3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3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3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3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3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3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3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3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3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3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3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3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3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3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3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3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3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3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3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3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3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3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3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3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3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3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3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3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3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3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3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3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3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3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3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3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3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3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3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3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3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3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3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3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3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3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3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3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3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3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3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3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3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3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3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3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3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3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3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3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3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3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3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3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3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3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3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3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3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3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3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3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3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3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3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3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3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3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3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3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3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3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3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3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3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3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3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3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3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3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3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3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3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3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3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3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3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3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3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3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3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3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3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3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3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3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3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3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3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3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3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3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3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3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3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4.5" x14ac:dyDescent="0.35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08203125" style="44" bestFit="1" customWidth="1"/>
    <col min="10" max="11" width="12.08203125" style="44" bestFit="1" customWidth="1"/>
    <col min="12" max="12" width="11.58203125" style="44" customWidth="1"/>
    <col min="13" max="13" width="16.082031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3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3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3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3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35">
      <c r="N13" s="52"/>
    </row>
    <row r="16" spans="1:14" x14ac:dyDescent="0.3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3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3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35">
      <c r="A19" s="42" t="s">
        <v>376</v>
      </c>
      <c r="C19" s="41"/>
      <c r="D19" s="44"/>
    </row>
    <row r="20" spans="1:12" x14ac:dyDescent="0.35">
      <c r="A20" s="44"/>
      <c r="B20" s="42" t="s">
        <v>281</v>
      </c>
      <c r="C20" s="42"/>
      <c r="D20" s="44"/>
    </row>
    <row r="21" spans="1:12" x14ac:dyDescent="0.3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3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3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3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3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3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3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3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3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3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3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3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3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3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3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3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3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3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3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3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3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35">
      <c r="L80" s="43"/>
    </row>
    <row r="81" spans="12:12" x14ac:dyDescent="0.35">
      <c r="L81" s="43"/>
    </row>
    <row r="82" spans="12:12" x14ac:dyDescent="0.35">
      <c r="L82" s="43"/>
    </row>
    <row r="83" spans="12:12" x14ac:dyDescent="0.35">
      <c r="L83" s="43"/>
    </row>
    <row r="84" spans="12:12" x14ac:dyDescent="0.35">
      <c r="L84" s="43"/>
    </row>
    <row r="85" spans="12:12" x14ac:dyDescent="0.35">
      <c r="L85" s="43"/>
    </row>
    <row r="86" spans="12:12" x14ac:dyDescent="0.35">
      <c r="L86" s="43"/>
    </row>
    <row r="87" spans="12:12" x14ac:dyDescent="0.35">
      <c r="L87" s="43"/>
    </row>
    <row r="88" spans="12:12" x14ac:dyDescent="0.35">
      <c r="L88" s="43"/>
    </row>
    <row r="89" spans="12:12" x14ac:dyDescent="0.35">
      <c r="L89" s="43"/>
    </row>
    <row r="90" spans="12:12" x14ac:dyDescent="0.35">
      <c r="L90" s="43"/>
    </row>
    <row r="91" spans="12:12" x14ac:dyDescent="0.35">
      <c r="L91" s="43"/>
    </row>
    <row r="92" spans="12:12" x14ac:dyDescent="0.35">
      <c r="L92" s="43"/>
    </row>
    <row r="93" spans="12:12" x14ac:dyDescent="0.35">
      <c r="L93" s="43"/>
    </row>
    <row r="94" spans="12:12" x14ac:dyDescent="0.35">
      <c r="L94" s="43"/>
    </row>
    <row r="95" spans="12:12" x14ac:dyDescent="0.35">
      <c r="L95" s="43"/>
    </row>
    <row r="96" spans="12:12" x14ac:dyDescent="0.35">
      <c r="L96" s="43"/>
    </row>
    <row r="97" spans="12:12" x14ac:dyDescent="0.35">
      <c r="L97" s="43"/>
    </row>
    <row r="98" spans="12:12" x14ac:dyDescent="0.35">
      <c r="L98" s="43"/>
    </row>
    <row r="99" spans="12:12" x14ac:dyDescent="0.35">
      <c r="L99" s="43"/>
    </row>
    <row r="100" spans="12:12" x14ac:dyDescent="0.35">
      <c r="L100" s="43"/>
    </row>
    <row r="101" spans="12:12" x14ac:dyDescent="0.35">
      <c r="L101" s="43"/>
    </row>
    <row r="102" spans="12:12" x14ac:dyDescent="0.35">
      <c r="L102" s="43"/>
    </row>
    <row r="103" spans="12:12" x14ac:dyDescent="0.35">
      <c r="L103" s="43"/>
    </row>
    <row r="104" spans="12:12" x14ac:dyDescent="0.35">
      <c r="L104" s="43"/>
    </row>
    <row r="105" spans="12:12" x14ac:dyDescent="0.35">
      <c r="L105" s="43"/>
    </row>
    <row r="106" spans="12:12" x14ac:dyDescent="0.35">
      <c r="L106" s="43"/>
    </row>
    <row r="107" spans="12:12" x14ac:dyDescent="0.35">
      <c r="L107" s="43"/>
    </row>
    <row r="108" spans="12:12" x14ac:dyDescent="0.35">
      <c r="L108" s="43"/>
    </row>
    <row r="109" spans="12:12" x14ac:dyDescent="0.35">
      <c r="L109" s="43"/>
    </row>
    <row r="110" spans="12:12" x14ac:dyDescent="0.35">
      <c r="L110" s="43"/>
    </row>
    <row r="111" spans="12:12" x14ac:dyDescent="0.35">
      <c r="L111" s="43"/>
    </row>
    <row r="112" spans="12:12" x14ac:dyDescent="0.35">
      <c r="L112" s="43"/>
    </row>
    <row r="113" spans="12:12" x14ac:dyDescent="0.35">
      <c r="L113" s="43"/>
    </row>
    <row r="114" spans="12:12" x14ac:dyDescent="0.35">
      <c r="L114" s="43"/>
    </row>
    <row r="115" spans="12:12" x14ac:dyDescent="0.35">
      <c r="L115" s="43"/>
    </row>
    <row r="116" spans="12:12" x14ac:dyDescent="0.35">
      <c r="L116" s="43"/>
    </row>
    <row r="117" spans="12:12" x14ac:dyDescent="0.35">
      <c r="L117" s="43"/>
    </row>
    <row r="118" spans="12:12" x14ac:dyDescent="0.35">
      <c r="L118" s="43"/>
    </row>
    <row r="119" spans="12:12" x14ac:dyDescent="0.35">
      <c r="L119" s="43"/>
    </row>
    <row r="120" spans="12:12" x14ac:dyDescent="0.35">
      <c r="L120" s="43"/>
    </row>
    <row r="121" spans="12:12" x14ac:dyDescent="0.35">
      <c r="L121" s="43"/>
    </row>
    <row r="122" spans="12:12" x14ac:dyDescent="0.35">
      <c r="L122" s="43"/>
    </row>
    <row r="123" spans="12:12" x14ac:dyDescent="0.35">
      <c r="L123" s="43"/>
    </row>
    <row r="124" spans="12:12" x14ac:dyDescent="0.35">
      <c r="L124" s="43"/>
    </row>
    <row r="125" spans="12:12" x14ac:dyDescent="0.35">
      <c r="L125" s="43"/>
    </row>
    <row r="126" spans="12:12" x14ac:dyDescent="0.35">
      <c r="L126" s="43"/>
    </row>
    <row r="127" spans="12:12" x14ac:dyDescent="0.35">
      <c r="L127" s="43"/>
    </row>
    <row r="128" spans="12:12" x14ac:dyDescent="0.35">
      <c r="L128" s="43"/>
    </row>
    <row r="129" spans="12:12" x14ac:dyDescent="0.35">
      <c r="L129" s="43"/>
    </row>
    <row r="130" spans="12:12" x14ac:dyDescent="0.35">
      <c r="L130" s="43"/>
    </row>
    <row r="131" spans="12:12" x14ac:dyDescent="0.35">
      <c r="L131" s="43"/>
    </row>
    <row r="132" spans="12:12" x14ac:dyDescent="0.35">
      <c r="L132" s="43"/>
    </row>
    <row r="133" spans="12:12" x14ac:dyDescent="0.35">
      <c r="L133" s="43"/>
    </row>
    <row r="134" spans="12:12" x14ac:dyDescent="0.35">
      <c r="L134" s="43"/>
    </row>
    <row r="135" spans="12:12" x14ac:dyDescent="0.35">
      <c r="L135" s="43"/>
    </row>
    <row r="136" spans="12:12" x14ac:dyDescent="0.35">
      <c r="L136" s="43"/>
    </row>
    <row r="137" spans="12:12" x14ac:dyDescent="0.35">
      <c r="L137" s="43"/>
    </row>
    <row r="138" spans="12:12" x14ac:dyDescent="0.35">
      <c r="L138" s="43"/>
    </row>
    <row r="139" spans="12:12" x14ac:dyDescent="0.35">
      <c r="L139" s="43"/>
    </row>
    <row r="140" spans="12:12" x14ac:dyDescent="0.35">
      <c r="L140" s="43"/>
    </row>
    <row r="141" spans="12:12" x14ac:dyDescent="0.35">
      <c r="L141" s="43"/>
    </row>
    <row r="142" spans="12:12" x14ac:dyDescent="0.35">
      <c r="L142" s="43"/>
    </row>
    <row r="143" spans="12:12" x14ac:dyDescent="0.35">
      <c r="L143" s="43"/>
    </row>
    <row r="144" spans="12:12" x14ac:dyDescent="0.35">
      <c r="L144" s="43"/>
    </row>
    <row r="145" spans="12:12" x14ac:dyDescent="0.35">
      <c r="L145" s="43"/>
    </row>
    <row r="146" spans="12:12" x14ac:dyDescent="0.35">
      <c r="L146" s="43"/>
    </row>
    <row r="147" spans="12:12" x14ac:dyDescent="0.35">
      <c r="L147" s="43"/>
    </row>
    <row r="148" spans="12:12" x14ac:dyDescent="0.35">
      <c r="L148" s="43"/>
    </row>
    <row r="149" spans="12:12" x14ac:dyDescent="0.35">
      <c r="L149" s="43"/>
    </row>
    <row r="150" spans="12:12" x14ac:dyDescent="0.35">
      <c r="L150" s="43"/>
    </row>
    <row r="151" spans="12:12" x14ac:dyDescent="0.35">
      <c r="L151" s="43"/>
    </row>
    <row r="152" spans="12:12" x14ac:dyDescent="0.35">
      <c r="L152" s="43"/>
    </row>
    <row r="153" spans="12:12" x14ac:dyDescent="0.35">
      <c r="L153" s="43"/>
    </row>
    <row r="154" spans="12:12" x14ac:dyDescent="0.35">
      <c r="L154" s="43"/>
    </row>
    <row r="155" spans="12:12" x14ac:dyDescent="0.35">
      <c r="L155" s="43"/>
    </row>
    <row r="156" spans="12:12" x14ac:dyDescent="0.35">
      <c r="L156" s="43"/>
    </row>
    <row r="157" spans="12:12" x14ac:dyDescent="0.35">
      <c r="L157" s="43"/>
    </row>
    <row r="158" spans="12:12" x14ac:dyDescent="0.35">
      <c r="L158" s="43"/>
    </row>
    <row r="159" spans="12:12" x14ac:dyDescent="0.35">
      <c r="L159" s="43"/>
    </row>
    <row r="160" spans="12:12" x14ac:dyDescent="0.35">
      <c r="L160" s="43"/>
    </row>
    <row r="161" spans="12:12" x14ac:dyDescent="0.35">
      <c r="L161" s="43"/>
    </row>
    <row r="162" spans="12:12" x14ac:dyDescent="0.35">
      <c r="L162" s="43"/>
    </row>
    <row r="163" spans="12:12" x14ac:dyDescent="0.35">
      <c r="L163" s="43"/>
    </row>
    <row r="164" spans="12:12" x14ac:dyDescent="0.35">
      <c r="L164" s="43"/>
    </row>
    <row r="165" spans="12:12" x14ac:dyDescent="0.35">
      <c r="L165" s="43"/>
    </row>
    <row r="166" spans="12:12" x14ac:dyDescent="0.35">
      <c r="L166" s="43"/>
    </row>
    <row r="167" spans="12:12" x14ac:dyDescent="0.35">
      <c r="L167" s="43"/>
    </row>
    <row r="168" spans="12:12" x14ac:dyDescent="0.35">
      <c r="L168" s="43"/>
    </row>
    <row r="169" spans="12:12" x14ac:dyDescent="0.35">
      <c r="L169" s="43"/>
    </row>
    <row r="170" spans="12:12" x14ac:dyDescent="0.35">
      <c r="L170" s="43"/>
    </row>
    <row r="171" spans="12:12" x14ac:dyDescent="0.35">
      <c r="L171" s="43"/>
    </row>
    <row r="172" spans="12:12" x14ac:dyDescent="0.35">
      <c r="L172" s="43"/>
    </row>
    <row r="173" spans="12:12" x14ac:dyDescent="0.35">
      <c r="L173" s="43"/>
    </row>
    <row r="174" spans="12:12" x14ac:dyDescent="0.35">
      <c r="L174" s="43"/>
    </row>
    <row r="175" spans="12:12" x14ac:dyDescent="0.35">
      <c r="L175" s="43"/>
    </row>
    <row r="176" spans="12:12" x14ac:dyDescent="0.35">
      <c r="L176" s="43"/>
    </row>
    <row r="177" spans="12:12" x14ac:dyDescent="0.35">
      <c r="L177" s="43"/>
    </row>
    <row r="178" spans="12:12" x14ac:dyDescent="0.35">
      <c r="L178" s="43"/>
    </row>
    <row r="179" spans="12:12" x14ac:dyDescent="0.35">
      <c r="L179" s="43"/>
    </row>
    <row r="180" spans="12:12" x14ac:dyDescent="0.35">
      <c r="L180" s="43"/>
    </row>
    <row r="181" spans="12:12" x14ac:dyDescent="0.35">
      <c r="L181" s="43"/>
    </row>
    <row r="182" spans="12:12" x14ac:dyDescent="0.35">
      <c r="L182" s="43"/>
    </row>
    <row r="183" spans="12:12" x14ac:dyDescent="0.35">
      <c r="L183" s="43"/>
    </row>
    <row r="184" spans="12:12" x14ac:dyDescent="0.35">
      <c r="L184" s="43"/>
    </row>
    <row r="185" spans="12:12" x14ac:dyDescent="0.35">
      <c r="L185" s="43"/>
    </row>
    <row r="186" spans="12:12" x14ac:dyDescent="0.35">
      <c r="L186" s="43"/>
    </row>
    <row r="187" spans="12:12" x14ac:dyDescent="0.35">
      <c r="L187" s="43"/>
    </row>
    <row r="188" spans="12:12" x14ac:dyDescent="0.35">
      <c r="L188" s="43"/>
    </row>
    <row r="189" spans="12:12" x14ac:dyDescent="0.35">
      <c r="L189" s="43"/>
    </row>
    <row r="190" spans="12:12" x14ac:dyDescent="0.35">
      <c r="L190" s="43"/>
    </row>
    <row r="191" spans="12:12" x14ac:dyDescent="0.35">
      <c r="L191" s="43"/>
    </row>
    <row r="192" spans="12:12" x14ac:dyDescent="0.35">
      <c r="L192" s="43"/>
    </row>
    <row r="193" spans="12:12" x14ac:dyDescent="0.35">
      <c r="L193" s="43"/>
    </row>
    <row r="194" spans="12:12" x14ac:dyDescent="0.35">
      <c r="L194" s="43"/>
    </row>
    <row r="195" spans="12:12" x14ac:dyDescent="0.35">
      <c r="L195" s="43"/>
    </row>
    <row r="196" spans="12:12" x14ac:dyDescent="0.35">
      <c r="L196" s="43"/>
    </row>
    <row r="197" spans="12:12" x14ac:dyDescent="0.35">
      <c r="L197" s="43"/>
    </row>
    <row r="198" spans="12:12" x14ac:dyDescent="0.35">
      <c r="L198" s="43"/>
    </row>
    <row r="199" spans="12:12" x14ac:dyDescent="0.35">
      <c r="L199" s="43"/>
    </row>
    <row r="200" spans="12:12" x14ac:dyDescent="0.35">
      <c r="L200" s="43"/>
    </row>
    <row r="201" spans="12:12" x14ac:dyDescent="0.35">
      <c r="L201" s="43"/>
    </row>
    <row r="202" spans="12:12" x14ac:dyDescent="0.35">
      <c r="L202" s="43"/>
    </row>
    <row r="203" spans="12:12" x14ac:dyDescent="0.35">
      <c r="L203" s="43"/>
    </row>
    <row r="204" spans="12:12" x14ac:dyDescent="0.35">
      <c r="L204" s="43"/>
    </row>
    <row r="205" spans="12:12" x14ac:dyDescent="0.35">
      <c r="L205" s="43"/>
    </row>
    <row r="206" spans="12:12" x14ac:dyDescent="0.35">
      <c r="L206" s="43"/>
    </row>
    <row r="207" spans="12:12" x14ac:dyDescent="0.35">
      <c r="L207" s="43"/>
    </row>
    <row r="208" spans="12:12" x14ac:dyDescent="0.35">
      <c r="L208" s="43"/>
    </row>
    <row r="209" spans="12:12" x14ac:dyDescent="0.35">
      <c r="L209" s="43"/>
    </row>
    <row r="210" spans="12:12" x14ac:dyDescent="0.35">
      <c r="L210" s="43"/>
    </row>
    <row r="211" spans="12:12" x14ac:dyDescent="0.35">
      <c r="L211" s="43"/>
    </row>
    <row r="212" spans="12:12" x14ac:dyDescent="0.35">
      <c r="L212" s="43"/>
    </row>
    <row r="213" spans="12:12" x14ac:dyDescent="0.35">
      <c r="L213" s="43"/>
    </row>
    <row r="214" spans="12:12" x14ac:dyDescent="0.35">
      <c r="L214" s="43"/>
    </row>
    <row r="215" spans="12:12" x14ac:dyDescent="0.35">
      <c r="L215" s="43"/>
    </row>
    <row r="216" spans="12:12" x14ac:dyDescent="0.35">
      <c r="L216" s="43"/>
    </row>
    <row r="217" spans="12:12" x14ac:dyDescent="0.35">
      <c r="L217" s="43"/>
    </row>
    <row r="218" spans="12:12" x14ac:dyDescent="0.35">
      <c r="L218" s="43"/>
    </row>
    <row r="219" spans="12:12" x14ac:dyDescent="0.35">
      <c r="L219" s="43"/>
    </row>
    <row r="220" spans="12:12" x14ac:dyDescent="0.35">
      <c r="L220" s="43"/>
    </row>
    <row r="221" spans="12:12" x14ac:dyDescent="0.35">
      <c r="L221" s="43"/>
    </row>
    <row r="222" spans="12:12" x14ac:dyDescent="0.35">
      <c r="L222" s="43"/>
    </row>
    <row r="223" spans="12:12" x14ac:dyDescent="0.35">
      <c r="L223" s="43"/>
    </row>
    <row r="224" spans="12:12" x14ac:dyDescent="0.35">
      <c r="L224" s="43"/>
    </row>
    <row r="225" spans="12:12" x14ac:dyDescent="0.35">
      <c r="L225" s="43"/>
    </row>
    <row r="226" spans="12:12" x14ac:dyDescent="0.35">
      <c r="L226" s="43"/>
    </row>
    <row r="227" spans="12:12" x14ac:dyDescent="0.35">
      <c r="L227" s="43"/>
    </row>
    <row r="228" spans="12:12" x14ac:dyDescent="0.35">
      <c r="L228" s="43"/>
    </row>
    <row r="229" spans="12:12" x14ac:dyDescent="0.35">
      <c r="L229" s="43"/>
    </row>
    <row r="230" spans="12:12" x14ac:dyDescent="0.35">
      <c r="L230" s="43"/>
    </row>
    <row r="231" spans="12:12" x14ac:dyDescent="0.35">
      <c r="L231" s="43"/>
    </row>
    <row r="232" spans="12:12" x14ac:dyDescent="0.35">
      <c r="L232" s="43"/>
    </row>
    <row r="233" spans="12:12" x14ac:dyDescent="0.35">
      <c r="L233" s="43"/>
    </row>
    <row r="234" spans="12:12" x14ac:dyDescent="0.35">
      <c r="L234" s="43"/>
    </row>
    <row r="235" spans="12:12" x14ac:dyDescent="0.35">
      <c r="L235" s="43"/>
    </row>
    <row r="236" spans="12:12" x14ac:dyDescent="0.35">
      <c r="L236" s="43"/>
    </row>
    <row r="237" spans="12:12" x14ac:dyDescent="0.35">
      <c r="L237" s="43"/>
    </row>
    <row r="238" spans="12:12" x14ac:dyDescent="0.35">
      <c r="L238" s="43"/>
    </row>
    <row r="239" spans="12:12" x14ac:dyDescent="0.35">
      <c r="L239" s="43"/>
    </row>
    <row r="240" spans="12:12" x14ac:dyDescent="0.35">
      <c r="L240" s="43"/>
    </row>
    <row r="241" spans="12:12" x14ac:dyDescent="0.35">
      <c r="L241" s="43"/>
    </row>
    <row r="242" spans="12:12" x14ac:dyDescent="0.35">
      <c r="L242" s="43"/>
    </row>
    <row r="243" spans="12:12" x14ac:dyDescent="0.35">
      <c r="L243" s="43"/>
    </row>
    <row r="244" spans="12:12" x14ac:dyDescent="0.35">
      <c r="L244" s="43"/>
    </row>
    <row r="245" spans="12:12" x14ac:dyDescent="0.35">
      <c r="L245" s="43"/>
    </row>
    <row r="246" spans="12:12" x14ac:dyDescent="0.35">
      <c r="L246" s="43"/>
    </row>
    <row r="247" spans="12:12" x14ac:dyDescent="0.35">
      <c r="L247" s="43"/>
    </row>
    <row r="248" spans="12:12" x14ac:dyDescent="0.35">
      <c r="L248" s="43"/>
    </row>
    <row r="249" spans="12:12" x14ac:dyDescent="0.35">
      <c r="L249" s="43"/>
    </row>
    <row r="250" spans="12:12" x14ac:dyDescent="0.35">
      <c r="L250" s="43"/>
    </row>
    <row r="251" spans="12:12" x14ac:dyDescent="0.35">
      <c r="L251" s="43"/>
    </row>
    <row r="252" spans="12:12" x14ac:dyDescent="0.35">
      <c r="L252" s="43"/>
    </row>
    <row r="253" spans="12:12" x14ac:dyDescent="0.35">
      <c r="L253" s="43"/>
    </row>
    <row r="254" spans="12:12" x14ac:dyDescent="0.35">
      <c r="L254" s="43"/>
    </row>
    <row r="255" spans="12:12" x14ac:dyDescent="0.35">
      <c r="L255" s="43"/>
    </row>
    <row r="256" spans="12:12" x14ac:dyDescent="0.35">
      <c r="L256" s="43"/>
    </row>
    <row r="257" spans="12:12" x14ac:dyDescent="0.35">
      <c r="L257" s="43"/>
    </row>
    <row r="258" spans="12:12" x14ac:dyDescent="0.35">
      <c r="L258" s="43"/>
    </row>
    <row r="259" spans="12:12" x14ac:dyDescent="0.35">
      <c r="L259" s="43"/>
    </row>
    <row r="260" spans="12:12" x14ac:dyDescent="0.35">
      <c r="L260" s="43"/>
    </row>
    <row r="261" spans="12:12" x14ac:dyDescent="0.35">
      <c r="L261" s="43"/>
    </row>
    <row r="262" spans="12:12" x14ac:dyDescent="0.35">
      <c r="L262" s="43"/>
    </row>
    <row r="263" spans="12:12" x14ac:dyDescent="0.35">
      <c r="L263" s="43"/>
    </row>
    <row r="264" spans="12:12" x14ac:dyDescent="0.35">
      <c r="L264" s="43"/>
    </row>
    <row r="265" spans="12:12" x14ac:dyDescent="0.35">
      <c r="L265" s="43"/>
    </row>
    <row r="266" spans="12:12" x14ac:dyDescent="0.35">
      <c r="L266" s="43"/>
    </row>
    <row r="267" spans="12:12" x14ac:dyDescent="0.35">
      <c r="L267" s="43"/>
    </row>
    <row r="268" spans="12:12" x14ac:dyDescent="0.35">
      <c r="L268" s="43"/>
    </row>
    <row r="269" spans="12:12" x14ac:dyDescent="0.35">
      <c r="L269" s="43"/>
    </row>
    <row r="270" spans="12:12" x14ac:dyDescent="0.35">
      <c r="L270" s="43"/>
    </row>
    <row r="271" spans="12:12" x14ac:dyDescent="0.35">
      <c r="L271" s="43"/>
    </row>
    <row r="272" spans="12:12" x14ac:dyDescent="0.35">
      <c r="L272" s="43"/>
    </row>
    <row r="273" spans="12:12" x14ac:dyDescent="0.35">
      <c r="L273" s="43"/>
    </row>
    <row r="274" spans="12:12" x14ac:dyDescent="0.35">
      <c r="L274" s="43"/>
    </row>
    <row r="275" spans="12:12" x14ac:dyDescent="0.35">
      <c r="L275" s="43"/>
    </row>
    <row r="276" spans="12:12" x14ac:dyDescent="0.35">
      <c r="L276" s="43"/>
    </row>
    <row r="277" spans="12:12" x14ac:dyDescent="0.35">
      <c r="L277" s="43"/>
    </row>
    <row r="278" spans="12:12" x14ac:dyDescent="0.35">
      <c r="L278" s="43"/>
    </row>
    <row r="279" spans="12:12" x14ac:dyDescent="0.35">
      <c r="L279" s="43"/>
    </row>
    <row r="280" spans="12:12" x14ac:dyDescent="0.3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58203125" defaultRowHeight="15" customHeight="1" x14ac:dyDescent="0.3"/>
  <cols>
    <col min="1" max="1" width="43.08203125" style="26" customWidth="1"/>
    <col min="2" max="2" width="17.58203125" style="26" customWidth="1"/>
    <col min="3" max="3" width="25.83203125" style="26" customWidth="1"/>
    <col min="4" max="4" width="7.58203125" style="26" customWidth="1"/>
    <col min="5" max="5" width="10.33203125" style="26" customWidth="1"/>
    <col min="6" max="7" width="7.58203125" style="26" customWidth="1"/>
    <col min="8" max="8" width="10.58203125" style="26" customWidth="1"/>
    <col min="9" max="9" width="9.58203125" style="26" customWidth="1"/>
    <col min="10" max="10" width="9.83203125" style="26" customWidth="1"/>
    <col min="11" max="32" width="7.58203125" style="26" customWidth="1"/>
    <col min="33" max="33" width="8.83203125" style="26" customWidth="1"/>
    <col min="34" max="36" width="7.58203125" style="26" customWidth="1"/>
    <col min="37" max="37" width="8.83203125" style="26" customWidth="1"/>
  </cols>
  <sheetData>
    <row r="1" spans="1:37" ht="14.5" x14ac:dyDescent="0.35">
      <c r="A1" s="1" t="s">
        <v>378</v>
      </c>
    </row>
    <row r="2" spans="1:37" ht="14.5" x14ac:dyDescent="0.35">
      <c r="A2" s="1" t="s">
        <v>379</v>
      </c>
    </row>
    <row r="3" spans="1:37" ht="14.5" x14ac:dyDescent="0.3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ht="14.5" x14ac:dyDescent="0.3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ht="14.5" x14ac:dyDescent="0.3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ht="14.5" x14ac:dyDescent="0.3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ht="14.5" x14ac:dyDescent="0.3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ht="14.5" x14ac:dyDescent="0.3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ht="14.5" x14ac:dyDescent="0.3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ht="14.5" x14ac:dyDescent="0.35">
      <c r="A13" s="2" t="s">
        <v>384</v>
      </c>
    </row>
    <row r="14" spans="1:37" ht="14.5" x14ac:dyDescent="0.35">
      <c r="A14" s="2" t="s">
        <v>385</v>
      </c>
    </row>
    <row r="16" spans="1:37" ht="14.5" x14ac:dyDescent="0.35">
      <c r="A16" s="2" t="s">
        <v>386</v>
      </c>
    </row>
    <row r="17" spans="1:37" ht="14.5" x14ac:dyDescent="0.35">
      <c r="B17" s="1" t="s">
        <v>387</v>
      </c>
      <c r="C17" s="1" t="s">
        <v>388</v>
      </c>
    </row>
    <row r="18" spans="1:37" ht="14.5" x14ac:dyDescent="0.35">
      <c r="A18" s="1" t="str">
        <f>About!B1</f>
        <v>Louisiana</v>
      </c>
      <c r="B18" s="2">
        <f>SUMIFS('LULUCF Dataframe EPA'!AD2:AD766,'LULUCF Dataframe EPA'!A2:A766,Data!A18)</f>
        <v>-36.536961488990656</v>
      </c>
      <c r="C18" s="2">
        <f>B18/D11</f>
        <v>-38.665391468232585</v>
      </c>
    </row>
    <row r="19" spans="1:37" ht="15" customHeight="1" x14ac:dyDescent="0.35">
      <c r="B19" s="1" t="s">
        <v>389</v>
      </c>
    </row>
    <row r="20" spans="1:37" ht="14.15" customHeight="1" x14ac:dyDescent="0.3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3"/>
    <row r="22" spans="1:37" ht="15.75" customHeight="1" x14ac:dyDescent="0.3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35">
      <c r="A23" s="2" t="s">
        <v>391</v>
      </c>
      <c r="B23" s="56">
        <f>IF($B$20&gt;0,$B$20,($C$18))*10^12*B11</f>
        <v>-38665391468232.313</v>
      </c>
      <c r="C23" s="56">
        <f>$B$23*C11</f>
        <v>-37601176478611.352</v>
      </c>
      <c r="D23" s="56">
        <f t="shared" ref="D23:AK23" si="0">$B$23*D11</f>
        <v>-36536961488990.398</v>
      </c>
      <c r="E23" s="56">
        <f t="shared" si="0"/>
        <v>-35472746499369.438</v>
      </c>
      <c r="F23" s="56">
        <f t="shared" si="0"/>
        <v>-34408531509748.484</v>
      </c>
      <c r="G23" s="56">
        <f t="shared" si="0"/>
        <v>-33344316520127.801</v>
      </c>
      <c r="H23" s="56">
        <f t="shared" si="0"/>
        <v>-33387504417868.961</v>
      </c>
      <c r="I23" s="56">
        <f t="shared" si="0"/>
        <v>-33430692315610.09</v>
      </c>
      <c r="J23" s="56">
        <f t="shared" si="0"/>
        <v>-33473880213351.215</v>
      </c>
      <c r="K23" s="56">
        <f t="shared" si="0"/>
        <v>-33517068111092.328</v>
      </c>
      <c r="L23" s="56">
        <f t="shared" si="0"/>
        <v>-33560256008833.453</v>
      </c>
      <c r="M23" s="56">
        <f t="shared" si="0"/>
        <v>-33603443906574.59</v>
      </c>
      <c r="N23" s="56">
        <f t="shared" si="0"/>
        <v>-33646631804315.715</v>
      </c>
      <c r="O23" s="56">
        <f t="shared" si="0"/>
        <v>-33689819702056.844</v>
      </c>
      <c r="P23" s="56">
        <f t="shared" si="0"/>
        <v>-33733007599797.969</v>
      </c>
      <c r="Q23" s="56">
        <f t="shared" si="0"/>
        <v>-33776195497539.098</v>
      </c>
      <c r="R23" s="56">
        <f t="shared" si="0"/>
        <v>-33819383395280.215</v>
      </c>
      <c r="S23" s="56">
        <f t="shared" si="0"/>
        <v>-33862571293021.324</v>
      </c>
      <c r="T23" s="56">
        <f t="shared" si="0"/>
        <v>-33905759190762.453</v>
      </c>
      <c r="U23" s="56">
        <f t="shared" si="0"/>
        <v>-33948947088503.578</v>
      </c>
      <c r="V23" s="56">
        <f t="shared" si="0"/>
        <v>-33992134986244.707</v>
      </c>
      <c r="W23" s="56">
        <f t="shared" si="0"/>
        <v>-34035322883985.832</v>
      </c>
      <c r="X23" s="56">
        <f t="shared" si="0"/>
        <v>-34078510781726.941</v>
      </c>
      <c r="Y23" s="56">
        <f t="shared" si="0"/>
        <v>-34121698679468.07</v>
      </c>
      <c r="Z23" s="56">
        <f t="shared" si="0"/>
        <v>-34164886577209.195</v>
      </c>
      <c r="AA23" s="56">
        <f t="shared" si="0"/>
        <v>-34208074474950.324</v>
      </c>
      <c r="AB23" s="56">
        <f t="shared" si="0"/>
        <v>-34251262372691.434</v>
      </c>
      <c r="AC23" s="56">
        <f t="shared" si="0"/>
        <v>-34294450270432.559</v>
      </c>
      <c r="AD23" s="56">
        <f t="shared" si="0"/>
        <v>-34337638168173.688</v>
      </c>
      <c r="AE23" s="56">
        <f t="shared" si="0"/>
        <v>-34380826065914.816</v>
      </c>
      <c r="AF23" s="56">
        <f t="shared" si="0"/>
        <v>-34424013963655.941</v>
      </c>
      <c r="AG23" s="56">
        <f t="shared" si="0"/>
        <v>-34467201861397.051</v>
      </c>
      <c r="AH23" s="56">
        <f t="shared" si="0"/>
        <v>-34510389759138.18</v>
      </c>
      <c r="AI23" s="56">
        <f t="shared" si="0"/>
        <v>-34553577656879.305</v>
      </c>
      <c r="AJ23" s="56">
        <f t="shared" si="0"/>
        <v>-34596765554620.434</v>
      </c>
      <c r="AK23" s="56">
        <f t="shared" si="0"/>
        <v>-34639953452361.559</v>
      </c>
    </row>
    <row r="24" spans="1:37" ht="15.75" customHeight="1" x14ac:dyDescent="0.35">
      <c r="A24" s="2"/>
    </row>
    <row r="25" spans="1:37" ht="15.75" customHeight="1" x14ac:dyDescent="0.3">
      <c r="A25" s="58">
        <f>(AK23-B23)/B23</f>
        <v>-0.1041095890410957</v>
      </c>
    </row>
    <row r="26" spans="1:37" ht="15.75" customHeight="1" x14ac:dyDescent="0.35">
      <c r="A26" s="2"/>
    </row>
    <row r="27" spans="1:37" ht="15.75" customHeight="1" x14ac:dyDescent="0.3"/>
    <row r="28" spans="1:37" ht="15.75" customHeight="1" x14ac:dyDescent="0.3"/>
    <row r="29" spans="1:37" ht="15.75" customHeight="1" x14ac:dyDescent="0.3"/>
    <row r="30" spans="1:37" ht="15.75" customHeight="1" x14ac:dyDescent="0.3"/>
    <row r="31" spans="1:37" ht="15.75" customHeight="1" x14ac:dyDescent="0.3"/>
    <row r="32" spans="1:3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58203125" defaultRowHeight="15" customHeight="1" x14ac:dyDescent="0.3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.15" customHeight="1" x14ac:dyDescent="0.3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ht="14.5" x14ac:dyDescent="0.3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ht="14.5" x14ac:dyDescent="0.3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ht="14.5" x14ac:dyDescent="0.3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ht="14.5" x14ac:dyDescent="0.3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ht="14.5" x14ac:dyDescent="0.3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ht="14.5" x14ac:dyDescent="0.3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ht="14.5" x14ac:dyDescent="0.3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ht="14.5" x14ac:dyDescent="0.3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ht="14.5" x14ac:dyDescent="0.3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ht="14.5" x14ac:dyDescent="0.3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ht="14.5" x14ac:dyDescent="0.3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ht="14.5" x14ac:dyDescent="0.3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ht="14.5" x14ac:dyDescent="0.3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ht="14.5" x14ac:dyDescent="0.3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ht="14.5" x14ac:dyDescent="0.3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ht="14.5" x14ac:dyDescent="0.3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ht="14.5" x14ac:dyDescent="0.3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ht="14.5" x14ac:dyDescent="0.3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ht="14.5" x14ac:dyDescent="0.3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3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3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3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3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3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3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3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3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3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3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3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3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3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3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3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3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3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3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3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3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3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3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3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3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3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3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3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3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3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3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3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3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3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3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3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3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3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3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3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3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3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3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3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3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3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3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3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3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3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3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3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3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3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3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3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3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3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3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3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3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3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3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3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3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3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3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3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3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3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3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3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3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3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3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3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3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3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3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3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3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3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3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3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3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3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3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3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3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3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3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3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3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3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3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3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3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3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3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3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3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3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3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3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3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3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3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3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3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3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3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3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3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3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3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3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3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3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3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3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3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3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3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3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3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3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3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3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3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3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3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3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3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3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3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3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3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3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3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3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3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3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3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3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3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3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3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3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3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3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3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3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3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3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3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3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3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3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3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3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3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3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3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3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3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3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3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3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3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3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3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3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3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3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3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3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3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3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3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3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3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3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3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3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3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3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3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3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3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3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3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3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3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3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3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3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3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3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3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3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3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3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3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3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3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3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3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3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3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3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3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3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3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3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3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3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3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3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3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3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3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3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3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3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3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3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3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3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3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3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3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3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3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3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3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3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3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3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3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3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3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3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3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3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3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3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3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3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3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3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3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3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3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3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3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3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3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3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3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3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3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3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3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3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3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3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3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3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3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3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3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3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3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3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3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3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3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3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3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3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3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3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3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3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3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3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3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3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3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3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3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3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3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3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3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3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3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3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3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3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3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3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3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3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3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3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3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3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3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3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3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3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3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3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3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3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3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3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3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3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3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3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3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3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3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3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3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3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3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3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3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3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3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3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3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3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3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3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3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3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3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3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3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3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3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3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3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3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3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3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3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3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3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3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3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3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3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3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3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3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3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3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3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3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3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3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3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3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3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3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3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3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3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3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3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3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3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3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3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3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3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3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3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3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3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3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3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3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3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3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3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3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3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3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3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3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3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3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3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3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3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3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3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3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3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3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3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3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3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3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3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3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3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3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3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3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3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3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3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3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3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3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3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3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3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3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3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3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3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3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3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3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3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3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3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3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3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3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3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3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3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3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3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3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3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3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3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3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3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3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3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3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3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3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3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3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3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3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3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3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3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3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3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3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3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3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3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3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3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3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3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3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3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3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3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3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3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3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3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3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3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3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3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3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3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3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3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3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3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3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3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3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3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3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3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3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3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3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3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3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3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3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3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3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3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3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3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3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3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3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3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3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3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3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3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3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3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3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3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3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3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3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3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3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3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3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3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3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3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3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3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3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3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3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3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3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3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3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3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3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3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3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3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3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3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3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3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3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3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3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3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3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3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3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3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3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3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3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3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3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3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3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3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3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3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3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3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3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3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3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3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3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3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3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3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3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3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3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3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3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3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3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3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3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3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3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3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3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3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3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3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3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3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3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3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3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3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3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3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3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3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3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3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3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3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3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3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3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3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3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3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3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3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3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3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3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3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3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3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3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3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3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3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3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3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3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3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3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3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3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3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3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3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3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3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3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3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3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3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3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3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3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3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3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3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3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3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3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3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3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3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3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3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3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3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3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3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3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3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3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3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3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3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3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3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3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3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3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3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3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3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3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3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3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3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3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3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3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3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3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3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3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3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3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3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3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3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3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3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3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3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3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3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3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3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3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3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3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3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3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3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3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3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3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3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3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3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3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3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3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3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3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3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3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3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3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3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3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3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3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3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3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3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3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3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3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3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3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3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3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3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3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3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3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3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3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3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3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3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3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3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3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3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3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3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3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3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3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58203125" defaultRowHeight="15" customHeight="1" x14ac:dyDescent="0.3"/>
  <cols>
    <col min="1" max="1" width="7.58203125" style="26" customWidth="1"/>
    <col min="2" max="2" width="20.08203125" style="26" customWidth="1"/>
    <col min="3" max="26" width="7.58203125" style="26" customWidth="1"/>
  </cols>
  <sheetData>
    <row r="1" spans="1:2" ht="14.5" x14ac:dyDescent="0.35">
      <c r="B1" s="24" t="s">
        <v>440</v>
      </c>
    </row>
    <row r="2" spans="1:2" ht="14.5" x14ac:dyDescent="0.35">
      <c r="A2" s="2" t="s">
        <v>272</v>
      </c>
      <c r="B2" s="2">
        <v>0</v>
      </c>
    </row>
    <row r="3" spans="1:2" ht="14.5" x14ac:dyDescent="0.35">
      <c r="A3" s="2" t="s">
        <v>441</v>
      </c>
      <c r="B3" s="2">
        <v>0</v>
      </c>
    </row>
    <row r="4" spans="1:2" ht="14.5" x14ac:dyDescent="0.35">
      <c r="A4" s="2" t="s">
        <v>19</v>
      </c>
      <c r="B4" s="2">
        <v>0</v>
      </c>
    </row>
    <row r="5" spans="1:2" ht="14.5" x14ac:dyDescent="0.35">
      <c r="A5" s="2" t="s">
        <v>442</v>
      </c>
      <c r="B5" s="2">
        <v>0</v>
      </c>
    </row>
    <row r="6" spans="1:2" ht="14.5" x14ac:dyDescent="0.35">
      <c r="A6" s="2" t="s">
        <v>443</v>
      </c>
      <c r="B6" s="2">
        <v>0</v>
      </c>
    </row>
    <row r="7" spans="1:2" ht="14.5" x14ac:dyDescent="0.35">
      <c r="A7" s="2" t="s">
        <v>444</v>
      </c>
      <c r="B7" s="2">
        <v>0</v>
      </c>
    </row>
    <row r="8" spans="1:2" ht="14.5" x14ac:dyDescent="0.35">
      <c r="A8" s="2" t="s">
        <v>445</v>
      </c>
      <c r="B8" s="2">
        <v>0</v>
      </c>
    </row>
    <row r="9" spans="1:2" ht="14.5" x14ac:dyDescent="0.35">
      <c r="A9" s="2" t="s">
        <v>446</v>
      </c>
      <c r="B9" s="2">
        <v>0</v>
      </c>
    </row>
    <row r="10" spans="1:2" ht="14.5" x14ac:dyDescent="0.35">
      <c r="A10" s="2" t="s">
        <v>447</v>
      </c>
      <c r="B10" s="2">
        <v>0</v>
      </c>
    </row>
    <row r="11" spans="1:2" ht="14.5" x14ac:dyDescent="0.35">
      <c r="A11" s="2" t="s">
        <v>89</v>
      </c>
      <c r="B11" s="25">
        <v>4.299716857791794E-4</v>
      </c>
    </row>
    <row r="12" spans="1:2" ht="14.5" x14ac:dyDescent="0.35">
      <c r="A12" s="2" t="s">
        <v>331</v>
      </c>
      <c r="B12" s="25">
        <v>3.5003753313133949E-5</v>
      </c>
    </row>
    <row r="13" spans="1:2" ht="14.5" x14ac:dyDescent="0.35">
      <c r="A13" s="2" t="s">
        <v>448</v>
      </c>
      <c r="B13" s="2">
        <v>0</v>
      </c>
    </row>
    <row r="21" spans="4:4" ht="15.75" customHeight="1" x14ac:dyDescent="0.3"/>
    <row r="22" spans="4:4" ht="15.75" customHeight="1" x14ac:dyDescent="0.3"/>
    <row r="23" spans="4:4" ht="15.75" customHeight="1" x14ac:dyDescent="0.3"/>
    <row r="24" spans="4:4" ht="15.75" customHeight="1" x14ac:dyDescent="0.3"/>
    <row r="25" spans="4:4" ht="15.75" customHeight="1" x14ac:dyDescent="0.3"/>
    <row r="26" spans="4:4" ht="15.75" customHeight="1" x14ac:dyDescent="0.3"/>
    <row r="27" spans="4:4" ht="15.75" customHeight="1" x14ac:dyDescent="0.3"/>
    <row r="28" spans="4:4" ht="15.75" customHeight="1" x14ac:dyDescent="0.3"/>
    <row r="29" spans="4:4" ht="15.75" customHeight="1" x14ac:dyDescent="0.3"/>
    <row r="30" spans="4:4" ht="15.75" customHeight="1" x14ac:dyDescent="0.35">
      <c r="D30" s="2" t="s">
        <v>449</v>
      </c>
    </row>
    <row r="31" spans="4:4" ht="15.75" customHeight="1" x14ac:dyDescent="0.3"/>
    <row r="32" spans="4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58203125" defaultRowHeight="15" customHeight="1" x14ac:dyDescent="0.3"/>
  <cols>
    <col min="1" max="1" width="14.58203125" style="26" customWidth="1"/>
    <col min="2" max="17" width="9.83203125" style="26" customWidth="1"/>
    <col min="18" max="34" width="7.58203125" style="26" customWidth="1"/>
    <col min="35" max="36" width="9.5" style="26" customWidth="1"/>
    <col min="37" max="37" width="10.08203125" style="26" customWidth="1"/>
  </cols>
  <sheetData>
    <row r="1" spans="1:37" ht="14.5" x14ac:dyDescent="0.3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ht="14.5" x14ac:dyDescent="0.35">
      <c r="A2" s="2" t="s">
        <v>450</v>
      </c>
      <c r="B2" s="25">
        <f>Data!B23</f>
        <v>-38665391468232.313</v>
      </c>
      <c r="C2" s="25">
        <f>$B$2*Data!C$11</f>
        <v>-37601176478611.352</v>
      </c>
      <c r="D2" s="25">
        <f>$B$2*Data!D$11</f>
        <v>-36536961488990.398</v>
      </c>
      <c r="E2" s="25">
        <f>$B$2*Data!E$11</f>
        <v>-35472746499369.438</v>
      </c>
      <c r="F2" s="25">
        <f>$B$2*Data!F$11</f>
        <v>-34408531509748.484</v>
      </c>
      <c r="G2" s="25">
        <f>$B$2*Data!G$11</f>
        <v>-33344316520127.801</v>
      </c>
      <c r="H2" s="25">
        <f>$B$2*Data!H$11</f>
        <v>-33387504417868.961</v>
      </c>
      <c r="I2" s="25">
        <f>$B$2*Data!I$11</f>
        <v>-33430692315610.09</v>
      </c>
      <c r="J2" s="25">
        <f>$B$2*Data!J$11</f>
        <v>-33473880213351.215</v>
      </c>
      <c r="K2" s="25">
        <f>$B$2*Data!K$11</f>
        <v>-33517068111092.328</v>
      </c>
      <c r="L2" s="25">
        <f>$B$2*Data!L$11</f>
        <v>-33560256008833.453</v>
      </c>
      <c r="M2" s="25">
        <f>$B$2*Data!M$11</f>
        <v>-33603443906574.59</v>
      </c>
      <c r="N2" s="25">
        <f>$B$2*Data!N$11</f>
        <v>-33646631804315.715</v>
      </c>
      <c r="O2" s="25">
        <f>$B$2*Data!O$11</f>
        <v>-33689819702056.844</v>
      </c>
      <c r="P2" s="25">
        <f>$B$2*Data!P$11</f>
        <v>-33733007599797.969</v>
      </c>
      <c r="Q2" s="25">
        <f>$B$2*Data!Q$11</f>
        <v>-33776195497539.098</v>
      </c>
      <c r="R2" s="25">
        <f>$B$2*Data!R$11</f>
        <v>-33819383395280.215</v>
      </c>
      <c r="S2" s="25">
        <f>$B$2*Data!S$11</f>
        <v>-33862571293021.324</v>
      </c>
      <c r="T2" s="25">
        <f>$B$2*Data!T$11</f>
        <v>-33905759190762.453</v>
      </c>
      <c r="U2" s="25">
        <f>$B$2*Data!U$11</f>
        <v>-33948947088503.578</v>
      </c>
      <c r="V2" s="25">
        <f>$B$2*Data!V$11</f>
        <v>-33992134986244.707</v>
      </c>
      <c r="W2" s="25">
        <f>$B$2*Data!W$11</f>
        <v>-34035322883985.832</v>
      </c>
      <c r="X2" s="25">
        <f>$B$2*Data!X$11</f>
        <v>-34078510781726.941</v>
      </c>
      <c r="Y2" s="25">
        <f>$B$2*Data!Y$11</f>
        <v>-34121698679468.07</v>
      </c>
      <c r="Z2" s="25">
        <f>$B$2*Data!Z$11</f>
        <v>-34164886577209.195</v>
      </c>
      <c r="AA2" s="25">
        <f>$B$2*Data!AA$11</f>
        <v>-34208074474950.324</v>
      </c>
      <c r="AB2" s="25">
        <f>$B$2*Data!AB$11</f>
        <v>-34251262372691.434</v>
      </c>
      <c r="AC2" s="25">
        <f>$B$2*Data!AC$11</f>
        <v>-34294450270432.559</v>
      </c>
      <c r="AD2" s="25">
        <f>$B$2*Data!AD$11</f>
        <v>-34337638168173.688</v>
      </c>
      <c r="AE2" s="25">
        <f>$B$2*Data!AE$11</f>
        <v>-34380826065914.816</v>
      </c>
      <c r="AF2" s="25">
        <f>$B$2*Data!AF$11</f>
        <v>-34424013963655.941</v>
      </c>
      <c r="AG2" s="25">
        <f>$B$2*Data!AG$11</f>
        <v>-34467201861397.051</v>
      </c>
      <c r="AH2" s="25">
        <f>$B$2*Data!AH$11</f>
        <v>-34510389759138.18</v>
      </c>
      <c r="AI2" s="25">
        <f>$B$2*Data!AI$11</f>
        <v>-34553577656879.305</v>
      </c>
      <c r="AJ2" s="25">
        <f>$B$2*Data!AJ$11</f>
        <v>-34596765554620.434</v>
      </c>
      <c r="AK2" s="25">
        <f>$B$2*Data!AK$11</f>
        <v>-34639953452361.559</v>
      </c>
    </row>
    <row r="3" spans="1:37" ht="14.5" x14ac:dyDescent="0.3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ht="14.5" x14ac:dyDescent="0.3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ht="14.5" x14ac:dyDescent="0.3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ht="14.5" x14ac:dyDescent="0.3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ht="14.5" x14ac:dyDescent="0.3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ht="14.5" x14ac:dyDescent="0.3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ht="14.5" x14ac:dyDescent="0.3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ht="14.5" x14ac:dyDescent="0.3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ht="14.5" x14ac:dyDescent="0.35">
      <c r="A11" s="2" t="s">
        <v>459</v>
      </c>
      <c r="B11" s="25">
        <f>(ABS(B$2)*'data from RPEpUACE'!$B11)+SUMIFS('Override Calcs'!$E$4:$E$6,'Override Calcs'!$A$4:$A$6,About!$B$2,'Override Calcs'!$B$4:$B$6,"CH4")</f>
        <v>16625023550.907747</v>
      </c>
      <c r="C11" s="25">
        <f>(ABS(C$2)*'data from RPEpUACE'!$B11)+SUMIFS('Override Calcs'!$E$4:$E$6,'Override Calcs'!$A$4:$A$6,About!$B$2,'Override Calcs'!$B$4:$B$6,"CH4")</f>
        <v>16167441237.788952</v>
      </c>
      <c r="D11" s="25">
        <f>(ABS(D$2)*'data from RPEpUACE'!$B11)+SUMIFS('Override Calcs'!$E$4:$E$6,'Override Calcs'!$A$4:$A$6,About!$B$2,'Override Calcs'!$B$4:$B$6,"CH4")</f>
        <v>15709858924.670158</v>
      </c>
      <c r="E11" s="25">
        <f>(ABS(E$2)*'data from RPEpUACE'!$B11)+SUMIFS('Override Calcs'!$E$4:$E$6,'Override Calcs'!$A$4:$A$6,About!$B$2,'Override Calcs'!$B$4:$B$6,"CH4")</f>
        <v>15252276611.551361</v>
      </c>
      <c r="F11" s="25">
        <f>(ABS(F$2)*'data from RPEpUACE'!$B11)+SUMIFS('Override Calcs'!$E$4:$E$6,'Override Calcs'!$A$4:$A$6,About!$B$2,'Override Calcs'!$B$4:$B$6,"CH4")</f>
        <v>14794694298.432568</v>
      </c>
      <c r="G11" s="25">
        <f>(ABS(G$2)*'data from RPEpUACE'!$B11)+SUMIFS('Override Calcs'!$E$4:$E$6,'Override Calcs'!$A$4:$A$6,About!$B$2,'Override Calcs'!$B$4:$B$6,"CH4")</f>
        <v>14337111985.31389</v>
      </c>
      <c r="H11" s="25">
        <f>(ABS(H$2)*'data from RPEpUACE'!$B11)+SUMIFS('Override Calcs'!$E$4:$E$6,'Override Calcs'!$A$4:$A$6,About!$B$2,'Override Calcs'!$B$4:$B$6,"CH4")</f>
        <v>14355681558.510918</v>
      </c>
      <c r="I11" s="25">
        <f>(ABS(I$2)*'data from RPEpUACE'!$B11)+SUMIFS('Override Calcs'!$E$4:$E$6,'Override Calcs'!$A$4:$A$6,About!$B$2,'Override Calcs'!$B$4:$B$6,"CH4")</f>
        <v>14374251131.70793</v>
      </c>
      <c r="J11" s="25">
        <f>(ABS(J$2)*'data from RPEpUACE'!$B11)+SUMIFS('Override Calcs'!$E$4:$E$6,'Override Calcs'!$A$4:$A$6,About!$B$2,'Override Calcs'!$B$4:$B$6,"CH4")</f>
        <v>14392820704.90494</v>
      </c>
      <c r="K11" s="25">
        <f>(ABS(K$2)*'data from RPEpUACE'!$B11)+SUMIFS('Override Calcs'!$E$4:$E$6,'Override Calcs'!$A$4:$A$6,About!$B$2,'Override Calcs'!$B$4:$B$6,"CH4")</f>
        <v>14411390278.101944</v>
      </c>
      <c r="L11" s="25">
        <f>(ABS(L$2)*'data from RPEpUACE'!$B11)+SUMIFS('Override Calcs'!$E$4:$E$6,'Override Calcs'!$A$4:$A$6,About!$B$2,'Override Calcs'!$B$4:$B$6,"CH4")</f>
        <v>14429959851.298954</v>
      </c>
      <c r="M11" s="25">
        <f>(ABS(M$2)*'data from RPEpUACE'!$B11)+SUMIFS('Override Calcs'!$E$4:$E$6,'Override Calcs'!$A$4:$A$6,About!$B$2,'Override Calcs'!$B$4:$B$6,"CH4")</f>
        <v>14448529424.49597</v>
      </c>
      <c r="N11" s="25">
        <f>(ABS(N$2)*'data from RPEpUACE'!$B11)+SUMIFS('Override Calcs'!$E$4:$E$6,'Override Calcs'!$A$4:$A$6,About!$B$2,'Override Calcs'!$B$4:$B$6,"CH4")</f>
        <v>14467098997.69298</v>
      </c>
      <c r="O11" s="25">
        <f>(ABS(O$2)*'data from RPEpUACE'!$B11)+SUMIFS('Override Calcs'!$E$4:$E$6,'Override Calcs'!$A$4:$A$6,About!$B$2,'Override Calcs'!$B$4:$B$6,"CH4")</f>
        <v>14485668570.889992</v>
      </c>
      <c r="P11" s="25">
        <f>(ABS(P$2)*'data from RPEpUACE'!$B11)+SUMIFS('Override Calcs'!$E$4:$E$6,'Override Calcs'!$A$4:$A$6,About!$B$2,'Override Calcs'!$B$4:$B$6,"CH4")</f>
        <v>14504238144.087002</v>
      </c>
      <c r="Q11" s="25">
        <f>(ABS(Q$2)*'data from RPEpUACE'!$B11)+SUMIFS('Override Calcs'!$E$4:$E$6,'Override Calcs'!$A$4:$A$6,About!$B$2,'Override Calcs'!$B$4:$B$6,"CH4")</f>
        <v>14522807717.284016</v>
      </c>
      <c r="R11" s="25">
        <f>(ABS(R$2)*'data from RPEpUACE'!$B11)+SUMIFS('Override Calcs'!$E$4:$E$6,'Override Calcs'!$A$4:$A$6,About!$B$2,'Override Calcs'!$B$4:$B$6,"CH4")</f>
        <v>14541377290.481022</v>
      </c>
      <c r="S11" s="25">
        <f>(ABS(S$2)*'data from RPEpUACE'!$B11)+SUMIFS('Override Calcs'!$E$4:$E$6,'Override Calcs'!$A$4:$A$6,About!$B$2,'Override Calcs'!$B$4:$B$6,"CH4")</f>
        <v>14559946863.678026</v>
      </c>
      <c r="T11" s="25">
        <f>(ABS(T$2)*'data from RPEpUACE'!$B11)+SUMIFS('Override Calcs'!$E$4:$E$6,'Override Calcs'!$A$4:$A$6,About!$B$2,'Override Calcs'!$B$4:$B$6,"CH4")</f>
        <v>14578516436.875038</v>
      </c>
      <c r="U11" s="25">
        <f>(ABS(U$2)*'data from RPEpUACE'!$B11)+SUMIFS('Override Calcs'!$E$4:$E$6,'Override Calcs'!$A$4:$A$6,About!$B$2,'Override Calcs'!$B$4:$B$6,"CH4")</f>
        <v>14597086010.072048</v>
      </c>
      <c r="V11" s="25">
        <f>(ABS(V$2)*'data from RPEpUACE'!$B11)+SUMIFS('Override Calcs'!$E$4:$E$6,'Override Calcs'!$A$4:$A$6,About!$B$2,'Override Calcs'!$B$4:$B$6,"CH4")</f>
        <v>14615655583.26906</v>
      </c>
      <c r="W11" s="25">
        <f>(ABS(W$2)*'data from RPEpUACE'!$B11)+SUMIFS('Override Calcs'!$E$4:$E$6,'Override Calcs'!$A$4:$A$6,About!$B$2,'Override Calcs'!$B$4:$B$6,"CH4")</f>
        <v>14634225156.46607</v>
      </c>
      <c r="X11" s="25">
        <f>(ABS(X$2)*'data from RPEpUACE'!$B11)+SUMIFS('Override Calcs'!$E$4:$E$6,'Override Calcs'!$A$4:$A$6,About!$B$2,'Override Calcs'!$B$4:$B$6,"CH4")</f>
        <v>14652794729.663074</v>
      </c>
      <c r="Y11" s="25">
        <f>(ABS(Y$2)*'data from RPEpUACE'!$B11)+SUMIFS('Override Calcs'!$E$4:$E$6,'Override Calcs'!$A$4:$A$6,About!$B$2,'Override Calcs'!$B$4:$B$6,"CH4")</f>
        <v>14671364302.860086</v>
      </c>
      <c r="Z11" s="25">
        <f>(ABS(Z$2)*'data from RPEpUACE'!$B11)+SUMIFS('Override Calcs'!$E$4:$E$6,'Override Calcs'!$A$4:$A$6,About!$B$2,'Override Calcs'!$B$4:$B$6,"CH4")</f>
        <v>14689933876.057096</v>
      </c>
      <c r="AA11" s="25">
        <f>(ABS(AA$2)*'data from RPEpUACE'!$B11)+SUMIFS('Override Calcs'!$E$4:$E$6,'Override Calcs'!$A$4:$A$6,About!$B$2,'Override Calcs'!$B$4:$B$6,"CH4")</f>
        <v>14708503449.254108</v>
      </c>
      <c r="AB11" s="25">
        <f>(ABS(AB$2)*'data from RPEpUACE'!$B11)+SUMIFS('Override Calcs'!$E$4:$E$6,'Override Calcs'!$A$4:$A$6,About!$B$2,'Override Calcs'!$B$4:$B$6,"CH4")</f>
        <v>14727073022.451111</v>
      </c>
      <c r="AC11" s="25">
        <f>(ABS(AC$2)*'data from RPEpUACE'!$B11)+SUMIFS('Override Calcs'!$E$4:$E$6,'Override Calcs'!$A$4:$A$6,About!$B$2,'Override Calcs'!$B$4:$B$6,"CH4")</f>
        <v>14745642595.648123</v>
      </c>
      <c r="AD11" s="25">
        <f>(ABS(AD$2)*'data from RPEpUACE'!$B11)+SUMIFS('Override Calcs'!$E$4:$E$6,'Override Calcs'!$A$4:$A$6,About!$B$2,'Override Calcs'!$B$4:$B$6,"CH4")</f>
        <v>14764212168.845135</v>
      </c>
      <c r="AE11" s="25">
        <f>(ABS(AE$2)*'data from RPEpUACE'!$B11)+SUMIFS('Override Calcs'!$E$4:$E$6,'Override Calcs'!$A$4:$A$6,About!$B$2,'Override Calcs'!$B$4:$B$6,"CH4")</f>
        <v>14782781742.042147</v>
      </c>
      <c r="AF11" s="25">
        <f>(ABS(AF$2)*'data from RPEpUACE'!$B11)+SUMIFS('Override Calcs'!$E$4:$E$6,'Override Calcs'!$A$4:$A$6,About!$B$2,'Override Calcs'!$B$4:$B$6,"CH4")</f>
        <v>14801351315.239157</v>
      </c>
      <c r="AG11" s="25">
        <f>(ABS(AG$2)*'data from RPEpUACE'!$B11)+SUMIFS('Override Calcs'!$E$4:$E$6,'Override Calcs'!$A$4:$A$6,About!$B$2,'Override Calcs'!$B$4:$B$6,"CH4")</f>
        <v>14819920888.436159</v>
      </c>
      <c r="AH11" s="25">
        <f>(ABS(AH$2)*'data from RPEpUACE'!$B11)+SUMIFS('Override Calcs'!$E$4:$E$6,'Override Calcs'!$A$4:$A$6,About!$B$2,'Override Calcs'!$B$4:$B$6,"CH4")</f>
        <v>14838490461.633171</v>
      </c>
      <c r="AI11" s="25">
        <f>(ABS(AI$2)*'data from RPEpUACE'!$B11)+SUMIFS('Override Calcs'!$E$4:$E$6,'Override Calcs'!$A$4:$A$6,About!$B$2,'Override Calcs'!$B$4:$B$6,"CH4")</f>
        <v>14857060034.830183</v>
      </c>
      <c r="AJ11" s="25">
        <f>(ABS(AJ$2)*'data from RPEpUACE'!$B11)+SUMIFS('Override Calcs'!$E$4:$E$6,'Override Calcs'!$A$4:$A$6,About!$B$2,'Override Calcs'!$B$4:$B$6,"CH4")</f>
        <v>14875629608.027195</v>
      </c>
      <c r="AK11" s="25">
        <f>(ABS(AK$2)*'data from RPEpUACE'!$B11)+SUMIFS('Override Calcs'!$E$4:$E$6,'Override Calcs'!$A$4:$A$6,About!$B$2,'Override Calcs'!$B$4:$B$6,"CH4")</f>
        <v>14894199181.224205</v>
      </c>
    </row>
    <row r="12" spans="1:37" ht="14.5" x14ac:dyDescent="0.35">
      <c r="A12" s="2" t="s">
        <v>460</v>
      </c>
      <c r="B12" s="25">
        <f>(ABS(B$2)*'data from RPEpUACE'!$B12)+SUMIFS('Override Calcs'!$E$4:$E$6,'Override Calcs'!$A$4:$A$6,About!$B$2,'Override Calcs'!$B$4:$B$6,"N2O")</f>
        <v>1353433824.7097578</v>
      </c>
      <c r="C12" s="25">
        <f>(ABS(C$2)*'data from RPEpUACE'!$B12)+SUMIFS('Override Calcs'!$E$4:$E$6,'Override Calcs'!$A$4:$A$6,About!$B$2,'Override Calcs'!$B$4:$B$6,"N2O")</f>
        <v>1316182305.7409265</v>
      </c>
      <c r="D12" s="25">
        <f>(ABS(D$2)*'data from RPEpUACE'!$B12)+SUMIFS('Override Calcs'!$E$4:$E$6,'Override Calcs'!$A$4:$A$6,About!$B$2,'Override Calcs'!$B$4:$B$6,"N2O")</f>
        <v>1278930786.7720952</v>
      </c>
      <c r="E12" s="25">
        <f>(ABS(E$2)*'data from RPEpUACE'!$B12)+SUMIFS('Override Calcs'!$E$4:$E$6,'Override Calcs'!$A$4:$A$6,About!$B$2,'Override Calcs'!$B$4:$B$6,"N2O")</f>
        <v>1241679267.8032637</v>
      </c>
      <c r="F12" s="25">
        <f>(ABS(F$2)*'data from RPEpUACE'!$B12)+SUMIFS('Override Calcs'!$E$4:$E$6,'Override Calcs'!$A$4:$A$6,About!$B$2,'Override Calcs'!$B$4:$B$6,"N2O")</f>
        <v>1204427748.8344324</v>
      </c>
      <c r="G12" s="25">
        <f>(ABS(G$2)*'data from RPEpUACE'!$B12)+SUMIFS('Override Calcs'!$E$4:$E$6,'Override Calcs'!$A$4:$A$6,About!$B$2,'Override Calcs'!$B$4:$B$6,"N2O")</f>
        <v>1167176229.8656106</v>
      </c>
      <c r="H12" s="25">
        <f>(ABS(H$2)*'data from RPEpUACE'!$B12)+SUMIFS('Override Calcs'!$E$4:$E$6,'Override Calcs'!$A$4:$A$6,About!$B$2,'Override Calcs'!$B$4:$B$6,"N2O")</f>
        <v>1168687968.3842549</v>
      </c>
      <c r="I12" s="25">
        <f>(ABS(I$2)*'data from RPEpUACE'!$B12)+SUMIFS('Override Calcs'!$E$4:$E$6,'Override Calcs'!$A$4:$A$6,About!$B$2,'Override Calcs'!$B$4:$B$6,"N2O")</f>
        <v>1170199706.9028983</v>
      </c>
      <c r="J12" s="25">
        <f>(ABS(J$2)*'data from RPEpUACE'!$B12)+SUMIFS('Override Calcs'!$E$4:$E$6,'Override Calcs'!$A$4:$A$6,About!$B$2,'Override Calcs'!$B$4:$B$6,"N2O")</f>
        <v>1171711445.4215415</v>
      </c>
      <c r="K12" s="25">
        <f>(ABS(K$2)*'data from RPEpUACE'!$B12)+SUMIFS('Override Calcs'!$E$4:$E$6,'Override Calcs'!$A$4:$A$6,About!$B$2,'Override Calcs'!$B$4:$B$6,"N2O")</f>
        <v>1173223183.9401844</v>
      </c>
      <c r="L12" s="25">
        <f>(ABS(L$2)*'data from RPEpUACE'!$B12)+SUMIFS('Override Calcs'!$E$4:$E$6,'Override Calcs'!$A$4:$A$6,About!$B$2,'Override Calcs'!$B$4:$B$6,"N2O")</f>
        <v>1174734922.4588275</v>
      </c>
      <c r="M12" s="25">
        <f>(ABS(M$2)*'data from RPEpUACE'!$B12)+SUMIFS('Override Calcs'!$E$4:$E$6,'Override Calcs'!$A$4:$A$6,About!$B$2,'Override Calcs'!$B$4:$B$6,"N2O")</f>
        <v>1176246660.9774711</v>
      </c>
      <c r="N12" s="25">
        <f>(ABS(N$2)*'data from RPEpUACE'!$B12)+SUMIFS('Override Calcs'!$E$4:$E$6,'Override Calcs'!$A$4:$A$6,About!$B$2,'Override Calcs'!$B$4:$B$6,"N2O")</f>
        <v>1177758399.4961143</v>
      </c>
      <c r="O12" s="25">
        <f>(ABS(O$2)*'data from RPEpUACE'!$B12)+SUMIFS('Override Calcs'!$E$4:$E$6,'Override Calcs'!$A$4:$A$6,About!$B$2,'Override Calcs'!$B$4:$B$6,"N2O")</f>
        <v>1179270138.0147576</v>
      </c>
      <c r="P12" s="25">
        <f>(ABS(P$2)*'data from RPEpUACE'!$B12)+SUMIFS('Override Calcs'!$E$4:$E$6,'Override Calcs'!$A$4:$A$6,About!$B$2,'Override Calcs'!$B$4:$B$6,"N2O")</f>
        <v>1180781876.5334008</v>
      </c>
      <c r="Q12" s="25">
        <f>(ABS(Q$2)*'data from RPEpUACE'!$B12)+SUMIFS('Override Calcs'!$E$4:$E$6,'Override Calcs'!$A$4:$A$6,About!$B$2,'Override Calcs'!$B$4:$B$6,"N2O")</f>
        <v>1182293615.0520442</v>
      </c>
      <c r="R12" s="25">
        <f>(ABS(R$2)*'data from RPEpUACE'!$B12)+SUMIFS('Override Calcs'!$E$4:$E$6,'Override Calcs'!$A$4:$A$6,About!$B$2,'Override Calcs'!$B$4:$B$6,"N2O")</f>
        <v>1183805353.5706871</v>
      </c>
      <c r="S12" s="25">
        <f>(ABS(S$2)*'data from RPEpUACE'!$B12)+SUMIFS('Override Calcs'!$E$4:$E$6,'Override Calcs'!$A$4:$A$6,About!$B$2,'Override Calcs'!$B$4:$B$6,"N2O")</f>
        <v>1185317092.0893297</v>
      </c>
      <c r="T12" s="25">
        <f>(ABS(T$2)*'data from RPEpUACE'!$B12)+SUMIFS('Override Calcs'!$E$4:$E$6,'Override Calcs'!$A$4:$A$6,About!$B$2,'Override Calcs'!$B$4:$B$6,"N2O")</f>
        <v>1186828830.6079731</v>
      </c>
      <c r="U12" s="25">
        <f>(ABS(U$2)*'data from RPEpUACE'!$B12)+SUMIFS('Override Calcs'!$E$4:$E$6,'Override Calcs'!$A$4:$A$6,About!$B$2,'Override Calcs'!$B$4:$B$6,"N2O")</f>
        <v>1188340569.1266162</v>
      </c>
      <c r="V12" s="25">
        <f>(ABS(V$2)*'data from RPEpUACE'!$B12)+SUMIFS('Override Calcs'!$E$4:$E$6,'Override Calcs'!$A$4:$A$6,About!$B$2,'Override Calcs'!$B$4:$B$6,"N2O")</f>
        <v>1189852307.6452596</v>
      </c>
      <c r="W12" s="25">
        <f>(ABS(W$2)*'data from RPEpUACE'!$B12)+SUMIFS('Override Calcs'!$E$4:$E$6,'Override Calcs'!$A$4:$A$6,About!$B$2,'Override Calcs'!$B$4:$B$6,"N2O")</f>
        <v>1191364046.1639028</v>
      </c>
      <c r="X12" s="25">
        <f>(ABS(X$2)*'data from RPEpUACE'!$B12)+SUMIFS('Override Calcs'!$E$4:$E$6,'Override Calcs'!$A$4:$A$6,About!$B$2,'Override Calcs'!$B$4:$B$6,"N2O")</f>
        <v>1192875784.6825454</v>
      </c>
      <c r="Y12" s="25">
        <f>(ABS(Y$2)*'data from RPEpUACE'!$B12)+SUMIFS('Override Calcs'!$E$4:$E$6,'Override Calcs'!$A$4:$A$6,About!$B$2,'Override Calcs'!$B$4:$B$6,"N2O")</f>
        <v>1194387523.2011888</v>
      </c>
      <c r="Z12" s="25">
        <f>(ABS(Z$2)*'data from RPEpUACE'!$B12)+SUMIFS('Override Calcs'!$E$4:$E$6,'Override Calcs'!$A$4:$A$6,About!$B$2,'Override Calcs'!$B$4:$B$6,"N2O")</f>
        <v>1195899261.7198319</v>
      </c>
      <c r="AA12" s="25">
        <f>(ABS(AA$2)*'data from RPEpUACE'!$B12)+SUMIFS('Override Calcs'!$E$4:$E$6,'Override Calcs'!$A$4:$A$6,About!$B$2,'Override Calcs'!$B$4:$B$6,"N2O")</f>
        <v>1197411000.2384753</v>
      </c>
      <c r="AB12" s="25">
        <f>(ABS(AB$2)*'data from RPEpUACE'!$B12)+SUMIFS('Override Calcs'!$E$4:$E$6,'Override Calcs'!$A$4:$A$6,About!$B$2,'Override Calcs'!$B$4:$B$6,"N2O")</f>
        <v>1198922738.757118</v>
      </c>
      <c r="AC12" s="25">
        <f>(ABS(AC$2)*'data from RPEpUACE'!$B12)+SUMIFS('Override Calcs'!$E$4:$E$6,'Override Calcs'!$A$4:$A$6,About!$B$2,'Override Calcs'!$B$4:$B$6,"N2O")</f>
        <v>1200434477.2757611</v>
      </c>
      <c r="AD12" s="25">
        <f>(ABS(AD$2)*'data from RPEpUACE'!$B12)+SUMIFS('Override Calcs'!$E$4:$E$6,'Override Calcs'!$A$4:$A$6,About!$B$2,'Override Calcs'!$B$4:$B$6,"N2O")</f>
        <v>1201946215.7944045</v>
      </c>
      <c r="AE12" s="25">
        <f>(ABS(AE$2)*'data from RPEpUACE'!$B12)+SUMIFS('Override Calcs'!$E$4:$E$6,'Override Calcs'!$A$4:$A$6,About!$B$2,'Override Calcs'!$B$4:$B$6,"N2O")</f>
        <v>1203457954.3130479</v>
      </c>
      <c r="AF12" s="25">
        <f>(ABS(AF$2)*'data from RPEpUACE'!$B12)+SUMIFS('Override Calcs'!$E$4:$E$6,'Override Calcs'!$A$4:$A$6,About!$B$2,'Override Calcs'!$B$4:$B$6,"N2O")</f>
        <v>1204969692.831691</v>
      </c>
      <c r="AG12" s="25">
        <f>(ABS(AG$2)*'data from RPEpUACE'!$B12)+SUMIFS('Override Calcs'!$E$4:$E$6,'Override Calcs'!$A$4:$A$6,About!$B$2,'Override Calcs'!$B$4:$B$6,"N2O")</f>
        <v>1206481431.3503337</v>
      </c>
      <c r="AH12" s="25">
        <f>(ABS(AH$2)*'data from RPEpUACE'!$B12)+SUMIFS('Override Calcs'!$E$4:$E$6,'Override Calcs'!$A$4:$A$6,About!$B$2,'Override Calcs'!$B$4:$B$6,"N2O")</f>
        <v>1207993169.8689768</v>
      </c>
      <c r="AI12" s="25">
        <f>(ABS(AI$2)*'data from RPEpUACE'!$B12)+SUMIFS('Override Calcs'!$E$4:$E$6,'Override Calcs'!$A$4:$A$6,About!$B$2,'Override Calcs'!$B$4:$B$6,"N2O")</f>
        <v>1209504908.3876202</v>
      </c>
      <c r="AJ12" s="25">
        <f>(ABS(AJ$2)*'data from RPEpUACE'!$B12)+SUMIFS('Override Calcs'!$E$4:$E$6,'Override Calcs'!$A$4:$A$6,About!$B$2,'Override Calcs'!$B$4:$B$6,"N2O")</f>
        <v>1211016646.9062636</v>
      </c>
      <c r="AK12" s="25">
        <f>(ABS(AK$2)*'data from RPEpUACE'!$B12)+SUMIFS('Override Calcs'!$E$4:$E$6,'Override Calcs'!$A$4:$A$6,About!$B$2,'Override Calcs'!$B$4:$B$6,"N2O")</f>
        <v>1212528385.4249067</v>
      </c>
    </row>
    <row r="13" spans="1:37" ht="14.5" x14ac:dyDescent="0.3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3">
      <c r="B16" s="5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2021-09-21T23:09:14Z</dcterms:modified>
</cp:coreProperties>
</file>