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land\BLAPE\"/>
    </mc:Choice>
  </mc:AlternateContent>
  <xr:revisionPtr revIDLastSave="0" documentId="8_{92953222-09F2-4887-9248-1EFE7E9978FD}" xr6:coauthVersionLast="47" xr6:coauthVersionMax="47" xr10:uidLastSave="{00000000-0000-0000-0000-000000000000}"/>
  <bookViews>
    <workbookView xWindow="-110" yWindow="-110" windowWidth="25820" windowHeight="14020" activeTab="7" xr2:uid="{00000000-000D-0000-FFFF-FFFF00000000}"/>
  </bookViews>
  <sheets>
    <sheet name="About" sheetId="1" r:id="rId1"/>
    <sheet name="MN_GHG Data" sheetId="2" state="hidden" r:id="rId2"/>
    <sheet name="Data" sheetId="4" r:id="rId3"/>
    <sheet name="custom LA data" sheetId="9" r:id="rId4"/>
    <sheet name="RHG Data" sheetId="8" r:id="rId5"/>
    <sheet name="LULUCF Dataframe EPA" sheetId="5" r:id="rId6"/>
    <sheet name="data from RPEpUACE" sheetId="6" r:id="rId7"/>
    <sheet name="BLAPE" sheetId="7" r:id="rId8"/>
  </sheets>
  <definedNames>
    <definedName name="_xlnm._FilterDatabase" localSheetId="5" hidden="1">'LULUCF Dataframe EPA'!$A$1:$AI$1</definedName>
    <definedName name="_xlnm._FilterDatabase" localSheetId="1" hidden="1">'MN_GHG Data'!$A$1:$Q$1202</definedName>
    <definedName name="_xlnm._FilterDatabase" localSheetId="4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B2" i="7"/>
  <c r="C11" i="9"/>
  <c r="A25" i="4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20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N36" i="4" a="1"/>
  <c r="N36" i="4" s="1"/>
  <c r="N37" i="4" s="1" a="1"/>
  <c r="N37" i="4" s="1"/>
  <c r="H35" i="4" a="1"/>
  <c r="H35" i="4" s="1"/>
  <c r="H36" i="4" a="1"/>
  <c r="H36" i="4" s="1"/>
  <c r="K35" i="4" a="1"/>
  <c r="K35" i="4" s="1"/>
  <c r="L35" i="4" a="1"/>
  <c r="L35" i="4" s="1"/>
  <c r="P35" i="4" a="1"/>
  <c r="P35" i="4" s="1"/>
  <c r="N35" i="4" a="1"/>
  <c r="N35" i="4" s="1"/>
  <c r="J35" i="4" a="1"/>
  <c r="J35" i="4" s="1"/>
  <c r="M35" i="4" a="1"/>
  <c r="M35" i="4" s="1"/>
  <c r="O35" i="4" a="1"/>
  <c r="O35" i="4" s="1"/>
  <c r="G35" i="4" a="1"/>
  <c r="G35" i="4" s="1"/>
  <c r="G36" i="4" s="1" a="1"/>
  <c r="G36" i="4" s="1"/>
  <c r="Q35" i="4" a="1"/>
  <c r="Q35" i="4" s="1"/>
  <c r="I35" i="4" a="1"/>
  <c r="I35" i="4" s="1"/>
  <c r="G37" i="4" l="1" a="1"/>
  <c r="G37" i="4" s="1"/>
  <c r="F36" i="4"/>
  <c r="M36" i="4" a="1"/>
  <c r="M36" i="4" s="1"/>
  <c r="H37" i="4" a="1"/>
  <c r="H37" i="4" s="1"/>
  <c r="F35" i="4"/>
  <c r="P36" i="4" a="1"/>
  <c r="P36" i="4" s="1"/>
  <c r="AK35" i="4"/>
  <c r="Z35" i="4"/>
  <c r="AD35" i="4"/>
  <c r="AH35" i="4"/>
  <c r="AJ35" i="4"/>
  <c r="X35" i="4"/>
  <c r="U35" i="4"/>
  <c r="Y35" i="4"/>
  <c r="V35" i="4"/>
  <c r="AI35" i="4"/>
  <c r="R35" i="4"/>
  <c r="AB35" i="4"/>
  <c r="AG35" i="4"/>
  <c r="W35" i="4"/>
  <c r="AF35" i="4"/>
  <c r="T35" i="4"/>
  <c r="AC35" i="4"/>
  <c r="S35" i="4"/>
  <c r="AA35" i="4"/>
  <c r="AE35" i="4"/>
  <c r="I37" i="4" a="1"/>
  <c r="I37" i="4" s="1"/>
  <c r="Q36" i="4" a="1"/>
  <c r="Q36" i="4" s="1"/>
  <c r="K36" i="4" a="1"/>
  <c r="K36" i="4" s="1"/>
  <c r="J36" i="4" a="1"/>
  <c r="J36" i="4" s="1"/>
  <c r="L36" i="4" a="1"/>
  <c r="L36" i="4" s="1"/>
  <c r="O36" i="4" a="1"/>
  <c r="O36" i="4" s="1"/>
  <c r="F37" i="4"/>
  <c r="E36" i="4"/>
  <c r="M37" i="4" l="1" a="1"/>
  <c r="M37" i="4" s="1"/>
  <c r="O37" i="4" a="1"/>
  <c r="O37" i="4" s="1"/>
  <c r="L37" i="4" a="1"/>
  <c r="L37" i="4" s="1"/>
  <c r="V36" i="4"/>
  <c r="AI36" i="4"/>
  <c r="X36" i="4"/>
  <c r="Y36" i="4"/>
  <c r="AH36" i="4"/>
  <c r="AA36" i="4"/>
  <c r="AD36" i="4"/>
  <c r="AB36" i="4"/>
  <c r="AE36" i="4"/>
  <c r="AJ36" i="4"/>
  <c r="AG36" i="4"/>
  <c r="Q37" i="4" a="1"/>
  <c r="Q37" i="4" s="1"/>
  <c r="AF36" i="4"/>
  <c r="R36" i="4"/>
  <c r="U36" i="4"/>
  <c r="AC36" i="4"/>
  <c r="AK36" i="4"/>
  <c r="S36" i="4"/>
  <c r="W36" i="4"/>
  <c r="Z36" i="4"/>
  <c r="T36" i="4"/>
  <c r="E35" i="4"/>
  <c r="J37" i="4" a="1"/>
  <c r="J37" i="4" s="1"/>
  <c r="K37" i="4" a="1"/>
  <c r="K37" i="4" s="1"/>
  <c r="P37" i="4" a="1"/>
  <c r="P37" i="4" s="1"/>
  <c r="D36" i="4"/>
  <c r="E37" i="4"/>
  <c r="D35" i="4" l="1"/>
  <c r="AA37" i="4"/>
  <c r="AK37" i="4"/>
  <c r="Y37" i="4"/>
  <c r="AI37" i="4"/>
  <c r="V37" i="4"/>
  <c r="AF37" i="4"/>
  <c r="AG37" i="4"/>
  <c r="AH37" i="4"/>
  <c r="U37" i="4"/>
  <c r="X37" i="4"/>
  <c r="T37" i="4"/>
  <c r="AD37" i="4"/>
  <c r="AB37" i="4"/>
  <c r="R37" i="4"/>
  <c r="Z37" i="4"/>
  <c r="AE37" i="4"/>
  <c r="AJ37" i="4"/>
  <c r="W37" i="4"/>
  <c r="S37" i="4"/>
  <c r="AC37" i="4"/>
  <c r="D37" i="4"/>
  <c r="C36" i="4"/>
  <c r="C35" i="4" l="1"/>
  <c r="B36" i="4"/>
  <c r="C37" i="4"/>
  <c r="B35" i="4" l="1"/>
  <c r="B3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<sst xmlns="http://schemas.openxmlformats.org/spreadsheetml/2006/main" count="16876" uniqueCount="471">
  <si>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</si>
  <si>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</si>
  <si>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</si>
  <si>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</si>
  <si>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</si>
  <si>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</si>
  <si>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</si>
  <si>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</si>
  <si>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</si>
  <si>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</si>
  <si>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</si>
  <si>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</si>
  <si>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</si>
  <si>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</si>
  <si>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</si>
  <si>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</si>
  <si>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</si>
  <si>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</si>
  <si>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</si>
  <si>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</si>
  <si>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</si>
  <si>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</si>
  <si>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</si>
  <si>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</si>
  <si>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</si>
  <si>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</si>
  <si>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</si>
  <si>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</si>
  <si>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</si>
  <si>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</si>
  <si>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</si>
  <si>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</si>
  <si>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</si>
  <si>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</si>
  <si>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</si>
  <si>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</si>
  <si>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</si>
  <si>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</si>
  <si>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</si>
  <si>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</si>
  <si>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</si>
  <si>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</si>
  <si>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</si>
  <si>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</si>
  <si>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</si>
  <si>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</si>
  <si>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</si>
  <si>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</si>
  <si>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</si>
  <si>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</si>
  <si>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</si>
  <si>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</si>
  <si>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</si>
  <si>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</si>
  <si>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</si>
  <si>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</si>
  <si>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</si>
  <si>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</si>
  <si>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</si>
  <si>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</si>
  <si>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</si>
  <si>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</si>
  <si>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</si>
  <si>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</si>
  <si>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</si>
  <si>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</si>
  <si>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</si>
  <si>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</si>
  <si>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</si>
  <si>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</si>
  <si>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</si>
  <si>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</si>
  <si>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</si>
  <si>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</si>
  <si>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</si>
  <si>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</si>
  <si>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</si>
  <si>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</si>
  <si>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</si>
  <si>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</si>
  <si>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</si>
  <si>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</si>
  <si>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</si>
  <si>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</si>
  <si>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</si>
  <si>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</si>
  <si>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</si>
  <si>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</si>
  <si>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</si>
  <si>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</si>
  <si>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</si>
  <si>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</si>
  <si>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</si>
  <si>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</si>
  <si>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</si>
  <si>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</si>
  <si>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</si>
  <si>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</si>
  <si>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</si>
  <si>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</si>
  <si>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</si>
  <si>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</si>
  <si>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</si>
  <si>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</si>
  <si>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</si>
  <si>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</si>
  <si>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</si>
  <si>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</si>
  <si>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</si>
  <si>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</si>
  <si>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</si>
  <si>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</si>
  <si>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</si>
  <si>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</si>
  <si>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</si>
  <si>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</si>
  <si>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</si>
  <si>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</si>
  <si>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</si>
  <si>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</si>
  <si>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</si>
  <si>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</si>
  <si>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</si>
  <si>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</si>
  <si>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</si>
  <si>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</si>
  <si>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</si>
  <si>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</si>
  <si>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</si>
  <si>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</si>
  <si>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</si>
  <si>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</si>
  <si>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</si>
  <si>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</si>
  <si>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</si>
  <si>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</si>
  <si>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</si>
  <si>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</si>
  <si>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</si>
  <si>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</si>
  <si>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</si>
  <si>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</si>
  <si>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</si>
  <si>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</si>
  <si>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</si>
  <si>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</si>
  <si>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</si>
  <si>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</si>
  <si>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</si>
  <si>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</si>
  <si>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</si>
  <si>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</si>
  <si>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</si>
  <si>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</si>
  <si>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</si>
  <si>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</si>
  <si>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</si>
  <si>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</si>
  <si>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</si>
  <si>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</si>
  <si>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</si>
  <si>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</si>
  <si>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</si>
  <si>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</si>
  <si>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</si>
  <si>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</si>
  <si>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</si>
  <si>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</si>
  <si>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</si>
  <si>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</si>
  <si>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</si>
  <si>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</si>
  <si>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</si>
  <si>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</si>
  <si>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</si>
  <si>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</si>
  <si>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</si>
  <si>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</si>
  <si>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</si>
  <si>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</si>
  <si>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</si>
  <si>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</si>
  <si>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</si>
  <si>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</si>
  <si>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</si>
  <si>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</si>
  <si>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</si>
  <si>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</si>
  <si>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</si>
  <si>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</si>
  <si>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</si>
  <si>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</si>
  <si>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</si>
  <si>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</si>
  <si>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</si>
  <si>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</si>
  <si>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</si>
  <si>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</si>
  <si>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</si>
  <si>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</si>
  <si>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</si>
  <si>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</si>
  <si>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</si>
  <si>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</si>
  <si>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</si>
  <si>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</si>
  <si>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</si>
  <si>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</si>
  <si>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</si>
  <si>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</si>
  <si>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</si>
  <si>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</si>
  <si>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</si>
  <si>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</si>
  <si>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</si>
  <si>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</si>
  <si>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</si>
  <si>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</si>
  <si>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</si>
  <si>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</si>
  <si>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</si>
  <si>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</si>
  <si>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</si>
  <si>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</si>
  <si>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</si>
  <si>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</si>
  <si>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</si>
  <si>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</si>
  <si>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</si>
  <si>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</si>
  <si>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</si>
  <si>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</si>
  <si>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</si>
  <si>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</si>
  <si>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</si>
  <si>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</si>
  <si>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</si>
  <si>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</si>
  <si>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</si>
  <si>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</si>
  <si>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</si>
  <si>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</si>
  <si>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</si>
  <si>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</si>
  <si>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</si>
  <si>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</si>
  <si>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</si>
  <si>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</si>
  <si>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</si>
  <si>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</si>
  <si>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</si>
  <si>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</si>
  <si>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</si>
  <si>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</si>
  <si>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</si>
  <si>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</si>
  <si>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</si>
  <si>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</si>
  <si>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</si>
  <si>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</si>
  <si>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</si>
  <si>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</si>
  <si>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</si>
  <si>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</si>
  <si>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</si>
  <si>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</si>
  <si>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</si>
  <si>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</si>
  <si>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</si>
  <si>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</si>
  <si>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</si>
  <si>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</si>
  <si>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</si>
  <si>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</si>
  <si>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</si>
  <si>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</si>
  <si>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</si>
  <si>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</si>
  <si>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</si>
  <si>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</si>
  <si>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</si>
  <si>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</si>
  <si>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</si>
  <si>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</si>
  <si>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</si>
  <si>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</si>
  <si>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</si>
  <si>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</si>
  <si>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</si>
  <si>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</si>
  <si>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</si>
  <si>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</si>
  <si>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</si>
  <si>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</si>
  <si>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</si>
  <si>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</si>
  <si>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</si>
  <si>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</si>
  <si>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</si>
  <si>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</si>
  <si>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</si>
  <si>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</si>
  <si>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</si>
  <si>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</si>
  <si>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</si>
  <si>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</si>
  <si>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</si>
  <si>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</si>
  <si>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</si>
  <si>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</si>
  <si>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</si>
  <si>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</si>
  <si>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</si>
  <si>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</si>
  <si>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</si>
  <si>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</si>
  <si>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</si>
  <si>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</si>
  <si>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</si>
  <si>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</si>
  <si>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</si>
  <si>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</si>
  <si>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</si>
  <si>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</si>
  <si>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</si>
  <si>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</si>
  <si>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</si>
  <si>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</si>
  <si>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</si>
  <si>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</si>
  <si>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</si>
  <si>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</si>
  <si>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</si>
  <si>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</si>
  <si>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</si>
  <si>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</si>
  <si>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</si>
  <si>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</si>
  <si>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</si>
  <si>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</si>
  <si>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</si>
  <si>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</si>
  <si>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</si>
  <si>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</si>
  <si>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</si>
  <si>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</si>
  <si>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</si>
  <si>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</si>
  <si>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</si>
  <si>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</si>
  <si>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</si>
  <si>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</si>
  <si>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</si>
  <si>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</si>
  <si>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</si>
  <si>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</si>
  <si>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</si>
  <si>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</si>
  <si>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</si>
  <si>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</si>
  <si>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</si>
  <si>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</si>
  <si>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</si>
  <si>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</si>
  <si>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</si>
  <si>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</si>
  <si>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</si>
  <si>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</si>
  <si>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</si>
  <si>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</si>
  <si>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</si>
  <si>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</si>
  <si>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</si>
  <si>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</si>
  <si>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</si>
  <si>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</si>
  <si>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</si>
  <si>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</si>
  <si>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</si>
  <si>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</si>
  <si>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</si>
  <si>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</si>
  <si>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</si>
  <si>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</si>
  <si>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</si>
  <si>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</si>
  <si>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</si>
  <si>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</si>
  <si>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</si>
  <si>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</si>
  <si>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</si>
  <si>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</si>
  <si>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</si>
  <si>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</si>
  <si>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</si>
  <si>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</si>
  <si>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</si>
  <si>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</si>
  <si>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</si>
  <si>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</si>
  <si>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</si>
  <si>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</si>
  <si>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</si>
  <si>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</si>
  <si>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</si>
  <si>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</si>
  <si>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</si>
  <si>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</si>
  <si>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</si>
  <si>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</si>
  <si>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</si>
  <si>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</si>
  <si>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</si>
  <si>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</si>
  <si>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</si>
  <si>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</si>
  <si>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</si>
  <si>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</si>
  <si>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</si>
  <si>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</si>
  <si>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</si>
  <si>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</si>
  <si>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</si>
  <si>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</si>
  <si>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</si>
  <si>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</si>
  <si>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</si>
  <si>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</si>
  <si>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</si>
  <si>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</si>
  <si>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</si>
  <si>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</si>
  <si>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</si>
  <si>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</si>
  <si>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</si>
  <si>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</si>
  <si>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</si>
  <si>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</si>
  <si>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</si>
  <si>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</si>
  <si>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</si>
  <si>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</si>
  <si>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</si>
  <si>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</si>
  <si>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</si>
  <si>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</si>
  <si>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</si>
  <si>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</si>
  <si>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</si>
  <si>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</si>
  <si>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</si>
  <si>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</si>
  <si>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</si>
  <si>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</si>
  <si>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</si>
  <si>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</si>
  <si>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</si>
  <si>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</si>
  <si>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</si>
  <si>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</si>
  <si>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</si>
  <si>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</si>
  <si>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</si>
  <si>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</si>
  <si>
    <t>Louisiana land use and forestry represent a net carbon sink for the state and reduce the overall 2018 GHGinventory by 3.8 million metric tons.</t>
  </si>
  <si>
    <t>Louisiana 2021 GHG Inventory</t>
  </si>
  <si>
    <t>Prepared on the behalf of the Governor's Office of Coastal Affairs</t>
  </si>
  <si>
    <t>David Dismukes</t>
  </si>
  <si>
    <t>June 30 2021</t>
  </si>
  <si>
    <t>MMTCO2e</t>
  </si>
  <si>
    <t>convert to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</si>
</sst>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3" fillId="0" borderId="0" xfId="0" applyFont="1" applyBorder="1"/>
    <xf numFmtId="0" fontId="10" fillId="0" borderId="1" xfId="0" applyFont="1" applyFill="1" applyBorder="1"/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3</xdr:row>
      <xdr:rowOff>114300</xdr:rowOff>
    </xdr:from>
    <xdr:to>
      <xdr:col>20</xdr:col>
      <xdr:colOff>300821</xdr:colOff>
      <xdr:row>30</xdr:row>
      <xdr:rowOff>129571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55F67-2A78-4F92-9E89-8A4A478EA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0" y="647700"/>
          <a:ext cx="6428571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29" sqref="B29"/>
    </sheetView>
  </sheetViews>
  <sheetFormatPr defaultColWidth="12.6640625" defaultRowHeight="15" customHeight="1" x14ac:dyDescent="0.3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ht="14.5" x14ac:dyDescent="0.35">
      <c r="A1" s="1" t="s">
        <v>0</v>
      </c>
      <c r="B1" s="2" t="s">
        <v>50</v>
      </c>
      <c r="C1" s="43">
        <v>44461</v>
      </c>
      <c r="H1" s="42" t="s">
        <v>2</v>
      </c>
    </row>
    <row r="2" spans="1:8" ht="14.5" x14ac:dyDescent="0.35">
      <c r="B2" s="2" t="str">
        <f>LOOKUP(B1,F2:G51,G2:G51)</f>
        <v>LA</v>
      </c>
      <c r="F2" s="2" t="s">
        <v>3</v>
      </c>
      <c r="G2" s="2" t="s">
        <v>4</v>
      </c>
    </row>
    <row r="3" spans="1:8" ht="14.5" x14ac:dyDescent="0.35">
      <c r="A3" s="1" t="s">
        <v>5</v>
      </c>
      <c r="B3" s="3" t="s">
        <v>6</v>
      </c>
      <c r="F3" s="2" t="s">
        <v>7</v>
      </c>
      <c r="G3" s="2" t="s">
        <v>8</v>
      </c>
    </row>
    <row r="4" spans="1:8" ht="14.5" x14ac:dyDescent="0.35">
      <c r="B4" s="2" t="s">
        <v>9</v>
      </c>
      <c r="F4" s="2" t="s">
        <v>10</v>
      </c>
      <c r="G4" s="2" t="s">
        <v>11</v>
      </c>
    </row>
    <row r="5" spans="1:8" ht="14.5" x14ac:dyDescent="0.35">
      <c r="B5" s="4">
        <v>2016</v>
      </c>
      <c r="F5" s="2" t="s">
        <v>12</v>
      </c>
      <c r="G5" s="2" t="s">
        <v>13</v>
      </c>
    </row>
    <row r="6" spans="1:8" ht="14.5" x14ac:dyDescent="0.35">
      <c r="B6" s="2" t="s">
        <v>14</v>
      </c>
      <c r="F6" s="2" t="s">
        <v>15</v>
      </c>
      <c r="G6" s="2" t="s">
        <v>16</v>
      </c>
    </row>
    <row r="7" spans="1:8" ht="14.5" x14ac:dyDescent="0.35">
      <c r="B7" s="5" t="s">
        <v>17</v>
      </c>
      <c r="F7" s="2" t="s">
        <v>18</v>
      </c>
      <c r="G7" s="2" t="s">
        <v>19</v>
      </c>
    </row>
    <row r="8" spans="1:8" ht="14.5" x14ac:dyDescent="0.35">
      <c r="B8" s="2" t="s">
        <v>20</v>
      </c>
      <c r="F8" s="2" t="s">
        <v>21</v>
      </c>
      <c r="G8" s="2" t="s">
        <v>22</v>
      </c>
    </row>
    <row r="9" spans="1:8" ht="14.5" x14ac:dyDescent="0.35">
      <c r="F9" s="2" t="s">
        <v>23</v>
      </c>
      <c r="G9" s="2" t="s">
        <v>24</v>
      </c>
    </row>
    <row r="10" spans="1:8" ht="14.5" x14ac:dyDescent="0.35">
      <c r="B10" s="3" t="s">
        <v>25</v>
      </c>
      <c r="F10" s="2" t="s">
        <v>26</v>
      </c>
      <c r="G10" s="2" t="s">
        <v>27</v>
      </c>
    </row>
    <row r="11" spans="1:8" ht="14.5" x14ac:dyDescent="0.35">
      <c r="B11" s="6" t="s">
        <v>28</v>
      </c>
      <c r="F11" s="2" t="s">
        <v>29</v>
      </c>
      <c r="G11" s="2" t="s">
        <v>30</v>
      </c>
    </row>
    <row r="12" spans="1:8" ht="14.5" x14ac:dyDescent="0.35">
      <c r="F12" s="2" t="s">
        <v>31</v>
      </c>
      <c r="G12" s="2" t="s">
        <v>32</v>
      </c>
    </row>
    <row r="13" spans="1:8" ht="14.5" x14ac:dyDescent="0.35">
      <c r="A13" s="1" t="s">
        <v>33</v>
      </c>
      <c r="F13" s="2" t="s">
        <v>34</v>
      </c>
      <c r="G13" s="2" t="s">
        <v>35</v>
      </c>
    </row>
    <row r="14" spans="1:8" ht="14.5" x14ac:dyDescent="0.35">
      <c r="A14" s="2" t="s">
        <v>36</v>
      </c>
      <c r="F14" s="2" t="s">
        <v>37</v>
      </c>
      <c r="G14" s="2" t="s">
        <v>38</v>
      </c>
    </row>
    <row r="15" spans="1:8" ht="14.5" x14ac:dyDescent="0.35">
      <c r="F15" s="2" t="s">
        <v>39</v>
      </c>
      <c r="G15" s="2" t="s">
        <v>40</v>
      </c>
    </row>
    <row r="16" spans="1:8" ht="14.5" x14ac:dyDescent="0.35">
      <c r="B16" s="3" t="s">
        <v>41</v>
      </c>
      <c r="F16" s="2" t="s">
        <v>42</v>
      </c>
      <c r="G16" s="2" t="s">
        <v>43</v>
      </c>
    </row>
    <row r="17" spans="1:8" ht="14.5" x14ac:dyDescent="0.35">
      <c r="B17" s="4" t="s">
        <v>44</v>
      </c>
      <c r="F17" s="2" t="s">
        <v>45</v>
      </c>
      <c r="G17" s="2" t="s">
        <v>46</v>
      </c>
    </row>
    <row r="18" spans="1:8" ht="14.5" x14ac:dyDescent="0.35">
      <c r="B18" s="4">
        <v>2019</v>
      </c>
      <c r="F18" s="2" t="s">
        <v>47</v>
      </c>
      <c r="G18" s="2" t="s">
        <v>48</v>
      </c>
    </row>
    <row r="19" spans="1:8" ht="14.5" x14ac:dyDescent="0.35">
      <c r="B19" s="2" t="s">
        <v>49</v>
      </c>
      <c r="F19" s="2" t="s">
        <v>50</v>
      </c>
      <c r="G19" s="2" t="s">
        <v>51</v>
      </c>
    </row>
    <row r="20" spans="1:8" ht="14.5" x14ac:dyDescent="0.35">
      <c r="B20" s="5" t="s">
        <v>52</v>
      </c>
      <c r="F20" s="2" t="s">
        <v>53</v>
      </c>
      <c r="G20" s="2" t="s">
        <v>54</v>
      </c>
    </row>
    <row r="21" spans="1:8" ht="15.75" customHeight="1" x14ac:dyDescent="0.35">
      <c r="F21" s="2" t="s">
        <v>55</v>
      </c>
      <c r="G21" s="2" t="s">
        <v>56</v>
      </c>
    </row>
    <row r="22" spans="1:8" ht="15.75" customHeight="1" x14ac:dyDescent="0.35">
      <c r="B22" s="52" t="s">
        <v>456</v>
      </c>
      <c r="F22" s="2" t="s">
        <v>57</v>
      </c>
      <c r="G22" s="2" t="s">
        <v>58</v>
      </c>
    </row>
    <row r="23" spans="1:8" ht="15.75" customHeight="1" x14ac:dyDescent="0.35">
      <c r="B23" s="50" t="s">
        <v>457</v>
      </c>
      <c r="F23" s="2" t="s">
        <v>59</v>
      </c>
      <c r="G23" s="2" t="s">
        <v>60</v>
      </c>
    </row>
    <row r="24" spans="1:8" ht="15.75" customHeight="1" x14ac:dyDescent="0.35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35">
      <c r="B25" s="50" t="s">
        <v>458</v>
      </c>
      <c r="F25" s="2" t="s">
        <v>63</v>
      </c>
      <c r="G25" s="2" t="s">
        <v>64</v>
      </c>
    </row>
    <row r="26" spans="1:8" ht="15.75" customHeight="1" x14ac:dyDescent="0.35">
      <c r="B26" s="53" t="s">
        <v>459</v>
      </c>
      <c r="F26" s="2" t="s">
        <v>65</v>
      </c>
      <c r="G26" s="2" t="s">
        <v>66</v>
      </c>
    </row>
    <row r="27" spans="1:8" ht="15.75" customHeight="1" x14ac:dyDescent="0.35">
      <c r="F27" s="2" t="s">
        <v>67</v>
      </c>
      <c r="G27" s="2" t="s">
        <v>68</v>
      </c>
    </row>
    <row r="28" spans="1:8" ht="15.75" customHeight="1" x14ac:dyDescent="0.35">
      <c r="B28" s="26" t="s">
        <v>465</v>
      </c>
      <c r="F28" s="2" t="s">
        <v>69</v>
      </c>
      <c r="G28" s="2" t="s">
        <v>70</v>
      </c>
    </row>
    <row r="29" spans="1:8" ht="15.75" customHeight="1" x14ac:dyDescent="0.35">
      <c r="B29" s="58" t="s">
        <v>466</v>
      </c>
      <c r="F29" s="2" t="s">
        <v>71</v>
      </c>
      <c r="G29" s="2" t="s">
        <v>72</v>
      </c>
    </row>
    <row r="30" spans="1:8" ht="15.75" customHeight="1" x14ac:dyDescent="0.35">
      <c r="A30" s="37"/>
      <c r="B30" s="58" t="s">
        <v>467</v>
      </c>
      <c r="F30" s="2" t="s">
        <v>73</v>
      </c>
      <c r="G30" s="2" t="s">
        <v>74</v>
      </c>
    </row>
    <row r="31" spans="1:8" ht="15.75" customHeight="1" x14ac:dyDescent="0.35">
      <c r="A31" s="38"/>
      <c r="B31" s="42" t="s">
        <v>468</v>
      </c>
      <c r="F31" s="2" t="s">
        <v>75</v>
      </c>
      <c r="G31" s="2" t="s">
        <v>76</v>
      </c>
    </row>
    <row r="32" spans="1:8" ht="15.75" customHeight="1" x14ac:dyDescent="0.35">
      <c r="A32" s="38"/>
      <c r="F32" s="2" t="s">
        <v>77</v>
      </c>
      <c r="G32" s="2" t="s">
        <v>78</v>
      </c>
    </row>
    <row r="33" spans="1:7" ht="15.75" customHeight="1" x14ac:dyDescent="0.35">
      <c r="F33" s="2" t="s">
        <v>79</v>
      </c>
      <c r="G33" s="2" t="s">
        <v>80</v>
      </c>
    </row>
    <row r="34" spans="1:7" ht="15.75" customHeight="1" x14ac:dyDescent="0.35">
      <c r="B34" s="38"/>
      <c r="C34" s="38"/>
      <c r="F34" s="2" t="s">
        <v>81</v>
      </c>
      <c r="G34" s="2" t="s">
        <v>82</v>
      </c>
    </row>
    <row r="35" spans="1:7" ht="15.75" customHeight="1" x14ac:dyDescent="0.35">
      <c r="A35" s="39"/>
      <c r="B35"/>
      <c r="D35" s="40"/>
      <c r="F35" s="2" t="s">
        <v>84</v>
      </c>
      <c r="G35" s="2" t="s">
        <v>85</v>
      </c>
    </row>
    <row r="36" spans="1:7" ht="15.75" customHeight="1" x14ac:dyDescent="0.35">
      <c r="A36" s="39"/>
      <c r="B36"/>
      <c r="D36" s="40"/>
      <c r="F36" s="2" t="s">
        <v>86</v>
      </c>
      <c r="G36" s="2" t="s">
        <v>87</v>
      </c>
    </row>
    <row r="37" spans="1:7" ht="15.75" customHeight="1" x14ac:dyDescent="0.35">
      <c r="F37" s="2" t="s">
        <v>88</v>
      </c>
      <c r="G37" s="2" t="s">
        <v>89</v>
      </c>
    </row>
    <row r="38" spans="1:7" ht="15.75" customHeight="1" x14ac:dyDescent="0.35">
      <c r="F38" s="2" t="s">
        <v>90</v>
      </c>
      <c r="G38" s="2" t="s">
        <v>91</v>
      </c>
    </row>
    <row r="39" spans="1:7" ht="15.75" customHeight="1" x14ac:dyDescent="0.35">
      <c r="F39" s="2" t="s">
        <v>92</v>
      </c>
      <c r="G39" s="2" t="s">
        <v>93</v>
      </c>
    </row>
    <row r="40" spans="1:7" ht="15.75" customHeight="1" x14ac:dyDescent="0.35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35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35">
      <c r="F42" s="2" t="s">
        <v>100</v>
      </c>
      <c r="G42" s="2" t="s">
        <v>101</v>
      </c>
    </row>
    <row r="43" spans="1:7" ht="15.75" customHeight="1" x14ac:dyDescent="0.35">
      <c r="F43" s="2" t="s">
        <v>102</v>
      </c>
      <c r="G43" s="2" t="s">
        <v>103</v>
      </c>
    </row>
    <row r="44" spans="1:7" ht="15.75" customHeight="1" x14ac:dyDescent="0.35">
      <c r="F44" s="2" t="s">
        <v>104</v>
      </c>
      <c r="G44" s="2" t="s">
        <v>105</v>
      </c>
    </row>
    <row r="45" spans="1:7" ht="15.75" customHeight="1" x14ac:dyDescent="0.35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35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35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35">
      <c r="F48" s="2" t="s">
        <v>112</v>
      </c>
      <c r="G48" s="2" t="s">
        <v>113</v>
      </c>
    </row>
    <row r="49" spans="6:7" ht="15.75" customHeight="1" x14ac:dyDescent="0.35">
      <c r="F49" s="2" t="s">
        <v>114</v>
      </c>
      <c r="G49" s="2" t="s">
        <v>115</v>
      </c>
    </row>
    <row r="50" spans="6:7" ht="15.75" customHeight="1" x14ac:dyDescent="0.35">
      <c r="F50" s="2" t="s">
        <v>1</v>
      </c>
      <c r="G50" s="2" t="s">
        <v>116</v>
      </c>
    </row>
    <row r="51" spans="6:7" ht="15.75" customHeight="1" x14ac:dyDescent="0.35">
      <c r="F51" s="2" t="s">
        <v>117</v>
      </c>
      <c r="G51" s="2" t="s">
        <v>118</v>
      </c>
    </row>
    <row r="52" spans="6:7" ht="15.75" customHeight="1" x14ac:dyDescent="0.3"/>
    <row r="53" spans="6:7" ht="15.75" customHeight="1" x14ac:dyDescent="0.3"/>
    <row r="54" spans="6:7" ht="15.75" customHeight="1" x14ac:dyDescent="0.3"/>
    <row r="55" spans="6:7" ht="15.75" customHeight="1" x14ac:dyDescent="0.3"/>
    <row r="56" spans="6:7" ht="15.75" customHeight="1" x14ac:dyDescent="0.3"/>
    <row r="57" spans="6:7" ht="15.75" customHeight="1" x14ac:dyDescent="0.3"/>
    <row r="58" spans="6:7" ht="15.75" customHeight="1" x14ac:dyDescent="0.3"/>
    <row r="59" spans="6:7" ht="15.75" customHeight="1" x14ac:dyDescent="0.3"/>
    <row r="60" spans="6:7" ht="15.75" customHeight="1" x14ac:dyDescent="0.3"/>
    <row r="61" spans="6:7" ht="15.75" customHeight="1" x14ac:dyDescent="0.3"/>
    <row r="62" spans="6:7" ht="15.75" customHeight="1" x14ac:dyDescent="0.3"/>
    <row r="63" spans="6:7" ht="15.75" customHeight="1" x14ac:dyDescent="0.3"/>
    <row r="64" spans="6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4.5" x14ac:dyDescent="0.35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35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35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35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35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35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35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35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35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35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35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35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35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35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35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35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35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35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35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35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35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35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35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35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35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35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35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35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35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35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35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35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35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35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35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35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35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35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35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35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35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35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35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35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35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35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35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35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35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35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35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35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35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35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35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35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35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35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35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35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35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35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35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35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35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35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35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35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35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35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35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35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35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35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35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35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35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35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35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35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35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35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35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35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35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35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35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35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35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35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35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35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35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35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35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35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35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35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35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35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35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35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35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35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35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35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35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35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35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35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35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35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35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35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35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35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35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35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35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35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35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35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35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35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35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35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35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35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35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35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35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35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35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35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35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35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35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35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35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35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35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35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35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35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35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35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35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35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35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35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35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35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35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35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35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35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35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35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35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35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35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35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35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35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35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35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35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35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35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35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35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35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35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35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35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35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35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35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35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35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35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35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35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35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35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35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35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35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35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35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35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35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35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35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35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35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35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35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35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35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35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35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35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35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35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35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35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35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35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35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35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35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35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35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35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35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35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35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35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35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35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35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35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35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35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35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35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35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35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35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35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35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35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35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35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35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35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35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35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35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35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35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35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35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35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35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35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35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35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35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35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35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35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35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35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35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35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35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35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35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35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35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35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35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35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35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35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35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35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35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35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35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35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35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35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35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35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35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35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35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35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35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35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35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35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35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35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35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35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35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35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35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35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35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35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35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35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35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35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35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35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35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35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35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35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35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35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35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35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35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35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35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35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35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35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35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35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35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35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35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35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35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35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35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35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35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35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35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35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35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35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35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35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35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35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35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35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35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35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35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35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35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35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35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35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35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35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35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35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35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35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35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35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35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35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35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35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35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35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35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35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35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35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35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35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35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35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35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35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35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35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35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35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35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35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35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35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35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35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35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35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35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35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35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35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35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35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35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35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35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35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35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35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35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35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35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35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35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35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35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35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35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35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35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35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35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35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35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35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35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35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35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35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35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35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35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35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35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35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35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35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35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35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35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35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35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35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35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35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35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35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35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35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35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35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35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35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35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35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35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35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35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35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35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35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35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35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35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35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35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35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35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35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35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35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35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35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35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35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35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35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35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35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35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35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35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35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35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35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35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35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35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35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35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35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35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35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35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35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35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35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35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35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35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35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35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35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35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35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35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35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35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35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35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35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35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35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35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35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35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35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35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35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35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35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35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35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35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35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35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35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35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35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35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35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35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35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35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35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35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35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35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35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35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35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35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35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35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35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35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35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35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35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35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35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35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35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35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35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35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35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35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35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35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35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35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35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35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35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35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35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35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35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35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35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35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35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35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35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35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35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35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35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35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35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35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35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35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35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35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35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35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35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35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35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35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35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35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35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35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35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35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35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35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35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35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35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35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35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35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35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35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35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35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35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35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35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35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35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35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35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35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35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35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35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35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35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35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35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35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35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35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35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35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35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35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35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35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35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35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35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35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35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35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35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35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35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35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35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35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35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35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35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35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35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35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35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35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35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35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35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35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35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35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35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35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35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35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35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35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35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35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35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35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35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35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35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35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35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35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35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35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35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35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35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35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35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35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35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35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35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35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35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35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35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35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35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35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35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35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35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35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35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35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35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35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35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35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35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35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35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35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35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35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35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35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35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35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35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35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35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35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35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35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35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35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35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35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35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35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35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35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35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35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35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35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35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35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35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35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35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35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35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35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35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35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35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35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35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35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35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35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35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35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35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35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35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35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35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35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35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35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35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35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35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35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35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35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35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35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35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35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35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35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35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35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35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35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35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35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35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35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35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35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35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35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35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35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35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35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35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35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35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35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35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35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35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35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35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35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35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35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35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35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35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35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35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35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35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35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35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35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35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35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35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35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35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35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35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35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35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35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35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35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35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35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35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35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35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35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35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35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35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35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35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35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35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35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35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35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35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35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35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35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35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35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35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35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35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35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35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35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35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35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35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35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35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35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35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35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35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35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35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35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35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35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35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35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35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35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35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35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35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35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35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35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35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35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35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35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35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35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35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35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35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35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35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35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35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35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35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35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35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35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35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35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35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35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35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35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35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35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35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35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35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35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35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35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35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35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35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35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35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35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35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35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35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35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35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35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35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35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35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35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35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35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35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35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35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35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35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35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35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35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35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35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35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35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35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35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35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35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35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35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35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35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35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35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35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35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35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35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35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35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35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35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35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35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35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35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35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35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35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35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35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35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35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35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35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35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35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35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35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35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35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35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35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35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35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35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35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35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35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35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35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35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35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35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35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35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35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35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35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35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35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35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35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35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35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35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35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35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35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35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35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35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35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35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35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35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35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35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35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35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35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35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35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35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35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35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35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35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35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35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35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35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35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35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35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35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35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35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35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35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35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35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35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35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35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35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35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35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35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35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35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35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35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35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35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35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35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35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35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35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35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35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35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35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35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35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35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35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35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35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35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35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35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35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35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35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35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35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35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35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35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35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35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35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35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35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35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35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35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35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35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35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35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35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35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35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35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35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35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35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35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35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35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35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35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35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35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35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35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35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35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35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35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35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35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35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35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35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35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35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35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35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35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35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35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35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35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35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35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35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35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35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35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35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35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35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35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35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35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35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35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35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35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35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35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35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35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35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35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35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35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35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35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35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35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35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35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35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35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35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35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35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35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35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35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35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35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35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35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35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35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35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35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35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35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35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35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35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35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35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35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35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35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35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35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35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35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35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35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35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35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35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35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35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35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35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35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35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35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35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35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35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35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35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35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35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35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35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35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35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35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35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35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35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35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35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35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35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35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35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35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35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35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35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35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35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35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35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35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K17" sqref="K17"/>
    </sheetView>
  </sheetViews>
  <sheetFormatPr defaultColWidth="12.6640625" defaultRowHeight="15" customHeight="1" x14ac:dyDescent="0.3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ht="14.5" x14ac:dyDescent="0.35">
      <c r="A1" s="1" t="s">
        <v>364</v>
      </c>
    </row>
    <row r="2" spans="1:37" ht="14.5" x14ac:dyDescent="0.35">
      <c r="A2" s="1" t="s">
        <v>365</v>
      </c>
    </row>
    <row r="3" spans="1:37" ht="14.5" x14ac:dyDescent="0.3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ht="14.5" x14ac:dyDescent="0.35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ht="14.5" x14ac:dyDescent="0.35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ht="14.5" x14ac:dyDescent="0.35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ht="14.5" x14ac:dyDescent="0.35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3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ht="14.5" x14ac:dyDescent="0.35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ht="14.5" x14ac:dyDescent="0.35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ht="14.5" x14ac:dyDescent="0.35">
      <c r="A13" s="2" t="s">
        <v>370</v>
      </c>
    </row>
    <row r="14" spans="1:37" ht="14.5" x14ac:dyDescent="0.35">
      <c r="A14" s="2" t="s">
        <v>371</v>
      </c>
    </row>
    <row r="15" spans="1:37" ht="15" customHeight="1" x14ac:dyDescent="0.3">
      <c r="H15" s="42" t="s">
        <v>361</v>
      </c>
    </row>
    <row r="16" spans="1:37" ht="14.5" x14ac:dyDescent="0.35">
      <c r="A16" s="2" t="s">
        <v>372</v>
      </c>
      <c r="H16" s="1" t="str">
        <f>About!B2</f>
        <v>LA</v>
      </c>
    </row>
    <row r="17" spans="1:3" ht="14.5" x14ac:dyDescent="0.35">
      <c r="B17" s="1">
        <v>2020</v>
      </c>
      <c r="C17" s="1">
        <v>2030</v>
      </c>
    </row>
    <row r="18" spans="1:3" ht="14.5" x14ac:dyDescent="0.35">
      <c r="A18" s="39" t="s">
        <v>449</v>
      </c>
      <c r="B18" s="2">
        <f>SUMIFS('RHG Data'!$G:$G,'RHG Data'!$D:$D,Data!$A18,'RHG Data'!$F:$F,Data!B$17,'RHG Data'!$A:$A,Data!$H$16)*$A$25 /About!B47</f>
        <v>989122366.03773582</v>
      </c>
      <c r="C18" s="2">
        <f>SUMIFS('RHG Data'!$G:$G,'RHG Data'!$D:$D,Data!$A18,'RHG Data'!$F:$F,Data!C$17,'RHG Data'!$A:$A,Data!$H$16)*$A$25  /About!B47</f>
        <v>989122366.03773582</v>
      </c>
    </row>
    <row r="19" spans="1:3" ht="15" customHeight="1" x14ac:dyDescent="0.35">
      <c r="A19" s="39" t="s">
        <v>450</v>
      </c>
      <c r="B19" s="2">
        <f>SUMIFS('RHG Data'!$G:$G,'RHG Data'!$D:$D,Data!$A19,'RHG Data'!$F:$F,Data!B$17,'RHG Data'!$A:$A,Data!$H$16)*$A$25</f>
        <v>-20917566590000</v>
      </c>
      <c r="C19" s="2">
        <f>SUMIFS('RHG Data'!$G:$G,'RHG Data'!$D:$D,Data!$A19,'RHG Data'!$F:$F,Data!C$17,'RHG Data'!$A:$A,Data!$H$16)*$A$25</f>
        <v>-19277852960000</v>
      </c>
    </row>
    <row r="20" spans="1:3" ht="15" customHeight="1" x14ac:dyDescent="0.35">
      <c r="A20" s="39" t="s">
        <v>451</v>
      </c>
      <c r="B20" s="2">
        <f>SUMIFS('RHG Data'!$G:$G,'RHG Data'!$D:$D,Data!$A20,'RHG Data'!$F:$F,Data!B$17,'RHG Data'!$A:$A,Data!$H$16)*$A$25 /About!B46</f>
        <v>13054341035.714285</v>
      </c>
      <c r="C20" s="2">
        <f>SUMIFS('RHG Data'!$G:$G,'RHG Data'!$D:$D,Data!$A20,'RHG Data'!$F:$F,Data!C$17,'RHG Data'!$A:$A,Data!$H$16)*$A$25/About!B46</f>
        <v>13054341035.714285</v>
      </c>
    </row>
    <row r="25" spans="1:3" ht="15" customHeight="1" x14ac:dyDescent="0.3">
      <c r="A25" s="26">
        <f>10^12</f>
        <v>1000000000000</v>
      </c>
    </row>
    <row r="28" spans="1:3" ht="15.75" customHeight="1" x14ac:dyDescent="0.3"/>
    <row r="29" spans="1:3" ht="15.75" customHeight="1" x14ac:dyDescent="0.3"/>
    <row r="30" spans="1:3" ht="15.75" customHeight="1" x14ac:dyDescent="0.3"/>
    <row r="31" spans="1:3" ht="15" customHeight="1" x14ac:dyDescent="0.35">
      <c r="B31" s="1"/>
    </row>
    <row r="32" spans="1:3" ht="14" customHeight="1" x14ac:dyDescent="0.3">
      <c r="A32" s="37"/>
      <c r="B32"/>
    </row>
    <row r="33" spans="1:38" ht="15.75" customHeight="1" x14ac:dyDescent="0.3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35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35">
      <c r="A35" s="42" t="s">
        <v>324</v>
      </c>
      <c r="B35" s="54">
        <f>C35</f>
        <v>989122366.03773582</v>
      </c>
      <c r="C35" s="54">
        <f>D35</f>
        <v>989122366.03773582</v>
      </c>
      <c r="D35" s="54">
        <f t="shared" ref="D35:E35" si="0">E35</f>
        <v>989122366.03773582</v>
      </c>
      <c r="E35" s="54">
        <f t="shared" si="0"/>
        <v>989122366.03773582</v>
      </c>
      <c r="F35" s="54">
        <f>G35</f>
        <v>989122366.03773582</v>
      </c>
      <c r="G35" s="54" cm="1">
        <f t="array" ref="G35">TREND(Data!$B18:$C18,Data!$B17:$C17,G34)</f>
        <v>989122366.03773582</v>
      </c>
      <c r="H35" s="54" cm="1">
        <f t="array" ref="H35">TREND(Data!$B18:$C18,Data!$B17:$C17,H34)</f>
        <v>989122366.03773582</v>
      </c>
      <c r="I35" s="54" cm="1">
        <f t="array" ref="I35">TREND(Data!$B18:$C18,Data!$B17:$C17,I34)</f>
        <v>989122366.03773582</v>
      </c>
      <c r="J35" s="54" cm="1">
        <f t="array" ref="J35">TREND(Data!$B18:$C18,Data!$B17:$C17,J34)</f>
        <v>989122366.03773582</v>
      </c>
      <c r="K35" s="54" cm="1">
        <f t="array" ref="K35">TREND(Data!$B18:$C18,Data!$B17:$C17,K34)</f>
        <v>989122366.03773582</v>
      </c>
      <c r="L35" s="54" cm="1">
        <f t="array" ref="L35">TREND(Data!$B18:$C18,Data!$B17:$C17,L34)</f>
        <v>989122366.03773582</v>
      </c>
      <c r="M35" s="54" cm="1">
        <f t="array" ref="M35">TREND(Data!$B18:$C18,Data!$B17:$C17,M34)</f>
        <v>989122366.03773582</v>
      </c>
      <c r="N35" s="54" cm="1">
        <f t="array" ref="N35">TREND(Data!$B18:$C18,Data!$B17:$C17,N34)</f>
        <v>989122366.03773582</v>
      </c>
      <c r="O35" s="54" cm="1">
        <f t="array" ref="O35">TREND(Data!$B18:$C18,Data!$B17:$C17,O34)</f>
        <v>989122366.03773582</v>
      </c>
      <c r="P35" s="54" cm="1">
        <f t="array" ref="P35">TREND(Data!$B18:$C18,Data!$B17:$C17,P34)</f>
        <v>989122366.03773582</v>
      </c>
      <c r="Q35" s="54" cm="1">
        <f t="array" ref="Q35">TREND(Data!$B18:$C18,Data!$B17:$C17,Q34)</f>
        <v>989122366.03773582</v>
      </c>
      <c r="R35" s="54">
        <f>R11/$Q$11*$Q$35</f>
        <v>990387106.33689129</v>
      </c>
      <c r="S35" s="54">
        <f t="shared" ref="S35:AK35" si="1">S11/$Q$11*$Q$35</f>
        <v>991651846.63604653</v>
      </c>
      <c r="T35" s="54">
        <f t="shared" si="1"/>
        <v>992916586.93520212</v>
      </c>
      <c r="U35" s="54">
        <f t="shared" si="1"/>
        <v>994181327.23435783</v>
      </c>
      <c r="V35" s="54">
        <f t="shared" si="1"/>
        <v>995446067.53351355</v>
      </c>
      <c r="W35" s="54">
        <f t="shared" si="1"/>
        <v>996710807.83266938</v>
      </c>
      <c r="X35" s="54">
        <f t="shared" si="1"/>
        <v>997975548.13182437</v>
      </c>
      <c r="Y35" s="54">
        <f t="shared" si="1"/>
        <v>999240288.43098032</v>
      </c>
      <c r="Z35" s="54">
        <f t="shared" si="1"/>
        <v>1000505028.730136</v>
      </c>
      <c r="AA35" s="54">
        <f t="shared" si="1"/>
        <v>1001769769.0292916</v>
      </c>
      <c r="AB35" s="54">
        <f t="shared" si="1"/>
        <v>1003034509.3284469</v>
      </c>
      <c r="AC35" s="54">
        <f t="shared" si="1"/>
        <v>1004299249.6276026</v>
      </c>
      <c r="AD35" s="54">
        <f t="shared" si="1"/>
        <v>1005563989.9267583</v>
      </c>
      <c r="AE35" s="54">
        <f t="shared" si="1"/>
        <v>1006828730.2259139</v>
      </c>
      <c r="AF35" s="54">
        <f t="shared" si="1"/>
        <v>1008093470.5250696</v>
      </c>
      <c r="AG35" s="54">
        <f t="shared" si="1"/>
        <v>1009358210.8242248</v>
      </c>
      <c r="AH35" s="54">
        <f t="shared" si="1"/>
        <v>1010622951.1233805</v>
      </c>
      <c r="AI35" s="54">
        <f t="shared" si="1"/>
        <v>1011887691.4225364</v>
      </c>
      <c r="AJ35" s="54">
        <f t="shared" si="1"/>
        <v>1013152431.7216921</v>
      </c>
      <c r="AK35" s="54">
        <f t="shared" si="1"/>
        <v>1014417172.0208478</v>
      </c>
    </row>
    <row r="36" spans="1:38" ht="15.75" customHeight="1" x14ac:dyDescent="0.35">
      <c r="A36" s="2" t="s">
        <v>265</v>
      </c>
      <c r="B36" s="54">
        <f t="shared" ref="B36:F36" si="2">C36</f>
        <v>-20097709775000</v>
      </c>
      <c r="C36" s="54">
        <f t="shared" si="2"/>
        <v>-20097709775000</v>
      </c>
      <c r="D36" s="54">
        <f t="shared" si="2"/>
        <v>-20097709775000</v>
      </c>
      <c r="E36" s="54">
        <f t="shared" si="2"/>
        <v>-20097709775000</v>
      </c>
      <c r="F36" s="54">
        <f t="shared" si="2"/>
        <v>-20097709775000</v>
      </c>
      <c r="G36" s="54" cm="1">
        <f t="array" ref="G36">TREND(Data!$B19:$C19,Data!$B18:$C18,G35)</f>
        <v>-20097709775000</v>
      </c>
      <c r="H36" s="54" cm="1">
        <f t="array" ref="H36">TREND(Data!$B19:$C19,Data!$B18:$C18,H35)</f>
        <v>-20097709775000</v>
      </c>
      <c r="I36" s="54" cm="1">
        <f t="array" ref="I36">TREND(Data!$B19:$C19,Data!$B18:$C18,I35)</f>
        <v>-20097709775000</v>
      </c>
      <c r="J36" s="54" cm="1">
        <f t="array" ref="J36">TREND(Data!$B19:$C19,Data!$B18:$C18,J35)</f>
        <v>-20097709775000</v>
      </c>
      <c r="K36" s="54" cm="1">
        <f t="array" ref="K36">TREND(Data!$B19:$C19,Data!$B18:$C18,K35)</f>
        <v>-20097709775000</v>
      </c>
      <c r="L36" s="54" cm="1">
        <f t="array" ref="L36">TREND(Data!$B19:$C19,Data!$B18:$C18,L35)</f>
        <v>-20097709775000</v>
      </c>
      <c r="M36" s="54" cm="1">
        <f t="array" ref="M36">TREND(Data!$B19:$C19,Data!$B18:$C18,M35)</f>
        <v>-20097709775000</v>
      </c>
      <c r="N36" s="54" cm="1">
        <f t="array" ref="N36">TREND(Data!$B19:$C19,Data!$B18:$C18,N35)</f>
        <v>-20097709775000</v>
      </c>
      <c r="O36" s="54" cm="1">
        <f t="array" ref="O36">TREND(Data!$B19:$C19,Data!$B18:$C18,O35)</f>
        <v>-20097709775000</v>
      </c>
      <c r="P36" s="54" cm="1">
        <f t="array" ref="P36">TREND(Data!$B19:$C19,Data!$B18:$C18,P35)</f>
        <v>-20097709775000</v>
      </c>
      <c r="Q36" s="54" cm="1">
        <f t="array" ref="Q36">TREND(Data!$B19:$C19,Data!$B18:$C18,Q35)</f>
        <v>-20097709775000</v>
      </c>
      <c r="R36" s="55">
        <f>R11/$Q$11*$Q$36</f>
        <v>-20123407690996.98</v>
      </c>
      <c r="S36" s="55">
        <f t="shared" ref="S36:AK36" si="3">S11/$Q$11*$Q$36</f>
        <v>-20149105606993.957</v>
      </c>
      <c r="T36" s="55">
        <f t="shared" si="3"/>
        <v>-20174803522990.945</v>
      </c>
      <c r="U36" s="55">
        <f t="shared" si="3"/>
        <v>-20200501438987.93</v>
      </c>
      <c r="V36" s="55">
        <f t="shared" si="3"/>
        <v>-20226199354984.914</v>
      </c>
      <c r="W36" s="55">
        <f t="shared" si="3"/>
        <v>-20251897270981.906</v>
      </c>
      <c r="X36" s="55">
        <f t="shared" si="3"/>
        <v>-20277595186978.879</v>
      </c>
      <c r="Y36" s="55">
        <f t="shared" si="3"/>
        <v>-20303293102975.867</v>
      </c>
      <c r="Z36" s="55">
        <f t="shared" si="3"/>
        <v>-20328991018972.852</v>
      </c>
      <c r="AA36" s="55">
        <f t="shared" si="3"/>
        <v>-20354688934969.84</v>
      </c>
      <c r="AB36" s="55">
        <f t="shared" si="3"/>
        <v>-20380386850966.816</v>
      </c>
      <c r="AC36" s="55">
        <f t="shared" si="3"/>
        <v>-20406084766963.801</v>
      </c>
      <c r="AD36" s="55">
        <f t="shared" si="3"/>
        <v>-20431782682960.785</v>
      </c>
      <c r="AE36" s="55">
        <f t="shared" si="3"/>
        <v>-20457480598957.773</v>
      </c>
      <c r="AF36" s="55">
        <f t="shared" si="3"/>
        <v>-20483178514954.758</v>
      </c>
      <c r="AG36" s="55">
        <f t="shared" si="3"/>
        <v>-20508876430951.734</v>
      </c>
      <c r="AH36" s="55">
        <f t="shared" si="3"/>
        <v>-20534574346948.719</v>
      </c>
      <c r="AI36" s="55">
        <f t="shared" si="3"/>
        <v>-20560272262945.711</v>
      </c>
      <c r="AJ36" s="55">
        <f t="shared" si="3"/>
        <v>-20585970178942.695</v>
      </c>
      <c r="AK36" s="55">
        <f t="shared" si="3"/>
        <v>-20611668094939.68</v>
      </c>
    </row>
    <row r="37" spans="1:38" ht="15.75" customHeight="1" x14ac:dyDescent="0.35">
      <c r="A37" s="42" t="s">
        <v>83</v>
      </c>
      <c r="B37" s="54">
        <f t="shared" ref="B37:F37" si="4">C37</f>
        <v>13054341035.714285</v>
      </c>
      <c r="C37" s="54">
        <f t="shared" si="4"/>
        <v>13054341035.714285</v>
      </c>
      <c r="D37" s="54">
        <f t="shared" si="4"/>
        <v>13054341035.714285</v>
      </c>
      <c r="E37" s="54">
        <f t="shared" si="4"/>
        <v>13054341035.714285</v>
      </c>
      <c r="F37" s="54">
        <f t="shared" si="4"/>
        <v>13054341035.714285</v>
      </c>
      <c r="G37" s="54" cm="1">
        <f t="array" ref="G37">TREND(Data!$B20:$C20,Data!$B19:$C19,G36)</f>
        <v>13054341035.714285</v>
      </c>
      <c r="H37" s="54" cm="1">
        <f t="array" ref="H37">TREND(Data!$B20:$C20,Data!$B19:$C19,H36)</f>
        <v>13054341035.714285</v>
      </c>
      <c r="I37" s="54" cm="1">
        <f t="array" ref="I37">TREND(Data!$B20:$C20,Data!$B19:$C19,I36)</f>
        <v>13054341035.714285</v>
      </c>
      <c r="J37" s="54" cm="1">
        <f t="array" ref="J37">TREND(Data!$B20:$C20,Data!$B19:$C19,J36)</f>
        <v>13054341035.714285</v>
      </c>
      <c r="K37" s="54" cm="1">
        <f t="array" ref="K37">TREND(Data!$B20:$C20,Data!$B19:$C19,K36)</f>
        <v>13054341035.714285</v>
      </c>
      <c r="L37" s="54" cm="1">
        <f t="array" ref="L37">TREND(Data!$B20:$C20,Data!$B19:$C19,L36)</f>
        <v>13054341035.714285</v>
      </c>
      <c r="M37" s="54" cm="1">
        <f t="array" ref="M37">TREND(Data!$B20:$C20,Data!$B19:$C19,M36)</f>
        <v>13054341035.714285</v>
      </c>
      <c r="N37" s="54" cm="1">
        <f t="array" ref="N37">TREND(Data!$B20:$C20,Data!$B19:$C19,N36)</f>
        <v>13054341035.714285</v>
      </c>
      <c r="O37" s="54" cm="1">
        <f t="array" ref="O37">TREND(Data!$B20:$C20,Data!$B19:$C19,O36)</f>
        <v>13054341035.714285</v>
      </c>
      <c r="P37" s="54" cm="1">
        <f t="array" ref="P37">TREND(Data!$B20:$C20,Data!$B19:$C19,P36)</f>
        <v>13054341035.714285</v>
      </c>
      <c r="Q37" s="54" cm="1">
        <f t="array" ref="Q37">TREND(Data!$B20:$C20,Data!$B19:$C19,Q36)</f>
        <v>13054341035.714285</v>
      </c>
      <c r="R37" s="55">
        <f>R11/$Q$11*$Q$37</f>
        <v>13071032955.49457</v>
      </c>
      <c r="S37" s="55">
        <f t="shared" ref="S37:AK37" si="5">S11/$Q$11*$Q$37</f>
        <v>13087724875.274851</v>
      </c>
      <c r="T37" s="55">
        <f t="shared" si="5"/>
        <v>13104416795.055138</v>
      </c>
      <c r="U37" s="55">
        <f t="shared" si="5"/>
        <v>13121108714.835424</v>
      </c>
      <c r="V37" s="55">
        <f t="shared" si="5"/>
        <v>13137800634.615711</v>
      </c>
      <c r="W37" s="55">
        <f t="shared" si="5"/>
        <v>13154492554.396</v>
      </c>
      <c r="X37" s="55">
        <f t="shared" si="5"/>
        <v>13171184474.176279</v>
      </c>
      <c r="Y37" s="55">
        <f t="shared" si="5"/>
        <v>13187876393.956568</v>
      </c>
      <c r="Z37" s="55">
        <f t="shared" si="5"/>
        <v>13204568313.736855</v>
      </c>
      <c r="AA37" s="55">
        <f t="shared" si="5"/>
        <v>13221260233.517141</v>
      </c>
      <c r="AB37" s="55">
        <f t="shared" si="5"/>
        <v>13237952153.297424</v>
      </c>
      <c r="AC37" s="55">
        <f t="shared" si="5"/>
        <v>13254644073.077711</v>
      </c>
      <c r="AD37" s="55">
        <f t="shared" si="5"/>
        <v>13271335992.857998</v>
      </c>
      <c r="AE37" s="55">
        <f t="shared" si="5"/>
        <v>13288027912.638285</v>
      </c>
      <c r="AF37" s="55">
        <f t="shared" si="5"/>
        <v>13304719832.418571</v>
      </c>
      <c r="AG37" s="55">
        <f t="shared" si="5"/>
        <v>13321411752.198853</v>
      </c>
      <c r="AH37" s="55">
        <f t="shared" si="5"/>
        <v>13338103671.979139</v>
      </c>
      <c r="AI37" s="55">
        <f t="shared" si="5"/>
        <v>13354795591.759428</v>
      </c>
      <c r="AJ37" s="55">
        <f t="shared" si="5"/>
        <v>13371487511.539715</v>
      </c>
      <c r="AK37" s="55">
        <f t="shared" si="5"/>
        <v>13388179431.320004</v>
      </c>
    </row>
    <row r="38" spans="1:38" ht="15.75" customHeight="1" x14ac:dyDescent="0.35">
      <c r="A38" s="2"/>
    </row>
    <row r="39" spans="1:38" ht="15.75" customHeight="1" x14ac:dyDescent="0.3"/>
    <row r="40" spans="1:38" ht="15.75" customHeight="1" x14ac:dyDescent="0.3"/>
    <row r="41" spans="1:38" ht="15.75" customHeight="1" x14ac:dyDescent="0.3"/>
    <row r="42" spans="1:38" ht="15.75" customHeight="1" x14ac:dyDescent="0.3"/>
    <row r="43" spans="1:38" ht="15.75" customHeight="1" x14ac:dyDescent="0.3"/>
    <row r="44" spans="1:38" ht="15.75" customHeight="1" x14ac:dyDescent="0.3"/>
    <row r="45" spans="1:38" ht="15.75" customHeight="1" x14ac:dyDescent="0.3"/>
    <row r="46" spans="1:38" ht="15.75" customHeight="1" x14ac:dyDescent="0.3"/>
    <row r="47" spans="1:38" ht="15.75" customHeight="1" x14ac:dyDescent="0.3"/>
    <row r="48" spans="1:3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B1CE-36E2-4848-B8DF-F6A6CD6ED7AD}">
  <dimension ref="B2:D11"/>
  <sheetViews>
    <sheetView workbookViewId="0">
      <selection activeCell="C12" sqref="C12"/>
    </sheetView>
  </sheetViews>
  <sheetFormatPr defaultRowHeight="14" x14ac:dyDescent="0.3"/>
  <cols>
    <col min="3" max="3" width="10.6640625" bestFit="1" customWidth="1"/>
  </cols>
  <sheetData>
    <row r="2" spans="2:4" x14ac:dyDescent="0.3">
      <c r="B2" t="s">
        <v>464</v>
      </c>
    </row>
    <row r="4" spans="2:4" x14ac:dyDescent="0.3">
      <c r="B4" t="s">
        <v>465</v>
      </c>
    </row>
    <row r="5" spans="2:4" ht="14.5" x14ac:dyDescent="0.35">
      <c r="B5" s="58" t="s">
        <v>466</v>
      </c>
    </row>
    <row r="6" spans="2:4" ht="14.5" x14ac:dyDescent="0.35">
      <c r="B6" s="58" t="s">
        <v>467</v>
      </c>
    </row>
    <row r="7" spans="2:4" x14ac:dyDescent="0.3">
      <c r="B7" s="42" t="s">
        <v>468</v>
      </c>
    </row>
    <row r="10" spans="2:4" x14ac:dyDescent="0.3">
      <c r="B10" s="42" t="s">
        <v>421</v>
      </c>
      <c r="C10">
        <v>35.549999999999997</v>
      </c>
      <c r="D10" s="42" t="s">
        <v>469</v>
      </c>
    </row>
    <row r="11" spans="2:4" x14ac:dyDescent="0.3">
      <c r="B11" s="59" t="s">
        <v>470</v>
      </c>
      <c r="C11">
        <f>C10*10^12*-1</f>
        <v>-35550000000000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defaultColWidth="10.6640625" defaultRowHeight="14" x14ac:dyDescent="0.3"/>
  <cols>
    <col min="4" max="4" width="20.33203125" customWidth="1"/>
  </cols>
  <sheetData>
    <row r="1" spans="1:7" x14ac:dyDescent="0.3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3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3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3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3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3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3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3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3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3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3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3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3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3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3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3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3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3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3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3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3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3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3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3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3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3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3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3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3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3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3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3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3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3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3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3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3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3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3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3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3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3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3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3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3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3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3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3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3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3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3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3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3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3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3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3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3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3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3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3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3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3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3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3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3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3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3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3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3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3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3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3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3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3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3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3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3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3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3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3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3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3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3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3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3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3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3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3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3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3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3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3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3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3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3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3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3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3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3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3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3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3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3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3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3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3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3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3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3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3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3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3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3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3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3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3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3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3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3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3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3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3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3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3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3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3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3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3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3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3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3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3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3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3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3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3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3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3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3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3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3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3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3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3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3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3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3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3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3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3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3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3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3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3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3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3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3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3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3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3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3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3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3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3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3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3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3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3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3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3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3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3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3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3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3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3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3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3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3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3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3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3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3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3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3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3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3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3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3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3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3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3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3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3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3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3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3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3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3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3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3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3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3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3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3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3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3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3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3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3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3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3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3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3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3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3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3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3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3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3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3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3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3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3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3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3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3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3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3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3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3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3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3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3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3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3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3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3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3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3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3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3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3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3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3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3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3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3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3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3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3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3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3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3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3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3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3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3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3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3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3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3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3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3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3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3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3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3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3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3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3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3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3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3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3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3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3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3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3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3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3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3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3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3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3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3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3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3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3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3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3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3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3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3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3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3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3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3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3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3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3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3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3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3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3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3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3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defaultColWidth="12.6640625" defaultRowHeight="15" customHeight="1" x14ac:dyDescent="0.3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3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ht="14.5" x14ac:dyDescent="0.35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ht="14.5" x14ac:dyDescent="0.35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ht="14.5" x14ac:dyDescent="0.35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ht="14.5" x14ac:dyDescent="0.35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ht="14.5" x14ac:dyDescent="0.35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ht="14.5" x14ac:dyDescent="0.35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ht="14.5" x14ac:dyDescent="0.35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ht="14.5" x14ac:dyDescent="0.35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ht="14.5" x14ac:dyDescent="0.35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ht="14.5" x14ac:dyDescent="0.35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ht="14.5" x14ac:dyDescent="0.35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ht="14.5" x14ac:dyDescent="0.35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ht="14.5" x14ac:dyDescent="0.35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ht="14.5" x14ac:dyDescent="0.35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ht="14.5" x14ac:dyDescent="0.35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ht="14.5" x14ac:dyDescent="0.35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ht="14.5" x14ac:dyDescent="0.35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ht="14.5" x14ac:dyDescent="0.35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ht="14.5" x14ac:dyDescent="0.35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35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35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35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35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35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35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35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35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35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35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35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35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35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35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35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35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35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35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35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35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35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35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35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35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35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35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35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35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35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35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35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35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35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35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35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35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35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35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35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35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35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35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35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35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35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35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35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35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35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35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35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35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35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35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35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35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35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35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35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35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35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35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35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35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35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35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35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35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35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35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35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35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35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35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35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35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35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35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35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35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35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35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35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35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35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35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35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35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35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35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35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35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35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35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35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35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35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35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35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35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35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35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35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35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35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35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35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35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35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35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35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35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35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35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35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35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35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35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35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35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35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35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35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35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35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35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35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35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35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35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35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35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35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35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35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35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35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35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35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35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35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35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35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35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35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35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35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35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35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35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35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35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35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35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35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35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35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35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35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35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35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35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35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35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35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35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35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35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35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35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35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35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35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35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35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35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35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35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35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35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35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35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35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35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35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35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35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35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35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35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35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35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35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35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35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35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35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35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35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35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35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35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35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35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35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35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35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35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35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35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35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35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35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35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35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35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35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35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35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35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35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35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35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35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35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35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35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35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35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35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35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35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35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35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35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35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35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35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35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35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35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35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35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35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35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35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35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35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35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35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35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35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35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35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35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35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35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35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35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35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35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35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35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35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35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35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35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35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35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35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35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35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35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35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35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35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35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35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35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35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35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35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35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35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35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35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35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35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35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35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35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35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35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35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35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35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35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35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35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35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35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35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35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35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35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35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35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35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35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35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35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35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35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35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35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35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35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35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35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35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35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35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35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35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35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35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35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35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35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35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35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35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35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35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35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35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35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35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35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35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35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35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35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35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35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35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35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35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35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35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35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35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35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35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35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35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35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35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35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35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35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35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35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35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35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35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35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35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35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35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35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35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35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35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35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35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35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35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35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35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35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35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35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35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35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35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35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35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35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35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35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35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35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35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35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35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35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35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35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35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35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35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35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35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35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35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35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35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35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35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35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35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35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35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35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35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35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35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35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35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35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35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35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35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35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35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35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35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35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35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35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35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35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35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35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35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35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35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35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35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35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35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35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35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35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35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35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35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35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35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35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35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35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35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35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35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35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35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35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35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35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35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35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35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35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35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35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35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35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35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35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35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35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35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35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35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35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35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35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35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35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35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35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35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35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35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35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35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35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35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35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35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35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35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35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35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35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35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35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35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35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35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35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35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35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35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35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35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35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35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35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35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35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35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35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35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35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35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35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35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35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35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35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35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35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35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35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35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35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35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35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35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35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35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35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35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35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35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35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35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35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35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35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35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35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35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35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35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35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35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35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35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35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35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35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35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35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35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35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35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35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35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35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35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35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35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35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35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35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35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35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35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35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35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35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35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35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35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35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35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35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35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35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35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35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35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35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35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35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35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35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35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35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35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35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35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35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35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35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35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35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35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35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35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35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35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35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35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35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35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35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35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35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35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35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35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35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35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35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35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35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35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35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35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35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35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35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35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35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35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35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35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35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35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35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35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35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35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35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35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35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35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35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35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35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35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35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35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35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35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35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35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35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35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35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35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35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35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35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35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35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35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35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35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35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35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35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35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35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35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35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35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35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35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35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35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35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35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35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35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35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35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35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35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35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35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35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35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35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35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35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35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35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35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35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35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3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3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3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3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3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3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3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3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3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3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3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3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3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3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3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3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3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3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3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3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3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3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3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3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3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3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3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3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3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3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3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3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3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3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3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3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3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3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3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3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3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3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3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3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3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3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3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3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3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3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3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defaultColWidth="12.6640625" defaultRowHeight="15" customHeight="1" x14ac:dyDescent="0.3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ht="14.5" x14ac:dyDescent="0.35">
      <c r="B1" s="24" t="s">
        <v>422</v>
      </c>
    </row>
    <row r="2" spans="1:2" ht="14.5" x14ac:dyDescent="0.35">
      <c r="A2" s="2" t="s">
        <v>265</v>
      </c>
      <c r="B2" s="2">
        <v>0</v>
      </c>
    </row>
    <row r="3" spans="1:2" ht="14.5" x14ac:dyDescent="0.35">
      <c r="A3" s="2" t="s">
        <v>423</v>
      </c>
      <c r="B3" s="2">
        <v>0</v>
      </c>
    </row>
    <row r="4" spans="1:2" ht="14.5" x14ac:dyDescent="0.35">
      <c r="A4" s="2" t="s">
        <v>19</v>
      </c>
      <c r="B4" s="2">
        <v>0</v>
      </c>
    </row>
    <row r="5" spans="1:2" ht="14.5" x14ac:dyDescent="0.35">
      <c r="A5" s="2" t="s">
        <v>424</v>
      </c>
      <c r="B5" s="2">
        <v>0</v>
      </c>
    </row>
    <row r="6" spans="1:2" ht="14.5" x14ac:dyDescent="0.35">
      <c r="A6" s="2" t="s">
        <v>425</v>
      </c>
      <c r="B6" s="2">
        <v>0</v>
      </c>
    </row>
    <row r="7" spans="1:2" ht="14.5" x14ac:dyDescent="0.35">
      <c r="A7" s="2" t="s">
        <v>426</v>
      </c>
      <c r="B7" s="2">
        <v>0</v>
      </c>
    </row>
    <row r="8" spans="1:2" ht="14.5" x14ac:dyDescent="0.35">
      <c r="A8" s="2" t="s">
        <v>427</v>
      </c>
      <c r="B8" s="2">
        <v>0</v>
      </c>
    </row>
    <row r="9" spans="1:2" ht="14.5" x14ac:dyDescent="0.35">
      <c r="A9" s="2" t="s">
        <v>428</v>
      </c>
      <c r="B9" s="2">
        <v>0</v>
      </c>
    </row>
    <row r="10" spans="1:2" ht="14.5" x14ac:dyDescent="0.35">
      <c r="A10" s="2" t="s">
        <v>429</v>
      </c>
      <c r="B10" s="2">
        <v>0</v>
      </c>
    </row>
    <row r="11" spans="1:2" ht="14.5" x14ac:dyDescent="0.35">
      <c r="A11" s="2" t="s">
        <v>83</v>
      </c>
      <c r="B11" s="25">
        <v>4.299716857791794E-4</v>
      </c>
    </row>
    <row r="12" spans="1:2" ht="14.5" x14ac:dyDescent="0.35">
      <c r="A12" s="2" t="s">
        <v>324</v>
      </c>
      <c r="B12" s="25">
        <v>3.5003753313133949E-5</v>
      </c>
    </row>
    <row r="13" spans="1:2" ht="14.5" x14ac:dyDescent="0.35">
      <c r="A13" s="2" t="s">
        <v>430</v>
      </c>
      <c r="B13" s="2">
        <v>0</v>
      </c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5">
      <c r="D30" s="2" t="s">
        <v>431</v>
      </c>
    </row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4" sqref="G24"/>
    </sheetView>
  </sheetViews>
  <sheetFormatPr defaultColWidth="12.6640625" defaultRowHeight="15" customHeight="1" x14ac:dyDescent="0.3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ht="14.5" x14ac:dyDescent="0.35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14.5" x14ac:dyDescent="0.35">
      <c r="A2" s="2" t="s">
        <v>432</v>
      </c>
      <c r="B2" s="25">
        <f>'custom LA data'!$C$11</f>
        <v>-35550000000000</v>
      </c>
      <c r="C2" s="25">
        <f>'custom LA data'!$C$11</f>
        <v>-35550000000000</v>
      </c>
      <c r="D2" s="25">
        <f>'custom LA data'!$C$11</f>
        <v>-35550000000000</v>
      </c>
      <c r="E2" s="25">
        <f>'custom LA data'!$C$11</f>
        <v>-35550000000000</v>
      </c>
      <c r="F2" s="25">
        <f>'custom LA data'!$C$11</f>
        <v>-35550000000000</v>
      </c>
      <c r="G2" s="25">
        <f>'custom LA data'!$C$11</f>
        <v>-35550000000000</v>
      </c>
      <c r="H2" s="25">
        <f>'custom LA data'!$C$11</f>
        <v>-35550000000000</v>
      </c>
      <c r="I2" s="25">
        <f>'custom LA data'!$C$11</f>
        <v>-35550000000000</v>
      </c>
      <c r="J2" s="25">
        <f>'custom LA data'!$C$11</f>
        <v>-35550000000000</v>
      </c>
      <c r="K2" s="25">
        <f>'custom LA data'!$C$11</f>
        <v>-35550000000000</v>
      </c>
      <c r="L2" s="25">
        <f>'custom LA data'!$C$11</f>
        <v>-35550000000000</v>
      </c>
      <c r="M2" s="25">
        <f>'custom LA data'!$C$11</f>
        <v>-35550000000000</v>
      </c>
      <c r="N2" s="25">
        <f>'custom LA data'!$C$11</f>
        <v>-35550000000000</v>
      </c>
      <c r="O2" s="25">
        <f>'custom LA data'!$C$11</f>
        <v>-35550000000000</v>
      </c>
      <c r="P2" s="25">
        <f>'custom LA data'!$C$11</f>
        <v>-35550000000000</v>
      </c>
      <c r="Q2" s="25">
        <f>'custom LA data'!$C$11</f>
        <v>-35550000000000</v>
      </c>
      <c r="R2" s="25">
        <f>'custom LA data'!$C$11</f>
        <v>-35550000000000</v>
      </c>
      <c r="S2" s="25">
        <f>'custom LA data'!$C$11</f>
        <v>-35550000000000</v>
      </c>
      <c r="T2" s="25">
        <f>'custom LA data'!$C$11</f>
        <v>-35550000000000</v>
      </c>
      <c r="U2" s="25">
        <f>'custom LA data'!$C$11</f>
        <v>-35550000000000</v>
      </c>
      <c r="V2" s="25">
        <f>'custom LA data'!$C$11</f>
        <v>-35550000000000</v>
      </c>
      <c r="W2" s="25">
        <f>'custom LA data'!$C$11</f>
        <v>-35550000000000</v>
      </c>
      <c r="X2" s="25">
        <f>'custom LA data'!$C$11</f>
        <v>-35550000000000</v>
      </c>
      <c r="Y2" s="25">
        <f>'custom LA data'!$C$11</f>
        <v>-35550000000000</v>
      </c>
      <c r="Z2" s="25">
        <f>'custom LA data'!$C$11</f>
        <v>-35550000000000</v>
      </c>
      <c r="AA2" s="25">
        <f>'custom LA data'!$C$11</f>
        <v>-35550000000000</v>
      </c>
      <c r="AB2" s="25">
        <f>'custom LA data'!$C$11</f>
        <v>-35550000000000</v>
      </c>
      <c r="AC2" s="25">
        <f>'custom LA data'!$C$11</f>
        <v>-35550000000000</v>
      </c>
      <c r="AD2" s="25">
        <f>'custom LA data'!$C$11</f>
        <v>-35550000000000</v>
      </c>
      <c r="AE2" s="25">
        <f>'custom LA data'!$C$11</f>
        <v>-35550000000000</v>
      </c>
      <c r="AF2" s="25">
        <f>'custom LA data'!$C$11</f>
        <v>-35550000000000</v>
      </c>
      <c r="AG2" s="25">
        <f>'custom LA data'!$C$11</f>
        <v>-35550000000000</v>
      </c>
      <c r="AH2" s="25">
        <f>'custom LA data'!$C$11</f>
        <v>-35550000000000</v>
      </c>
      <c r="AI2" s="25">
        <f>'custom LA data'!$C$11</f>
        <v>-35550000000000</v>
      </c>
      <c r="AJ2" s="25">
        <f>'custom LA data'!$C$11</f>
        <v>-35550000000000</v>
      </c>
      <c r="AK2" s="25">
        <f>'custom LA data'!$C$11</f>
        <v>-35550000000000</v>
      </c>
    </row>
    <row r="3" spans="1:37" ht="14.5" x14ac:dyDescent="0.35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ht="14.5" x14ac:dyDescent="0.35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ht="14.5" x14ac:dyDescent="0.35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ht="14.5" x14ac:dyDescent="0.35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ht="14.5" x14ac:dyDescent="0.35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ht="14.5" x14ac:dyDescent="0.35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ht="14.5" x14ac:dyDescent="0.35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ht="14.5" x14ac:dyDescent="0.35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ht="14.5" x14ac:dyDescent="0.35">
      <c r="A11" s="2" t="s">
        <v>441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ht="14.5" x14ac:dyDescent="0.35">
      <c r="A12" s="2" t="s">
        <v>442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ht="14.5" x14ac:dyDescent="0.35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3">
      <c r="B16" s="4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MN_GHG Data</vt:lpstr>
      <vt:lpstr>Data</vt:lpstr>
      <vt:lpstr>custom LA 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2021-09-22T20:38:32Z</dcterms:modified>
</cp:coreProperties>
</file>