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955" windowHeight="12270"/>
  </bookViews>
  <sheets>
    <sheet name="About" sheetId="1" r:id="rId1"/>
    <sheet name="Scaling Factors" sheetId="6" r:id="rId2"/>
    <sheet name="BAU DR Capacity" sheetId="4" r:id="rId3"/>
    <sheet name="DRC-BDRC" sheetId="5" r:id="rId4"/>
    <sheet name="Calculations" sheetId="3" r:id="rId5"/>
    <sheet name="DRC-PADRC" sheetId="2" r:id="rId6"/>
  </sheets>
  <calcPr calcId="145621"/>
</workbook>
</file>

<file path=xl/calcChain.xml><?xml version="1.0" encoding="utf-8"?>
<calcChain xmlns="http://schemas.openxmlformats.org/spreadsheetml/2006/main">
  <c r="Q2" i="2" l="1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C2" i="5"/>
  <c r="B2" i="5"/>
  <c r="B4" i="3" l="1"/>
  <c r="B5" i="3" s="1"/>
  <c r="B6" i="3" s="1"/>
</calcChain>
</file>

<file path=xl/sharedStrings.xml><?xml version="1.0" encoding="utf-8"?>
<sst xmlns="http://schemas.openxmlformats.org/spreadsheetml/2006/main" count="34" uniqueCount="32">
  <si>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</si>
  <si>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</si>
  <si>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</si>
  <si>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</si>
  <si>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</si>
  <si>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</si>
  <si>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</si>
  <si>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</si>
  <si>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</si>
  <si>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</si>
  <si>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</si>
  <si>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</si>
  <si>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</si>
  <si>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</si>
  <si>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</si>
  <si>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</si>
  <si>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</si>
  <si>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</si>
  <si>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</si>
  <si>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</si>
  <si>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</si>
  <si>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</si>
  <si>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</si>
  <si>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</si>
  <si>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</si>
  <si>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</si>
  <si>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Mexico-U.S. Ratios</t>
  </si>
  <si>
    <t>For source information and calculations,</t>
  </si>
  <si>
    <t>GDP</t>
  </si>
  <si>
    <t>see "Mexico US Scaling Factors.xlsx"</t>
  </si>
  <si>
    <t>in the InputData folder.</t>
  </si>
  <si>
    <t>For Mexico, we scale U.S. data based on GDP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</si>
</sst>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Protection="0">
      <alignment wrapText="1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28.57031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9</v>
      </c>
    </row>
    <row r="10" spans="1:2" x14ac:dyDescent="0.25">
      <c r="A10" s="1" t="s">
        <v>4</v>
      </c>
    </row>
    <row r="11" spans="1:2" x14ac:dyDescent="0.25">
      <c r="A11" s="4" t="s">
        <v>15</v>
      </c>
    </row>
    <row r="12" spans="1:2" x14ac:dyDescent="0.25">
      <c r="A12" s="4" t="s">
        <v>16</v>
      </c>
    </row>
    <row r="13" spans="1:2" x14ac:dyDescent="0.25">
      <c r="A13" s="4" t="s">
        <v>17</v>
      </c>
    </row>
    <row r="14" spans="1:2" x14ac:dyDescent="0.25">
      <c r="A14" s="4"/>
    </row>
    <row r="15" spans="1:2" x14ac:dyDescent="0.25">
      <c r="A15" s="4" t="s">
        <v>6</v>
      </c>
    </row>
    <row r="16" spans="1:2" x14ac:dyDescent="0.25">
      <c r="A16" s="4" t="s">
        <v>7</v>
      </c>
    </row>
    <row r="17" spans="1:2" x14ac:dyDescent="0.25">
      <c r="A17" s="8" t="s">
        <v>10</v>
      </c>
      <c r="B17" s="6"/>
    </row>
    <row r="18" spans="1:2" x14ac:dyDescent="0.25">
      <c r="A18" s="8" t="s">
        <v>18</v>
      </c>
      <c r="B18" s="6"/>
    </row>
    <row r="19" spans="1:2" x14ac:dyDescent="0.25">
      <c r="A19" s="8" t="s">
        <v>19</v>
      </c>
      <c r="B19" s="6"/>
    </row>
    <row r="20" spans="1:2" x14ac:dyDescent="0.25">
      <c r="A20" s="6"/>
      <c r="B20" s="6"/>
    </row>
    <row r="21" spans="1:2" x14ac:dyDescent="0.25">
      <c r="A21" s="6" t="s">
        <v>31</v>
      </c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5"/>
    </row>
    <row r="27" spans="1:2" x14ac:dyDescent="0.25">
      <c r="A27" s="6"/>
      <c r="B27" s="7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/>
  </sheetViews>
  <sheetFormatPr defaultRowHeight="15" x14ac:dyDescent="0.25"/>
  <cols>
    <col min="1" max="1" width="27.28515625" customWidth="1"/>
  </cols>
  <sheetData>
    <row r="1" spans="1:39" x14ac:dyDescent="0.25">
      <c r="A1" s="18" t="s">
        <v>26</v>
      </c>
      <c r="B1" s="23" t="s">
        <v>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s="19"/>
      <c r="B2" s="23" t="s">
        <v>28</v>
      </c>
      <c r="C2" s="22">
        <v>9.8636644841800333E-2</v>
      </c>
      <c r="D2" s="22">
        <v>0.1003252824664638</v>
      </c>
      <c r="E2" s="22">
        <v>0.10104496285900474</v>
      </c>
      <c r="F2" s="22">
        <v>0.10152702997943744</v>
      </c>
      <c r="G2" s="22">
        <v>0.10197979351839384</v>
      </c>
      <c r="H2" s="22">
        <v>0.10245639964773269</v>
      </c>
      <c r="I2" s="22">
        <v>0.10296756277334541</v>
      </c>
      <c r="J2" s="22">
        <v>0.10340803251068771</v>
      </c>
      <c r="K2" s="22">
        <v>0.10388755191988928</v>
      </c>
      <c r="L2" s="22">
        <v>0.10440602714772437</v>
      </c>
      <c r="M2" s="22">
        <v>0.10496009002297045</v>
      </c>
      <c r="N2" s="22">
        <v>0.10556555417442678</v>
      </c>
      <c r="O2" s="22">
        <v>0.10600870488733041</v>
      </c>
      <c r="P2" s="22">
        <v>0.10652912605952648</v>
      </c>
      <c r="Q2" s="22">
        <v>0.10713820378721554</v>
      </c>
      <c r="R2" s="22">
        <v>0.1078432446493542</v>
      </c>
      <c r="S2" s="22">
        <v>0.10864823793881466</v>
      </c>
      <c r="T2" s="22">
        <v>0.10949499278959707</v>
      </c>
      <c r="U2" s="22">
        <v>0.11043742468059306</v>
      </c>
      <c r="V2" s="22">
        <v>0.11146883731544265</v>
      </c>
      <c r="W2" s="22">
        <v>0.11257986730772145</v>
      </c>
      <c r="X2" s="22">
        <v>0.11375854360098116</v>
      </c>
      <c r="Y2" s="22">
        <v>0.11500700295303776</v>
      </c>
      <c r="Z2" s="22">
        <v>0.11629345638152376</v>
      </c>
      <c r="AA2" s="22">
        <v>0.11760210049057489</v>
      </c>
      <c r="AB2" s="22">
        <v>0.11891740974492833</v>
      </c>
      <c r="AC2" s="22">
        <v>0.12022482270847104</v>
      </c>
      <c r="AD2" s="22">
        <v>0.1217335942417123</v>
      </c>
      <c r="AE2" s="22">
        <v>0.12321472992477742</v>
      </c>
      <c r="AF2" s="22">
        <v>0.12465772297340184</v>
      </c>
      <c r="AG2" s="22">
        <v>0.12605355536241392</v>
      </c>
      <c r="AH2" s="22">
        <v>0.12739430164149732</v>
      </c>
      <c r="AI2" s="22">
        <v>0.12879656057806463</v>
      </c>
      <c r="AJ2" s="22">
        <v>0.13011576903115954</v>
      </c>
      <c r="AK2" s="22">
        <v>0.13135142612657708</v>
      </c>
      <c r="AL2" s="22">
        <v>0.13250370221109664</v>
      </c>
      <c r="AM2" s="22">
        <v>0.13357320132464462</v>
      </c>
    </row>
    <row r="4" spans="1:39" x14ac:dyDescent="0.25">
      <c r="A4" s="20" t="s">
        <v>27</v>
      </c>
    </row>
    <row r="5" spans="1:39" x14ac:dyDescent="0.25">
      <c r="A5" s="21" t="s">
        <v>29</v>
      </c>
    </row>
    <row r="6" spans="1:39" x14ac:dyDescent="0.25">
      <c r="A6" s="20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11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"/>
  <sheetViews>
    <sheetView workbookViewId="0"/>
  </sheetViews>
  <sheetFormatPr defaultRowHeight="15" x14ac:dyDescent="0.25"/>
  <cols>
    <col min="1" max="1" width="19.28515625" customWidth="1"/>
  </cols>
  <sheetData>
    <row r="1" spans="1:17" x14ac:dyDescent="0.25">
      <c r="A1" s="1" t="s">
        <v>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x14ac:dyDescent="0.25">
      <c r="A2" s="1" t="s">
        <v>12</v>
      </c>
      <c r="B2" s="10">
        <f>TREND('BAU DR Capacity'!$A3:$B3,'BAU DR Capacity'!$A2:$B2,B1)*1000*'Scaling Factors'!D2</f>
        <v>3772.2306207390379</v>
      </c>
      <c r="C2" s="10">
        <f>TREND('BAU DR Capacity'!$A3:$B3,'BAU DR Capacity'!$A2:$B2,C1)*1000*'Scaling Factors'!E2</f>
        <v>3809.3950997844804</v>
      </c>
      <c r="D2" s="10">
        <f>TREND('BAU DR Capacity'!$A3:$B3,'BAU DR Capacity'!$A2:$B2,D1)*1000*'Scaling Factors'!F2</f>
        <v>3837.7217332227365</v>
      </c>
      <c r="E2" s="10">
        <f>TREND('BAU DR Capacity'!$A3:$B3,'BAU DR Capacity'!$A2:$B2,E1)*1000*'Scaling Factors'!G2</f>
        <v>3865.0341743471272</v>
      </c>
      <c r="F2" s="10">
        <f>TREND('BAU DR Capacity'!$A3:$B3,'BAU DR Capacity'!$A2:$B2,F1)*1000*'Scaling Factors'!H2</f>
        <v>3893.3431866138421</v>
      </c>
      <c r="G2" s="10">
        <f>TREND('BAU DR Capacity'!$A3:$B3,'BAU DR Capacity'!$A2:$B2,G1)*1000*'Scaling Factors'!I2</f>
        <v>3923.0641416644594</v>
      </c>
      <c r="H2" s="10">
        <f>TREND('BAU DR Capacity'!$A3:$B3,'BAU DR Capacity'!$A2:$B2,H1)*1000*'Scaling Factors'!J2</f>
        <v>3950.1868419082721</v>
      </c>
      <c r="I2" s="10">
        <f>TREND('BAU DR Capacity'!$A3:$B3,'BAU DR Capacity'!$A2:$B2,I1)*1000*'Scaling Factors'!K2</f>
        <v>3978.8932385317612</v>
      </c>
      <c r="J2" s="10">
        <f>TREND('BAU DR Capacity'!$A3:$B3,'BAU DR Capacity'!$A2:$B2,J1)*1000*'Scaling Factors'!L2</f>
        <v>4009.1914424726165</v>
      </c>
      <c r="K2" s="10">
        <f>TREND('BAU DR Capacity'!$A3:$B3,'BAU DR Capacity'!$A2:$B2,K1)*1000*'Scaling Factors'!M2</f>
        <v>4040.9634658843624</v>
      </c>
      <c r="L2" s="10">
        <f>TREND('BAU DR Capacity'!$A3:$B3,'BAU DR Capacity'!$A2:$B2,L1)*1000*'Scaling Factors'!N2</f>
        <v>4074.830391132873</v>
      </c>
      <c r="M2" s="10">
        <f>TREND('BAU DR Capacity'!$A3:$B3,'BAU DR Capacity'!$A2:$B2,M1)*1000*'Scaling Factors'!O2</f>
        <v>4102.5368791396886</v>
      </c>
      <c r="N2" s="10">
        <f>TREND('BAU DR Capacity'!$A3:$B3,'BAU DR Capacity'!$A2:$B2,N1)*1000*'Scaling Factors'!P2</f>
        <v>4133.3300911096294</v>
      </c>
      <c r="O2" s="10">
        <f>TREND('BAU DR Capacity'!$A3:$B3,'BAU DR Capacity'!$A2:$B2,O1)*1000*'Scaling Factors'!Q2</f>
        <v>4167.6761273226857</v>
      </c>
      <c r="P2" s="10">
        <f>TREND('BAU DR Capacity'!$A3:$B3,'BAU DR Capacity'!$A2:$B2,P1)*1000*'Scaling Factors'!R2</f>
        <v>4205.8865413248141</v>
      </c>
      <c r="Q2" s="10">
        <f>TREND('BAU DR Capacity'!$A3:$B3,'BAU DR Capacity'!$A2:$B2,Q1)*1000*'Scaling Factors'!S2</f>
        <v>4248.1461034076528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92" bestFit="1" customWidth="1"/>
    <col min="2" max="2" width="31.42578125" customWidth="1"/>
    <col min="3" max="3" width="12.7109375" customWidth="1"/>
    <col min="4" max="11" width="10.5703125" bestFit="1" customWidth="1"/>
    <col min="12" max="23" width="11.5703125" bestFit="1" customWidth="1"/>
  </cols>
  <sheetData>
    <row r="1" spans="1:3" x14ac:dyDescent="0.25">
      <c r="A1" s="9"/>
      <c r="B1" s="17" t="s">
        <v>25</v>
      </c>
      <c r="C1" s="12"/>
    </row>
    <row r="2" spans="1:3" x14ac:dyDescent="0.25">
      <c r="A2" s="13" t="s">
        <v>21</v>
      </c>
      <c r="B2" s="15">
        <v>38</v>
      </c>
    </row>
    <row r="3" spans="1:3" x14ac:dyDescent="0.25">
      <c r="A3" s="13" t="s">
        <v>20</v>
      </c>
      <c r="B3" s="16">
        <v>138</v>
      </c>
    </row>
    <row r="4" spans="1:3" x14ac:dyDescent="0.25">
      <c r="A4" s="13" t="s">
        <v>22</v>
      </c>
      <c r="B4" s="15">
        <f>B3-B2</f>
        <v>100</v>
      </c>
    </row>
    <row r="5" spans="1:3" x14ac:dyDescent="0.25">
      <c r="A5" s="13" t="s">
        <v>23</v>
      </c>
      <c r="B5" s="16">
        <f>B4/10</f>
        <v>10</v>
      </c>
    </row>
    <row r="6" spans="1:3" x14ac:dyDescent="0.25">
      <c r="A6" s="13" t="s">
        <v>24</v>
      </c>
      <c r="B6" s="16">
        <f>B5*15</f>
        <v>150</v>
      </c>
    </row>
    <row r="7" spans="1:3" x14ac:dyDescent="0.25">
      <c r="A7" s="13"/>
      <c r="B7" s="9"/>
      <c r="C7" s="1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"/>
  <sheetViews>
    <sheetView workbookViewId="0"/>
  </sheetViews>
  <sheetFormatPr defaultRowHeight="15" x14ac:dyDescent="0.25"/>
  <cols>
    <col min="1" max="1" width="21" customWidth="1"/>
  </cols>
  <sheetData>
    <row r="1" spans="1:17" x14ac:dyDescent="0.25">
      <c r="A1" t="s">
        <v>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 ht="30" x14ac:dyDescent="0.25">
      <c r="A2" s="11" t="s">
        <v>8</v>
      </c>
      <c r="B2" s="10">
        <v>0</v>
      </c>
      <c r="C2" s="10">
        <f>Calculations!$B$5*('DRC-PADRC'!C1-'DRC-PADRC'!$B$1)*1000*'Scaling Factors'!D2</f>
        <v>1003.252824664638</v>
      </c>
      <c r="D2" s="10">
        <f>Calculations!$B$5*('DRC-PADRC'!D1-'DRC-PADRC'!$B$1)*1000*'Scaling Factors'!E2</f>
        <v>2020.899257180095</v>
      </c>
      <c r="E2" s="10">
        <f>Calculations!$B$5*('DRC-PADRC'!E1-'DRC-PADRC'!$B$1)*1000*'Scaling Factors'!F2</f>
        <v>3045.8108993831233</v>
      </c>
      <c r="F2" s="10">
        <f>Calculations!$B$5*('DRC-PADRC'!F1-'DRC-PADRC'!$B$1)*1000*'Scaling Factors'!G2</f>
        <v>4079.1917407357537</v>
      </c>
      <c r="G2" s="10">
        <f>Calculations!$B$5*('DRC-PADRC'!G1-'DRC-PADRC'!$B$1)*1000*'Scaling Factors'!H2</f>
        <v>5122.8199823866344</v>
      </c>
      <c r="H2" s="10">
        <f>Calculations!$B$5*('DRC-PADRC'!H1-'DRC-PADRC'!$B$1)*1000*'Scaling Factors'!I2</f>
        <v>6178.0537664007252</v>
      </c>
      <c r="I2" s="10">
        <f>Calculations!$B$5*('DRC-PADRC'!I1-'DRC-PADRC'!$B$1)*1000*'Scaling Factors'!J2</f>
        <v>7238.5622757481397</v>
      </c>
      <c r="J2" s="10">
        <f>Calculations!$B$5*('DRC-PADRC'!J1-'DRC-PADRC'!$B$1)*1000*'Scaling Factors'!K2</f>
        <v>8311.0041535911423</v>
      </c>
      <c r="K2" s="10">
        <f>Calculations!$B$5*('DRC-PADRC'!K1-'DRC-PADRC'!$B$1)*1000*'Scaling Factors'!L2</f>
        <v>9396.5424432951932</v>
      </c>
      <c r="L2" s="10">
        <f>Calculations!$B$5*('DRC-PADRC'!L1-'DRC-PADRC'!$B$1)*1000*'Scaling Factors'!M2</f>
        <v>10496.009002297045</v>
      </c>
      <c r="M2" s="10">
        <f>Calculations!$B$5*('DRC-PADRC'!M1-'DRC-PADRC'!$B$1)*1000*'Scaling Factors'!N2</f>
        <v>11612.210959186947</v>
      </c>
      <c r="N2" s="10">
        <f>Calculations!$B$5*('DRC-PADRC'!N1-'DRC-PADRC'!$B$1)*1000*'Scaling Factors'!O2</f>
        <v>12721.044586479649</v>
      </c>
      <c r="O2" s="10">
        <f>Calculations!$B$5*('DRC-PADRC'!O1-'DRC-PADRC'!$B$1)*1000*'Scaling Factors'!P2</f>
        <v>13848.786387738442</v>
      </c>
      <c r="P2" s="10">
        <f>Calculations!$B$5*('DRC-PADRC'!P1-'DRC-PADRC'!$B$1)*1000*'Scaling Factors'!Q2</f>
        <v>14999.348530210176</v>
      </c>
      <c r="Q2" s="10">
        <f>Calculations!$B$5*('DRC-PADRC'!Q1-'DRC-PADRC'!$B$1)*1000*'Scaling Factors'!R2</f>
        <v>16176.48669740313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Scaling Factors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2014-08-26T00:34:41Z</dcterms:created>
  <dcterms:modified xsi:type="dcterms:W3CDTF">2016-03-24T02:09:20Z</dcterms:modified>
</cp:coreProperties>
</file>