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420" windowHeight="11020" tabRatio="713"/>
  </bookViews>
  <sheets>
    <sheet name="About" sheetId="1" r:id="rId1"/>
    <sheet name="MX Road Veh Gas" sheetId="29" r:id="rId2"/>
    <sheet name="MX Road Veh Dies" sheetId="30" r:id="rId3"/>
    <sheet name="MX Nonroad Veh" sheetId="32" r:id="rId4"/>
    <sheet name="AEO Table 48" sheetId="26" r:id="rId5"/>
    <sheet name="Aircraft Fractions" sheetId="33" r:id="rId6"/>
    <sheet name="NATS Data" sheetId="34" r:id="rId7"/>
    <sheet name="MX Passenger Rail" sheetId="35" r:id="rId8"/>
    <sheet name="Conversion Factors" sheetId="31" r:id="rId9"/>
    <sheet name="BFFU-passengers" sheetId="24" r:id="rId10"/>
    <sheet name="BFFU-freight" sheetId="25" r:id="rId11"/>
  </sheets>
  <calcPr calcId="145621"/>
</workbook>
</file>

<file path=xl/calcChain.xml><?xml version="1.0" encoding="utf-8"?>
<calcChain xmlns="http://schemas.openxmlformats.org/spreadsheetml/2006/main">
  <c r="B4" i="35" l="1"/>
  <c r="C4" i="35"/>
  <c r="D4" i="35"/>
  <c r="D5" i="24" l="1"/>
  <c r="C5" i="24"/>
  <c r="B5" i="24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E2" i="35"/>
  <c r="B10" i="31"/>
  <c r="L5" i="24" l="1"/>
  <c r="L4" i="35"/>
  <c r="S5" i="24"/>
  <c r="S4" i="35"/>
  <c r="O5" i="24"/>
  <c r="O4" i="35"/>
  <c r="K5" i="24"/>
  <c r="K4" i="35"/>
  <c r="G5" i="24"/>
  <c r="G4" i="35"/>
  <c r="P5" i="24"/>
  <c r="P4" i="35"/>
  <c r="R5" i="24"/>
  <c r="R4" i="35"/>
  <c r="N5" i="24"/>
  <c r="N4" i="35"/>
  <c r="J5" i="24"/>
  <c r="J4" i="35"/>
  <c r="F5" i="24"/>
  <c r="F4" i="35"/>
  <c r="T5" i="24"/>
  <c r="T4" i="35"/>
  <c r="H5" i="24"/>
  <c r="H4" i="35"/>
  <c r="E5" i="24"/>
  <c r="E4" i="35"/>
  <c r="Q5" i="24"/>
  <c r="Q4" i="35"/>
  <c r="M5" i="24"/>
  <c r="M4" i="35"/>
  <c r="I5" i="24"/>
  <c r="I4" i="35"/>
  <c r="C2" i="35" l="1"/>
  <c r="D2" i="35"/>
  <c r="B2" i="35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B4" i="24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C5" i="25"/>
  <c r="B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B6" i="25"/>
  <c r="T11" i="32" l="1"/>
  <c r="S11" i="32"/>
  <c r="R11" i="32"/>
  <c r="T10" i="32"/>
  <c r="S10" i="32"/>
  <c r="R10" i="32"/>
  <c r="T9" i="32"/>
  <c r="S9" i="32"/>
  <c r="R9" i="32"/>
  <c r="T8" i="32"/>
  <c r="S8" i="32"/>
  <c r="R8" i="32"/>
  <c r="T7" i="32"/>
  <c r="S7" i="32"/>
  <c r="R7" i="32"/>
  <c r="T6" i="32"/>
  <c r="S6" i="32"/>
  <c r="R6" i="32"/>
  <c r="T5" i="32"/>
  <c r="S5" i="32"/>
  <c r="R5" i="32"/>
  <c r="B2" i="25" l="1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C2" i="25"/>
  <c r="D2" i="25"/>
  <c r="E2" i="25"/>
  <c r="F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B3" i="25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B7" i="24"/>
</calcChain>
</file>

<file path=xl/comments1.xml><?xml version="1.0" encoding="utf-8"?>
<comments xmlns="http://schemas.openxmlformats.org/spreadsheetml/2006/main">
  <authors>
    <author>NATS</author>
  </authors>
  <commentList>
    <comment ref="A6" authorId="0">
      <text>
        <r>
          <rPr>
            <sz val="11"/>
            <color indexed="8"/>
            <rFont val="Calibri"/>
            <family val="2"/>
            <scheme val="minor"/>
          </rPr>
          <t>En los tres países, el rubro "Consumo de energía, total" comprende las pérdidas energéticas de los sistemas eléctricos.</t>
        </r>
      </text>
    </comment>
    <comment ref="B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15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16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1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1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21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21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22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22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2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M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N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O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P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Q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R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S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T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U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V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W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X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Y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Z23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B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24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24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U24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V24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W24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X24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Y24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Z24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B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27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28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B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29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31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Y31" authorId="0">
      <text>
        <r>
          <rPr>
            <sz val="11"/>
            <color indexed="8"/>
            <rFont val="Calibri"/>
            <family val="2"/>
            <scheme val="minor"/>
          </rPr>
          <t>No significativo</t>
        </r>
      </text>
    </comment>
    <comment ref="B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C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D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E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F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G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H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I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J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K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L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M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N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O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P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Q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R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S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T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U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V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W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X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Y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  <comment ref="Z33" authorId="0">
      <text>
        <r>
          <rPr>
            <sz val="11"/>
            <color indexed="8"/>
            <rFont val="Calibri"/>
            <family val="2"/>
            <scheme val="minor"/>
          </rPr>
          <t>Dato no disponible</t>
        </r>
      </text>
    </comment>
  </commentList>
</comments>
</file>

<file path=xl/sharedStrings.xml><?xml version="1.0" encoding="utf-8"?>
<sst xmlns="http://schemas.openxmlformats.org/spreadsheetml/2006/main" count="449" uniqueCount="212">
  <si>
    <t>Source:</t>
  </si>
  <si>
    <t/>
  </si>
  <si>
    <t>- -</t>
  </si>
  <si>
    <t xml:space="preserve">   Btu = British thermal unit.</t>
  </si>
  <si>
    <t xml:space="preserve">   - - = Not applicable.</t>
  </si>
  <si>
    <t>Year</t>
  </si>
  <si>
    <t>LDVs</t>
  </si>
  <si>
    <t>HDVs</t>
  </si>
  <si>
    <t>aircraft</t>
  </si>
  <si>
    <t>rail</t>
  </si>
  <si>
    <t>ships</t>
  </si>
  <si>
    <t xml:space="preserve"> Indicators</t>
  </si>
  <si>
    <t>Fuel Cost (1987 dollars per million Btu)</t>
  </si>
  <si>
    <t>Ticket Price (1996 cents per passenger mile)</t>
  </si>
  <si>
    <t xml:space="preserve">  Domestic</t>
  </si>
  <si>
    <t xml:space="preserve">  International</t>
  </si>
  <si>
    <t xml:space="preserve">  Non-U.S. 1/</t>
  </si>
  <si>
    <t xml:space="preserve">  Load Factor (fraction of seats filled)</t>
  </si>
  <si>
    <t xml:space="preserve">    U.S. Domestic</t>
  </si>
  <si>
    <t xml:space="preserve">    U.S. International</t>
  </si>
  <si>
    <t>Driver Variables</t>
  </si>
  <si>
    <t xml:space="preserve">  Gross Domestic Product</t>
  </si>
  <si>
    <t xml:space="preserve">    United States</t>
  </si>
  <si>
    <t xml:space="preserve">    Canada</t>
  </si>
  <si>
    <t xml:space="preserve">    Central America</t>
  </si>
  <si>
    <t xml:space="preserve">    South America</t>
  </si>
  <si>
    <t xml:space="preserve">    Europe</t>
  </si>
  <si>
    <t xml:space="preserve">    Africa</t>
  </si>
  <si>
    <t xml:space="preserve">    Mideast</t>
  </si>
  <si>
    <t xml:space="preserve">    Commonwealth of Independent States</t>
  </si>
  <si>
    <t xml:space="preserve">    China</t>
  </si>
  <si>
    <t xml:space="preserve">    Northeast Asia</t>
  </si>
  <si>
    <t xml:space="preserve">    Southeast Asia</t>
  </si>
  <si>
    <t xml:space="preserve">    Southwest Asia</t>
  </si>
  <si>
    <t xml:space="preserve">    Oceania</t>
  </si>
  <si>
    <t xml:space="preserve">  Population (millions)</t>
  </si>
  <si>
    <t>Travel Demand</t>
  </si>
  <si>
    <t xml:space="preserve">  Revenue Passenger Miles (billion miles)</t>
  </si>
  <si>
    <t xml:space="preserve">    Domestic</t>
  </si>
  <si>
    <t xml:space="preserve">      United States</t>
  </si>
  <si>
    <t xml:space="preserve">      Canada</t>
  </si>
  <si>
    <t xml:space="preserve">      Central America</t>
  </si>
  <si>
    <t xml:space="preserve">      South America</t>
  </si>
  <si>
    <t xml:space="preserve">      Europe</t>
  </si>
  <si>
    <t xml:space="preserve">      Africa</t>
  </si>
  <si>
    <t xml:space="preserve">      Mideast</t>
  </si>
  <si>
    <t xml:space="preserve">      Commonwealth of Independent States</t>
  </si>
  <si>
    <t xml:space="preserve">      China</t>
  </si>
  <si>
    <t xml:space="preserve">      Northeast Asia</t>
  </si>
  <si>
    <t xml:space="preserve">      Southeast Asia</t>
  </si>
  <si>
    <t xml:space="preserve">      Southwest Asia</t>
  </si>
  <si>
    <t xml:space="preserve">      Oceania</t>
  </si>
  <si>
    <t xml:space="preserve">    International</t>
  </si>
  <si>
    <t xml:space="preserve">  Freight Revenue Ton Miles (billion miles)</t>
  </si>
  <si>
    <t xml:space="preserve">      Total World</t>
  </si>
  <si>
    <t>Seat Miles Demanded (billion miles)</t>
  </si>
  <si>
    <t xml:space="preserve">  United States</t>
  </si>
  <si>
    <t xml:space="preserve">    Narrow Body Aircraft</t>
  </si>
  <si>
    <t xml:space="preserve">    Wide Body Aircraft</t>
  </si>
  <si>
    <t xml:space="preserve">    Regional Jets</t>
  </si>
  <si>
    <t xml:space="preserve">  Canada</t>
  </si>
  <si>
    <t xml:space="preserve">  Central America</t>
  </si>
  <si>
    <t xml:space="preserve">  South America</t>
  </si>
  <si>
    <t xml:space="preserve">  Europe</t>
  </si>
  <si>
    <t xml:space="preserve">  Africa</t>
  </si>
  <si>
    <t xml:space="preserve">  Mideast</t>
  </si>
  <si>
    <t xml:space="preserve">  Commonwealth of Independent States</t>
  </si>
  <si>
    <t xml:space="preserve">  China</t>
  </si>
  <si>
    <t xml:space="preserve">  Northeast Asia</t>
  </si>
  <si>
    <t xml:space="preserve">  Southeast Asia</t>
  </si>
  <si>
    <t xml:space="preserve">  Southwest Asia</t>
  </si>
  <si>
    <t xml:space="preserve">  Oceania</t>
  </si>
  <si>
    <t xml:space="preserve">    Total World</t>
  </si>
  <si>
    <t>Aircraft Sales</t>
  </si>
  <si>
    <t>Total World</t>
  </si>
  <si>
    <t>Advanced Technology Penetration</t>
  </si>
  <si>
    <t xml:space="preserve">  General Technology 1</t>
  </si>
  <si>
    <t xml:space="preserve">  General Technology 2</t>
  </si>
  <si>
    <t xml:space="preserve">  General Technology 3</t>
  </si>
  <si>
    <t xml:space="preserve">  General Technology 4</t>
  </si>
  <si>
    <t xml:space="preserve">  General Technology 5</t>
  </si>
  <si>
    <t xml:space="preserve">  Laminar Flow Control</t>
  </si>
  <si>
    <t xml:space="preserve">  Advanced Aerodynamics</t>
  </si>
  <si>
    <t xml:space="preserve">  Weight Reducing Materials</t>
  </si>
  <si>
    <t xml:space="preserve">  Electrically Active Controls</t>
  </si>
  <si>
    <t>Aircraft Efficiency (seat miles per gallon) 2/</t>
  </si>
  <si>
    <t xml:space="preserve">  New Aircraft</t>
  </si>
  <si>
    <t xml:space="preserve">      Average Aircraft</t>
  </si>
  <si>
    <t xml:space="preserve">  Aircraft Stock</t>
  </si>
  <si>
    <t>Fuel Consumption (trillion Btu)</t>
  </si>
  <si>
    <t xml:space="preserve">  Commercial Jet Fuel</t>
  </si>
  <si>
    <t xml:space="preserve">  Commercial Aviation Gasoline, U.S.</t>
  </si>
  <si>
    <t xml:space="preserve">  Military Jet Fuel, U.S.</t>
  </si>
  <si>
    <t xml:space="preserve">   1/ Assumed to be the same as International US.</t>
  </si>
  <si>
    <t xml:space="preserve">   2/ Non-U.S. efficiency is assumed to equal U.S. efficiency.</t>
  </si>
  <si>
    <t>RSPA, Air Carrier Statistics Monthly, December 2009/2008 (Washington, DC, December 2009); Department of Defense, Defense</t>
  </si>
  <si>
    <t>motorbikes</t>
  </si>
  <si>
    <t>BFFU BAU Fleet Fuel Use</t>
  </si>
  <si>
    <t>2013-</t>
  </si>
  <si>
    <t>48. Air Travel Energy Use</t>
  </si>
  <si>
    <t xml:space="preserve">  (billion 2009 chain-weighted dollars)</t>
  </si>
  <si>
    <t xml:space="preserve">   Sources:  2012 and 2013 values derived using:  U.S. Department of Transportation,</t>
  </si>
  <si>
    <t>Fuel Supply Center, Factbook (January 2010); and U.S. Energy Information Administration (EIA), AEO2015 National Energy</t>
  </si>
  <si>
    <t>Modeling System run ref2015.d021915a.  Projections:  EIA AEO2015 National Energy Modeling System run ref2015.d021915a.</t>
  </si>
  <si>
    <t>Table 48</t>
  </si>
  <si>
    <t>Annual Energy Outlook 2015</t>
  </si>
  <si>
    <t>Ligeros</t>
  </si>
  <si>
    <t>Camionetas</t>
  </si>
  <si>
    <t>Carga Ligeros</t>
  </si>
  <si>
    <t>Carga extrapesados</t>
  </si>
  <si>
    <t>Tractocamiones</t>
  </si>
  <si>
    <t>Motocicletas</t>
  </si>
  <si>
    <t>No privado</t>
  </si>
  <si>
    <t>Importados</t>
  </si>
  <si>
    <t>Híbridos</t>
  </si>
  <si>
    <t>Compactos</t>
  </si>
  <si>
    <t>Sumcompactos</t>
  </si>
  <si>
    <t>Lujo y deportivos</t>
  </si>
  <si>
    <t>Uso Múltiple</t>
  </si>
  <si>
    <t>C1</t>
  </si>
  <si>
    <t>C2</t>
  </si>
  <si>
    <t>C3</t>
  </si>
  <si>
    <t>C4</t>
  </si>
  <si>
    <t>C5</t>
  </si>
  <si>
    <t>C6</t>
  </si>
  <si>
    <t>C7</t>
  </si>
  <si>
    <t>C8</t>
  </si>
  <si>
    <t>Autobuses</t>
  </si>
  <si>
    <t>Urbano y Suburbano</t>
  </si>
  <si>
    <t>Taxis</t>
  </si>
  <si>
    <t>Ligeros importados</t>
  </si>
  <si>
    <t>Camionetas importadas</t>
  </si>
  <si>
    <t>Pesados importados</t>
  </si>
  <si>
    <t>Nuevas tecnologías</t>
  </si>
  <si>
    <t>Eléctricos</t>
  </si>
  <si>
    <t>Celdas Hidrógeno</t>
  </si>
  <si>
    <t>Model Subscript</t>
  </si>
  <si>
    <t>Passenger LDVs</t>
  </si>
  <si>
    <t>Freight LDVs</t>
  </si>
  <si>
    <t>Freight HDVs</t>
  </si>
  <si>
    <t>Passenger motorbikes</t>
  </si>
  <si>
    <t>Passenger HDVs</t>
  </si>
  <si>
    <t>Consumo de combustible Gasolina (millions of liters)</t>
  </si>
  <si>
    <t>Consumo de combustible Diésel (millions of liters)</t>
  </si>
  <si>
    <t>Petroleum Gasoline (BTU/million barrels)</t>
  </si>
  <si>
    <t>Petroleum Diesel (BTU/million barrels)</t>
  </si>
  <si>
    <t>Jet Fuel (BTU/million barrels)</t>
  </si>
  <si>
    <t>Liters per Barrel</t>
  </si>
  <si>
    <t>LDVs, HDVs, motorbikes</t>
  </si>
  <si>
    <t>INECC (National Institute of Ecology and Climate Change)</t>
  </si>
  <si>
    <t>Christopher Model</t>
  </si>
  <si>
    <t>not publicly available</t>
  </si>
  <si>
    <t>Tab "LB"</t>
  </si>
  <si>
    <t>Demand for fuel in the rail, maritime and air transport, 2012-2027</t>
  </si>
  <si>
    <t>(Thousands barrels per day)</t>
  </si>
  <si>
    <t>Diesel</t>
  </si>
  <si>
    <t>Fuel oil</t>
  </si>
  <si>
    <t>Aircraft</t>
  </si>
  <si>
    <t>Turbosine</t>
  </si>
  <si>
    <t xml:space="preserve">SENER "Prospectivas de Petrolíferos" </t>
  </si>
  <si>
    <t>Table 5.9, page 204</t>
  </si>
  <si>
    <t>http://sener.gob.mx/res/PE_y_DT/pub/2013/Prospectiva_de_Petroleo_y_Petroliferos_2013-2027.pdf</t>
  </si>
  <si>
    <t>Days per Year</t>
  </si>
  <si>
    <t>Freight Rail</t>
  </si>
  <si>
    <t>Freight Ships</t>
  </si>
  <si>
    <t>Fraction of Aircraft Energy Use for Passengers</t>
  </si>
  <si>
    <t>Fraction of Aircraft Energy Use for Freight</t>
  </si>
  <si>
    <t>These values are estimates based on U.S. data (EIA AEO Table 48)</t>
  </si>
  <si>
    <t>and the assumption that the average passenger plus his/her bags</t>
  </si>
  <si>
    <t>35 billion freight ton miles</t>
  </si>
  <si>
    <t>103 billion passenger ton miles</t>
  </si>
  <si>
    <t>is about 200 lbs, or one tenth of a U.S. ton.  In 2012:</t>
  </si>
  <si>
    <t>Estadísticas de Transporte de América del Norte</t>
  </si>
  <si>
    <t>Sección 4:   Transporte, energía y medio ambiente</t>
  </si>
  <si>
    <t>Tabla 4 - 1:   Consumo de energía según modo de transporte (Petajoules, 1 petajoule = 10^15 joule)</t>
  </si>
  <si>
    <t>País:   México</t>
  </si>
  <si>
    <t>Jerarquías</t>
  </si>
  <si>
    <t>Consumo de energía, total</t>
  </si>
  <si>
    <t xml:space="preserve">    Consumo en el transporte, total</t>
  </si>
  <si>
    <t xml:space="preserve">        Transporte aéreo</t>
  </si>
  <si>
    <t xml:space="preserve">            Turbosina</t>
  </si>
  <si>
    <t xml:space="preserve">            Gasolina para aviación</t>
  </si>
  <si>
    <t xml:space="preserve">        Transporte carretero</t>
  </si>
  <si>
    <t xml:space="preserve">            Gasolina</t>
  </si>
  <si>
    <t xml:space="preserve">            Diesel</t>
  </si>
  <si>
    <t xml:space="preserve">            Otros combustibles</t>
  </si>
  <si>
    <t xml:space="preserve">        Transporte por ductos</t>
  </si>
  <si>
    <t xml:space="preserve">            Gas natural</t>
  </si>
  <si>
    <t xml:space="preserve">            Electricidad</t>
  </si>
  <si>
    <t xml:space="preserve">        Transporte ferroviario</t>
  </si>
  <si>
    <t xml:space="preserve">            Diesel/destilado</t>
  </si>
  <si>
    <t xml:space="preserve">                Trenes de carga</t>
  </si>
  <si>
    <t xml:space="preserve">                Interurbano de pasajeros</t>
  </si>
  <si>
    <t xml:space="preserve">        Transporte público</t>
  </si>
  <si>
    <t xml:space="preserve">            Gas natural comprimido</t>
  </si>
  <si>
    <t xml:space="preserve">        Transporte por agua</t>
  </si>
  <si>
    <t xml:space="preserve">            Combustóleo</t>
  </si>
  <si>
    <t>BTU per Petajoule</t>
  </si>
  <si>
    <t>Mexico Population</t>
  </si>
  <si>
    <t>Passenger Rail Energy Use (BTU, Electricity)</t>
  </si>
  <si>
    <t>Passenger Rail Energy Use (PJ, Electricity)</t>
  </si>
  <si>
    <t>Aircraft, Freight Rail, Freight Ships</t>
  </si>
  <si>
    <t>Prospectivas de Petrolíferos</t>
  </si>
  <si>
    <t>SENER</t>
  </si>
  <si>
    <t>Division between Passenger and Freight Aircraft Energy Use</t>
  </si>
  <si>
    <t>U.S. Energy Information Administration</t>
  </si>
  <si>
    <t>Passenger Rail</t>
  </si>
  <si>
    <t>NATS</t>
  </si>
  <si>
    <t>Table 4-1, "Transporte público," "Electricidad"</t>
  </si>
  <si>
    <t>Passenger Ships</t>
  </si>
  <si>
    <t>Assumed to be zero</t>
  </si>
  <si>
    <t>http://nats.sct.gob.mx/go-to-tables/table-8-domestic-passenger-travel/table-8-1-domestic-passenger-travel-by-mode/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</si>
</sst>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E+00"/>
    <numFmt numFmtId="166" formatCode="0.0"/>
    <numFmt numFmtId="167" formatCode="General_)"/>
    <numFmt numFmtId="168" formatCode="_-* #,##0.00_-;\-* #,##0.00_-;_-* &quot;-&quot;??_-;_-@_-"/>
    <numFmt numFmtId="169" formatCode="_-* #,##0.0_-;\-* #,##0.0_-;_-* &quot;-&quot;??_-;_-@_-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b/>
      <sz val="10"/>
      <name val="Soberana Sans"/>
      <family val="3"/>
    </font>
    <font>
      <b/>
      <sz val="10"/>
      <color theme="1"/>
      <name val="Soberana Sans"/>
      <family val="3"/>
    </font>
    <font>
      <sz val="10"/>
      <color theme="1"/>
      <name val="Calibri"/>
      <family val="2"/>
      <scheme val="minor"/>
    </font>
    <font>
      <sz val="10"/>
      <color theme="1"/>
      <name val="Soberana Sans"/>
      <family val="3"/>
    </font>
    <font>
      <b/>
      <sz val="10"/>
      <color theme="0"/>
      <name val="Soberana Sans"/>
      <family val="3"/>
    </font>
    <font>
      <b/>
      <sz val="10"/>
      <color theme="1"/>
      <name val="Soberana Sans"/>
    </font>
    <font>
      <sz val="10"/>
      <name val="Soberana Sans"/>
      <family val="3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</patternFill>
    </fill>
    <fill>
      <patternFill patternType="solid">
        <fgColor indexed="2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92D050"/>
      </bottom>
      <diagonal/>
    </border>
    <border>
      <left/>
      <right style="thick">
        <color indexed="64"/>
      </right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14" applyNumberFormat="0" applyAlignment="0" applyProtection="0"/>
    <xf numFmtId="0" fontId="21" fillId="7" borderId="15" applyNumberFormat="0" applyAlignment="0" applyProtection="0"/>
    <xf numFmtId="0" fontId="22" fillId="7" borderId="14" applyNumberFormat="0" applyAlignment="0" applyProtection="0"/>
    <xf numFmtId="0" fontId="23" fillId="0" borderId="16" applyNumberFormat="0" applyFill="0" applyAlignment="0" applyProtection="0"/>
    <xf numFmtId="0" fontId="24" fillId="8" borderId="17" applyNumberFormat="0" applyAlignment="0" applyProtection="0"/>
    <xf numFmtId="0" fontId="25" fillId="0" borderId="0" applyNumberFormat="0" applyFill="0" applyBorder="0" applyAlignment="0" applyProtection="0"/>
    <xf numFmtId="0" fontId="12" fillId="9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0" fontId="33" fillId="0" borderId="0"/>
    <xf numFmtId="167" fontId="33" fillId="0" borderId="0"/>
    <xf numFmtId="168" fontId="33" fillId="0" borderId="0" applyFont="0" applyFill="0" applyBorder="0" applyAlignment="0" applyProtection="0"/>
    <xf numFmtId="0" fontId="41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8" fillId="0" borderId="0" xfId="13" applyFont="1" applyFill="1" applyBorder="1" applyAlignment="1">
      <alignment horizontal="left"/>
    </xf>
    <xf numFmtId="0" fontId="9" fillId="0" borderId="0" xfId="9" applyFont="1"/>
    <xf numFmtId="0" fontId="0" fillId="0" borderId="0" xfId="0" applyAlignment="1" applyProtection="1">
      <alignment horizontal="left"/>
    </xf>
    <xf numFmtId="0" fontId="10" fillId="0" borderId="0" xfId="0" applyFont="1" applyAlignment="1" applyProtection="1">
      <alignment horizontal="right"/>
    </xf>
    <xf numFmtId="0" fontId="10" fillId="0" borderId="8" xfId="2" applyFont="1" applyFill="1" applyBorder="1" applyAlignment="1">
      <alignment wrapText="1"/>
    </xf>
    <xf numFmtId="0" fontId="10" fillId="0" borderId="9" xfId="6" applyFont="1" applyFill="1" applyBorder="1" applyAlignment="1">
      <alignment wrapText="1"/>
    </xf>
    <xf numFmtId="0" fontId="0" fillId="0" borderId="10" xfId="3" applyFont="1" applyFill="1" applyBorder="1" applyAlignment="1">
      <alignment wrapText="1"/>
    </xf>
    <xf numFmtId="3" fontId="0" fillId="0" borderId="2" xfId="3" applyNumberFormat="1" applyFont="1" applyFill="1" applyAlignment="1">
      <alignment horizontal="right" wrapText="1"/>
    </xf>
    <xf numFmtId="164" fontId="0" fillId="0" borderId="2" xfId="3" applyNumberFormat="1" applyFont="1" applyFill="1" applyAlignment="1">
      <alignment horizontal="right" wrapText="1"/>
    </xf>
    <xf numFmtId="164" fontId="0" fillId="0" borderId="2" xfId="3" quotePrefix="1" applyNumberFormat="1" applyFont="1" applyFill="1" applyAlignment="1">
      <alignment horizontal="right" wrapText="1"/>
    </xf>
    <xf numFmtId="164" fontId="3" fillId="0" borderId="4" xfId="6" applyNumberFormat="1" applyFill="1" applyAlignment="1">
      <alignment horizontal="right" wrapText="1"/>
    </xf>
    <xf numFmtId="3" fontId="0" fillId="0" borderId="0" xfId="0" applyNumberFormat="1"/>
    <xf numFmtId="0" fontId="11" fillId="0" borderId="0" xfId="0" applyFont="1"/>
    <xf numFmtId="166" fontId="3" fillId="0" borderId="4" xfId="6" applyNumberFormat="1" applyFill="1" applyAlignment="1">
      <alignment horizontal="right" wrapText="1"/>
    </xf>
    <xf numFmtId="166" fontId="0" fillId="0" borderId="2" xfId="3" applyNumberFormat="1" applyFont="1" applyFill="1" applyAlignment="1">
      <alignment horizontal="right" wrapText="1"/>
    </xf>
    <xf numFmtId="2" fontId="0" fillId="0" borderId="2" xfId="3" applyNumberFormat="1" applyFont="1" applyFill="1" applyAlignment="1">
      <alignment horizontal="right" wrapText="1"/>
    </xf>
    <xf numFmtId="0" fontId="28" fillId="5" borderId="0" xfId="21" applyFont="1" applyAlignment="1">
      <alignment horizontal="center" vertical="center" wrapText="1"/>
    </xf>
    <xf numFmtId="0" fontId="20" fillId="6" borderId="14" xfId="22" applyAlignment="1">
      <alignment wrapText="1"/>
    </xf>
    <xf numFmtId="0" fontId="28" fillId="5" borderId="0" xfId="21" applyFont="1" applyAlignment="1">
      <alignment horizontal="left" vertical="center"/>
    </xf>
    <xf numFmtId="3" fontId="29" fillId="34" borderId="0" xfId="0" applyNumberFormat="1" applyFont="1" applyFill="1"/>
    <xf numFmtId="0" fontId="30" fillId="5" borderId="0" xfId="21" applyFont="1" applyAlignment="1">
      <alignment horizontal="left" vertical="center"/>
    </xf>
    <xf numFmtId="3" fontId="31" fillId="34" borderId="0" xfId="0" applyNumberFormat="1" applyFont="1" applyFill="1"/>
    <xf numFmtId="0" fontId="28" fillId="5" borderId="0" xfId="21" applyFont="1" applyAlignment="1">
      <alignment horizontal="left"/>
    </xf>
    <xf numFmtId="0" fontId="30" fillId="5" borderId="0" xfId="21" applyFont="1" applyAlignment="1">
      <alignment horizontal="left"/>
    </xf>
    <xf numFmtId="0" fontId="0" fillId="0" borderId="0" xfId="0" applyBorder="1"/>
    <xf numFmtId="165" fontId="0" fillId="0" borderId="0" xfId="0" applyNumberFormat="1"/>
    <xf numFmtId="0" fontId="30" fillId="0" borderId="0" xfId="1" applyFont="1"/>
    <xf numFmtId="0" fontId="9" fillId="0" borderId="11" xfId="7" applyFont="1" applyFill="1" applyBorder="1" applyAlignment="1">
      <alignment wrapText="1"/>
    </xf>
    <xf numFmtId="0" fontId="32" fillId="35" borderId="21" xfId="0" applyFont="1" applyFill="1" applyBorder="1" applyAlignment="1">
      <alignment horizontal="left" vertical="top" wrapText="1"/>
    </xf>
    <xf numFmtId="0" fontId="32" fillId="35" borderId="20" xfId="0" applyFont="1" applyFill="1" applyBorder="1" applyAlignment="1">
      <alignment horizontal="left" vertical="top" wrapText="1"/>
    </xf>
    <xf numFmtId="0" fontId="32" fillId="35" borderId="22" xfId="0" applyFont="1" applyFill="1" applyBorder="1" applyAlignment="1">
      <alignment horizontal="left" vertical="top" wrapText="1"/>
    </xf>
    <xf numFmtId="0" fontId="34" fillId="0" borderId="0" xfId="55" applyFont="1" applyFill="1" applyAlignment="1">
      <alignment vertical="center"/>
    </xf>
    <xf numFmtId="0" fontId="35" fillId="0" borderId="0" xfId="0" applyFont="1"/>
    <xf numFmtId="0" fontId="36" fillId="0" borderId="0" xfId="0" applyFont="1"/>
    <xf numFmtId="0" fontId="34" fillId="0" borderId="0" xfId="55" applyFont="1" applyFill="1" applyBorder="1" applyAlignment="1">
      <alignment vertical="center"/>
    </xf>
    <xf numFmtId="0" fontId="37" fillId="0" borderId="0" xfId="0" applyFont="1"/>
    <xf numFmtId="0" fontId="38" fillId="36" borderId="0" xfId="0" applyFont="1" applyFill="1" applyAlignment="1">
      <alignment horizontal="center" vertical="center"/>
    </xf>
    <xf numFmtId="0" fontId="34" fillId="0" borderId="0" xfId="56" applyNumberFormat="1" applyFont="1" applyFill="1" applyAlignment="1">
      <alignment horizontal="left" vertical="center" indent="3"/>
    </xf>
    <xf numFmtId="169" fontId="34" fillId="0" borderId="0" xfId="57" applyNumberFormat="1" applyFont="1" applyFill="1" applyBorder="1"/>
    <xf numFmtId="166" fontId="39" fillId="0" borderId="0" xfId="0" applyNumberFormat="1" applyFont="1"/>
    <xf numFmtId="0" fontId="40" fillId="0" borderId="0" xfId="56" applyNumberFormat="1" applyFont="1" applyFill="1" applyAlignment="1">
      <alignment horizontal="left" vertical="center" indent="4"/>
    </xf>
    <xf numFmtId="169" fontId="40" fillId="0" borderId="0" xfId="57" applyNumberFormat="1" applyFont="1" applyFill="1" applyBorder="1"/>
    <xf numFmtId="166" fontId="37" fillId="0" borderId="0" xfId="0" applyNumberFormat="1" applyFont="1"/>
    <xf numFmtId="0" fontId="40" fillId="0" borderId="23" xfId="56" applyNumberFormat="1" applyFont="1" applyFill="1" applyBorder="1" applyAlignment="1">
      <alignment horizontal="left" vertical="center" indent="4"/>
    </xf>
    <xf numFmtId="169" fontId="40" fillId="0" borderId="23" xfId="57" applyNumberFormat="1" applyFont="1" applyFill="1" applyBorder="1"/>
    <xf numFmtId="0" fontId="1" fillId="0" borderId="0" xfId="0" applyFont="1" applyFill="1"/>
    <xf numFmtId="165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42" fillId="37" borderId="0" xfId="58" applyFont="1" applyFill="1" applyAlignment="1">
      <alignment horizontal="center" wrapText="1"/>
    </xf>
    <xf numFmtId="0" fontId="41" fillId="0" borderId="0" xfId="58"/>
    <xf numFmtId="0" fontId="41" fillId="0" borderId="0" xfId="58"/>
    <xf numFmtId="0" fontId="41" fillId="0" borderId="0" xfId="58" applyAlignment="1">
      <alignment horizontal="center" wrapText="1"/>
    </xf>
    <xf numFmtId="0" fontId="42" fillId="38" borderId="0" xfId="58" applyFont="1" applyFill="1" applyAlignment="1">
      <alignment horizontal="center"/>
    </xf>
    <xf numFmtId="0" fontId="42" fillId="0" borderId="0" xfId="58" applyFont="1" applyAlignment="1">
      <alignment horizontal="left"/>
    </xf>
    <xf numFmtId="0" fontId="42" fillId="0" borderId="0" xfId="58" applyFont="1" applyAlignment="1">
      <alignment horizontal="right"/>
    </xf>
    <xf numFmtId="0" fontId="42" fillId="37" borderId="0" xfId="58" applyFont="1" applyFill="1" applyAlignment="1">
      <alignment horizontal="left"/>
    </xf>
    <xf numFmtId="0" fontId="42" fillId="37" borderId="0" xfId="58" applyFont="1" applyFill="1" applyAlignment="1">
      <alignment horizontal="right"/>
    </xf>
    <xf numFmtId="0" fontId="41" fillId="37" borderId="0" xfId="58" applyFill="1" applyAlignment="1">
      <alignment horizontal="left"/>
    </xf>
    <xf numFmtId="0" fontId="41" fillId="37" borderId="0" xfId="58" applyFill="1" applyAlignment="1">
      <alignment horizontal="right"/>
    </xf>
    <xf numFmtId="0" fontId="41" fillId="0" borderId="0" xfId="58" applyAlignment="1">
      <alignment horizontal="left"/>
    </xf>
    <xf numFmtId="0" fontId="41" fillId="0" borderId="0" xfId="58" applyAlignment="1">
      <alignment horizontal="right"/>
    </xf>
    <xf numFmtId="0" fontId="0" fillId="0" borderId="0" xfId="0" applyAlignment="1">
      <alignment wrapText="1"/>
    </xf>
    <xf numFmtId="11" fontId="0" fillId="0" borderId="0" xfId="0" applyNumberFormat="1" applyFill="1"/>
    <xf numFmtId="2" fontId="0" fillId="0" borderId="0" xfId="0" applyNumberFormat="1"/>
    <xf numFmtId="0" fontId="0" fillId="0" borderId="24" xfId="0" applyBorder="1"/>
  </cellXfs>
  <cellStyles count="59">
    <cellStyle name="=C:\WINNT\SYSTEM32\COMMAND.COM 2" xfId="56"/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0" builtinId="27" customBuiltin="1"/>
    <cellStyle name="Body: normal cell" xfId="3"/>
    <cellStyle name="Calculation" xfId="24" builtinId="22" customBuiltin="1"/>
    <cellStyle name="Check Cell" xfId="26" builtinId="23" customBuiltin="1"/>
    <cellStyle name="Explanatory Text" xfId="29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19" builtinId="26" customBuiltin="1"/>
    <cellStyle name="Header: bottom row" xfId="2"/>
    <cellStyle name="Header: top rows" xfId="4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Hyperlink" xfId="1" builtinId="8"/>
    <cellStyle name="Hyperlink 2" xfId="10"/>
    <cellStyle name="Input" xfId="22" builtinId="20" customBuiltin="1"/>
    <cellStyle name="Linked Cell" xfId="25" builtinId="24" customBuiltin="1"/>
    <cellStyle name="Millares 2" xfId="57"/>
    <cellStyle name="Neutral" xfId="21" builtinId="28" customBuiltin="1"/>
    <cellStyle name="Normal" xfId="0" builtinId="0"/>
    <cellStyle name="Normal 2" xfId="58"/>
    <cellStyle name="Normal_Turbosina_MM" xfId="55"/>
    <cellStyle name="Note" xfId="28" builtinId="10" customBuiltin="1"/>
    <cellStyle name="Output" xfId="23" builtinId="21" customBuiltin="1"/>
    <cellStyle name="Parent row" xfId="6"/>
    <cellStyle name="Section Break" xfId="8"/>
    <cellStyle name="Section Break: parent row" xfId="5"/>
    <cellStyle name="Table title" xfId="13"/>
    <cellStyle name="Title" xfId="14" builtinId="15" customBuiltin="1"/>
    <cellStyle name="Total" xfId="30" builtinId="25" customBuiltin="1"/>
    <cellStyle name="Warning Text" xfId="2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615950</xdr:colOff>
      <xdr:row>50</xdr:row>
      <xdr:rowOff>0</xdr:rowOff>
    </xdr:to>
    <xdr:sp macro="" textlink="">
      <xdr:nvSpPr>
        <xdr:cNvPr id="2" name="AutoShape 258"/>
        <xdr:cNvSpPr>
          <a:spLocks noChangeArrowheads="1"/>
        </xdr:cNvSpPr>
      </xdr:nvSpPr>
      <xdr:spPr bwMode="auto">
        <a:xfrm>
          <a:off x="0" y="0"/>
          <a:ext cx="3143250" cy="920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defaultRowHeight="14.5"/>
  <cols>
    <col min="2" max="2" width="65.54296875" customWidth="1"/>
  </cols>
  <sheetData>
    <row r="1" spans="1:2">
      <c r="A1" s="1" t="s">
        <v>97</v>
      </c>
    </row>
    <row r="3" spans="1:2">
      <c r="A3" s="1" t="s">
        <v>0</v>
      </c>
      <c r="B3" s="5" t="s">
        <v>148</v>
      </c>
    </row>
    <row r="4" spans="1:2">
      <c r="B4" s="3" t="s">
        <v>149</v>
      </c>
    </row>
    <row r="5" spans="1:2">
      <c r="B5" s="2">
        <v>2015</v>
      </c>
    </row>
    <row r="6" spans="1:2">
      <c r="B6" s="3" t="s">
        <v>150</v>
      </c>
    </row>
    <row r="7" spans="1:2">
      <c r="B7" s="32" t="s">
        <v>151</v>
      </c>
    </row>
    <row r="8" spans="1:2">
      <c r="B8" t="s">
        <v>152</v>
      </c>
    </row>
    <row r="9" spans="1:2" s="3" customFormat="1"/>
    <row r="10" spans="1:2" s="3" customFormat="1">
      <c r="B10" s="5" t="s">
        <v>201</v>
      </c>
    </row>
    <row r="11" spans="1:2" s="3" customFormat="1">
      <c r="B11" s="3" t="s">
        <v>203</v>
      </c>
    </row>
    <row r="12" spans="1:2" s="3" customFormat="1">
      <c r="B12" s="2">
        <v>2013</v>
      </c>
    </row>
    <row r="13" spans="1:2" s="3" customFormat="1">
      <c r="B13" s="3" t="s">
        <v>202</v>
      </c>
    </row>
    <row r="14" spans="1:2" s="3" customFormat="1">
      <c r="B14" s="3" t="s">
        <v>161</v>
      </c>
    </row>
    <row r="15" spans="1:2" s="3" customFormat="1">
      <c r="B15" s="3" t="s">
        <v>160</v>
      </c>
    </row>
    <row r="16" spans="1:2" s="3" customFormat="1"/>
    <row r="17" spans="2:2" s="3" customFormat="1">
      <c r="B17" s="5" t="s">
        <v>204</v>
      </c>
    </row>
    <row r="18" spans="2:2" s="3" customFormat="1">
      <c r="B18" s="3" t="s">
        <v>205</v>
      </c>
    </row>
    <row r="19" spans="2:2" s="3" customFormat="1">
      <c r="B19" s="2">
        <v>2015</v>
      </c>
    </row>
    <row r="20" spans="2:2" s="3" customFormat="1">
      <c r="B20" s="3" t="s">
        <v>105</v>
      </c>
    </row>
    <row r="21" spans="2:2" s="3" customFormat="1"/>
    <row r="22" spans="2:2" s="3" customFormat="1">
      <c r="B22" s="3" t="s">
        <v>104</v>
      </c>
    </row>
    <row r="23" spans="2:2" s="3" customFormat="1"/>
    <row r="24" spans="2:2" s="3" customFormat="1">
      <c r="B24" s="5" t="s">
        <v>206</v>
      </c>
    </row>
    <row r="25" spans="2:2" s="3" customFormat="1">
      <c r="B25" s="3" t="s">
        <v>207</v>
      </c>
    </row>
    <row r="26" spans="2:2" s="3" customFormat="1">
      <c r="B26" s="2">
        <v>2014</v>
      </c>
    </row>
    <row r="28" spans="2:2">
      <c r="B28" t="s">
        <v>211</v>
      </c>
    </row>
    <row r="29" spans="2:2">
      <c r="B29" t="s">
        <v>208</v>
      </c>
    </row>
    <row r="31" spans="2:2">
      <c r="B31" s="5" t="s">
        <v>209</v>
      </c>
    </row>
    <row r="32" spans="2:2">
      <c r="B32" t="s">
        <v>210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7"/>
  <sheetViews>
    <sheetView workbookViewId="0">
      <pane xSplit="1" ySplit="1" topLeftCell="I2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796875" defaultRowHeight="14.5"/>
  <cols>
    <col min="1" max="1" width="40.1796875" style="3" customWidth="1"/>
    <col min="2" max="20" width="9.54296875" style="3" bestFit="1" customWidth="1"/>
    <col min="21" max="16384" width="9.1796875" style="3"/>
  </cols>
  <sheetData>
    <row r="1" spans="1:20">
      <c r="A1" s="1" t="s">
        <v>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>
      <c r="A2" s="1" t="s">
        <v>6</v>
      </c>
      <c r="B2" s="4">
        <f>SUMIFS('MX Road Veh Gas'!J3:J33,'MX Road Veh Gas'!$A3:$A33,"Passenger LDVs")/'Conversion Factors'!$B$6*'Conversion Factors'!$B$2+SUMIFS('MX Road Veh Dies'!J3:J33,'MX Road Veh Dies'!$A3:$A33,"Passenger LDVs")/'Conversion Factors'!$B$6*'Conversion Factors'!$B$3</f>
        <v>762692491050039.12</v>
      </c>
      <c r="C2" s="31">
        <f>SUMIFS('MX Road Veh Gas'!K3:K33,'MX Road Veh Gas'!$A3:$A33,"Passenger LDVs")/'Conversion Factors'!$B$6*'Conversion Factors'!$B$2+SUMIFS('MX Road Veh Dies'!K3:K33,'MX Road Veh Dies'!$A3:$A33,"Passenger LDVs")/'Conversion Factors'!$B$6*'Conversion Factors'!$B$3</f>
        <v>777924015808877.75</v>
      </c>
      <c r="D2" s="31">
        <f>SUMIFS('MX Road Veh Gas'!L3:L33,'MX Road Veh Gas'!$A3:$A33,"Passenger LDVs")/'Conversion Factors'!$B$6*'Conversion Factors'!$B$2+SUMIFS('MX Road Veh Dies'!L3:L33,'MX Road Veh Dies'!$A3:$A33,"Passenger LDVs")/'Conversion Factors'!$B$6*'Conversion Factors'!$B$3</f>
        <v>791682589993914.5</v>
      </c>
      <c r="E2" s="31">
        <f>SUMIFS('MX Road Veh Gas'!M3:M33,'MX Road Veh Gas'!$A3:$A33,"Passenger LDVs")/'Conversion Factors'!$B$6*'Conversion Factors'!$B$2+SUMIFS('MX Road Veh Dies'!M3:M33,'MX Road Veh Dies'!$A3:$A33,"Passenger LDVs")/'Conversion Factors'!$B$6*'Conversion Factors'!$B$3</f>
        <v>804861849935255.62</v>
      </c>
      <c r="F2" s="31">
        <f>SUMIFS('MX Road Veh Gas'!N3:N33,'MX Road Veh Gas'!$A3:$A33,"Passenger LDVs")/'Conversion Factors'!$B$6*'Conversion Factors'!$B$2+SUMIFS('MX Road Veh Dies'!N3:N33,'MX Road Veh Dies'!$A3:$A33,"Passenger LDVs")/'Conversion Factors'!$B$6*'Conversion Factors'!$B$3</f>
        <v>817191411897629.75</v>
      </c>
      <c r="G2" s="31">
        <f>SUMIFS('MX Road Veh Gas'!O3:O33,'MX Road Veh Gas'!$A3:$A33,"Passenger LDVs")/'Conversion Factors'!$B$6*'Conversion Factors'!$B$2+SUMIFS('MX Road Veh Dies'!O3:O33,'MX Road Veh Dies'!$A3:$A33,"Passenger LDVs")/'Conversion Factors'!$B$6*'Conversion Factors'!$B$3</f>
        <v>829523485871599.5</v>
      </c>
      <c r="H2" s="31">
        <f>SUMIFS('MX Road Veh Gas'!P3:P33,'MX Road Veh Gas'!$A3:$A33,"Passenger LDVs")/'Conversion Factors'!$B$6*'Conversion Factors'!$B$2+SUMIFS('MX Road Veh Dies'!P3:P33,'MX Road Veh Dies'!$A3:$A33,"Passenger LDVs")/'Conversion Factors'!$B$6*'Conversion Factors'!$B$3</f>
        <v>841362524118178.62</v>
      </c>
      <c r="I2" s="31">
        <f>SUMIFS('MX Road Veh Gas'!Q3:Q33,'MX Road Veh Gas'!$A3:$A33,"Passenger LDVs")/'Conversion Factors'!$B$6*'Conversion Factors'!$B$2+SUMIFS('MX Road Veh Dies'!Q3:Q33,'MX Road Veh Dies'!$A3:$A33,"Passenger LDVs")/'Conversion Factors'!$B$6*'Conversion Factors'!$B$3</f>
        <v>853488360241647.87</v>
      </c>
      <c r="J2" s="31">
        <f>SUMIFS('MX Road Veh Gas'!R3:R33,'MX Road Veh Gas'!$A3:$A33,"Passenger LDVs")/'Conversion Factors'!$B$6*'Conversion Factors'!$B$2+SUMIFS('MX Road Veh Dies'!R3:R33,'MX Road Veh Dies'!$A3:$A33,"Passenger LDVs")/'Conversion Factors'!$B$6*'Conversion Factors'!$B$3</f>
        <v>865440290246800.75</v>
      </c>
      <c r="K2" s="31">
        <f>SUMIFS('MX Road Veh Gas'!S3:S33,'MX Road Veh Gas'!$A3:$A33,"Passenger LDVs")/'Conversion Factors'!$B$6*'Conversion Factors'!$B$2+SUMIFS('MX Road Veh Dies'!S3:S33,'MX Road Veh Dies'!$A3:$A33,"Passenger LDVs")/'Conversion Factors'!$B$6*'Conversion Factors'!$B$3</f>
        <v>877998956340815.62</v>
      </c>
      <c r="L2" s="31">
        <f>SUMIFS('MX Road Veh Gas'!T3:T33,'MX Road Veh Gas'!$A3:$A33,"Passenger LDVs")/'Conversion Factors'!$B$6*'Conversion Factors'!$B$2+SUMIFS('MX Road Veh Dies'!T3:T33,'MX Road Veh Dies'!$A3:$A33,"Passenger LDVs")/'Conversion Factors'!$B$6*'Conversion Factors'!$B$3</f>
        <v>890700884712065.75</v>
      </c>
      <c r="M2" s="31">
        <f>SUMIFS('MX Road Veh Gas'!U3:U33,'MX Road Veh Gas'!$A3:$A33,"Passenger LDVs")/'Conversion Factors'!$B$6*'Conversion Factors'!$B$2+SUMIFS('MX Road Veh Dies'!U3:U33,'MX Road Veh Dies'!$A3:$A33,"Passenger LDVs")/'Conversion Factors'!$B$6*'Conversion Factors'!$B$3</f>
        <v>903599138046281.62</v>
      </c>
      <c r="N2" s="31">
        <f>SUMIFS('MX Road Veh Gas'!V3:V33,'MX Road Veh Gas'!$A3:$A33,"Passenger LDVs")/'Conversion Factors'!$B$6*'Conversion Factors'!$B$2+SUMIFS('MX Road Veh Dies'!V3:V33,'MX Road Veh Dies'!$A3:$A33,"Passenger LDVs")/'Conversion Factors'!$B$6*'Conversion Factors'!$B$3</f>
        <v>916577490634783.25</v>
      </c>
      <c r="O2" s="31">
        <f>SUMIFS('MX Road Veh Gas'!W3:W33,'MX Road Veh Gas'!$A3:$A33,"Passenger LDVs")/'Conversion Factors'!$B$6*'Conversion Factors'!$B$2+SUMIFS('MX Road Veh Dies'!W3:W33,'MX Road Veh Dies'!$A3:$A33,"Passenger LDVs")/'Conversion Factors'!$B$6*'Conversion Factors'!$B$3</f>
        <v>929731171969334.75</v>
      </c>
      <c r="P2" s="31">
        <f>SUMIFS('MX Road Veh Gas'!X3:X33,'MX Road Veh Gas'!$A3:$A33,"Passenger LDVs")/'Conversion Factors'!$B$6*'Conversion Factors'!$B$2+SUMIFS('MX Road Veh Dies'!X3:X33,'MX Road Veh Dies'!$A3:$A33,"Passenger LDVs")/'Conversion Factors'!$B$6*'Conversion Factors'!$B$3</f>
        <v>943444539538142.75</v>
      </c>
      <c r="Q2" s="31">
        <f>SUMIFS('MX Road Veh Gas'!Y3:Y33,'MX Road Veh Gas'!$A3:$A33,"Passenger LDVs")/'Conversion Factors'!$B$6*'Conversion Factors'!$B$2+SUMIFS('MX Road Veh Dies'!Y3:Y33,'MX Road Veh Dies'!$A3:$A33,"Passenger LDVs")/'Conversion Factors'!$B$6*'Conversion Factors'!$B$3</f>
        <v>957676563139599.25</v>
      </c>
      <c r="R2" s="31">
        <f>SUMIFS('MX Road Veh Gas'!Z3:Z33,'MX Road Veh Gas'!$A3:$A33,"Passenger LDVs")/'Conversion Factors'!$B$6*'Conversion Factors'!$B$2+SUMIFS('MX Road Veh Dies'!Z3:Z33,'MX Road Veh Dies'!$A3:$A33,"Passenger LDVs")/'Conversion Factors'!$B$6*'Conversion Factors'!$B$3</f>
        <v>972512331468623.12</v>
      </c>
      <c r="S2" s="31">
        <f>SUMIFS('MX Road Veh Gas'!AA3:AA33,'MX Road Veh Gas'!$A3:$A33,"Passenger LDVs")/'Conversion Factors'!$B$6*'Conversion Factors'!$B$2+SUMIFS('MX Road Veh Dies'!AA3:AA33,'MX Road Veh Dies'!$A3:$A33,"Passenger LDVs")/'Conversion Factors'!$B$6*'Conversion Factors'!$B$3</f>
        <v>988089402822296.75</v>
      </c>
      <c r="T2" s="31">
        <f>SUMIFS('MX Road Veh Gas'!AB3:AB33,'MX Road Veh Gas'!$A3:$A33,"Passenger LDVs")/'Conversion Factors'!$B$6*'Conversion Factors'!$B$2+SUMIFS('MX Road Veh Dies'!AB3:AB33,'MX Road Veh Dies'!$A3:$A33,"Passenger LDVs")/'Conversion Factors'!$B$6*'Conversion Factors'!$B$3</f>
        <v>1004191669871699</v>
      </c>
    </row>
    <row r="3" spans="1:20">
      <c r="A3" s="1" t="s">
        <v>7</v>
      </c>
      <c r="B3" s="4">
        <f>SUM('MX Road Veh Gas'!J22:J23)/'Conversion Factors'!$B$6*'Conversion Factors'!$B$2+SUM('MX Road Veh Dies'!J22:J23)/'Conversion Factors'!$B$6*'Conversion Factors'!$B$3</f>
        <v>207087872868693.19</v>
      </c>
      <c r="C3" s="31">
        <f>SUM('MX Road Veh Gas'!K22:K23)/'Conversion Factors'!$B$6*'Conversion Factors'!$B$2+SUM('MX Road Veh Dies'!K22:K23)/'Conversion Factors'!$B$6*'Conversion Factors'!$B$3</f>
        <v>200763506854161.91</v>
      </c>
      <c r="D3" s="31">
        <f>SUM('MX Road Veh Gas'!L22:L23)/'Conversion Factors'!$B$6*'Conversion Factors'!$B$2+SUM('MX Road Veh Dies'!L22:L23)/'Conversion Factors'!$B$6*'Conversion Factors'!$B$3</f>
        <v>194908498861965.94</v>
      </c>
      <c r="E3" s="31">
        <f>SUM('MX Road Veh Gas'!M22:M23)/'Conversion Factors'!$B$6*'Conversion Factors'!$B$2+SUM('MX Road Veh Dies'!M22:M23)/'Conversion Factors'!$B$6*'Conversion Factors'!$B$3</f>
        <v>189569817497751.75</v>
      </c>
      <c r="F3" s="31">
        <f>SUM('MX Road Veh Gas'!N22:N23)/'Conversion Factors'!$B$6*'Conversion Factors'!$B$2+SUM('MX Road Veh Dies'!N22:N23)/'Conversion Factors'!$B$6*'Conversion Factors'!$B$3</f>
        <v>184309939493017.53</v>
      </c>
      <c r="G3" s="31">
        <f>SUM('MX Road Veh Gas'!O22:O23)/'Conversion Factors'!$B$6*'Conversion Factors'!$B$2+SUM('MX Road Veh Dies'!O22:O23)/'Conversion Factors'!$B$6*'Conversion Factors'!$B$3</f>
        <v>180330596709034.84</v>
      </c>
      <c r="H3" s="31">
        <f>SUM('MX Road Veh Gas'!P22:P23)/'Conversion Factors'!$B$6*'Conversion Factors'!$B$2+SUM('MX Road Veh Dies'!P22:P23)/'Conversion Factors'!$B$6*'Conversion Factors'!$B$3</f>
        <v>177708104127639.19</v>
      </c>
      <c r="I3" s="31">
        <f>SUM('MX Road Veh Gas'!Q22:Q23)/'Conversion Factors'!$B$6*'Conversion Factors'!$B$2+SUM('MX Road Veh Dies'!Q22:Q23)/'Conversion Factors'!$B$6*'Conversion Factors'!$B$3</f>
        <v>174991044243047.44</v>
      </c>
      <c r="J3" s="31">
        <f>SUM('MX Road Veh Gas'!R22:R23)/'Conversion Factors'!$B$6*'Conversion Factors'!$B$2+SUM('MX Road Veh Dies'!R22:R23)/'Conversion Factors'!$B$6*'Conversion Factors'!$B$3</f>
        <v>171905247351311.28</v>
      </c>
      <c r="K3" s="31">
        <f>SUM('MX Road Veh Gas'!S22:S23)/'Conversion Factors'!$B$6*'Conversion Factors'!$B$2+SUM('MX Road Veh Dies'!S22:S23)/'Conversion Factors'!$B$6*'Conversion Factors'!$B$3</f>
        <v>168256538574131.09</v>
      </c>
      <c r="L3" s="31">
        <f>SUM('MX Road Veh Gas'!T22:T23)/'Conversion Factors'!$B$6*'Conversion Factors'!$B$2+SUM('MX Road Veh Dies'!T22:T23)/'Conversion Factors'!$B$6*'Conversion Factors'!$B$3</f>
        <v>164722926183647.87</v>
      </c>
      <c r="M3" s="31">
        <f>SUM('MX Road Veh Gas'!U22:U23)/'Conversion Factors'!$B$6*'Conversion Factors'!$B$2+SUM('MX Road Veh Dies'!U22:U23)/'Conversion Factors'!$B$6*'Conversion Factors'!$B$3</f>
        <v>163906751403540.81</v>
      </c>
      <c r="N3" s="31">
        <f>SUM('MX Road Veh Gas'!V22:V23)/'Conversion Factors'!$B$6*'Conversion Factors'!$B$2+SUM('MX Road Veh Dies'!V22:V23)/'Conversion Factors'!$B$6*'Conversion Factors'!$B$3</f>
        <v>164676729822400.5</v>
      </c>
      <c r="O3" s="31">
        <f>SUM('MX Road Veh Gas'!W22:W23)/'Conversion Factors'!$B$6*'Conversion Factors'!$B$2+SUM('MX Road Veh Dies'!W22:W23)/'Conversion Factors'!$B$6*'Conversion Factors'!$B$3</f>
        <v>165223714702674.66</v>
      </c>
      <c r="P3" s="31">
        <f>SUM('MX Road Veh Gas'!X22:X23)/'Conversion Factors'!$B$6*'Conversion Factors'!$B$2+SUM('MX Road Veh Dies'!X22:X23)/'Conversion Factors'!$B$6*'Conversion Factors'!$B$3</f>
        <v>165941699291658.84</v>
      </c>
      <c r="Q3" s="31">
        <f>SUM('MX Road Veh Gas'!Y22:Y23)/'Conversion Factors'!$B$6*'Conversion Factors'!$B$2+SUM('MX Road Veh Dies'!Y22:Y23)/'Conversion Factors'!$B$6*'Conversion Factors'!$B$3</f>
        <v>168254586682783.59</v>
      </c>
      <c r="R3" s="31">
        <f>SUM('MX Road Veh Gas'!Z22:Z23)/'Conversion Factors'!$B$6*'Conversion Factors'!$B$2+SUM('MX Road Veh Dies'!Z22:Z23)/'Conversion Factors'!$B$6*'Conversion Factors'!$B$3</f>
        <v>170924746957216.5</v>
      </c>
      <c r="S3" s="31">
        <f>SUM('MX Road Veh Gas'!AA22:AA23)/'Conversion Factors'!$B$6*'Conversion Factors'!$B$2+SUM('MX Road Veh Dies'!AA22:AA23)/'Conversion Factors'!$B$6*'Conversion Factors'!$B$3</f>
        <v>173886781051219.47</v>
      </c>
      <c r="T3" s="31">
        <f>SUM('MX Road Veh Gas'!AB22:AB23)/'Conversion Factors'!$B$6*'Conversion Factors'!$B$2+SUM('MX Road Veh Dies'!AB22:AB23)/'Conversion Factors'!$B$6*'Conversion Factors'!$B$3</f>
        <v>176973248583145.22</v>
      </c>
    </row>
    <row r="4" spans="1:20" s="53" customFormat="1">
      <c r="A4" s="51" t="s">
        <v>8</v>
      </c>
      <c r="B4" s="52">
        <f>'MX Nonroad Veh'!B11*'Aircraft Fractions'!$B$1*'Conversion Factors'!$B$8/1000*'Conversion Factors'!$B$4</f>
        <v>92048538804555.5</v>
      </c>
      <c r="C4" s="52">
        <f>'MX Nonroad Veh'!C11*'Aircraft Fractions'!$B$1*'Conversion Factors'!$B$8/1000*'Conversion Factors'!$B$4</f>
        <v>97214406538398.766</v>
      </c>
      <c r="D4" s="52">
        <f>'MX Nonroad Veh'!D11*'Aircraft Fractions'!$B$1*'Conversion Factors'!$B$8/1000*'Conversion Factors'!$B$4</f>
        <v>103025405607670.97</v>
      </c>
      <c r="E4" s="52">
        <f>'MX Nonroad Veh'!E11*'Aircraft Fractions'!$B$1*'Conversion Factors'!$B$8/1000*'Conversion Factors'!$B$4</f>
        <v>107714232588434.25</v>
      </c>
      <c r="F4" s="52">
        <f>'MX Nonroad Veh'!F11*'Aircraft Fractions'!$B$1*'Conversion Factors'!$B$8/1000*'Conversion Factors'!$B$4</f>
        <v>112251539995493.84</v>
      </c>
      <c r="G4" s="52">
        <f>'MX Nonroad Veh'!G11*'Aircraft Fractions'!$B$1*'Conversion Factors'!$B$8/1000*'Conversion Factors'!$B$4</f>
        <v>116985753929747.17</v>
      </c>
      <c r="H4" s="52">
        <f>'MX Nonroad Veh'!H11*'Aircraft Fractions'!$B$1*'Conversion Factors'!$B$8/1000*'Conversion Factors'!$B$4</f>
        <v>121937961149719.69</v>
      </c>
      <c r="I4" s="52">
        <f>'MX Nonroad Veh'!I11*'Aircraft Fractions'!$B$1*'Conversion Factors'!$B$8/1000*'Conversion Factors'!$B$4</f>
        <v>125688265904764.03</v>
      </c>
      <c r="J4" s="52">
        <f>'MX Nonroad Veh'!J11*'Aircraft Fractions'!$B$1*'Conversion Factors'!$B$8/1000*'Conversion Factors'!$B$4</f>
        <v>129453026020339.31</v>
      </c>
      <c r="K4" s="52">
        <f>'MX Nonroad Veh'!K11*'Aircraft Fractions'!$B$1*'Conversion Factors'!$B$8/1000*'Conversion Factors'!$B$4</f>
        <v>133228603197538.23</v>
      </c>
      <c r="L4" s="52">
        <f>'MX Nonroad Veh'!L11*'Aircraft Fractions'!$B$1*'Conversion Factors'!$B$8/1000*'Conversion Factors'!$B$4</f>
        <v>137010772283591.27</v>
      </c>
      <c r="M4" s="52">
        <f>'MX Nonroad Veh'!M11*'Aircraft Fractions'!$B$1*'Conversion Factors'!$B$8/1000*'Conversion Factors'!$B$4</f>
        <v>140792781637523.16</v>
      </c>
      <c r="N4" s="52">
        <f>'MX Nonroad Veh'!N11*'Aircraft Fractions'!$B$1*'Conversion Factors'!$B$8/1000*'Conversion Factors'!$B$4</f>
        <v>144671488793658.12</v>
      </c>
      <c r="O4" s="52">
        <f>'MX Nonroad Veh'!O11*'Aircraft Fractions'!$B$1*'Conversion Factors'!$B$8/1000*'Conversion Factors'!$B$4</f>
        <v>148660817403454.91</v>
      </c>
      <c r="P4" s="52">
        <f>'MX Nonroad Veh'!P11*'Aircraft Fractions'!$B$1*'Conversion Factors'!$B$8/1000*'Conversion Factors'!$B$4</f>
        <v>152767238362158.72</v>
      </c>
      <c r="Q4" s="52">
        <f>'MX Nonroad Veh'!Q11*'Aircraft Fractions'!$B$1*'Conversion Factors'!$B$8/1000*'Conversion Factors'!$B$4</f>
        <v>156986107595154.75</v>
      </c>
      <c r="R4" s="52">
        <f>'MX Nonroad Veh'!R11*'Aircraft Fractions'!$B$1*'Conversion Factors'!$B$8/1000*'Conversion Factors'!$B$4</f>
        <v>161204976828151</v>
      </c>
      <c r="S4" s="52">
        <f>'MX Nonroad Veh'!S11*'Aircraft Fractions'!$B$1*'Conversion Factors'!$B$8/1000*'Conversion Factors'!$B$4</f>
        <v>165423846061146.87</v>
      </c>
      <c r="T4" s="52">
        <f>'MX Nonroad Veh'!T11*'Aircraft Fractions'!$B$1*'Conversion Factors'!$B$8/1000*'Conversion Factors'!$B$4</f>
        <v>169642715294142.72</v>
      </c>
    </row>
    <row r="5" spans="1:20" s="53" customFormat="1">
      <c r="A5" s="51" t="s">
        <v>9</v>
      </c>
      <c r="B5" s="52">
        <f>'MX Passenger Rail'!B4</f>
        <v>3791200000000</v>
      </c>
      <c r="C5" s="52">
        <f>'MX Passenger Rail'!C4</f>
        <v>3791200000000</v>
      </c>
      <c r="D5" s="52">
        <f>'MX Passenger Rail'!D4</f>
        <v>3791200000000</v>
      </c>
      <c r="E5" s="52">
        <f>'MX Passenger Rail'!E4</f>
        <v>3918963440000</v>
      </c>
      <c r="F5" s="52">
        <f>'MX Passenger Rail'!F4</f>
        <v>4051032507928.001</v>
      </c>
      <c r="G5" s="52">
        <f>'MX Passenger Rail'!G4</f>
        <v>4187552303445.1748</v>
      </c>
      <c r="H5" s="52">
        <f>'MX Passenger Rail'!H4</f>
        <v>4328672816071.2783</v>
      </c>
      <c r="I5" s="52">
        <f>'MX Passenger Rail'!I4</f>
        <v>4474549089972.8799</v>
      </c>
      <c r="J5" s="52">
        <f>'MX Passenger Rail'!J4</f>
        <v>4625341394304.9668</v>
      </c>
      <c r="K5" s="52">
        <f>'MX Passenger Rail'!K4</f>
        <v>4803417037985.707</v>
      </c>
      <c r="L5" s="52">
        <f>'MX Passenger Rail'!L4</f>
        <v>4988348593948.1582</v>
      </c>
      <c r="M5" s="52">
        <f>'MX Passenger Rail'!M4</f>
        <v>5180400014815.1621</v>
      </c>
      <c r="N5" s="52">
        <f>'MX Passenger Rail'!N4</f>
        <v>5379845415385.5449</v>
      </c>
      <c r="O5" s="52">
        <f>'MX Passenger Rail'!O4</f>
        <v>5586969463877.8887</v>
      </c>
      <c r="P5" s="52">
        <f>'MX Passenger Rail'!P4</f>
        <v>5802067788237.1875</v>
      </c>
      <c r="Q5" s="52">
        <f>'MX Passenger Rail'!Q4</f>
        <v>6025447398084.3193</v>
      </c>
      <c r="R5" s="52">
        <f>'MX Passenger Rail'!R4</f>
        <v>6257427122910.5654</v>
      </c>
      <c r="S5" s="52">
        <f>'MX Passenger Rail'!S4</f>
        <v>6498338067142.6221</v>
      </c>
      <c r="T5" s="52">
        <f>'MX Passenger Rail'!T4</f>
        <v>6748524082727.6133</v>
      </c>
    </row>
    <row r="6" spans="1:20" s="53" customFormat="1">
      <c r="A6" s="51" t="s">
        <v>10</v>
      </c>
      <c r="B6" s="54">
        <v>0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</row>
    <row r="7" spans="1:20">
      <c r="A7" s="1" t="s">
        <v>96</v>
      </c>
      <c r="B7" s="4">
        <f>'MX Road Veh Gas'!J20/'Conversion Factors'!$B$6*'Conversion Factors'!$B$2</f>
        <v>23209052240438.094</v>
      </c>
      <c r="C7" s="31">
        <f>'MX Road Veh Gas'!K20/'Conversion Factors'!$B$6*'Conversion Factors'!$B$2</f>
        <v>25844436470495.508</v>
      </c>
      <c r="D7" s="31">
        <f>'MX Road Veh Gas'!L20/'Conversion Factors'!$B$6*'Conversion Factors'!$B$2</f>
        <v>28350468981082.484</v>
      </c>
      <c r="E7" s="31">
        <f>'MX Road Veh Gas'!M20/'Conversion Factors'!$B$6*'Conversion Factors'!$B$2</f>
        <v>30735959078144.555</v>
      </c>
      <c r="F7" s="31">
        <f>'MX Road Veh Gas'!N20/'Conversion Factors'!$B$6*'Conversion Factors'!$B$2</f>
        <v>33001647919482.109</v>
      </c>
      <c r="G7" s="31">
        <f>'MX Road Veh Gas'!O20/'Conversion Factors'!$B$6*'Conversion Factors'!$B$2</f>
        <v>35148045773024.203</v>
      </c>
      <c r="H7" s="31">
        <f>'MX Road Veh Gas'!P20/'Conversion Factors'!$B$6*'Conversion Factors'!$B$2</f>
        <v>37180150336514.797</v>
      </c>
      <c r="I7" s="31">
        <f>'MX Road Veh Gas'!Q20/'Conversion Factors'!$B$6*'Conversion Factors'!$B$2</f>
        <v>39102549610115.445</v>
      </c>
      <c r="J7" s="31">
        <f>'MX Road Veh Gas'!R20/'Conversion Factors'!$B$6*'Conversion Factors'!$B$2</f>
        <v>40919920518845.414</v>
      </c>
      <c r="K7" s="31">
        <f>'MX Road Veh Gas'!S20/'Conversion Factors'!$B$6*'Conversion Factors'!$B$2</f>
        <v>42658893577290.625</v>
      </c>
      <c r="L7" s="31">
        <f>'MX Road Veh Gas'!T20/'Conversion Factors'!$B$6*'Conversion Factors'!$B$2</f>
        <v>44328112084697.164</v>
      </c>
      <c r="M7" s="31">
        <f>'MX Road Veh Gas'!U20/'Conversion Factors'!$B$6*'Conversion Factors'!$B$2</f>
        <v>45932693988763.953</v>
      </c>
      <c r="N7" s="31">
        <f>'MX Road Veh Gas'!V20/'Conversion Factors'!$B$6*'Conversion Factors'!$B$2</f>
        <v>47483499517184.258</v>
      </c>
      <c r="O7" s="31">
        <f>'MX Road Veh Gas'!W20/'Conversion Factors'!$B$6*'Conversion Factors'!$B$2</f>
        <v>48987314060544.195</v>
      </c>
      <c r="P7" s="31">
        <f>'MX Road Veh Gas'!X20/'Conversion Factors'!$B$6*'Conversion Factors'!$B$2</f>
        <v>50455950535165.672</v>
      </c>
      <c r="Q7" s="31">
        <f>'MX Road Veh Gas'!Y20/'Conversion Factors'!$B$6*'Conversion Factors'!$B$2</f>
        <v>51898577278835.578</v>
      </c>
      <c r="R7" s="31">
        <f>'MX Road Veh Gas'!Z20/'Conversion Factors'!$B$6*'Conversion Factors'!$B$2</f>
        <v>53317718320405.297</v>
      </c>
      <c r="S7" s="31">
        <f>'MX Road Veh Gas'!AA20/'Conversion Factors'!$B$6*'Conversion Factors'!$B$2</f>
        <v>54722813501349.281</v>
      </c>
      <c r="T7" s="31">
        <f>'MX Road Veh Gas'!AB20/'Conversion Factors'!$B$6*'Conversion Factors'!$B$2</f>
        <v>56121351730800.891</v>
      </c>
    </row>
  </sheetData>
  <pageMargins left="0.7" right="0.7" top="0.75" bottom="0.75" header="0.3" footer="0.3"/>
  <ignoredErrors>
    <ignoredError sqref="B3:T3 B2:T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10"/>
  <sheetViews>
    <sheetView workbookViewId="0">
      <pane xSplit="1" ySplit="1" topLeftCell="B2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796875" defaultRowHeight="14.5"/>
  <cols>
    <col min="1" max="1" width="40.1796875" style="3" customWidth="1"/>
    <col min="2" max="2" width="13.6328125" style="3" customWidth="1"/>
    <col min="3" max="4" width="9.54296875" style="3" bestFit="1" customWidth="1"/>
    <col min="5" max="5" width="11.81640625" style="3" bestFit="1" customWidth="1"/>
    <col min="6" max="20" width="9.54296875" style="3" bestFit="1" customWidth="1"/>
    <col min="21" max="16384" width="9.1796875" style="3"/>
  </cols>
  <sheetData>
    <row r="1" spans="1:20">
      <c r="A1" s="1" t="s">
        <v>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>
      <c r="A2" s="1" t="s">
        <v>6</v>
      </c>
      <c r="B2" s="4">
        <f>SUMIFS('MX Road Veh Gas'!J3:J33,'MX Road Veh Gas'!$A3:$A33,"Freight LDVs")/'Conversion Factors'!$B$6*'Conversion Factors'!$B$2+SUMIFS('MX Road Veh Dies'!J3:J33,'MX Road Veh Dies'!$A3:$A33,"Freight LDVs")/'Conversion Factors'!$B$6*'Conversion Factors'!$B$3</f>
        <v>473944743757640.44</v>
      </c>
      <c r="C2" s="31">
        <f>SUMIFS('MX Road Veh Gas'!K3:K33,'MX Road Veh Gas'!$A3:$A33,"Freight LDVs")/'Conversion Factors'!$B$6*'Conversion Factors'!$B$2+SUMIFS('MX Road Veh Dies'!K3:K33,'MX Road Veh Dies'!$A3:$A33,"Freight LDVs")/'Conversion Factors'!$B$6*'Conversion Factors'!$B$3</f>
        <v>484853823426602.62</v>
      </c>
      <c r="D2" s="31">
        <f>SUMIFS('MX Road Veh Gas'!L3:L33,'MX Road Veh Gas'!$A3:$A33,"Freight LDVs")/'Conversion Factors'!$B$6*'Conversion Factors'!$B$2+SUMIFS('MX Road Veh Dies'!L3:L33,'MX Road Veh Dies'!$A3:$A33,"Freight LDVs")/'Conversion Factors'!$B$6*'Conversion Factors'!$B$3</f>
        <v>495165049814555.06</v>
      </c>
      <c r="E2" s="31">
        <f>SUMIFS('MX Road Veh Gas'!M3:M33,'MX Road Veh Gas'!$A3:$A33,"Freight LDVs")/'Conversion Factors'!$B$6*'Conversion Factors'!$B$2+SUMIFS('MX Road Veh Dies'!M3:M33,'MX Road Veh Dies'!$A3:$A33,"Freight LDVs")/'Conversion Factors'!$B$6*'Conversion Factors'!$B$3</f>
        <v>506008084221931.12</v>
      </c>
      <c r="F2" s="31">
        <f>SUMIFS('MX Road Veh Gas'!N3:N33,'MX Road Veh Gas'!$A3:$A33,"Freight LDVs")/'Conversion Factors'!$B$6*'Conversion Factors'!$B$2+SUMIFS('MX Road Veh Dies'!N3:N33,'MX Road Veh Dies'!$A3:$A33,"Freight LDVs")/'Conversion Factors'!$B$6*'Conversion Factors'!$B$3</f>
        <v>516334129117979.37</v>
      </c>
      <c r="G2" s="31">
        <f>SUMIFS('MX Road Veh Gas'!O3:O33,'MX Road Veh Gas'!$A3:$A33,"Freight LDVs")/'Conversion Factors'!$B$6*'Conversion Factors'!$B$2+SUMIFS('MX Road Veh Dies'!O3:O33,'MX Road Veh Dies'!$A3:$A33,"Freight LDVs")/'Conversion Factors'!$B$6*'Conversion Factors'!$B$3</f>
        <v>527391166501963.19</v>
      </c>
      <c r="H2" s="31">
        <f>SUMIFS('MX Road Veh Gas'!P3:P33,'MX Road Veh Gas'!$A3:$A33,"Freight LDVs")/'Conversion Factors'!$B$6*'Conversion Factors'!$B$2+SUMIFS('MX Road Veh Dies'!P3:P33,'MX Road Veh Dies'!$A3:$A33,"Freight LDVs")/'Conversion Factors'!$B$6*'Conversion Factors'!$B$3</f>
        <v>538093828291767.81</v>
      </c>
      <c r="I2" s="31">
        <f>SUMIFS('MX Road Veh Gas'!Q3:Q33,'MX Road Veh Gas'!$A3:$A33,"Freight LDVs")/'Conversion Factors'!$B$6*'Conversion Factors'!$B$2+SUMIFS('MX Road Veh Dies'!Q3:Q33,'MX Road Veh Dies'!$A3:$A33,"Freight LDVs")/'Conversion Factors'!$B$6*'Conversion Factors'!$B$3</f>
        <v>549768327698598.81</v>
      </c>
      <c r="J2" s="31">
        <f>SUMIFS('MX Road Veh Gas'!R3:R33,'MX Road Veh Gas'!$A3:$A33,"Freight LDVs")/'Conversion Factors'!$B$6*'Conversion Factors'!$B$2+SUMIFS('MX Road Veh Dies'!R3:R33,'MX Road Veh Dies'!$A3:$A33,"Freight LDVs")/'Conversion Factors'!$B$6*'Conversion Factors'!$B$3</f>
        <v>561662532474344.94</v>
      </c>
      <c r="K2" s="31">
        <f>SUMIFS('MX Road Veh Gas'!S3:S33,'MX Road Veh Gas'!$A3:$A33,"Freight LDVs")/'Conversion Factors'!$B$6*'Conversion Factors'!$B$2+SUMIFS('MX Road Veh Dies'!S3:S33,'MX Road Veh Dies'!$A3:$A33,"Freight LDVs")/'Conversion Factors'!$B$6*'Conversion Factors'!$B$3</f>
        <v>573944286370984.25</v>
      </c>
      <c r="L2" s="31">
        <f>SUMIFS('MX Road Veh Gas'!T3:T33,'MX Road Veh Gas'!$A3:$A33,"Freight LDVs")/'Conversion Factors'!$B$6*'Conversion Factors'!$B$2+SUMIFS('MX Road Veh Dies'!T3:T33,'MX Road Veh Dies'!$A3:$A33,"Freight LDVs")/'Conversion Factors'!$B$6*'Conversion Factors'!$B$3</f>
        <v>586691707196473.25</v>
      </c>
      <c r="M2" s="31">
        <f>SUMIFS('MX Road Veh Gas'!U3:U33,'MX Road Veh Gas'!$A3:$A33,"Freight LDVs")/'Conversion Factors'!$B$6*'Conversion Factors'!$B$2+SUMIFS('MX Road Veh Dies'!U3:U33,'MX Road Veh Dies'!$A3:$A33,"Freight LDVs")/'Conversion Factors'!$B$6*'Conversion Factors'!$B$3</f>
        <v>599871858800397</v>
      </c>
      <c r="N2" s="31">
        <f>SUMIFS('MX Road Veh Gas'!V3:V33,'MX Road Veh Gas'!$A3:$A33,"Freight LDVs")/'Conversion Factors'!$B$6*'Conversion Factors'!$B$2+SUMIFS('MX Road Veh Dies'!V3:V33,'MX Road Veh Dies'!$A3:$A33,"Freight LDVs")/'Conversion Factors'!$B$6*'Conversion Factors'!$B$3</f>
        <v>613601783022968.87</v>
      </c>
      <c r="O2" s="31">
        <f>SUMIFS('MX Road Veh Gas'!W3:W33,'MX Road Veh Gas'!$A3:$A33,"Freight LDVs")/'Conversion Factors'!$B$6*'Conversion Factors'!$B$2+SUMIFS('MX Road Veh Dies'!W3:W33,'MX Road Veh Dies'!$A3:$A33,"Freight LDVs")/'Conversion Factors'!$B$6*'Conversion Factors'!$B$3</f>
        <v>627903411608343.37</v>
      </c>
      <c r="P2" s="31">
        <f>SUMIFS('MX Road Veh Gas'!X3:X33,'MX Road Veh Gas'!$A3:$A33,"Freight LDVs")/'Conversion Factors'!$B$6*'Conversion Factors'!$B$2+SUMIFS('MX Road Veh Dies'!X3:X33,'MX Road Veh Dies'!$A3:$A33,"Freight LDVs")/'Conversion Factors'!$B$6*'Conversion Factors'!$B$3</f>
        <v>642694864665239.87</v>
      </c>
      <c r="Q2" s="31">
        <f>SUMIFS('MX Road Veh Gas'!Y3:Y33,'MX Road Veh Gas'!$A3:$A33,"Freight LDVs")/'Conversion Factors'!$B$6*'Conversion Factors'!$B$2+SUMIFS('MX Road Veh Dies'!Y3:Y33,'MX Road Veh Dies'!$A3:$A33,"Freight LDVs")/'Conversion Factors'!$B$6*'Conversion Factors'!$B$3</f>
        <v>657960359250094.62</v>
      </c>
      <c r="R2" s="31">
        <f>SUMIFS('MX Road Veh Gas'!Z3:Z33,'MX Road Veh Gas'!$A3:$A33,"Freight LDVs")/'Conversion Factors'!$B$6*'Conversion Factors'!$B$2+SUMIFS('MX Road Veh Dies'!Z3:Z33,'MX Road Veh Dies'!$A3:$A33,"Freight LDVs")/'Conversion Factors'!$B$6*'Conversion Factors'!$B$3</f>
        <v>673754704727425.87</v>
      </c>
      <c r="S2" s="31">
        <f>SUMIFS('MX Road Veh Gas'!AA3:AA33,'MX Road Veh Gas'!$A3:$A33,"Freight LDVs")/'Conversion Factors'!$B$6*'Conversion Factors'!$B$2+SUMIFS('MX Road Veh Dies'!AA3:AA33,'MX Road Veh Dies'!$A3:$A33,"Freight LDVs")/'Conversion Factors'!$B$6*'Conversion Factors'!$B$3</f>
        <v>690059890712206.37</v>
      </c>
      <c r="T2" s="31">
        <f>SUMIFS('MX Road Veh Gas'!AB3:AB33,'MX Road Veh Gas'!$A3:$A33,"Freight LDVs")/'Conversion Factors'!$B$6*'Conversion Factors'!$B$2+SUMIFS('MX Road Veh Dies'!AB3:AB33,'MX Road Veh Dies'!$A3:$A33,"Freight LDVs")/'Conversion Factors'!$B$6*'Conversion Factors'!$B$3</f>
        <v>706828321717699</v>
      </c>
    </row>
    <row r="3" spans="1:20">
      <c r="A3" s="1" t="s">
        <v>7</v>
      </c>
      <c r="B3" s="4">
        <f>SUMIFS('MX Road Veh Gas'!J3:J33,'MX Road Veh Gas'!$A3:$A33,"Freight HDVs")/'Conversion Factors'!$B$6*'Conversion Factors'!$B$2+SUMIFS('MX Road Veh Dies'!J3:J33,'MX Road Veh Dies'!$A3:$A33,"Freight HDVs")/'Conversion Factors'!$B$6*'Conversion Factors'!$B$3</f>
        <v>496864413549968.25</v>
      </c>
      <c r="C3" s="31">
        <f>SUMIFS('MX Road Veh Gas'!K3:K33,'MX Road Veh Gas'!$A3:$A33,"Freight HDVs")/'Conversion Factors'!$B$6*'Conversion Factors'!$B$2+SUMIFS('MX Road Veh Dies'!K3:K33,'MX Road Veh Dies'!$A3:$A33,"Freight HDVs")/'Conversion Factors'!$B$6*'Conversion Factors'!$B$3</f>
        <v>520122199610284.19</v>
      </c>
      <c r="D3" s="31">
        <f>SUMIFS('MX Road Veh Gas'!L3:L33,'MX Road Veh Gas'!$A3:$A33,"Freight HDVs")/'Conversion Factors'!$B$6*'Conversion Factors'!$B$2+SUMIFS('MX Road Veh Dies'!L3:L33,'MX Road Veh Dies'!$A3:$A33,"Freight HDVs")/'Conversion Factors'!$B$6*'Conversion Factors'!$B$3</f>
        <v>543094225488819.56</v>
      </c>
      <c r="E3" s="31">
        <f>SUMIFS('MX Road Veh Gas'!M3:M33,'MX Road Veh Gas'!$A3:$A33,"Freight HDVs")/'Conversion Factors'!$B$6*'Conversion Factors'!$B$2+SUMIFS('MX Road Veh Dies'!M3:M33,'MX Road Veh Dies'!$A3:$A33,"Freight HDVs")/'Conversion Factors'!$B$6*'Conversion Factors'!$B$3</f>
        <v>565531560909647.5</v>
      </c>
      <c r="F3" s="31">
        <f>SUMIFS('MX Road Veh Gas'!N3:N33,'MX Road Veh Gas'!$A3:$A33,"Freight HDVs")/'Conversion Factors'!$B$6*'Conversion Factors'!$B$2+SUMIFS('MX Road Veh Dies'!N3:N33,'MX Road Veh Dies'!$A3:$A33,"Freight HDVs")/'Conversion Factors'!$B$6*'Conversion Factors'!$B$3</f>
        <v>587343109199287</v>
      </c>
      <c r="G3" s="31">
        <f>SUMIFS('MX Road Veh Gas'!O3:O33,'MX Road Veh Gas'!$A3:$A33,"Freight HDVs")/'Conversion Factors'!$B$6*'Conversion Factors'!$B$2+SUMIFS('MX Road Veh Dies'!O3:O33,'MX Road Veh Dies'!$A3:$A33,"Freight HDVs")/'Conversion Factors'!$B$6*'Conversion Factors'!$B$3</f>
        <v>609516439736942.25</v>
      </c>
      <c r="H3" s="31">
        <f>SUMIFS('MX Road Veh Gas'!P3:P33,'MX Road Veh Gas'!$A3:$A33,"Freight HDVs")/'Conversion Factors'!$B$6*'Conversion Factors'!$B$2+SUMIFS('MX Road Veh Dies'!P3:P33,'MX Road Veh Dies'!$A3:$A33,"Freight HDVs")/'Conversion Factors'!$B$6*'Conversion Factors'!$B$3</f>
        <v>631889259183237</v>
      </c>
      <c r="I3" s="31">
        <f>SUMIFS('MX Road Veh Gas'!Q3:Q33,'MX Road Veh Gas'!$A3:$A33,"Freight HDVs")/'Conversion Factors'!$B$6*'Conversion Factors'!$B$2+SUMIFS('MX Road Veh Dies'!Q3:Q33,'MX Road Veh Dies'!$A3:$A33,"Freight HDVs")/'Conversion Factors'!$B$6*'Conversion Factors'!$B$3</f>
        <v>653713457478321.87</v>
      </c>
      <c r="J3" s="31">
        <f>SUMIFS('MX Road Veh Gas'!R3:R33,'MX Road Veh Gas'!$A3:$A33,"Freight HDVs")/'Conversion Factors'!$B$6*'Conversion Factors'!$B$2+SUMIFS('MX Road Veh Dies'!R3:R33,'MX Road Veh Dies'!$A3:$A33,"Freight HDVs")/'Conversion Factors'!$B$6*'Conversion Factors'!$B$3</f>
        <v>674797933929498.5</v>
      </c>
      <c r="K3" s="31">
        <f>SUMIFS('MX Road Veh Gas'!S3:S33,'MX Road Veh Gas'!$A3:$A33,"Freight HDVs")/'Conversion Factors'!$B$6*'Conversion Factors'!$B$2+SUMIFS('MX Road Veh Dies'!S3:S33,'MX Road Veh Dies'!$A3:$A33,"Freight HDVs")/'Conversion Factors'!$B$6*'Conversion Factors'!$B$3</f>
        <v>695110853853425.62</v>
      </c>
      <c r="L3" s="31">
        <f>SUMIFS('MX Road Veh Gas'!T3:T33,'MX Road Veh Gas'!$A3:$A33,"Freight HDVs")/'Conversion Factors'!$B$6*'Conversion Factors'!$B$2+SUMIFS('MX Road Veh Dies'!T3:T33,'MX Road Veh Dies'!$A3:$A33,"Freight HDVs")/'Conversion Factors'!$B$6*'Conversion Factors'!$B$3</f>
        <v>715019849306361.12</v>
      </c>
      <c r="M3" s="31">
        <f>SUMIFS('MX Road Veh Gas'!U3:U33,'MX Road Veh Gas'!$A3:$A33,"Freight HDVs")/'Conversion Factors'!$B$6*'Conversion Factors'!$B$2+SUMIFS('MX Road Veh Dies'!U3:U33,'MX Road Veh Dies'!$A3:$A33,"Freight HDVs")/'Conversion Factors'!$B$6*'Conversion Factors'!$B$3</f>
        <v>736737412775867</v>
      </c>
      <c r="N3" s="31">
        <f>SUMIFS('MX Road Veh Gas'!V3:V33,'MX Road Veh Gas'!$A3:$A33,"Freight HDVs")/'Conversion Factors'!$B$6*'Conversion Factors'!$B$2+SUMIFS('MX Road Veh Dies'!V3:V33,'MX Road Veh Dies'!$A3:$A33,"Freight HDVs")/'Conversion Factors'!$B$6*'Conversion Factors'!$B$3</f>
        <v>759926088333992.25</v>
      </c>
      <c r="O3" s="31">
        <f>SUMIFS('MX Road Veh Gas'!W3:W33,'MX Road Veh Gas'!$A3:$A33,"Freight HDVs")/'Conversion Factors'!$B$6*'Conversion Factors'!$B$2+SUMIFS('MX Road Veh Dies'!W3:W33,'MX Road Veh Dies'!$A3:$A33,"Freight HDVs")/'Conversion Factors'!$B$6*'Conversion Factors'!$B$3</f>
        <v>782917188710419.12</v>
      </c>
      <c r="P3" s="31">
        <f>SUMIFS('MX Road Veh Gas'!X3:X33,'MX Road Veh Gas'!$A3:$A33,"Freight HDVs")/'Conversion Factors'!$B$6*'Conversion Factors'!$B$2+SUMIFS('MX Road Veh Dies'!X3:X33,'MX Road Veh Dies'!$A3:$A33,"Freight HDVs")/'Conversion Factors'!$B$6*'Conversion Factors'!$B$3</f>
        <v>805444097085306.62</v>
      </c>
      <c r="Q3" s="31">
        <f>SUMIFS('MX Road Veh Gas'!Y3:Y33,'MX Road Veh Gas'!$A3:$A33,"Freight HDVs")/'Conversion Factors'!$B$6*'Conversion Factors'!$B$2+SUMIFS('MX Road Veh Dies'!Y3:Y33,'MX Road Veh Dies'!$A3:$A33,"Freight HDVs")/'Conversion Factors'!$B$6*'Conversion Factors'!$B$3</f>
        <v>829078620777152.37</v>
      </c>
      <c r="R3" s="31">
        <f>SUMIFS('MX Road Veh Gas'!Z3:Z33,'MX Road Veh Gas'!$A3:$A33,"Freight HDVs")/'Conversion Factors'!$B$6*'Conversion Factors'!$B$2+SUMIFS('MX Road Veh Dies'!Z3:Z33,'MX Road Veh Dies'!$A3:$A33,"Freight HDVs")/'Conversion Factors'!$B$6*'Conversion Factors'!$B$3</f>
        <v>852966255979809.37</v>
      </c>
      <c r="S3" s="31">
        <f>SUMIFS('MX Road Veh Gas'!AA3:AA33,'MX Road Veh Gas'!$A3:$A33,"Freight HDVs")/'Conversion Factors'!$B$6*'Conversion Factors'!$B$2+SUMIFS('MX Road Veh Dies'!AA3:AA33,'MX Road Veh Dies'!$A3:$A33,"Freight HDVs")/'Conversion Factors'!$B$6*'Conversion Factors'!$B$3</f>
        <v>877086913581954.25</v>
      </c>
      <c r="T3" s="31">
        <f>SUMIFS('MX Road Veh Gas'!AB3:AB33,'MX Road Veh Gas'!$A3:$A33,"Freight HDVs")/'Conversion Factors'!$B$6*'Conversion Factors'!$B$2+SUMIFS('MX Road Veh Dies'!AB3:AB33,'MX Road Veh Dies'!$A3:$A33,"Freight HDVs")/'Conversion Factors'!$B$6*'Conversion Factors'!$B$3</f>
        <v>901206895339514.25</v>
      </c>
    </row>
    <row r="4" spans="1:20" s="53" customFormat="1">
      <c r="A4" s="51" t="s">
        <v>8</v>
      </c>
      <c r="B4" s="52">
        <f>'MX Nonroad Veh'!B11*'Aircraft Fractions'!$B$2*'Conversion Factors'!$B$8/1000*'Conversion Factors'!$B$4</f>
        <v>30682846268185.164</v>
      </c>
      <c r="C4" s="52">
        <f>'MX Nonroad Veh'!C11*'Aircraft Fractions'!$B$2*'Conversion Factors'!$B$8/1000*'Conversion Factors'!$B$4</f>
        <v>32404802179466.254</v>
      </c>
      <c r="D4" s="52">
        <f>'MX Nonroad Veh'!D11*'Aircraft Fractions'!$B$2*'Conversion Factors'!$B$8/1000*'Conversion Factors'!$B$4</f>
        <v>34341801869223.656</v>
      </c>
      <c r="E4" s="52">
        <f>'MX Nonroad Veh'!E11*'Aircraft Fractions'!$B$2*'Conversion Factors'!$B$8/1000*'Conversion Factors'!$B$4</f>
        <v>35904744196144.75</v>
      </c>
      <c r="F4" s="52">
        <f>'MX Nonroad Veh'!F11*'Aircraft Fractions'!$B$2*'Conversion Factors'!$B$8/1000*'Conversion Factors'!$B$4</f>
        <v>37417179998497.953</v>
      </c>
      <c r="G4" s="52">
        <f>'MX Nonroad Veh'!G11*'Aircraft Fractions'!$B$2*'Conversion Factors'!$B$8/1000*'Conversion Factors'!$B$4</f>
        <v>38995251309915.727</v>
      </c>
      <c r="H4" s="52">
        <f>'MX Nonroad Veh'!H11*'Aircraft Fractions'!$B$2*'Conversion Factors'!$B$8/1000*'Conversion Factors'!$B$4</f>
        <v>40645987049906.562</v>
      </c>
      <c r="I4" s="52">
        <f>'MX Nonroad Veh'!I11*'Aircraft Fractions'!$B$2*'Conversion Factors'!$B$8/1000*'Conversion Factors'!$B$4</f>
        <v>41896088634921.344</v>
      </c>
      <c r="J4" s="52">
        <f>'MX Nonroad Veh'!J11*'Aircraft Fractions'!$B$2*'Conversion Factors'!$B$8/1000*'Conversion Factors'!$B$4</f>
        <v>43151008673446.437</v>
      </c>
      <c r="K4" s="52">
        <f>'MX Nonroad Veh'!K11*'Aircraft Fractions'!$B$2*'Conversion Factors'!$B$8/1000*'Conversion Factors'!$B$4</f>
        <v>44409534399179.406</v>
      </c>
      <c r="L4" s="52">
        <f>'MX Nonroad Veh'!L11*'Aircraft Fractions'!$B$2*'Conversion Factors'!$B$8/1000*'Conversion Factors'!$B$4</f>
        <v>45670257427863.75</v>
      </c>
      <c r="M4" s="52">
        <f>'MX Nonroad Veh'!M11*'Aircraft Fractions'!$B$2*'Conversion Factors'!$B$8/1000*'Conversion Factors'!$B$4</f>
        <v>46930927212507.719</v>
      </c>
      <c r="N4" s="52">
        <f>'MX Nonroad Veh'!N11*'Aircraft Fractions'!$B$2*'Conversion Factors'!$B$8/1000*'Conversion Factors'!$B$4</f>
        <v>48223829597886.039</v>
      </c>
      <c r="O4" s="52">
        <f>'MX Nonroad Veh'!O11*'Aircraft Fractions'!$B$2*'Conversion Factors'!$B$8/1000*'Conversion Factors'!$B$4</f>
        <v>49553605801151.641</v>
      </c>
      <c r="P4" s="52">
        <f>'MX Nonroad Veh'!P11*'Aircraft Fractions'!$B$2*'Conversion Factors'!$B$8/1000*'Conversion Factors'!$B$4</f>
        <v>50922412787386.242</v>
      </c>
      <c r="Q4" s="52">
        <f>'MX Nonroad Veh'!Q11*'Aircraft Fractions'!$B$2*'Conversion Factors'!$B$8/1000*'Conversion Factors'!$B$4</f>
        <v>52328702531718.258</v>
      </c>
      <c r="R4" s="52">
        <f>'MX Nonroad Veh'!R11*'Aircraft Fractions'!$B$2*'Conversion Factors'!$B$8/1000*'Conversion Factors'!$B$4</f>
        <v>53734992276050.328</v>
      </c>
      <c r="S4" s="52">
        <f>'MX Nonroad Veh'!S11*'Aircraft Fractions'!$B$2*'Conversion Factors'!$B$8/1000*'Conversion Factors'!$B$4</f>
        <v>55141282020382.289</v>
      </c>
      <c r="T4" s="52">
        <f>'MX Nonroad Veh'!T11*'Aircraft Fractions'!$B$2*'Conversion Factors'!$B$8/1000*'Conversion Factors'!$B$4</f>
        <v>56547571764714.242</v>
      </c>
    </row>
    <row r="5" spans="1:20" s="53" customFormat="1">
      <c r="A5" s="51" t="s">
        <v>9</v>
      </c>
      <c r="B5" s="52">
        <f>'MX Nonroad Veh'!B6*'Conversion Factors'!$B$8/1000*'Conversion Factors'!$B$3</f>
        <v>26957291961592.234</v>
      </c>
      <c r="C5" s="52">
        <f>'MX Nonroad Veh'!C6*'Conversion Factors'!$B$8/1000*'Conversion Factors'!$B$3</f>
        <v>27752761846269.281</v>
      </c>
      <c r="D5" s="52">
        <f>'MX Nonroad Veh'!D6*'Conversion Factors'!$B$8/1000*'Conversion Factors'!$B$3</f>
        <v>28830836437237.484</v>
      </c>
      <c r="E5" s="52">
        <f>'MX Nonroad Veh'!E6*'Conversion Factors'!$B$8/1000*'Conversion Factors'!$B$3</f>
        <v>29950342554503.117</v>
      </c>
      <c r="F5" s="52">
        <f>'MX Nonroad Veh'!F6*'Conversion Factors'!$B$8/1000*'Conversion Factors'!$B$3</f>
        <v>31121257750642.699</v>
      </c>
      <c r="G5" s="52">
        <f>'MX Nonroad Veh'!G6*'Conversion Factors'!$B$8/1000*'Conversion Factors'!$B$3</f>
        <v>32326892468950.277</v>
      </c>
      <c r="H5" s="52">
        <f>'MX Nonroad Veh'!H6*'Conversion Factors'!$B$8/1000*'Conversion Factors'!$B$3</f>
        <v>33579266986256.453</v>
      </c>
      <c r="I5" s="52">
        <f>'MX Nonroad Veh'!I6*'Conversion Factors'!$B$8/1000*'Conversion Factors'!$B$3</f>
        <v>34844356545499.77</v>
      </c>
      <c r="J5" s="52">
        <f>'MX Nonroad Veh'!J6*'Conversion Factors'!$B$8/1000*'Conversion Factors'!$B$3</f>
        <v>36124677879392.875</v>
      </c>
      <c r="K5" s="52">
        <f>'MX Nonroad Veh'!K6*'Conversion Factors'!$B$8/1000*'Conversion Factors'!$B$3</f>
        <v>37415483465112.164</v>
      </c>
      <c r="L5" s="52">
        <f>'MX Nonroad Veh'!L6*'Conversion Factors'!$B$8/1000*'Conversion Factors'!$B$3</f>
        <v>38716079641280.031</v>
      </c>
      <c r="M5" s="52">
        <f>'MX Nonroad Veh'!M6*'Conversion Factors'!$B$8/1000*'Conversion Factors'!$B$3</f>
        <v>40023423180008.25</v>
      </c>
      <c r="N5" s="52">
        <f>'MX Nonroad Veh'!N6*'Conversion Factors'!$B$8/1000*'Conversion Factors'!$B$3</f>
        <v>41376246610919.953</v>
      </c>
      <c r="O5" s="52">
        <f>'MX Nonroad Veh'!O6*'Conversion Factors'!$B$8/1000*'Conversion Factors'!$B$3</f>
        <v>42776312071078.781</v>
      </c>
      <c r="P5" s="52">
        <f>'MX Nonroad Veh'!P6*'Conversion Factors'!$B$8/1000*'Conversion Factors'!$B$3</f>
        <v>44225363035281.516</v>
      </c>
      <c r="Q5" s="52">
        <f>'MX Nonroad Veh'!Q6*'Conversion Factors'!$B$8/1000*'Conversion Factors'!$B$3</f>
        <v>45722212599830</v>
      </c>
      <c r="R5" s="52">
        <f>'MX Nonroad Veh'!R6*'Conversion Factors'!$B$8/1000*'Conversion Factors'!$B$3</f>
        <v>47219062164378.625</v>
      </c>
      <c r="S5" s="52">
        <f>'MX Nonroad Veh'!S6*'Conversion Factors'!$B$8/1000*'Conversion Factors'!$B$3</f>
        <v>48715911728927.047</v>
      </c>
      <c r="T5" s="52">
        <f>'MX Nonroad Veh'!T6*'Conversion Factors'!$B$8/1000*'Conversion Factors'!$B$3</f>
        <v>50212761293475.477</v>
      </c>
    </row>
    <row r="6" spans="1:20" s="53" customFormat="1">
      <c r="A6" s="51" t="s">
        <v>10</v>
      </c>
      <c r="B6" s="52">
        <f>SUM('MX Nonroad Veh'!B8:B9)*'Conversion Factors'!$B$8/1000*'Conversion Factors'!$B$3</f>
        <v>33547240167614.73</v>
      </c>
      <c r="C6" s="52">
        <f>SUM('MX Nonroad Veh'!C8:C9)*'Conversion Factors'!$B$8/1000*'Conversion Factors'!$B$3</f>
        <v>31617717311515.574</v>
      </c>
      <c r="D6" s="52">
        <f>SUM('MX Nonroad Veh'!D8:D9)*'Conversion Factors'!$B$8/1000*'Conversion Factors'!$B$3</f>
        <v>32055444349568.914</v>
      </c>
      <c r="E6" s="52">
        <f>SUM('MX Nonroad Veh'!E8:E9)*'Conversion Factors'!$B$8/1000*'Conversion Factors'!$B$3</f>
        <v>32511950831368.961</v>
      </c>
      <c r="F6" s="52">
        <f>SUM('MX Nonroad Veh'!F8:F9)*'Conversion Factors'!$B$8/1000*'Conversion Factors'!$B$3</f>
        <v>33017933167982.949</v>
      </c>
      <c r="G6" s="52">
        <f>SUM('MX Nonroad Veh'!G8:G9)*'Conversion Factors'!$B$8/1000*'Conversion Factors'!$B$3</f>
        <v>33529121024472.895</v>
      </c>
      <c r="H6" s="52">
        <f>SUM('MX Nonroad Veh'!H8:H9)*'Conversion Factors'!$B$8/1000*'Conversion Factors'!$B$3</f>
        <v>34065095184313.977</v>
      </c>
      <c r="I6" s="52">
        <f>SUM('MX Nonroad Veh'!I8:I9)*'Conversion Factors'!$B$8/1000*'Conversion Factors'!$B$3</f>
        <v>34605616714158.508</v>
      </c>
      <c r="J6" s="52">
        <f>SUM('MX Nonroad Veh'!J8:J9)*'Conversion Factors'!$B$8/1000*'Conversion Factors'!$B$3</f>
        <v>35152993905733.973</v>
      </c>
      <c r="K6" s="52">
        <f>SUM('MX Nonroad Veh'!K8:K9)*'Conversion Factors'!$B$8/1000*'Conversion Factors'!$B$3</f>
        <v>35707169120411.477</v>
      </c>
      <c r="L6" s="52">
        <f>SUM('MX Nonroad Veh'!L8:L9)*'Conversion Factors'!$B$8/1000*'Conversion Factors'!$B$3</f>
        <v>36266580809284.945</v>
      </c>
      <c r="M6" s="52">
        <f>SUM('MX Nonroad Veh'!M8:M9)*'Conversion Factors'!$B$8/1000*'Conversion Factors'!$B$3</f>
        <v>36833373491792.922</v>
      </c>
      <c r="N6" s="52">
        <f>SUM('MX Nonroad Veh'!N8:N9)*'Conversion Factors'!$B$8/1000*'Conversion Factors'!$B$3</f>
        <v>37425267804574.93</v>
      </c>
      <c r="O6" s="52">
        <f>SUM('MX Nonroad Veh'!O8:O9)*'Conversion Factors'!$B$8/1000*'Conversion Factors'!$B$3</f>
        <v>38041746935474.836</v>
      </c>
      <c r="P6" s="52">
        <f>SUM('MX Nonroad Veh'!P8:P9)*'Conversion Factors'!$B$8/1000*'Conversion Factors'!$B$3</f>
        <v>38684219124275.602</v>
      </c>
      <c r="Q6" s="52">
        <f>SUM('MX Nonroad Veh'!Q8:Q9)*'Conversion Factors'!$B$8/1000*'Conversion Factors'!$B$3</f>
        <v>39354380288953.312</v>
      </c>
      <c r="R6" s="52">
        <f>SUM('MX Nonroad Veh'!R8:R9)*'Conversion Factors'!$B$8/1000*'Conversion Factors'!$B$3</f>
        <v>40024541453631.062</v>
      </c>
      <c r="S6" s="52">
        <f>SUM('MX Nonroad Veh'!S8:S9)*'Conversion Factors'!$B$8/1000*'Conversion Factors'!$B$3</f>
        <v>40694702618308.805</v>
      </c>
      <c r="T6" s="52">
        <f>SUM('MX Nonroad Veh'!T8:T9)*'Conversion Factors'!$B$8/1000*'Conversion Factors'!$B$3</f>
        <v>41364863782986.547</v>
      </c>
    </row>
    <row r="7" spans="1:20">
      <c r="A7" s="1" t="s">
        <v>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9" spans="1:20">
      <c r="B9" s="17"/>
    </row>
    <row r="10" spans="1:20">
      <c r="B10" s="17"/>
    </row>
  </sheetData>
  <pageMargins left="0.7" right="0.7" top="0.75" bottom="0.75" header="0.3" footer="0.3"/>
  <ignoredErrors>
    <ignoredError sqref="B3:T3 H2:T2 B2:G2 B6:Q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A4" sqref="A4:A6"/>
    </sheetView>
  </sheetViews>
  <sheetFormatPr defaultRowHeight="14.5"/>
  <cols>
    <col min="1" max="1" width="22.453125" customWidth="1"/>
    <col min="3" max="3" width="19.54296875" customWidth="1"/>
  </cols>
  <sheetData>
    <row r="1" spans="1:28" ht="28.5">
      <c r="A1" s="30" t="s">
        <v>136</v>
      </c>
      <c r="B1" s="34" t="s">
        <v>142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>
      <c r="B2" s="22"/>
      <c r="C2" s="22"/>
      <c r="D2" s="23">
        <v>2006</v>
      </c>
      <c r="E2" s="23">
        <v>2007</v>
      </c>
      <c r="F2" s="23">
        <v>2008</v>
      </c>
      <c r="G2" s="23">
        <v>2009</v>
      </c>
      <c r="H2" s="23">
        <v>2010</v>
      </c>
      <c r="I2" s="23">
        <v>2011</v>
      </c>
      <c r="J2" s="23">
        <v>2012</v>
      </c>
      <c r="K2" s="23">
        <v>2013</v>
      </c>
      <c r="L2" s="23">
        <v>2014</v>
      </c>
      <c r="M2" s="23">
        <v>2015</v>
      </c>
      <c r="N2" s="23">
        <v>2016</v>
      </c>
      <c r="O2" s="23">
        <v>2017</v>
      </c>
      <c r="P2" s="23">
        <v>2018</v>
      </c>
      <c r="Q2" s="23">
        <v>2019</v>
      </c>
      <c r="R2" s="23">
        <v>2020</v>
      </c>
      <c r="S2" s="23">
        <v>2021</v>
      </c>
      <c r="T2" s="23">
        <v>2022</v>
      </c>
      <c r="U2" s="23">
        <v>2023</v>
      </c>
      <c r="V2" s="23">
        <v>2024</v>
      </c>
      <c r="W2" s="23">
        <v>2025</v>
      </c>
      <c r="X2" s="23">
        <v>2026</v>
      </c>
      <c r="Y2" s="23">
        <v>2027</v>
      </c>
      <c r="Z2" s="23">
        <v>2028</v>
      </c>
      <c r="AA2" s="23">
        <v>2029</v>
      </c>
      <c r="AB2" s="23">
        <v>2030</v>
      </c>
    </row>
    <row r="3" spans="1:28">
      <c r="B3" s="24" t="s">
        <v>106</v>
      </c>
      <c r="C3" s="22"/>
      <c r="D3" s="25">
        <v>13897.26902400658</v>
      </c>
      <c r="E3" s="25">
        <v>14262.569488365389</v>
      </c>
      <c r="F3" s="25">
        <v>14473.227628213001</v>
      </c>
      <c r="G3" s="25">
        <v>14326.668984565196</v>
      </c>
      <c r="H3" s="25">
        <v>14293.547942099973</v>
      </c>
      <c r="I3" s="25">
        <v>14402.152688284301</v>
      </c>
      <c r="J3" s="25">
        <v>14563.180768773931</v>
      </c>
      <c r="K3" s="25">
        <v>14739.159909906924</v>
      </c>
      <c r="L3" s="25">
        <v>14897.289061280846</v>
      </c>
      <c r="M3" s="25">
        <v>15045.301831407811</v>
      </c>
      <c r="N3" s="25">
        <v>15184.128355878936</v>
      </c>
      <c r="O3" s="25">
        <v>15313.765098568832</v>
      </c>
      <c r="P3" s="25">
        <v>15438.356848263644</v>
      </c>
      <c r="Q3" s="25">
        <v>15564.898163877146</v>
      </c>
      <c r="R3" s="25">
        <v>15688.484866571014</v>
      </c>
      <c r="S3" s="25">
        <v>15827.152566349283</v>
      </c>
      <c r="T3" s="25">
        <v>15976.293486209146</v>
      </c>
      <c r="U3" s="25">
        <v>16127.848735919912</v>
      </c>
      <c r="V3" s="25">
        <v>16282.212812063108</v>
      </c>
      <c r="W3" s="25">
        <v>16446.392369185363</v>
      </c>
      <c r="X3" s="25">
        <v>16620.805171751537</v>
      </c>
      <c r="Y3" s="25">
        <v>16806.76566956428</v>
      </c>
      <c r="Z3" s="25">
        <v>17006.602402982517</v>
      </c>
      <c r="AA3" s="25">
        <v>17223.94916732928</v>
      </c>
      <c r="AB3" s="25">
        <v>17456.446553944988</v>
      </c>
    </row>
    <row r="4" spans="1:28">
      <c r="A4" t="s">
        <v>137</v>
      </c>
      <c r="B4" s="24"/>
      <c r="C4" s="26" t="s">
        <v>115</v>
      </c>
      <c r="D4" s="27">
        <v>7602.9378911817021</v>
      </c>
      <c r="E4" s="27">
        <v>7747.551640550827</v>
      </c>
      <c r="F4" s="27">
        <v>7823.0289201767127</v>
      </c>
      <c r="G4" s="27">
        <v>7704.7995740192264</v>
      </c>
      <c r="H4" s="27">
        <v>7629.0338541244546</v>
      </c>
      <c r="I4" s="27">
        <v>7619.6857868334864</v>
      </c>
      <c r="J4" s="27">
        <v>7620.8589816686181</v>
      </c>
      <c r="K4" s="27">
        <v>7617.7211924043813</v>
      </c>
      <c r="L4" s="27">
        <v>7609.4077269198015</v>
      </c>
      <c r="M4" s="27">
        <v>7598.8643516860648</v>
      </c>
      <c r="N4" s="27">
        <v>7584.9202317705149</v>
      </c>
      <c r="O4" s="27">
        <v>7568.5219961371467</v>
      </c>
      <c r="P4" s="27">
        <v>7553.4691911877635</v>
      </c>
      <c r="Q4" s="27">
        <v>7543.0393220762935</v>
      </c>
      <c r="R4" s="27">
        <v>7533.3563010532807</v>
      </c>
      <c r="S4" s="27">
        <v>7534.0184825559427</v>
      </c>
      <c r="T4" s="27">
        <v>7543.9177863998939</v>
      </c>
      <c r="U4" s="27">
        <v>7558.528977882841</v>
      </c>
      <c r="V4" s="27">
        <v>7577.3428910445527</v>
      </c>
      <c r="W4" s="27">
        <v>7604.0754825056338</v>
      </c>
      <c r="X4" s="27">
        <v>7640.1222801606691</v>
      </c>
      <c r="Y4" s="27">
        <v>7685.792154981129</v>
      </c>
      <c r="Z4" s="27">
        <v>7741.063126114067</v>
      </c>
      <c r="AA4" s="27">
        <v>7808.551357029166</v>
      </c>
      <c r="AB4" s="27">
        <v>7887.3555735547261</v>
      </c>
    </row>
    <row r="5" spans="1:28">
      <c r="A5" s="3" t="s">
        <v>137</v>
      </c>
      <c r="B5" s="28"/>
      <c r="C5" s="29" t="s">
        <v>116</v>
      </c>
      <c r="D5" s="27">
        <v>5065.2544062636171</v>
      </c>
      <c r="E5" s="27">
        <v>5266.3444320011549</v>
      </c>
      <c r="F5" s="27">
        <v>5386.3789511648356</v>
      </c>
      <c r="G5" s="27">
        <v>5377.1974065513732</v>
      </c>
      <c r="H5" s="27">
        <v>5435.6406275663112</v>
      </c>
      <c r="I5" s="27">
        <v>5558.6044991002809</v>
      </c>
      <c r="J5" s="27">
        <v>5685.6085341643156</v>
      </c>
      <c r="K5" s="27">
        <v>5837.4690817119927</v>
      </c>
      <c r="L5" s="27">
        <v>5978.1604980816837</v>
      </c>
      <c r="M5" s="27">
        <v>6111.7239939876108</v>
      </c>
      <c r="N5" s="27">
        <v>6239.6904401888032</v>
      </c>
      <c r="O5" s="27">
        <v>6361.4122518236227</v>
      </c>
      <c r="P5" s="27">
        <v>6477.5451002586378</v>
      </c>
      <c r="Q5" s="27">
        <v>6590.8526852300265</v>
      </c>
      <c r="R5" s="27">
        <v>6700.4419761424997</v>
      </c>
      <c r="S5" s="27">
        <v>6813.3566707283935</v>
      </c>
      <c r="T5" s="27">
        <v>6927.1842633796732</v>
      </c>
      <c r="U5" s="27">
        <v>7038.5437248252319</v>
      </c>
      <c r="V5" s="27">
        <v>7148.7659165163132</v>
      </c>
      <c r="W5" s="27">
        <v>7260.7708612588049</v>
      </c>
      <c r="X5" s="27">
        <v>7373.6716730633807</v>
      </c>
      <c r="Y5" s="27">
        <v>7488.00909655132</v>
      </c>
      <c r="Z5" s="27">
        <v>7606.2598439974017</v>
      </c>
      <c r="AA5" s="27">
        <v>7729.1074105001517</v>
      </c>
      <c r="AB5" s="27">
        <v>7855.0159196412533</v>
      </c>
    </row>
    <row r="6" spans="1:28">
      <c r="A6" s="3" t="s">
        <v>137</v>
      </c>
      <c r="B6" s="28"/>
      <c r="C6" s="29" t="s">
        <v>117</v>
      </c>
      <c r="D6" s="27">
        <v>1229.0767265612612</v>
      </c>
      <c r="E6" s="27">
        <v>1248.673415813405</v>
      </c>
      <c r="F6" s="27">
        <v>1263.8197568714529</v>
      </c>
      <c r="G6" s="27">
        <v>1244.6720039945969</v>
      </c>
      <c r="H6" s="27">
        <v>1228.8734604092051</v>
      </c>
      <c r="I6" s="27">
        <v>1223.8624023505349</v>
      </c>
      <c r="J6" s="27">
        <v>1256.7132529409967</v>
      </c>
      <c r="K6" s="27">
        <v>1283.9696357905495</v>
      </c>
      <c r="L6" s="27">
        <v>1309.7208362793608</v>
      </c>
      <c r="M6" s="27">
        <v>1334.7134857341346</v>
      </c>
      <c r="N6" s="27">
        <v>1359.5176839196172</v>
      </c>
      <c r="O6" s="27">
        <v>1383.8308506080634</v>
      </c>
      <c r="P6" s="27">
        <v>1407.3425568172431</v>
      </c>
      <c r="Q6" s="27">
        <v>1431.0061565708254</v>
      </c>
      <c r="R6" s="27">
        <v>1454.6865893752345</v>
      </c>
      <c r="S6" s="27">
        <v>1479.7774130649464</v>
      </c>
      <c r="T6" s="27">
        <v>1505.1914364295792</v>
      </c>
      <c r="U6" s="27">
        <v>1530.7760332118389</v>
      </c>
      <c r="V6" s="27">
        <v>1556.1040045022412</v>
      </c>
      <c r="W6" s="27">
        <v>1581.546025420924</v>
      </c>
      <c r="X6" s="27">
        <v>1607.0112185274877</v>
      </c>
      <c r="Y6" s="27">
        <v>1632.9644180318307</v>
      </c>
      <c r="Z6" s="27">
        <v>1659.2794328710493</v>
      </c>
      <c r="AA6" s="27">
        <v>1686.2903997999613</v>
      </c>
      <c r="AB6" s="27">
        <v>1714.0750607490081</v>
      </c>
    </row>
    <row r="7" spans="1:28">
      <c r="B7" s="28" t="s">
        <v>107</v>
      </c>
      <c r="C7" s="29"/>
      <c r="D7" s="25">
        <v>12298.684370985626</v>
      </c>
      <c r="E7" s="25">
        <v>13153.219572356169</v>
      </c>
      <c r="F7" s="25">
        <v>13872.744087846853</v>
      </c>
      <c r="G7" s="25">
        <v>14113.961439163464</v>
      </c>
      <c r="H7" s="25">
        <v>14298.918781417062</v>
      </c>
      <c r="I7" s="25">
        <v>14365.887184321973</v>
      </c>
      <c r="J7" s="25">
        <v>14469.357696450992</v>
      </c>
      <c r="K7" s="25">
        <v>14605.527659454687</v>
      </c>
      <c r="L7" s="25">
        <v>14724.512679265636</v>
      </c>
      <c r="M7" s="25">
        <v>14836.444630428641</v>
      </c>
      <c r="N7" s="25">
        <v>14944.1339791347</v>
      </c>
      <c r="O7" s="25">
        <v>15045.639084439123</v>
      </c>
      <c r="P7" s="25">
        <v>15141.998210164706</v>
      </c>
      <c r="Q7" s="25">
        <v>15233.945537510997</v>
      </c>
      <c r="R7" s="25">
        <v>15323.799209658488</v>
      </c>
      <c r="S7" s="25">
        <v>15418.192433918861</v>
      </c>
      <c r="T7" s="25">
        <v>15517.262234062233</v>
      </c>
      <c r="U7" s="25">
        <v>15624.967324711164</v>
      </c>
      <c r="V7" s="25">
        <v>15743.520880141683</v>
      </c>
      <c r="W7" s="25">
        <v>15867.709716012596</v>
      </c>
      <c r="X7" s="25">
        <v>15996.252338289625</v>
      </c>
      <c r="Y7" s="25">
        <v>16134.354074646199</v>
      </c>
      <c r="Z7" s="25">
        <v>16282.193467261401</v>
      </c>
      <c r="AA7" s="25">
        <v>16443.974101305626</v>
      </c>
      <c r="AB7" s="25">
        <v>16616.920952594341</v>
      </c>
    </row>
    <row r="8" spans="1:28">
      <c r="A8" s="3" t="s">
        <v>137</v>
      </c>
      <c r="B8" s="28"/>
      <c r="C8" s="29" t="s">
        <v>118</v>
      </c>
      <c r="D8" s="27">
        <v>5440.0731100942357</v>
      </c>
      <c r="E8" s="27">
        <v>5935.0384859268479</v>
      </c>
      <c r="F8" s="27">
        <v>6349.4913856907915</v>
      </c>
      <c r="G8" s="27">
        <v>6517.4610150828858</v>
      </c>
      <c r="H8" s="27">
        <v>6681.4110526288268</v>
      </c>
      <c r="I8" s="27">
        <v>6807.328214293394</v>
      </c>
      <c r="J8" s="27">
        <v>6961.5220225569483</v>
      </c>
      <c r="K8" s="27">
        <v>7168.0941438048585</v>
      </c>
      <c r="L8" s="27">
        <v>7356.9839184482644</v>
      </c>
      <c r="M8" s="27">
        <v>7534.2348539164395</v>
      </c>
      <c r="N8" s="27">
        <v>7701.9837130521264</v>
      </c>
      <c r="O8" s="27">
        <v>7862.5016269877433</v>
      </c>
      <c r="P8" s="27">
        <v>8016.1775853890822</v>
      </c>
      <c r="Q8" s="27">
        <v>8161.8450541769716</v>
      </c>
      <c r="R8" s="27">
        <v>8300.2151560368839</v>
      </c>
      <c r="S8" s="27">
        <v>8435.8195118675903</v>
      </c>
      <c r="T8" s="27">
        <v>8567.565537994531</v>
      </c>
      <c r="U8" s="27">
        <v>8699.4450165977469</v>
      </c>
      <c r="V8" s="27">
        <v>8835.3409621719966</v>
      </c>
      <c r="W8" s="27">
        <v>8969.5452826630935</v>
      </c>
      <c r="X8" s="27">
        <v>9102.131752086636</v>
      </c>
      <c r="Y8" s="27">
        <v>9237.508004624653</v>
      </c>
      <c r="Z8" s="27">
        <v>9374.6854729029637</v>
      </c>
      <c r="AA8" s="27">
        <v>9516.9284856685299</v>
      </c>
      <c r="AB8" s="27">
        <v>9660.9207846013214</v>
      </c>
    </row>
    <row r="9" spans="1:28">
      <c r="A9" s="3" t="s">
        <v>138</v>
      </c>
      <c r="B9" s="28"/>
      <c r="C9" s="29" t="s">
        <v>119</v>
      </c>
      <c r="D9" s="27">
        <v>2791.4508450111371</v>
      </c>
      <c r="E9" s="27">
        <v>3054.7190681489856</v>
      </c>
      <c r="F9" s="27">
        <v>3272.0299459656408</v>
      </c>
      <c r="G9" s="27">
        <v>3362.4538900865546</v>
      </c>
      <c r="H9" s="27">
        <v>3436.8571990346909</v>
      </c>
      <c r="I9" s="27">
        <v>3481.7505692095783</v>
      </c>
      <c r="J9" s="27">
        <v>3524.7012716921427</v>
      </c>
      <c r="K9" s="27">
        <v>3558.7762128247814</v>
      </c>
      <c r="L9" s="27">
        <v>3590.7229671528362</v>
      </c>
      <c r="M9" s="27">
        <v>3622.5971943783275</v>
      </c>
      <c r="N9" s="27">
        <v>3654.0633287229371</v>
      </c>
      <c r="O9" s="27">
        <v>3682.3348298526926</v>
      </c>
      <c r="P9" s="27">
        <v>3707.8395525240103</v>
      </c>
      <c r="Q9" s="27">
        <v>3730.6816510114986</v>
      </c>
      <c r="R9" s="27">
        <v>3751.3842620990431</v>
      </c>
      <c r="S9" s="27">
        <v>3771.5291052256116</v>
      </c>
      <c r="T9" s="27">
        <v>3791.8426541934464</v>
      </c>
      <c r="U9" s="27">
        <v>3812.6682106980147</v>
      </c>
      <c r="V9" s="27">
        <v>3834.3454123790516</v>
      </c>
      <c r="W9" s="27">
        <v>3856.9957406911908</v>
      </c>
      <c r="X9" s="27">
        <v>3880.7652161515757</v>
      </c>
      <c r="Y9" s="27">
        <v>3906.2831713081132</v>
      </c>
      <c r="Z9" s="27">
        <v>3934.2051856066896</v>
      </c>
      <c r="AA9" s="27">
        <v>3965.0607350721839</v>
      </c>
      <c r="AB9" s="27">
        <v>3999.0266235288677</v>
      </c>
    </row>
    <row r="10" spans="1:28">
      <c r="A10" s="3" t="s">
        <v>138</v>
      </c>
      <c r="B10" s="28"/>
      <c r="C10" s="29" t="s">
        <v>120</v>
      </c>
      <c r="D10" s="27">
        <v>2619.5756027474454</v>
      </c>
      <c r="E10" s="27">
        <v>2701.880201829511</v>
      </c>
      <c r="F10" s="27">
        <v>2779.7954674000816</v>
      </c>
      <c r="G10" s="27">
        <v>2785.079568861247</v>
      </c>
      <c r="H10" s="27">
        <v>2761.4894127934854</v>
      </c>
      <c r="I10" s="27">
        <v>2696.374597339006</v>
      </c>
      <c r="J10" s="27">
        <v>2638.2145908515449</v>
      </c>
      <c r="K10" s="27">
        <v>2585.4534963938104</v>
      </c>
      <c r="L10" s="27">
        <v>2533.6809516304438</v>
      </c>
      <c r="M10" s="27">
        <v>2484.4661590851733</v>
      </c>
      <c r="N10" s="27">
        <v>2438.4407522755887</v>
      </c>
      <c r="O10" s="27">
        <v>2394.5314613045743</v>
      </c>
      <c r="P10" s="27">
        <v>2352.7443348701991</v>
      </c>
      <c r="Q10" s="27">
        <v>2314.1628562383098</v>
      </c>
      <c r="R10" s="27">
        <v>2279.409581089215</v>
      </c>
      <c r="S10" s="27">
        <v>2249.0550237779667</v>
      </c>
      <c r="T10" s="27">
        <v>2223.1864615080958</v>
      </c>
      <c r="U10" s="27">
        <v>2201.7193459746268</v>
      </c>
      <c r="V10" s="27">
        <v>2183.7397359592928</v>
      </c>
      <c r="W10" s="27">
        <v>2169.6409253760071</v>
      </c>
      <c r="X10" s="27">
        <v>2158.5155088085207</v>
      </c>
      <c r="Y10" s="27">
        <v>2150.5745226970607</v>
      </c>
      <c r="Z10" s="27">
        <v>2146.0617877978798</v>
      </c>
      <c r="AA10" s="27">
        <v>2145.1572066471263</v>
      </c>
      <c r="AB10" s="27">
        <v>2148.2220012468438</v>
      </c>
    </row>
    <row r="11" spans="1:28">
      <c r="A11" s="3" t="s">
        <v>138</v>
      </c>
      <c r="B11" s="28"/>
      <c r="C11" s="29" t="s">
        <v>121</v>
      </c>
      <c r="D11" s="27">
        <v>1447.5848131328069</v>
      </c>
      <c r="E11" s="27">
        <v>1461.5818164508253</v>
      </c>
      <c r="F11" s="27">
        <v>1471.4272887903394</v>
      </c>
      <c r="G11" s="27">
        <v>1448.9669651327774</v>
      </c>
      <c r="H11" s="27">
        <v>1419.1611169600574</v>
      </c>
      <c r="I11" s="27">
        <v>1380.4338034799935</v>
      </c>
      <c r="J11" s="27">
        <v>1344.919811350356</v>
      </c>
      <c r="K11" s="27">
        <v>1293.2038064312383</v>
      </c>
      <c r="L11" s="27">
        <v>1243.124842034091</v>
      </c>
      <c r="M11" s="27">
        <v>1195.1464230486999</v>
      </c>
      <c r="N11" s="27">
        <v>1149.6461850840476</v>
      </c>
      <c r="O11" s="27">
        <v>1106.2711662941126</v>
      </c>
      <c r="P11" s="27">
        <v>1065.2367373814143</v>
      </c>
      <c r="Q11" s="27">
        <v>1027.2559760842175</v>
      </c>
      <c r="R11" s="27">
        <v>992.79021043334546</v>
      </c>
      <c r="S11" s="27">
        <v>961.78879304769441</v>
      </c>
      <c r="T11" s="27">
        <v>934.66758036616079</v>
      </c>
      <c r="U11" s="27">
        <v>911.13475144077563</v>
      </c>
      <c r="V11" s="27">
        <v>890.09476963134227</v>
      </c>
      <c r="W11" s="27">
        <v>871.52776728230492</v>
      </c>
      <c r="X11" s="27">
        <v>854.83986124289095</v>
      </c>
      <c r="Y11" s="27">
        <v>839.9883760163716</v>
      </c>
      <c r="Z11" s="27">
        <v>827.24102095386695</v>
      </c>
      <c r="AA11" s="27">
        <v>816.82767391778384</v>
      </c>
      <c r="AB11" s="27">
        <v>808.75154321730838</v>
      </c>
    </row>
    <row r="12" spans="1:28">
      <c r="B12" s="28" t="s">
        <v>108</v>
      </c>
      <c r="C12" s="29"/>
      <c r="D12" s="25">
        <v>891.17165665633388</v>
      </c>
      <c r="E12" s="25">
        <v>904.60431908346777</v>
      </c>
      <c r="F12" s="25">
        <v>927.38431984138799</v>
      </c>
      <c r="G12" s="25">
        <v>924.30771931332583</v>
      </c>
      <c r="H12" s="25">
        <v>932.38147107755094</v>
      </c>
      <c r="I12" s="25">
        <v>915.44143673312374</v>
      </c>
      <c r="J12" s="25">
        <v>906.47019113080705</v>
      </c>
      <c r="K12" s="25">
        <v>882.80290727077045</v>
      </c>
      <c r="L12" s="25">
        <v>860.08674611469621</v>
      </c>
      <c r="M12" s="25">
        <v>837.068679287225</v>
      </c>
      <c r="N12" s="25">
        <v>810.71795237061849</v>
      </c>
      <c r="O12" s="25">
        <v>792.40279250016306</v>
      </c>
      <c r="P12" s="25">
        <v>783.04521190564037</v>
      </c>
      <c r="Q12" s="25">
        <v>769.70893333637491</v>
      </c>
      <c r="R12" s="25">
        <v>750.26871165798968</v>
      </c>
      <c r="S12" s="25">
        <v>722.7489915821659</v>
      </c>
      <c r="T12" s="25">
        <v>693.52194256445705</v>
      </c>
      <c r="U12" s="25">
        <v>685.55454000689906</v>
      </c>
      <c r="V12" s="25">
        <v>688.76217369955646</v>
      </c>
      <c r="W12" s="25">
        <v>688.0075303683102</v>
      </c>
      <c r="X12" s="25">
        <v>685.6463144896984</v>
      </c>
      <c r="Y12" s="25">
        <v>695.84775270318312</v>
      </c>
      <c r="Z12" s="25">
        <v>706.62804743695619</v>
      </c>
      <c r="AA12" s="25">
        <v>719.49671893397635</v>
      </c>
      <c r="AB12" s="25">
        <v>732.68692978934178</v>
      </c>
    </row>
    <row r="13" spans="1:28">
      <c r="A13" t="s">
        <v>139</v>
      </c>
      <c r="B13" s="28"/>
      <c r="C13" s="29" t="s">
        <v>122</v>
      </c>
      <c r="D13" s="27">
        <v>275.84021514849377</v>
      </c>
      <c r="E13" s="27">
        <v>292.25365782355141</v>
      </c>
      <c r="F13" s="27">
        <v>320.02596897197526</v>
      </c>
      <c r="G13" s="27">
        <v>329.29342253715106</v>
      </c>
      <c r="H13" s="27">
        <v>340.6994305419035</v>
      </c>
      <c r="I13" s="27">
        <v>343.44592129565655</v>
      </c>
      <c r="J13" s="27">
        <v>346.88418470827912</v>
      </c>
      <c r="K13" s="27">
        <v>345.72590350751557</v>
      </c>
      <c r="L13" s="27">
        <v>345.48265774430052</v>
      </c>
      <c r="M13" s="27">
        <v>345.30739068856525</v>
      </c>
      <c r="N13" s="27">
        <v>345.28344350968547</v>
      </c>
      <c r="O13" s="27">
        <v>345.37225273154792</v>
      </c>
      <c r="P13" s="27">
        <v>345.53894881699745</v>
      </c>
      <c r="Q13" s="27">
        <v>345.87530865768156</v>
      </c>
      <c r="R13" s="27">
        <v>346.30360314975587</v>
      </c>
      <c r="S13" s="27">
        <v>346.92723473399263</v>
      </c>
      <c r="T13" s="27">
        <v>347.76165668099156</v>
      </c>
      <c r="U13" s="27">
        <v>348.78322799742932</v>
      </c>
      <c r="V13" s="27">
        <v>349.97739943363746</v>
      </c>
      <c r="W13" s="27">
        <v>351.5114086624431</v>
      </c>
      <c r="X13" s="27">
        <v>352.44156468094189</v>
      </c>
      <c r="Y13" s="27">
        <v>353.8378029971401</v>
      </c>
      <c r="Z13" s="27">
        <v>355.17592587348508</v>
      </c>
      <c r="AA13" s="27">
        <v>356.58622434344011</v>
      </c>
      <c r="AB13" s="27">
        <v>357.94468214836968</v>
      </c>
    </row>
    <row r="14" spans="1:28">
      <c r="A14" s="3" t="s">
        <v>139</v>
      </c>
      <c r="B14" s="28"/>
      <c r="C14" s="29" t="s">
        <v>123</v>
      </c>
      <c r="D14" s="27">
        <v>36.623472586305297</v>
      </c>
      <c r="E14" s="27">
        <v>49.379469588119683</v>
      </c>
      <c r="F14" s="27">
        <v>60.425780247788516</v>
      </c>
      <c r="G14" s="27">
        <v>66.008868685144577</v>
      </c>
      <c r="H14" s="27">
        <v>74.910670726214391</v>
      </c>
      <c r="I14" s="27">
        <v>84.608169705048155</v>
      </c>
      <c r="J14" s="27">
        <v>97.010637680604177</v>
      </c>
      <c r="K14" s="27">
        <v>103.55331614811212</v>
      </c>
      <c r="L14" s="27">
        <v>110.89724961277356</v>
      </c>
      <c r="M14" s="27">
        <v>118.23253678045715</v>
      </c>
      <c r="N14" s="27">
        <v>125.55170316926238</v>
      </c>
      <c r="O14" s="27">
        <v>132.87559588028611</v>
      </c>
      <c r="P14" s="27">
        <v>140.19253948292859</v>
      </c>
      <c r="Q14" s="27">
        <v>147.49965745917018</v>
      </c>
      <c r="R14" s="27">
        <v>154.78187123126747</v>
      </c>
      <c r="S14" s="27">
        <v>162.08993997217286</v>
      </c>
      <c r="T14" s="27">
        <v>169.46327269050721</v>
      </c>
      <c r="U14" s="27">
        <v>176.91896932207496</v>
      </c>
      <c r="V14" s="27">
        <v>184.47057649490168</v>
      </c>
      <c r="W14" s="27">
        <v>192.0818089044725</v>
      </c>
      <c r="X14" s="27">
        <v>199.70497542089765</v>
      </c>
      <c r="Y14" s="27">
        <v>207.42046520362942</v>
      </c>
      <c r="Z14" s="27">
        <v>215.2519712461918</v>
      </c>
      <c r="AA14" s="27">
        <v>223.20828922783528</v>
      </c>
      <c r="AB14" s="27">
        <v>231.21905586905672</v>
      </c>
    </row>
    <row r="15" spans="1:28">
      <c r="A15" s="3" t="s">
        <v>139</v>
      </c>
      <c r="B15" s="28"/>
      <c r="C15" s="29" t="s">
        <v>124</v>
      </c>
      <c r="D15" s="27">
        <v>578.70796892153476</v>
      </c>
      <c r="E15" s="27">
        <v>562.97119167179665</v>
      </c>
      <c r="F15" s="27">
        <v>546.93257062162422</v>
      </c>
      <c r="G15" s="27">
        <v>529.00542809103013</v>
      </c>
      <c r="H15" s="27">
        <v>516.77136980943305</v>
      </c>
      <c r="I15" s="27">
        <v>487.38734573241908</v>
      </c>
      <c r="J15" s="27">
        <v>462.57536874192368</v>
      </c>
      <c r="K15" s="27">
        <v>433.52368761514271</v>
      </c>
      <c r="L15" s="27">
        <v>403.70683875762211</v>
      </c>
      <c r="M15" s="27">
        <v>373.52875181820252</v>
      </c>
      <c r="N15" s="27">
        <v>339.88280569167063</v>
      </c>
      <c r="O15" s="27">
        <v>314.15494388832911</v>
      </c>
      <c r="P15" s="27">
        <v>297.31372360571436</v>
      </c>
      <c r="Q15" s="27">
        <v>276.33396721952317</v>
      </c>
      <c r="R15" s="27">
        <v>249.18323727696637</v>
      </c>
      <c r="S15" s="27">
        <v>213.73181687600032</v>
      </c>
      <c r="T15" s="27">
        <v>176.29701319295833</v>
      </c>
      <c r="U15" s="27">
        <v>159.85234268739481</v>
      </c>
      <c r="V15" s="27">
        <v>154.31419777101738</v>
      </c>
      <c r="W15" s="27">
        <v>144.41431280139454</v>
      </c>
      <c r="X15" s="27">
        <v>133.49977438785888</v>
      </c>
      <c r="Y15" s="27">
        <v>134.58948450241357</v>
      </c>
      <c r="Z15" s="27">
        <v>136.20015031727934</v>
      </c>
      <c r="AA15" s="27">
        <v>139.70220536270099</v>
      </c>
      <c r="AB15" s="27">
        <v>143.52319177191538</v>
      </c>
    </row>
    <row r="16" spans="1:28">
      <c r="B16" s="28" t="s">
        <v>109</v>
      </c>
      <c r="C16" s="29"/>
      <c r="D16" s="25">
        <v>325.82584988366006</v>
      </c>
      <c r="E16" s="25">
        <v>330.39087427783744</v>
      </c>
      <c r="F16" s="25">
        <v>338.12815259681975</v>
      </c>
      <c r="G16" s="25">
        <v>324.03474249615954</v>
      </c>
      <c r="H16" s="25">
        <v>316.30271008436756</v>
      </c>
      <c r="I16" s="25">
        <v>309.3267147528598</v>
      </c>
      <c r="J16" s="25">
        <v>302.17805769021879</v>
      </c>
      <c r="K16" s="25">
        <v>298.35833473606613</v>
      </c>
      <c r="L16" s="25">
        <v>294.50802029834171</v>
      </c>
      <c r="M16" s="25">
        <v>291.05286335409033</v>
      </c>
      <c r="N16" s="25">
        <v>288.00851799239331</v>
      </c>
      <c r="O16" s="25">
        <v>285.41506281097872</v>
      </c>
      <c r="P16" s="25">
        <v>283.21537858998454</v>
      </c>
      <c r="Q16" s="25">
        <v>281.22015731234575</v>
      </c>
      <c r="R16" s="25">
        <v>279.60182189436239</v>
      </c>
      <c r="S16" s="25">
        <v>278.06635294433852</v>
      </c>
      <c r="T16" s="25">
        <v>276.48790271243166</v>
      </c>
      <c r="U16" s="25">
        <v>275.98713632674617</v>
      </c>
      <c r="V16" s="25">
        <v>276.26463376131949</v>
      </c>
      <c r="W16" s="25">
        <v>276.89437405653331</v>
      </c>
      <c r="X16" s="25">
        <v>277.74560983016636</v>
      </c>
      <c r="Y16" s="25">
        <v>278.97826042935577</v>
      </c>
      <c r="Z16" s="25">
        <v>280.73401797810556</v>
      </c>
      <c r="AA16" s="25">
        <v>282.46428765094976</v>
      </c>
      <c r="AB16" s="25">
        <v>284.07441111834515</v>
      </c>
    </row>
    <row r="17" spans="1:28">
      <c r="A17" s="3" t="s">
        <v>139</v>
      </c>
      <c r="B17" s="28"/>
      <c r="C17" s="29" t="s">
        <v>125</v>
      </c>
      <c r="D17" s="27">
        <v>325.82584988366006</v>
      </c>
      <c r="E17" s="27">
        <v>330.39087427783744</v>
      </c>
      <c r="F17" s="27">
        <v>338.12815259681975</v>
      </c>
      <c r="G17" s="27">
        <v>324.03474249615954</v>
      </c>
      <c r="H17" s="27">
        <v>316.30271008436756</v>
      </c>
      <c r="I17" s="27">
        <v>309.3267147528598</v>
      </c>
      <c r="J17" s="27">
        <v>302.17805769021879</v>
      </c>
      <c r="K17" s="27">
        <v>298.35833473606613</v>
      </c>
      <c r="L17" s="27">
        <v>294.50802029834171</v>
      </c>
      <c r="M17" s="27">
        <v>291.05286335409033</v>
      </c>
      <c r="N17" s="27">
        <v>288.00851799239331</v>
      </c>
      <c r="O17" s="27">
        <v>285.41506281097872</v>
      </c>
      <c r="P17" s="27">
        <v>283.21537858998454</v>
      </c>
      <c r="Q17" s="27">
        <v>281.22015731234575</v>
      </c>
      <c r="R17" s="27">
        <v>279.60182189436239</v>
      </c>
      <c r="S17" s="27">
        <v>278.06635294433852</v>
      </c>
      <c r="T17" s="27">
        <v>276.48790271243166</v>
      </c>
      <c r="U17" s="27">
        <v>275.98713632674617</v>
      </c>
      <c r="V17" s="27">
        <v>276.26463376131949</v>
      </c>
      <c r="W17" s="27">
        <v>276.89437405653331</v>
      </c>
      <c r="X17" s="27">
        <v>277.74560983016636</v>
      </c>
      <c r="Y17" s="27">
        <v>278.97826042935577</v>
      </c>
      <c r="Z17" s="27">
        <v>280.73401797810556</v>
      </c>
      <c r="AA17" s="27">
        <v>282.46428765094976</v>
      </c>
      <c r="AB17" s="27">
        <v>284.07441111834515</v>
      </c>
    </row>
    <row r="18" spans="1:28">
      <c r="B18" s="28" t="s">
        <v>110</v>
      </c>
      <c r="C18" s="29"/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</row>
    <row r="19" spans="1:28">
      <c r="A19" s="3" t="s">
        <v>139</v>
      </c>
      <c r="B19" s="28"/>
      <c r="C19" s="29" t="s">
        <v>126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</row>
    <row r="20" spans="1:28">
      <c r="A20" t="s">
        <v>140</v>
      </c>
      <c r="B20" s="28" t="s">
        <v>111</v>
      </c>
      <c r="C20" s="29"/>
      <c r="D20" s="25">
        <v>242.45367028470565</v>
      </c>
      <c r="E20" s="25">
        <v>298.310765605146</v>
      </c>
      <c r="F20" s="25">
        <v>368.39767118790405</v>
      </c>
      <c r="G20" s="25">
        <v>450.76360438045594</v>
      </c>
      <c r="H20" s="25">
        <v>546.1060956792503</v>
      </c>
      <c r="I20" s="25">
        <v>643.03885094672478</v>
      </c>
      <c r="J20" s="25">
        <v>722.97269129904544</v>
      </c>
      <c r="K20" s="25">
        <v>805.06612663941542</v>
      </c>
      <c r="L20" s="25">
        <v>883.13019620556543</v>
      </c>
      <c r="M20" s="25">
        <v>957.43931394434446</v>
      </c>
      <c r="N20" s="25">
        <v>1028.0165672633755</v>
      </c>
      <c r="O20" s="25">
        <v>1094.8778512442043</v>
      </c>
      <c r="P20" s="25">
        <v>1158.1788464786455</v>
      </c>
      <c r="Q20" s="25">
        <v>1218.0624712896927</v>
      </c>
      <c r="R20" s="25">
        <v>1274.674414050708</v>
      </c>
      <c r="S20" s="25">
        <v>1328.8442275845041</v>
      </c>
      <c r="T20" s="25">
        <v>1380.8411546526086</v>
      </c>
      <c r="U20" s="25">
        <v>1430.8246216884438</v>
      </c>
      <c r="V20" s="25">
        <v>1479.1329297980687</v>
      </c>
      <c r="W20" s="25">
        <v>1525.9774470305854</v>
      </c>
      <c r="X20" s="25">
        <v>1571.7261511826248</v>
      </c>
      <c r="Y20" s="25">
        <v>1616.6646402086342</v>
      </c>
      <c r="Z20" s="25">
        <v>1660.8715387725038</v>
      </c>
      <c r="AA20" s="25">
        <v>1704.6409022938819</v>
      </c>
      <c r="AB20" s="25">
        <v>1748.2060137493829</v>
      </c>
    </row>
    <row r="21" spans="1:28">
      <c r="B21" s="28" t="s">
        <v>112</v>
      </c>
      <c r="C21" s="29"/>
      <c r="D21" s="25">
        <v>2791.9403232363757</v>
      </c>
      <c r="E21" s="25">
        <v>2745.5110566970998</v>
      </c>
      <c r="F21" s="25">
        <v>2707.1538586332777</v>
      </c>
      <c r="G21" s="25">
        <v>2606.3896607519941</v>
      </c>
      <c r="H21" s="25">
        <v>2531.8854232952663</v>
      </c>
      <c r="I21" s="25">
        <v>2412.4206287368456</v>
      </c>
      <c r="J21" s="25">
        <v>2307.0792868758062</v>
      </c>
      <c r="K21" s="25">
        <v>2200.9840921997866</v>
      </c>
      <c r="L21" s="25">
        <v>2092.1775239475924</v>
      </c>
      <c r="M21" s="25">
        <v>1983.0435544497439</v>
      </c>
      <c r="N21" s="25">
        <v>1862.3633880960274</v>
      </c>
      <c r="O21" s="25">
        <v>1768.3774328126633</v>
      </c>
      <c r="P21" s="25">
        <v>1705.0488058302435</v>
      </c>
      <c r="Q21" s="25">
        <v>1628.898996636058</v>
      </c>
      <c r="R21" s="25">
        <v>1532.2340412122733</v>
      </c>
      <c r="S21" s="25">
        <v>1408.6686433889902</v>
      </c>
      <c r="T21" s="25">
        <v>1281.468930483783</v>
      </c>
      <c r="U21" s="25">
        <v>1227.8486302887191</v>
      </c>
      <c r="V21" s="25">
        <v>1212.6331991866923</v>
      </c>
      <c r="W21" s="25">
        <v>1183.9645169314326</v>
      </c>
      <c r="X21" s="25">
        <v>1153.9263340398572</v>
      </c>
      <c r="Y21" s="25">
        <v>1165.7740718055891</v>
      </c>
      <c r="Z21" s="25">
        <v>1180.7583858352928</v>
      </c>
      <c r="AA21" s="25">
        <v>1202.7146001402232</v>
      </c>
      <c r="AB21" s="25">
        <v>1226.2910658538071</v>
      </c>
    </row>
    <row r="22" spans="1:28">
      <c r="A22" t="s">
        <v>141</v>
      </c>
      <c r="B22" s="28"/>
      <c r="C22" s="29" t="s">
        <v>127</v>
      </c>
      <c r="D22" s="27">
        <v>564.74500345902834</v>
      </c>
      <c r="E22" s="27">
        <v>561.93996242754827</v>
      </c>
      <c r="F22" s="27">
        <v>571.01028363526825</v>
      </c>
      <c r="G22" s="27">
        <v>530.69180249825399</v>
      </c>
      <c r="H22" s="27">
        <v>499.99623380771936</v>
      </c>
      <c r="I22" s="27">
        <v>478.97767214516898</v>
      </c>
      <c r="J22" s="27">
        <v>458.11419148203299</v>
      </c>
      <c r="K22" s="27">
        <v>448.59081200852148</v>
      </c>
      <c r="L22" s="27">
        <v>440.86448378743029</v>
      </c>
      <c r="M22" s="27">
        <v>434.84831076650181</v>
      </c>
      <c r="N22" s="27">
        <v>430.28631296608273</v>
      </c>
      <c r="O22" s="27">
        <v>427.09720027654123</v>
      </c>
      <c r="P22" s="27">
        <v>425.12723380947426</v>
      </c>
      <c r="Q22" s="27">
        <v>424.20551545945898</v>
      </c>
      <c r="R22" s="27">
        <v>424.23100197008591</v>
      </c>
      <c r="S22" s="27">
        <v>425.26977135360715</v>
      </c>
      <c r="T22" s="27">
        <v>427.0937129376133</v>
      </c>
      <c r="U22" s="27">
        <v>430.09120118988915</v>
      </c>
      <c r="V22" s="27">
        <v>434.25374678287176</v>
      </c>
      <c r="W22" s="27">
        <v>439.12264569243416</v>
      </c>
      <c r="X22" s="27">
        <v>444.72219427685161</v>
      </c>
      <c r="Y22" s="27">
        <v>451.16847366082953</v>
      </c>
      <c r="Z22" s="27">
        <v>458.48198616749448</v>
      </c>
      <c r="AA22" s="27">
        <v>466.0566191902991</v>
      </c>
      <c r="AB22" s="27">
        <v>473.90368698439016</v>
      </c>
    </row>
    <row r="23" spans="1:28">
      <c r="A23" t="s">
        <v>141</v>
      </c>
      <c r="B23" s="28"/>
      <c r="C23" s="29" t="s">
        <v>128</v>
      </c>
      <c r="D23" s="27">
        <v>1993.6809162906377</v>
      </c>
      <c r="E23" s="27">
        <v>1945.6150665182167</v>
      </c>
      <c r="F23" s="27">
        <v>1895.8693602272747</v>
      </c>
      <c r="G23" s="27">
        <v>1839.0549049292702</v>
      </c>
      <c r="H23" s="27">
        <v>1797.5732822522589</v>
      </c>
      <c r="I23" s="27">
        <v>1699.4141631521929</v>
      </c>
      <c r="J23" s="27">
        <v>1614.9002687923698</v>
      </c>
      <c r="K23" s="27">
        <v>1518.4248267286134</v>
      </c>
      <c r="L23" s="27">
        <v>1417.5999240370129</v>
      </c>
      <c r="M23" s="27">
        <v>1314.8059536933167</v>
      </c>
      <c r="N23" s="27">
        <v>1199.1160607475319</v>
      </c>
      <c r="O23" s="27">
        <v>1108.8228687512767</v>
      </c>
      <c r="P23" s="27">
        <v>1047.9265356702481</v>
      </c>
      <c r="Q23" s="27">
        <v>973.01878476556794</v>
      </c>
      <c r="R23" s="27">
        <v>876.62574429760298</v>
      </c>
      <c r="S23" s="27">
        <v>752.00123904242741</v>
      </c>
      <c r="T23" s="27">
        <v>622.67354023966845</v>
      </c>
      <c r="U23" s="27">
        <v>565.60698794443158</v>
      </c>
      <c r="V23" s="27">
        <v>545.65116624107304</v>
      </c>
      <c r="W23" s="27">
        <v>511.29252810616475</v>
      </c>
      <c r="X23" s="27">
        <v>474.54766586407862</v>
      </c>
      <c r="Y23" s="27">
        <v>478.54643311134618</v>
      </c>
      <c r="Z23" s="27">
        <v>484.51965824497216</v>
      </c>
      <c r="AA23" s="27">
        <v>496.82842580560339</v>
      </c>
      <c r="AB23" s="27">
        <v>510.13745414197143</v>
      </c>
    </row>
    <row r="24" spans="1:28">
      <c r="A24" t="s">
        <v>137</v>
      </c>
      <c r="B24" s="28"/>
      <c r="C24" s="29" t="s">
        <v>129</v>
      </c>
      <c r="D24" s="27">
        <v>233.51440348671005</v>
      </c>
      <c r="E24" s="27">
        <v>237.9560277513348</v>
      </c>
      <c r="F24" s="27">
        <v>240.27421477073429</v>
      </c>
      <c r="G24" s="27">
        <v>236.64295332447017</v>
      </c>
      <c r="H24" s="27">
        <v>234.31590723528808</v>
      </c>
      <c r="I24" s="27">
        <v>234.02879343948351</v>
      </c>
      <c r="J24" s="27">
        <v>234.06482660140335</v>
      </c>
      <c r="K24" s="27">
        <v>233.96845346265184</v>
      </c>
      <c r="L24" s="27">
        <v>233.71311612314912</v>
      </c>
      <c r="M24" s="27">
        <v>233.38928998992529</v>
      </c>
      <c r="N24" s="27">
        <v>232.9610143824126</v>
      </c>
      <c r="O24" s="27">
        <v>232.45736378484534</v>
      </c>
      <c r="P24" s="27">
        <v>231.99503635052116</v>
      </c>
      <c r="Q24" s="27">
        <v>231.67469641103088</v>
      </c>
      <c r="R24" s="27">
        <v>231.37729494458452</v>
      </c>
      <c r="S24" s="27">
        <v>231.39763299295555</v>
      </c>
      <c r="T24" s="27">
        <v>231.7016773065011</v>
      </c>
      <c r="U24" s="27">
        <v>232.15044115439841</v>
      </c>
      <c r="V24" s="27">
        <v>232.72828616274754</v>
      </c>
      <c r="W24" s="27">
        <v>233.54934313283377</v>
      </c>
      <c r="X24" s="27">
        <v>234.65647389892709</v>
      </c>
      <c r="Y24" s="27">
        <v>236.05916503341342</v>
      </c>
      <c r="Z24" s="27">
        <v>237.75674142282597</v>
      </c>
      <c r="AA24" s="27">
        <v>239.82955514432061</v>
      </c>
      <c r="AB24" s="27">
        <v>242.24992472744543</v>
      </c>
    </row>
    <row r="25" spans="1:28">
      <c r="B25" s="28" t="s">
        <v>113</v>
      </c>
      <c r="C25" s="29"/>
      <c r="D25" s="25">
        <v>3629.0673419965251</v>
      </c>
      <c r="E25" s="25">
        <v>6280.9242076093351</v>
      </c>
      <c r="F25" s="25">
        <v>8077.4963481976683</v>
      </c>
      <c r="G25" s="25">
        <v>7971.7636663912253</v>
      </c>
      <c r="H25" s="25">
        <v>8294.0072031682794</v>
      </c>
      <c r="I25" s="25">
        <v>8776.9760078954278</v>
      </c>
      <c r="J25" s="25">
        <v>8945.8828414883064</v>
      </c>
      <c r="K25" s="25">
        <v>9444.1971076661448</v>
      </c>
      <c r="L25" s="25">
        <v>9913.0923718090926</v>
      </c>
      <c r="M25" s="25">
        <v>10397.174833016128</v>
      </c>
      <c r="N25" s="25">
        <v>10851.117488602044</v>
      </c>
      <c r="O25" s="25">
        <v>11341.472511810867</v>
      </c>
      <c r="P25" s="25">
        <v>11812.306590675573</v>
      </c>
      <c r="Q25" s="25">
        <v>12324.293192760601</v>
      </c>
      <c r="R25" s="25">
        <v>12835.530622881928</v>
      </c>
      <c r="S25" s="25">
        <v>13350.470165069357</v>
      </c>
      <c r="T25" s="25">
        <v>13871.586314160391</v>
      </c>
      <c r="U25" s="25">
        <v>14397.676692308956</v>
      </c>
      <c r="V25" s="25">
        <v>14934.941103122143</v>
      </c>
      <c r="W25" s="25">
        <v>15483.320984804339</v>
      </c>
      <c r="X25" s="25">
        <v>16041.126179472707</v>
      </c>
      <c r="Y25" s="25">
        <v>16607.630166222723</v>
      </c>
      <c r="Z25" s="25">
        <v>17182.983131227684</v>
      </c>
      <c r="AA25" s="25">
        <v>17764.035040094797</v>
      </c>
      <c r="AB25" s="25">
        <v>18347.860421154124</v>
      </c>
    </row>
    <row r="26" spans="1:28">
      <c r="A26" t="s">
        <v>137</v>
      </c>
      <c r="B26" s="28"/>
      <c r="C26" s="29" t="s">
        <v>130</v>
      </c>
      <c r="D26" s="27">
        <v>738.12641703209033</v>
      </c>
      <c r="E26" s="27">
        <v>1275.0258060898243</v>
      </c>
      <c r="F26" s="27">
        <v>1635.6675108207564</v>
      </c>
      <c r="G26" s="27">
        <v>1607.0558993649097</v>
      </c>
      <c r="H26" s="27">
        <v>1664.1918625263706</v>
      </c>
      <c r="I26" s="27">
        <v>1752.1292168405964</v>
      </c>
      <c r="J26" s="27">
        <v>1774.1982796918035</v>
      </c>
      <c r="K26" s="27">
        <v>1861.4991136950412</v>
      </c>
      <c r="L26" s="27">
        <v>1938.5073249925447</v>
      </c>
      <c r="M26" s="27">
        <v>2018.773792830824</v>
      </c>
      <c r="N26" s="27">
        <v>2090.3232896535901</v>
      </c>
      <c r="O26" s="27">
        <v>2176.5728240546728</v>
      </c>
      <c r="P26" s="27">
        <v>2256.0553459888001</v>
      </c>
      <c r="Q26" s="27">
        <v>2350.0541699175828</v>
      </c>
      <c r="R26" s="27">
        <v>2441.7218842829266</v>
      </c>
      <c r="S26" s="27">
        <v>2532.4064840171413</v>
      </c>
      <c r="T26" s="27">
        <v>2623.3924355165659</v>
      </c>
      <c r="U26" s="27">
        <v>2714.4698993567622</v>
      </c>
      <c r="V26" s="27">
        <v>2806.504231684828</v>
      </c>
      <c r="W26" s="27">
        <v>2899.2541367415756</v>
      </c>
      <c r="X26" s="27">
        <v>2992.2096078883142</v>
      </c>
      <c r="Y26" s="27">
        <v>3085.9423967477219</v>
      </c>
      <c r="Z26" s="27">
        <v>3180.0755320440358</v>
      </c>
      <c r="AA26" s="27">
        <v>3272.9697859815378</v>
      </c>
      <c r="AB26" s="27">
        <v>3363.7296034789106</v>
      </c>
    </row>
    <row r="27" spans="1:28">
      <c r="A27" t="s">
        <v>138</v>
      </c>
      <c r="B27" s="28"/>
      <c r="C27" s="29" t="s">
        <v>131</v>
      </c>
      <c r="D27" s="27">
        <v>2890.940924964435</v>
      </c>
      <c r="E27" s="27">
        <v>5005.898401519511</v>
      </c>
      <c r="F27" s="27">
        <v>6441.8288373769119</v>
      </c>
      <c r="G27" s="27">
        <v>6364.7077670263161</v>
      </c>
      <c r="H27" s="27">
        <v>6629.8153406419078</v>
      </c>
      <c r="I27" s="27">
        <v>7024.8467910548306</v>
      </c>
      <c r="J27" s="27">
        <v>7171.6845617965037</v>
      </c>
      <c r="K27" s="27">
        <v>7582.6979939711036</v>
      </c>
      <c r="L27" s="27">
        <v>7974.5850468165481</v>
      </c>
      <c r="M27" s="27">
        <v>8378.4010401853047</v>
      </c>
      <c r="N27" s="27">
        <v>8760.7941989484534</v>
      </c>
      <c r="O27" s="27">
        <v>9164.8996877561949</v>
      </c>
      <c r="P27" s="27">
        <v>9556.2512446867731</v>
      </c>
      <c r="Q27" s="27">
        <v>9974.2390228430177</v>
      </c>
      <c r="R27" s="27">
        <v>10393.808738599002</v>
      </c>
      <c r="S27" s="27">
        <v>10818.063681052216</v>
      </c>
      <c r="T27" s="27">
        <v>11248.193878643826</v>
      </c>
      <c r="U27" s="27">
        <v>11683.206792952195</v>
      </c>
      <c r="V27" s="27">
        <v>12128.436871437314</v>
      </c>
      <c r="W27" s="27">
        <v>12584.066848062763</v>
      </c>
      <c r="X27" s="27">
        <v>13048.916571584392</v>
      </c>
      <c r="Y27" s="27">
        <v>13521.687769475002</v>
      </c>
      <c r="Z27" s="27">
        <v>14002.907599183647</v>
      </c>
      <c r="AA27" s="27">
        <v>14491.065254113259</v>
      </c>
      <c r="AB27" s="27">
        <v>14984.130817675214</v>
      </c>
    </row>
    <row r="28" spans="1:28">
      <c r="A28" t="s">
        <v>139</v>
      </c>
      <c r="B28" s="28"/>
      <c r="C28" s="29" t="s">
        <v>132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</row>
    <row r="29" spans="1:28">
      <c r="B29" s="28" t="s">
        <v>133</v>
      </c>
      <c r="C29" s="29"/>
      <c r="D29" s="25">
        <v>0</v>
      </c>
      <c r="E29" s="25">
        <v>0</v>
      </c>
      <c r="F29" s="25">
        <v>0</v>
      </c>
      <c r="G29" s="25">
        <v>0.33093742057337366</v>
      </c>
      <c r="H29" s="25">
        <v>0.57609960296899132</v>
      </c>
      <c r="I29" s="25">
        <v>0.94083861439802097</v>
      </c>
      <c r="J29" s="25">
        <v>1.4177159030887223</v>
      </c>
      <c r="K29" s="25">
        <v>2.0837409945917491</v>
      </c>
      <c r="L29" s="25">
        <v>3.2261598797570885</v>
      </c>
      <c r="M29" s="25">
        <v>5.1188727444757474</v>
      </c>
      <c r="N29" s="25">
        <v>8.2508471308179328</v>
      </c>
      <c r="O29" s="25">
        <v>13.42945428271061</v>
      </c>
      <c r="P29" s="25">
        <v>21.988358351269632</v>
      </c>
      <c r="Q29" s="25">
        <v>30.95084703384239</v>
      </c>
      <c r="R29" s="25">
        <v>47.166853371093339</v>
      </c>
      <c r="S29" s="25">
        <v>70.512255474647304</v>
      </c>
      <c r="T29" s="25">
        <v>91.057554880637412</v>
      </c>
      <c r="U29" s="25">
        <v>114.90773017127131</v>
      </c>
      <c r="V29" s="25">
        <v>133.26784864200522</v>
      </c>
      <c r="W29" s="25">
        <v>147.92667707187525</v>
      </c>
      <c r="X29" s="25">
        <v>170.82736767458016</v>
      </c>
      <c r="Y29" s="25">
        <v>194.32607700987217</v>
      </c>
      <c r="Z29" s="25">
        <v>220.09915168469698</v>
      </c>
      <c r="AA29" s="25">
        <v>247.01917554812366</v>
      </c>
      <c r="AB29" s="25">
        <v>275.01387993427278</v>
      </c>
    </row>
    <row r="30" spans="1:28">
      <c r="A30" t="s">
        <v>137</v>
      </c>
      <c r="B30" s="28"/>
      <c r="C30" s="29" t="s">
        <v>114</v>
      </c>
      <c r="D30" s="27">
        <v>0</v>
      </c>
      <c r="E30" s="27">
        <v>0</v>
      </c>
      <c r="F30" s="27">
        <v>0</v>
      </c>
      <c r="G30" s="27">
        <v>0.33093742057337366</v>
      </c>
      <c r="H30" s="27">
        <v>0.57609960296899132</v>
      </c>
      <c r="I30" s="27">
        <v>0.94083861439802097</v>
      </c>
      <c r="J30" s="27">
        <v>1.4177159030887223</v>
      </c>
      <c r="K30" s="27">
        <v>2.0837409945917491</v>
      </c>
      <c r="L30" s="27">
        <v>3.2261598797570885</v>
      </c>
      <c r="M30" s="27">
        <v>5.1188727444757474</v>
      </c>
      <c r="N30" s="27">
        <v>8.2508471308179328</v>
      </c>
      <c r="O30" s="27">
        <v>13.42945428271061</v>
      </c>
      <c r="P30" s="27">
        <v>21.988358351269632</v>
      </c>
      <c r="Q30" s="27">
        <v>30.95084703384239</v>
      </c>
      <c r="R30" s="27">
        <v>47.166853371093339</v>
      </c>
      <c r="S30" s="27">
        <v>70.512255474647304</v>
      </c>
      <c r="T30" s="27">
        <v>91.057554880637412</v>
      </c>
      <c r="U30" s="27">
        <v>114.90773017127131</v>
      </c>
      <c r="V30" s="27">
        <v>133.26784864200522</v>
      </c>
      <c r="W30" s="27">
        <v>147.92667707187525</v>
      </c>
      <c r="X30" s="27">
        <v>170.82736767458016</v>
      </c>
      <c r="Y30" s="27">
        <v>194.32607700987217</v>
      </c>
      <c r="Z30" s="27">
        <v>220.09915168469698</v>
      </c>
      <c r="AA30" s="27">
        <v>247.01917554812366</v>
      </c>
      <c r="AB30" s="27">
        <v>275.01387993427278</v>
      </c>
    </row>
    <row r="31" spans="1:28">
      <c r="A31" s="3" t="s">
        <v>137</v>
      </c>
      <c r="B31" s="28"/>
      <c r="C31" s="29" t="s">
        <v>134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</row>
    <row r="32" spans="1:28">
      <c r="A32" s="3" t="s">
        <v>137</v>
      </c>
      <c r="B32" s="28"/>
      <c r="C32" s="29" t="s">
        <v>135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</row>
    <row r="33" spans="2:28">
      <c r="B33" s="3"/>
      <c r="C33" s="3"/>
      <c r="D33" s="25">
        <v>34076.412237049808</v>
      </c>
      <c r="E33" s="25">
        <v>37975.530283994449</v>
      </c>
      <c r="F33" s="25">
        <v>40764.532066516913</v>
      </c>
      <c r="G33" s="25">
        <v>40718.22075448239</v>
      </c>
      <c r="H33" s="25">
        <v>41213.725726424724</v>
      </c>
      <c r="I33" s="25">
        <v>41826.18435028565</v>
      </c>
      <c r="J33" s="25">
        <v>42218.5392496122</v>
      </c>
      <c r="K33" s="25">
        <v>42978.179878868381</v>
      </c>
      <c r="L33" s="25">
        <v>43668.022758801526</v>
      </c>
      <c r="M33" s="25">
        <v>44352.644578632462</v>
      </c>
      <c r="N33" s="25">
        <v>44976.737096468911</v>
      </c>
      <c r="O33" s="25">
        <v>45655.379288469543</v>
      </c>
      <c r="P33" s="25">
        <v>46344.138250259704</v>
      </c>
      <c r="Q33" s="25">
        <v>47051.978299757051</v>
      </c>
      <c r="R33" s="25">
        <v>47731.760541297859</v>
      </c>
      <c r="S33" s="25">
        <v>48404.655636312149</v>
      </c>
      <c r="T33" s="25">
        <v>49088.519519725691</v>
      </c>
      <c r="U33" s="25">
        <v>49885.615411422114</v>
      </c>
      <c r="V33" s="25">
        <v>50750.735580414577</v>
      </c>
      <c r="W33" s="25">
        <v>51620.19361546103</v>
      </c>
      <c r="X33" s="25">
        <v>52518.055466730795</v>
      </c>
      <c r="Y33" s="25">
        <v>53500.340712589837</v>
      </c>
      <c r="Z33" s="25">
        <v>54520.870143179156</v>
      </c>
      <c r="AA33" s="25">
        <v>55588.293993296858</v>
      </c>
      <c r="AB33" s="25">
        <v>56687.500228138611</v>
      </c>
    </row>
  </sheetData>
  <mergeCells count="1">
    <mergeCell ref="B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/>
  </sheetViews>
  <sheetFormatPr defaultRowHeight="14.5"/>
  <cols>
    <col min="1" max="1" width="22.1796875" customWidth="1"/>
    <col min="3" max="3" width="18.453125" customWidth="1"/>
  </cols>
  <sheetData>
    <row r="1" spans="1:29" ht="28.5">
      <c r="A1" s="30" t="s">
        <v>136</v>
      </c>
      <c r="B1" s="34" t="s">
        <v>143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6"/>
      <c r="AC1" s="30"/>
    </row>
    <row r="2" spans="1:29">
      <c r="B2" s="22"/>
      <c r="C2" s="22"/>
      <c r="D2" s="23">
        <v>2006</v>
      </c>
      <c r="E2" s="23">
        <v>2007</v>
      </c>
      <c r="F2" s="23">
        <v>2008</v>
      </c>
      <c r="G2" s="23">
        <v>2009</v>
      </c>
      <c r="H2" s="23">
        <v>2010</v>
      </c>
      <c r="I2" s="23">
        <v>2011</v>
      </c>
      <c r="J2" s="23">
        <v>2012</v>
      </c>
      <c r="K2" s="23">
        <v>2013</v>
      </c>
      <c r="L2" s="23">
        <v>2014</v>
      </c>
      <c r="M2" s="23">
        <v>2015</v>
      </c>
      <c r="N2" s="23">
        <v>2016</v>
      </c>
      <c r="O2" s="23">
        <v>2017</v>
      </c>
      <c r="P2" s="23">
        <v>2018</v>
      </c>
      <c r="Q2" s="23">
        <v>2019</v>
      </c>
      <c r="R2" s="23">
        <v>2020</v>
      </c>
      <c r="S2" s="23">
        <v>2021</v>
      </c>
      <c r="T2" s="23">
        <v>2022</v>
      </c>
      <c r="U2" s="23">
        <v>2023</v>
      </c>
      <c r="V2" s="23">
        <v>2024</v>
      </c>
      <c r="W2" s="23">
        <v>2025</v>
      </c>
      <c r="X2" s="23">
        <v>2026</v>
      </c>
      <c r="Y2" s="23">
        <v>2027</v>
      </c>
      <c r="Z2" s="23">
        <v>2028</v>
      </c>
      <c r="AA2" s="23">
        <v>2029</v>
      </c>
      <c r="AB2" s="23">
        <v>2030</v>
      </c>
    </row>
    <row r="3" spans="1:29">
      <c r="B3" s="24" t="s">
        <v>106</v>
      </c>
      <c r="C3" s="22"/>
      <c r="D3" s="25">
        <v>119.97987588713281</v>
      </c>
      <c r="E3" s="25">
        <v>123.13363971652768</v>
      </c>
      <c r="F3" s="25">
        <v>124.95232347589581</v>
      </c>
      <c r="G3" s="25">
        <v>123.68703258711221</v>
      </c>
      <c r="H3" s="25">
        <v>123.40108730121717</v>
      </c>
      <c r="I3" s="25">
        <v>124.33870921423051</v>
      </c>
      <c r="J3" s="25">
        <v>125.72891969933474</v>
      </c>
      <c r="K3" s="25">
        <v>127.24820780373773</v>
      </c>
      <c r="L3" s="25">
        <v>128.61339084244895</v>
      </c>
      <c r="M3" s="25">
        <v>129.89123570238993</v>
      </c>
      <c r="N3" s="25">
        <v>131.08977256219418</v>
      </c>
      <c r="O3" s="25">
        <v>132.20897089328193</v>
      </c>
      <c r="P3" s="25">
        <v>133.28461407462368</v>
      </c>
      <c r="Q3" s="25">
        <v>134.377088525228</v>
      </c>
      <c r="R3" s="25">
        <v>135.44405479211807</v>
      </c>
      <c r="S3" s="25">
        <v>136.64122046403602</v>
      </c>
      <c r="T3" s="25">
        <v>137.9288050264108</v>
      </c>
      <c r="U3" s="25">
        <v>139.23723332400871</v>
      </c>
      <c r="V3" s="25">
        <v>140.56991118072284</v>
      </c>
      <c r="W3" s="25">
        <v>141.98732944129654</v>
      </c>
      <c r="X3" s="25">
        <v>143.49309480921659</v>
      </c>
      <c r="Y3" s="25">
        <v>145.09855537912711</v>
      </c>
      <c r="Z3" s="25">
        <v>146.82381423623016</v>
      </c>
      <c r="AA3" s="25">
        <v>148.70024317818613</v>
      </c>
      <c r="AB3" s="25">
        <v>150.70747262319779</v>
      </c>
    </row>
    <row r="4" spans="1:29">
      <c r="A4" s="3" t="s">
        <v>137</v>
      </c>
      <c r="B4" s="24"/>
      <c r="C4" s="26" t="s">
        <v>115</v>
      </c>
      <c r="D4" s="27">
        <v>65.638762765964856</v>
      </c>
      <c r="E4" s="27">
        <v>66.887262717351575</v>
      </c>
      <c r="F4" s="27">
        <v>67.538883883076196</v>
      </c>
      <c r="G4" s="27">
        <v>66.518169507202217</v>
      </c>
      <c r="H4" s="27">
        <v>65.864058137999308</v>
      </c>
      <c r="I4" s="27">
        <v>65.783353076348916</v>
      </c>
      <c r="J4" s="27">
        <v>65.793481668554151</v>
      </c>
      <c r="K4" s="27">
        <v>65.766392060816628</v>
      </c>
      <c r="L4" s="27">
        <v>65.694619070360091</v>
      </c>
      <c r="M4" s="27">
        <v>65.603594506484271</v>
      </c>
      <c r="N4" s="27">
        <v>65.483210150829024</v>
      </c>
      <c r="O4" s="27">
        <v>65.341638574955979</v>
      </c>
      <c r="P4" s="27">
        <v>65.211682562270354</v>
      </c>
      <c r="Q4" s="27">
        <v>65.121637935563342</v>
      </c>
      <c r="R4" s="27">
        <v>65.038041103801191</v>
      </c>
      <c r="S4" s="27">
        <v>65.043757943157601</v>
      </c>
      <c r="T4" s="27">
        <v>65.129222018474493</v>
      </c>
      <c r="U4" s="27">
        <v>65.255365431087384</v>
      </c>
      <c r="V4" s="27">
        <v>65.417792377143755</v>
      </c>
      <c r="W4" s="27">
        <v>65.648583980882663</v>
      </c>
      <c r="X4" s="27">
        <v>65.959788311842175</v>
      </c>
      <c r="Y4" s="27">
        <v>66.354071958742438</v>
      </c>
      <c r="Z4" s="27">
        <v>66.831245153363341</v>
      </c>
      <c r="AA4" s="27">
        <v>67.413894129579347</v>
      </c>
      <c r="AB4" s="27">
        <v>68.094237879260362</v>
      </c>
    </row>
    <row r="5" spans="1:29">
      <c r="A5" s="3" t="s">
        <v>137</v>
      </c>
      <c r="B5" s="28"/>
      <c r="C5" s="29" t="s">
        <v>116</v>
      </c>
      <c r="D5" s="27">
        <v>43.730073437482702</v>
      </c>
      <c r="E5" s="27">
        <v>45.466152395762442</v>
      </c>
      <c r="F5" s="27">
        <v>46.502451447507909</v>
      </c>
      <c r="G5" s="27">
        <v>46.423184033077582</v>
      </c>
      <c r="H5" s="27">
        <v>46.927744345733565</v>
      </c>
      <c r="I5" s="27">
        <v>47.989333498232654</v>
      </c>
      <c r="J5" s="27">
        <v>49.085802764088044</v>
      </c>
      <c r="K5" s="27">
        <v>50.396866802313738</v>
      </c>
      <c r="L5" s="27">
        <v>51.611503911609155</v>
      </c>
      <c r="M5" s="27">
        <v>52.764603246029658</v>
      </c>
      <c r="N5" s="27">
        <v>53.869381336344716</v>
      </c>
      <c r="O5" s="27">
        <v>54.920247360991354</v>
      </c>
      <c r="P5" s="27">
        <v>55.922861955094902</v>
      </c>
      <c r="Q5" s="27">
        <v>56.901085083571019</v>
      </c>
      <c r="R5" s="27">
        <v>57.847206907903889</v>
      </c>
      <c r="S5" s="27">
        <v>58.822038079326589</v>
      </c>
      <c r="T5" s="27">
        <v>59.804750611928533</v>
      </c>
      <c r="U5" s="27">
        <v>60.766154923812813</v>
      </c>
      <c r="V5" s="27">
        <v>61.717740796998399</v>
      </c>
      <c r="W5" s="27">
        <v>62.684717786918874</v>
      </c>
      <c r="X5" s="27">
        <v>63.659429103543019</v>
      </c>
      <c r="Y5" s="27">
        <v>64.646543180102952</v>
      </c>
      <c r="Z5" s="27">
        <v>65.667442320619983</v>
      </c>
      <c r="AA5" s="27">
        <v>66.728027372012093</v>
      </c>
      <c r="AB5" s="27">
        <v>67.815038587941501</v>
      </c>
    </row>
    <row r="6" spans="1:29">
      <c r="A6" s="3" t="s">
        <v>137</v>
      </c>
      <c r="B6" s="28"/>
      <c r="C6" s="29" t="s">
        <v>117</v>
      </c>
      <c r="D6" s="27">
        <v>10.611039683685247</v>
      </c>
      <c r="E6" s="27">
        <v>10.780224603413679</v>
      </c>
      <c r="F6" s="27">
        <v>10.910988145311702</v>
      </c>
      <c r="G6" s="27">
        <v>10.745679046832404</v>
      </c>
      <c r="H6" s="27">
        <v>10.609284817484298</v>
      </c>
      <c r="I6" s="27">
        <v>10.566022639648933</v>
      </c>
      <c r="J6" s="27">
        <v>10.849635266692545</v>
      </c>
      <c r="K6" s="27">
        <v>11.084948940607369</v>
      </c>
      <c r="L6" s="27">
        <v>11.307267860479685</v>
      </c>
      <c r="M6" s="27">
        <v>11.523037949875993</v>
      </c>
      <c r="N6" s="27">
        <v>11.737181075020452</v>
      </c>
      <c r="O6" s="27">
        <v>11.947084957334585</v>
      </c>
      <c r="P6" s="27">
        <v>12.150069557258432</v>
      </c>
      <c r="Q6" s="27">
        <v>12.35436550609365</v>
      </c>
      <c r="R6" s="27">
        <v>12.558806780412986</v>
      </c>
      <c r="S6" s="27">
        <v>12.775424441551825</v>
      </c>
      <c r="T6" s="27">
        <v>12.994832396007784</v>
      </c>
      <c r="U6" s="27">
        <v>13.215712969108527</v>
      </c>
      <c r="V6" s="27">
        <v>13.434378006580696</v>
      </c>
      <c r="W6" s="27">
        <v>13.654027673494998</v>
      </c>
      <c r="X6" s="27">
        <v>13.873877393831384</v>
      </c>
      <c r="Y6" s="27">
        <v>14.097940240281726</v>
      </c>
      <c r="Z6" s="27">
        <v>14.325126762246837</v>
      </c>
      <c r="AA6" s="27">
        <v>14.558321676594693</v>
      </c>
      <c r="AB6" s="27">
        <v>14.798196155995937</v>
      </c>
    </row>
    <row r="7" spans="1:29">
      <c r="A7" s="3"/>
      <c r="B7" s="28" t="s">
        <v>107</v>
      </c>
      <c r="C7" s="29"/>
      <c r="D7" s="25">
        <v>120.61081073831161</v>
      </c>
      <c r="E7" s="25">
        <v>128.99107161278988</v>
      </c>
      <c r="F7" s="25">
        <v>136.04730889327124</v>
      </c>
      <c r="G7" s="25">
        <v>138.41288064296833</v>
      </c>
      <c r="H7" s="25">
        <v>140.22672140254062</v>
      </c>
      <c r="I7" s="25">
        <v>140.88346753282323</v>
      </c>
      <c r="J7" s="25">
        <v>141.89818276405811</v>
      </c>
      <c r="K7" s="25">
        <v>143.23357516381972</v>
      </c>
      <c r="L7" s="25">
        <v>144.40043816088703</v>
      </c>
      <c r="M7" s="25">
        <v>145.49813308256012</v>
      </c>
      <c r="N7" s="25">
        <v>146.55422162532818</v>
      </c>
      <c r="O7" s="25">
        <v>147.5496624932739</v>
      </c>
      <c r="P7" s="25">
        <v>148.49463773820457</v>
      </c>
      <c r="Q7" s="25">
        <v>149.39634733265683</v>
      </c>
      <c r="R7" s="25">
        <v>150.27752485690405</v>
      </c>
      <c r="S7" s="25">
        <v>151.20322088770098</v>
      </c>
      <c r="T7" s="25">
        <v>152.1747791905683</v>
      </c>
      <c r="U7" s="25">
        <v>153.23102211151499</v>
      </c>
      <c r="V7" s="25">
        <v>154.39365382114053</v>
      </c>
      <c r="W7" s="25">
        <v>155.61154963236845</v>
      </c>
      <c r="X7" s="25">
        <v>156.87214218191272</v>
      </c>
      <c r="Y7" s="25">
        <v>158.22647910803383</v>
      </c>
      <c r="Z7" s="25">
        <v>159.67631133923132</v>
      </c>
      <c r="AA7" s="25">
        <v>161.2628626194531</v>
      </c>
      <c r="AB7" s="25">
        <v>162.95891882508931</v>
      </c>
    </row>
    <row r="8" spans="1:29">
      <c r="A8" s="3" t="s">
        <v>137</v>
      </c>
      <c r="B8" s="28"/>
      <c r="C8" s="29" t="s">
        <v>118</v>
      </c>
      <c r="D8" s="27">
        <v>53.349741199315858</v>
      </c>
      <c r="E8" s="27">
        <v>58.203770578864905</v>
      </c>
      <c r="F8" s="27">
        <v>62.26822973120327</v>
      </c>
      <c r="G8" s="27">
        <v>63.915475287661998</v>
      </c>
      <c r="H8" s="27">
        <v>65.523301486994498</v>
      </c>
      <c r="I8" s="27">
        <v>66.758146653853089</v>
      </c>
      <c r="J8" s="27">
        <v>68.270295406069962</v>
      </c>
      <c r="K8" s="27">
        <v>70.29610810831484</v>
      </c>
      <c r="L8" s="27">
        <v>72.148513469140653</v>
      </c>
      <c r="M8" s="27">
        <v>73.886778993002324</v>
      </c>
      <c r="N8" s="27">
        <v>75.53185949840281</v>
      </c>
      <c r="O8" s="27">
        <v>77.106027527584132</v>
      </c>
      <c r="P8" s="27">
        <v>78.613097826704831</v>
      </c>
      <c r="Q8" s="27">
        <v>80.041630422447625</v>
      </c>
      <c r="R8" s="27">
        <v>81.398599156976516</v>
      </c>
      <c r="S8" s="27">
        <v>82.728444756963754</v>
      </c>
      <c r="T8" s="27">
        <v>84.020452466358151</v>
      </c>
      <c r="U8" s="27">
        <v>85.313768918287352</v>
      </c>
      <c r="V8" s="27">
        <v>86.646474082298795</v>
      </c>
      <c r="W8" s="27">
        <v>87.962589807424749</v>
      </c>
      <c r="X8" s="27">
        <v>89.262839581118428</v>
      </c>
      <c r="Y8" s="27">
        <v>90.59044821638382</v>
      </c>
      <c r="Z8" s="27">
        <v>91.935721024840348</v>
      </c>
      <c r="AA8" s="27">
        <v>93.330670644979264</v>
      </c>
      <c r="AB8" s="27">
        <v>94.742775175064523</v>
      </c>
    </row>
    <row r="9" spans="1:29">
      <c r="A9" s="3" t="s">
        <v>138</v>
      </c>
      <c r="B9" s="28"/>
      <c r="C9" s="29" t="s">
        <v>119</v>
      </c>
      <c r="D9" s="27">
        <v>27.375216681486126</v>
      </c>
      <c r="E9" s="27">
        <v>29.957037051573888</v>
      </c>
      <c r="F9" s="27">
        <v>32.088162655346125</v>
      </c>
      <c r="G9" s="27">
        <v>32.974932726160219</v>
      </c>
      <c r="H9" s="27">
        <v>33.704591537066726</v>
      </c>
      <c r="I9" s="27">
        <v>34.144852105615215</v>
      </c>
      <c r="J9" s="27">
        <v>34.56606130913157</v>
      </c>
      <c r="K9" s="27">
        <v>34.900227643667584</v>
      </c>
      <c r="L9" s="27">
        <v>35.2135232632425</v>
      </c>
      <c r="M9" s="27">
        <v>35.526107623598421</v>
      </c>
      <c r="N9" s="27">
        <v>35.834689896272828</v>
      </c>
      <c r="O9" s="27">
        <v>36.111943021012983</v>
      </c>
      <c r="P9" s="27">
        <v>36.362062886378475</v>
      </c>
      <c r="Q9" s="27">
        <v>36.586070913126427</v>
      </c>
      <c r="R9" s="27">
        <v>36.789097402167762</v>
      </c>
      <c r="S9" s="27">
        <v>36.986653969065536</v>
      </c>
      <c r="T9" s="27">
        <v>37.185865001406789</v>
      </c>
      <c r="U9" s="27">
        <v>37.390097192292032</v>
      </c>
      <c r="V9" s="27">
        <v>37.602681302138414</v>
      </c>
      <c r="W9" s="27">
        <v>37.824808675994831</v>
      </c>
      <c r="X9" s="27">
        <v>38.05791130873375</v>
      </c>
      <c r="Y9" s="27">
        <v>38.308160942513624</v>
      </c>
      <c r="Z9" s="27">
        <v>38.581986717727723</v>
      </c>
      <c r="AA9" s="27">
        <v>38.884581102992904</v>
      </c>
      <c r="AB9" s="27">
        <v>39.217677979100429</v>
      </c>
    </row>
    <row r="10" spans="1:29">
      <c r="A10" s="3" t="s">
        <v>138</v>
      </c>
      <c r="B10" s="28"/>
      <c r="C10" s="29" t="s">
        <v>120</v>
      </c>
      <c r="D10" s="27">
        <v>25.689669537584081</v>
      </c>
      <c r="E10" s="27">
        <v>26.496814767377792</v>
      </c>
      <c r="F10" s="27">
        <v>27.260914655291604</v>
      </c>
      <c r="G10" s="27">
        <v>27.312734812800336</v>
      </c>
      <c r="H10" s="27">
        <v>27.08139073054318</v>
      </c>
      <c r="I10" s="27">
        <v>26.442822372648898</v>
      </c>
      <c r="J10" s="27">
        <v>25.872458476527868</v>
      </c>
      <c r="K10" s="27">
        <v>25.3550406628794</v>
      </c>
      <c r="L10" s="27">
        <v>24.847317364229145</v>
      </c>
      <c r="M10" s="27">
        <v>24.364677445181673</v>
      </c>
      <c r="N10" s="27">
        <v>23.913315213058656</v>
      </c>
      <c r="O10" s="27">
        <v>23.482705318275734</v>
      </c>
      <c r="P10" s="27">
        <v>23.072907079240963</v>
      </c>
      <c r="Q10" s="27">
        <v>22.694546006063653</v>
      </c>
      <c r="R10" s="27">
        <v>22.353727381477071</v>
      </c>
      <c r="S10" s="27">
        <v>22.056046129037647</v>
      </c>
      <c r="T10" s="27">
        <v>21.802358159341942</v>
      </c>
      <c r="U10" s="27">
        <v>21.591834323571916</v>
      </c>
      <c r="V10" s="27">
        <v>21.415511777574725</v>
      </c>
      <c r="W10" s="27">
        <v>21.27724747843493</v>
      </c>
      <c r="X10" s="27">
        <v>21.168142677341592</v>
      </c>
      <c r="Y10" s="27">
        <v>21.09026696770681</v>
      </c>
      <c r="Z10" s="27">
        <v>21.046011452367207</v>
      </c>
      <c r="AA10" s="27">
        <v>21.037140400579855</v>
      </c>
      <c r="AB10" s="27">
        <v>21.06719624641411</v>
      </c>
    </row>
    <row r="11" spans="1:29">
      <c r="A11" s="3" t="s">
        <v>138</v>
      </c>
      <c r="B11" s="28"/>
      <c r="C11" s="29" t="s">
        <v>121</v>
      </c>
      <c r="D11" s="27">
        <v>14.19618331992555</v>
      </c>
      <c r="E11" s="27">
        <v>14.333449214973289</v>
      </c>
      <c r="F11" s="27">
        <v>14.430001851430227</v>
      </c>
      <c r="G11" s="27">
        <v>14.209737816345774</v>
      </c>
      <c r="H11" s="27">
        <v>13.917437647936238</v>
      </c>
      <c r="I11" s="27">
        <v>13.537646400706036</v>
      </c>
      <c r="J11" s="27">
        <v>13.189367572328699</v>
      </c>
      <c r="K11" s="27">
        <v>12.682198748957921</v>
      </c>
      <c r="L11" s="27">
        <v>12.191084064274717</v>
      </c>
      <c r="M11" s="27">
        <v>11.720569020777688</v>
      </c>
      <c r="N11" s="27">
        <v>11.274357017593884</v>
      </c>
      <c r="O11" s="27">
        <v>10.848986626401038</v>
      </c>
      <c r="P11" s="27">
        <v>10.446569945880313</v>
      </c>
      <c r="Q11" s="27">
        <v>10.074099991019116</v>
      </c>
      <c r="R11" s="27">
        <v>9.736100916282691</v>
      </c>
      <c r="S11" s="27">
        <v>9.4320760326340629</v>
      </c>
      <c r="T11" s="27">
        <v>9.1661035634614247</v>
      </c>
      <c r="U11" s="27">
        <v>8.9353216773636994</v>
      </c>
      <c r="V11" s="27">
        <v>8.7289866591285978</v>
      </c>
      <c r="W11" s="27">
        <v>8.5469036705139345</v>
      </c>
      <c r="X11" s="27">
        <v>8.3832486147189513</v>
      </c>
      <c r="Y11" s="27">
        <v>8.2376029814295659</v>
      </c>
      <c r="Z11" s="27">
        <v>8.1125921442960482</v>
      </c>
      <c r="AA11" s="27">
        <v>8.0104704709010957</v>
      </c>
      <c r="AB11" s="27">
        <v>7.9312694245102424</v>
      </c>
    </row>
    <row r="12" spans="1:29">
      <c r="A12" s="3"/>
      <c r="B12" s="28" t="s">
        <v>108</v>
      </c>
      <c r="C12" s="29"/>
      <c r="D12" s="25">
        <v>443.28572856083986</v>
      </c>
      <c r="E12" s="25">
        <v>455.62468668305837</v>
      </c>
      <c r="F12" s="25">
        <v>474.08692932467522</v>
      </c>
      <c r="G12" s="25">
        <v>476.24086264769198</v>
      </c>
      <c r="H12" s="25">
        <v>484.29916625136775</v>
      </c>
      <c r="I12" s="25">
        <v>480.12481225436625</v>
      </c>
      <c r="J12" s="25">
        <v>480.05368784303198</v>
      </c>
      <c r="K12" s="25">
        <v>471.44580237145863</v>
      </c>
      <c r="L12" s="25">
        <v>463.63085394692757</v>
      </c>
      <c r="M12" s="25">
        <v>455.70393812951988</v>
      </c>
      <c r="N12" s="25">
        <v>446.4208277933198</v>
      </c>
      <c r="O12" s="25">
        <v>440.51028582511822</v>
      </c>
      <c r="P12" s="25">
        <v>438.34540219160095</v>
      </c>
      <c r="Q12" s="25">
        <v>434.5610620446551</v>
      </c>
      <c r="R12" s="25">
        <v>428.25101024657204</v>
      </c>
      <c r="S12" s="25">
        <v>418.62843280480081</v>
      </c>
      <c r="T12" s="25">
        <v>408.35890298429013</v>
      </c>
      <c r="U12" s="25">
        <v>407.00260031548277</v>
      </c>
      <c r="V12" s="25">
        <v>410.36083231647518</v>
      </c>
      <c r="W12" s="25">
        <v>412.16186728011826</v>
      </c>
      <c r="X12" s="25">
        <v>413.15714280490215</v>
      </c>
      <c r="Y12" s="25">
        <v>419.51170100596681</v>
      </c>
      <c r="Z12" s="25">
        <v>426.12064273063226</v>
      </c>
      <c r="AA12" s="25">
        <v>433.64458626903797</v>
      </c>
      <c r="AB12" s="25">
        <v>441.3029974154523</v>
      </c>
    </row>
    <row r="13" spans="1:29">
      <c r="A13" s="3" t="s">
        <v>139</v>
      </c>
      <c r="B13" s="28"/>
      <c r="C13" s="29" t="s">
        <v>122</v>
      </c>
      <c r="D13" s="27">
        <v>178.63809261061752</v>
      </c>
      <c r="E13" s="27">
        <v>189.26767427284025</v>
      </c>
      <c r="F13" s="27">
        <v>207.25342261005147</v>
      </c>
      <c r="G13" s="27">
        <v>213.2551588954922</v>
      </c>
      <c r="H13" s="27">
        <v>220.64185380933395</v>
      </c>
      <c r="I13" s="27">
        <v>222.42052074286656</v>
      </c>
      <c r="J13" s="27">
        <v>224.64718960474048</v>
      </c>
      <c r="K13" s="27">
        <v>223.89707003171253</v>
      </c>
      <c r="L13" s="27">
        <v>223.73954057520106</v>
      </c>
      <c r="M13" s="27">
        <v>223.6260351078522</v>
      </c>
      <c r="N13" s="27">
        <v>223.61052657021511</v>
      </c>
      <c r="O13" s="27">
        <v>223.66804070023846</v>
      </c>
      <c r="P13" s="27">
        <v>223.77599548389585</v>
      </c>
      <c r="Q13" s="27">
        <v>223.99382695686759</v>
      </c>
      <c r="R13" s="27">
        <v>224.27119663299894</v>
      </c>
      <c r="S13" s="27">
        <v>224.67506942087309</v>
      </c>
      <c r="T13" s="27">
        <v>225.21545308089918</v>
      </c>
      <c r="U13" s="27">
        <v>225.87703736561232</v>
      </c>
      <c r="V13" s="27">
        <v>226.6503999715668</v>
      </c>
      <c r="W13" s="27">
        <v>227.64384642219918</v>
      </c>
      <c r="X13" s="27">
        <v>228.24622884452117</v>
      </c>
      <c r="Y13" s="27">
        <v>229.15045286965542</v>
      </c>
      <c r="Z13" s="27">
        <v>230.01704049967242</v>
      </c>
      <c r="AA13" s="27">
        <v>230.93037008270215</v>
      </c>
      <c r="AB13" s="27">
        <v>231.81012690508572</v>
      </c>
    </row>
    <row r="14" spans="1:29">
      <c r="A14" s="3" t="s">
        <v>139</v>
      </c>
      <c r="B14" s="28"/>
      <c r="C14" s="29" t="s">
        <v>123</v>
      </c>
      <c r="D14" s="27">
        <v>23.717887850663313</v>
      </c>
      <c r="E14" s="27">
        <v>31.978855065049274</v>
      </c>
      <c r="F14" s="27">
        <v>39.132604802248736</v>
      </c>
      <c r="G14" s="27">
        <v>42.748293213703768</v>
      </c>
      <c r="H14" s="27">
        <v>48.513228310487811</v>
      </c>
      <c r="I14" s="27">
        <v>54.793468194072958</v>
      </c>
      <c r="J14" s="27">
        <v>62.825484923848506</v>
      </c>
      <c r="K14" s="27">
        <v>67.062617647120902</v>
      </c>
      <c r="L14" s="27">
        <v>71.818654636434303</v>
      </c>
      <c r="M14" s="27">
        <v>76.569092159406551</v>
      </c>
      <c r="N14" s="27">
        <v>81.309089634002603</v>
      </c>
      <c r="O14" s="27">
        <v>86.052147942878179</v>
      </c>
      <c r="P14" s="27">
        <v>90.790705909169887</v>
      </c>
      <c r="Q14" s="27">
        <v>95.522900658415708</v>
      </c>
      <c r="R14" s="27">
        <v>100.2389670866917</v>
      </c>
      <c r="S14" s="27">
        <v>104.97177756481517</v>
      </c>
      <c r="T14" s="27">
        <v>109.74685393385597</v>
      </c>
      <c r="U14" s="27">
        <v>114.57527035830549</v>
      </c>
      <c r="V14" s="27">
        <v>119.465799829406</v>
      </c>
      <c r="W14" s="27">
        <v>124.3949434618162</v>
      </c>
      <c r="X14" s="27">
        <v>129.33181579355437</v>
      </c>
      <c r="Y14" s="27">
        <v>134.32847800106438</v>
      </c>
      <c r="Z14" s="27">
        <v>139.40027400788944</v>
      </c>
      <c r="AA14" s="27">
        <v>144.55290002247966</v>
      </c>
      <c r="AB14" s="27">
        <v>149.74078777251722</v>
      </c>
    </row>
    <row r="15" spans="1:29">
      <c r="A15" s="3" t="s">
        <v>139</v>
      </c>
      <c r="B15" s="28"/>
      <c r="C15" s="29" t="s">
        <v>124</v>
      </c>
      <c r="D15" s="27">
        <v>240.92974809955905</v>
      </c>
      <c r="E15" s="27">
        <v>234.37815734516883</v>
      </c>
      <c r="F15" s="27">
        <v>227.70090191237503</v>
      </c>
      <c r="G15" s="27">
        <v>220.23741053849602</v>
      </c>
      <c r="H15" s="27">
        <v>215.14408413154601</v>
      </c>
      <c r="I15" s="27">
        <v>202.91082331742675</v>
      </c>
      <c r="J15" s="27">
        <v>192.58101331444303</v>
      </c>
      <c r="K15" s="27">
        <v>180.48611469262514</v>
      </c>
      <c r="L15" s="27">
        <v>168.07265873529221</v>
      </c>
      <c r="M15" s="27">
        <v>155.50881086226116</v>
      </c>
      <c r="N15" s="27">
        <v>141.50121158910207</v>
      </c>
      <c r="O15" s="27">
        <v>130.79009718200152</v>
      </c>
      <c r="P15" s="27">
        <v>123.77870079853521</v>
      </c>
      <c r="Q15" s="27">
        <v>115.04433442937182</v>
      </c>
      <c r="R15" s="27">
        <v>103.74084652688137</v>
      </c>
      <c r="S15" s="27">
        <v>88.981585819112553</v>
      </c>
      <c r="T15" s="27">
        <v>73.396595969534985</v>
      </c>
      <c r="U15" s="27">
        <v>66.550292591564968</v>
      </c>
      <c r="V15" s="27">
        <v>64.24463251550236</v>
      </c>
      <c r="W15" s="27">
        <v>60.123077396102872</v>
      </c>
      <c r="X15" s="27">
        <v>55.579098166826604</v>
      </c>
      <c r="Y15" s="27">
        <v>56.03277013524702</v>
      </c>
      <c r="Z15" s="27">
        <v>56.703328223070379</v>
      </c>
      <c r="AA15" s="27">
        <v>58.161316163856164</v>
      </c>
      <c r="AB15" s="27">
        <v>59.752082737849364</v>
      </c>
    </row>
    <row r="16" spans="1:29">
      <c r="A16" s="3"/>
      <c r="B16" s="28" t="s">
        <v>109</v>
      </c>
      <c r="C16" s="29"/>
      <c r="D16" s="25">
        <v>722.24730057544605</v>
      </c>
      <c r="E16" s="25">
        <v>732.36643798253942</v>
      </c>
      <c r="F16" s="25">
        <v>749.51740492295039</v>
      </c>
      <c r="G16" s="25">
        <v>718.27701253315331</v>
      </c>
      <c r="H16" s="25">
        <v>701.13767402034784</v>
      </c>
      <c r="I16" s="25">
        <v>685.67421770217243</v>
      </c>
      <c r="J16" s="25">
        <v>669.82802787998514</v>
      </c>
      <c r="K16" s="25">
        <v>661.36097533161319</v>
      </c>
      <c r="L16" s="25">
        <v>652.82611166132426</v>
      </c>
      <c r="M16" s="25">
        <v>645.16718043490039</v>
      </c>
      <c r="N16" s="25">
        <v>638.41888154980461</v>
      </c>
      <c r="O16" s="25">
        <v>632.67005589766961</v>
      </c>
      <c r="P16" s="25">
        <v>627.79408920779895</v>
      </c>
      <c r="Q16" s="25">
        <v>623.37134870903242</v>
      </c>
      <c r="R16" s="25">
        <v>619.7840385325029</v>
      </c>
      <c r="S16" s="25">
        <v>616.38041569328379</v>
      </c>
      <c r="T16" s="25">
        <v>612.88151767922352</v>
      </c>
      <c r="U16" s="25">
        <v>611.77148552428741</v>
      </c>
      <c r="V16" s="25">
        <v>612.38660483759179</v>
      </c>
      <c r="W16" s="25">
        <v>613.7825291586488</v>
      </c>
      <c r="X16" s="25">
        <v>615.66943512353532</v>
      </c>
      <c r="Y16" s="25">
        <v>618.40181061840485</v>
      </c>
      <c r="Z16" s="25">
        <v>622.29373985146697</v>
      </c>
      <c r="AA16" s="25">
        <v>626.12917095960529</v>
      </c>
      <c r="AB16" s="25">
        <v>629.6982779789987</v>
      </c>
    </row>
    <row r="17" spans="1:28">
      <c r="A17" s="3" t="s">
        <v>139</v>
      </c>
      <c r="B17" s="28"/>
      <c r="C17" s="29" t="s">
        <v>125</v>
      </c>
      <c r="D17" s="27">
        <v>722.24730057544605</v>
      </c>
      <c r="E17" s="27">
        <v>732.36643798253942</v>
      </c>
      <c r="F17" s="27">
        <v>749.51740492295039</v>
      </c>
      <c r="G17" s="27">
        <v>718.27701253315331</v>
      </c>
      <c r="H17" s="27">
        <v>701.13767402034784</v>
      </c>
      <c r="I17" s="27">
        <v>685.67421770217243</v>
      </c>
      <c r="J17" s="27">
        <v>669.82802787998514</v>
      </c>
      <c r="K17" s="27">
        <v>661.36097533161319</v>
      </c>
      <c r="L17" s="27">
        <v>652.82611166132426</v>
      </c>
      <c r="M17" s="27">
        <v>645.16718043490039</v>
      </c>
      <c r="N17" s="27">
        <v>638.41888154980461</v>
      </c>
      <c r="O17" s="27">
        <v>632.67005589766961</v>
      </c>
      <c r="P17" s="27">
        <v>627.79408920779895</v>
      </c>
      <c r="Q17" s="27">
        <v>623.37134870903242</v>
      </c>
      <c r="R17" s="27">
        <v>619.7840385325029</v>
      </c>
      <c r="S17" s="27">
        <v>616.38041569328379</v>
      </c>
      <c r="T17" s="27">
        <v>612.88151767922352</v>
      </c>
      <c r="U17" s="27">
        <v>611.77148552428741</v>
      </c>
      <c r="V17" s="27">
        <v>612.38660483759179</v>
      </c>
      <c r="W17" s="27">
        <v>613.7825291586488</v>
      </c>
      <c r="X17" s="27">
        <v>615.66943512353532</v>
      </c>
      <c r="Y17" s="27">
        <v>618.40181061840485</v>
      </c>
      <c r="Z17" s="27">
        <v>622.29373985146697</v>
      </c>
      <c r="AA17" s="27">
        <v>626.12917095960529</v>
      </c>
      <c r="AB17" s="27">
        <v>629.6982779789987</v>
      </c>
    </row>
    <row r="18" spans="1:28">
      <c r="A18" s="3"/>
      <c r="B18" s="28" t="s">
        <v>110</v>
      </c>
      <c r="C18" s="29"/>
      <c r="D18" s="25">
        <v>8751.4636118179551</v>
      </c>
      <c r="E18" s="25">
        <v>9703.7958387182061</v>
      </c>
      <c r="F18" s="25">
        <v>10293.696497890895</v>
      </c>
      <c r="G18" s="25">
        <v>9973.165501977157</v>
      </c>
      <c r="H18" s="25">
        <v>10124.477780870935</v>
      </c>
      <c r="I18" s="25">
        <v>10400.339611478645</v>
      </c>
      <c r="J18" s="25">
        <v>10918.077201737948</v>
      </c>
      <c r="K18" s="25">
        <v>11308.788869823482</v>
      </c>
      <c r="L18" s="25">
        <v>11700.959482852735</v>
      </c>
      <c r="M18" s="25">
        <v>12087.825127630502</v>
      </c>
      <c r="N18" s="25">
        <v>12470.17992791625</v>
      </c>
      <c r="O18" s="25">
        <v>12859.596075605252</v>
      </c>
      <c r="P18" s="25">
        <v>13250.2108458945</v>
      </c>
      <c r="Q18" s="25">
        <v>13638.436333021558</v>
      </c>
      <c r="R18" s="25">
        <v>14020.672225080449</v>
      </c>
      <c r="S18" s="25">
        <v>14398.923424219443</v>
      </c>
      <c r="T18" s="25">
        <v>14774.881404103342</v>
      </c>
      <c r="U18" s="25">
        <v>15175.378096641249</v>
      </c>
      <c r="V18" s="25">
        <v>15604.912516551212</v>
      </c>
      <c r="W18" s="25">
        <v>16038.491397090131</v>
      </c>
      <c r="X18" s="25">
        <v>16466.141228823792</v>
      </c>
      <c r="Y18" s="25">
        <v>16911.279920074561</v>
      </c>
      <c r="Z18" s="25">
        <v>17365.297931046316</v>
      </c>
      <c r="AA18" s="25">
        <v>17827.153094199497</v>
      </c>
      <c r="AB18" s="25">
        <v>18292.860083246142</v>
      </c>
    </row>
    <row r="19" spans="1:28">
      <c r="A19" s="3" t="s">
        <v>139</v>
      </c>
      <c r="B19" s="28"/>
      <c r="C19" s="29" t="s">
        <v>126</v>
      </c>
      <c r="D19" s="27">
        <v>8751.4636118179551</v>
      </c>
      <c r="E19" s="27">
        <v>9703.7958387182061</v>
      </c>
      <c r="F19" s="27">
        <v>10293.696497890895</v>
      </c>
      <c r="G19" s="27">
        <v>9973.165501977157</v>
      </c>
      <c r="H19" s="27">
        <v>10124.477780870935</v>
      </c>
      <c r="I19" s="27">
        <v>10400.339611478645</v>
      </c>
      <c r="J19" s="27">
        <v>10918.077201737948</v>
      </c>
      <c r="K19" s="27">
        <v>11308.788869823482</v>
      </c>
      <c r="L19" s="27">
        <v>11700.959482852735</v>
      </c>
      <c r="M19" s="27">
        <v>12087.825127630502</v>
      </c>
      <c r="N19" s="27">
        <v>12470.17992791625</v>
      </c>
      <c r="O19" s="27">
        <v>12859.596075605252</v>
      </c>
      <c r="P19" s="27">
        <v>13250.2108458945</v>
      </c>
      <c r="Q19" s="27">
        <v>13638.436333021558</v>
      </c>
      <c r="R19" s="27">
        <v>14020.672225080449</v>
      </c>
      <c r="S19" s="27">
        <v>14398.923424219443</v>
      </c>
      <c r="T19" s="27">
        <v>14774.881404103342</v>
      </c>
      <c r="U19" s="27">
        <v>15175.378096641249</v>
      </c>
      <c r="V19" s="27">
        <v>15604.912516551212</v>
      </c>
      <c r="W19" s="27">
        <v>16038.491397090131</v>
      </c>
      <c r="X19" s="27">
        <v>16466.141228823792</v>
      </c>
      <c r="Y19" s="27">
        <v>16911.279920074561</v>
      </c>
      <c r="Z19" s="27">
        <v>17365.297931046316</v>
      </c>
      <c r="AA19" s="27">
        <v>17827.153094199497</v>
      </c>
      <c r="AB19" s="27">
        <v>18292.860083246142</v>
      </c>
    </row>
    <row r="20" spans="1:28">
      <c r="A20" s="3" t="s">
        <v>140</v>
      </c>
      <c r="B20" s="28" t="s">
        <v>111</v>
      </c>
      <c r="C20" s="29"/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</row>
    <row r="21" spans="1:28">
      <c r="A21" s="3"/>
      <c r="B21" s="28" t="s">
        <v>112</v>
      </c>
      <c r="C21" s="29"/>
      <c r="D21" s="25">
        <v>4728.1369652118037</v>
      </c>
      <c r="E21" s="25">
        <v>4704.7010651640985</v>
      </c>
      <c r="F21" s="25">
        <v>4780.6269033887929</v>
      </c>
      <c r="G21" s="25">
        <v>4443.1866035356352</v>
      </c>
      <c r="H21" s="25">
        <v>4186.2877989911231</v>
      </c>
      <c r="I21" s="25">
        <v>4010.3895369750931</v>
      </c>
      <c r="J21" s="25">
        <v>3835.791874528451</v>
      </c>
      <c r="K21" s="25">
        <v>3756.093757853143</v>
      </c>
      <c r="L21" s="25">
        <v>3691.433058912357</v>
      </c>
      <c r="M21" s="25">
        <v>3641.0833611361395</v>
      </c>
      <c r="N21" s="25">
        <v>3602.9021618554407</v>
      </c>
      <c r="O21" s="25">
        <v>3576.2094282561015</v>
      </c>
      <c r="P21" s="25">
        <v>3559.7195896825051</v>
      </c>
      <c r="Q21" s="25">
        <v>3552.0033385539855</v>
      </c>
      <c r="R21" s="25">
        <v>3552.2140572141111</v>
      </c>
      <c r="S21" s="25">
        <v>3560.9072707569826</v>
      </c>
      <c r="T21" s="25">
        <v>3576.1737200369603</v>
      </c>
      <c r="U21" s="25">
        <v>3601.2623528990562</v>
      </c>
      <c r="V21" s="25">
        <v>3636.1019906065376</v>
      </c>
      <c r="W21" s="25">
        <v>3676.8549113075915</v>
      </c>
      <c r="X21" s="25">
        <v>3723.7248113714036</v>
      </c>
      <c r="Y21" s="25">
        <v>3777.6832083602935</v>
      </c>
      <c r="Z21" s="25">
        <v>3838.9016720389554</v>
      </c>
      <c r="AA21" s="25">
        <v>3902.3085865345233</v>
      </c>
      <c r="AB21" s="25">
        <v>3967.9983972572695</v>
      </c>
    </row>
    <row r="22" spans="1:28">
      <c r="A22" s="3" t="s">
        <v>141</v>
      </c>
      <c r="B22" s="28"/>
      <c r="C22" s="29" t="s">
        <v>127</v>
      </c>
      <c r="D22" s="27">
        <v>4726.1209555123587</v>
      </c>
      <c r="E22" s="27">
        <v>4702.6467094034897</v>
      </c>
      <c r="F22" s="27">
        <v>4778.5525339269025</v>
      </c>
      <c r="G22" s="27">
        <v>4441.1435839955811</v>
      </c>
      <c r="H22" s="27">
        <v>4184.2648696357292</v>
      </c>
      <c r="I22" s="27">
        <v>4008.3690863712814</v>
      </c>
      <c r="J22" s="27">
        <v>3833.7711128380306</v>
      </c>
      <c r="K22" s="27">
        <v>3754.0738281849858</v>
      </c>
      <c r="L22" s="27">
        <v>3689.4153336587683</v>
      </c>
      <c r="M22" s="27">
        <v>3639.0684315842968</v>
      </c>
      <c r="N22" s="27">
        <v>3600.8909297533737</v>
      </c>
      <c r="O22" s="27">
        <v>3574.2025443418752</v>
      </c>
      <c r="P22" s="27">
        <v>3557.7166971991196</v>
      </c>
      <c r="Q22" s="27">
        <v>3550.0032116748434</v>
      </c>
      <c r="R22" s="27">
        <v>3550.2164979035301</v>
      </c>
      <c r="S22" s="27">
        <v>3558.9095358610753</v>
      </c>
      <c r="T22" s="27">
        <v>3574.1733602225208</v>
      </c>
      <c r="U22" s="27">
        <v>3599.2581187528558</v>
      </c>
      <c r="V22" s="27">
        <v>3634.0927677267764</v>
      </c>
      <c r="W22" s="27">
        <v>3674.8385999622333</v>
      </c>
      <c r="X22" s="27">
        <v>3721.6989417875398</v>
      </c>
      <c r="Y22" s="27">
        <v>3775.6452288641922</v>
      </c>
      <c r="Z22" s="27">
        <v>3836.8490367853697</v>
      </c>
      <c r="AA22" s="27">
        <v>3900.2380559712469</v>
      </c>
      <c r="AB22" s="27">
        <v>3965.9069708156962</v>
      </c>
    </row>
    <row r="23" spans="1:28">
      <c r="A23" s="3" t="s">
        <v>141</v>
      </c>
      <c r="B23" s="28"/>
      <c r="C23" s="29" t="s">
        <v>128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</row>
    <row r="24" spans="1:28">
      <c r="A24" s="3" t="s">
        <v>137</v>
      </c>
      <c r="B24" s="28"/>
      <c r="C24" s="29" t="s">
        <v>129</v>
      </c>
      <c r="D24" s="27">
        <v>2.0160096994449646</v>
      </c>
      <c r="E24" s="27">
        <v>2.0543557606089538</v>
      </c>
      <c r="F24" s="27">
        <v>2.0743694618901367</v>
      </c>
      <c r="G24" s="27">
        <v>2.0430195400541344</v>
      </c>
      <c r="H24" s="27">
        <v>2.0229293553940106</v>
      </c>
      <c r="I24" s="27">
        <v>2.0204506038114802</v>
      </c>
      <c r="J24" s="27">
        <v>2.0207616904204748</v>
      </c>
      <c r="K24" s="27">
        <v>2.0199296681572307</v>
      </c>
      <c r="L24" s="27">
        <v>2.0177252535884431</v>
      </c>
      <c r="M24" s="27">
        <v>2.0149295518425747</v>
      </c>
      <c r="N24" s="27">
        <v>2.0112321020669337</v>
      </c>
      <c r="O24" s="27">
        <v>2.0068839142264148</v>
      </c>
      <c r="P24" s="27">
        <v>2.0028924833853177</v>
      </c>
      <c r="Q24" s="27">
        <v>2.0001268791421127</v>
      </c>
      <c r="R24" s="27">
        <v>1.997559310580892</v>
      </c>
      <c r="S24" s="27">
        <v>1.9977348959074146</v>
      </c>
      <c r="T24" s="27">
        <v>2.0003598144392774</v>
      </c>
      <c r="U24" s="27">
        <v>2.0042341462004556</v>
      </c>
      <c r="V24" s="27">
        <v>2.0092228797612686</v>
      </c>
      <c r="W24" s="27">
        <v>2.0163113453581456</v>
      </c>
      <c r="X24" s="27">
        <v>2.0258695838636553</v>
      </c>
      <c r="Y24" s="27">
        <v>2.0379794961013009</v>
      </c>
      <c r="Z24" s="27">
        <v>2.0526352535856534</v>
      </c>
      <c r="AA24" s="27">
        <v>2.0705305632765323</v>
      </c>
      <c r="AB24" s="27">
        <v>2.0914264415733879</v>
      </c>
    </row>
    <row r="25" spans="1:28">
      <c r="A25" s="3"/>
      <c r="B25" s="28" t="s">
        <v>113</v>
      </c>
      <c r="C25" s="29"/>
      <c r="D25" s="25">
        <v>0</v>
      </c>
      <c r="E25" s="25">
        <v>0</v>
      </c>
      <c r="F25" s="25">
        <v>0</v>
      </c>
      <c r="G25" s="25">
        <v>56.180943549904285</v>
      </c>
      <c r="H25" s="25">
        <v>158.41194276738611</v>
      </c>
      <c r="I25" s="25">
        <v>259.71658056768007</v>
      </c>
      <c r="J25" s="25">
        <v>427.55740541250657</v>
      </c>
      <c r="K25" s="25">
        <v>712.43994506703552</v>
      </c>
      <c r="L25" s="25">
        <v>986.53704615733648</v>
      </c>
      <c r="M25" s="25">
        <v>1250.5076833665526</v>
      </c>
      <c r="N25" s="25">
        <v>1504.9226095345166</v>
      </c>
      <c r="O25" s="25">
        <v>1750.3414640455094</v>
      </c>
      <c r="P25" s="25">
        <v>1987.195899888902</v>
      </c>
      <c r="Q25" s="25">
        <v>2215.9451888101389</v>
      </c>
      <c r="R25" s="25">
        <v>2437.2107820994725</v>
      </c>
      <c r="S25" s="25">
        <v>2651.5454209722734</v>
      </c>
      <c r="T25" s="25">
        <v>2859.4296385036682</v>
      </c>
      <c r="U25" s="25">
        <v>3061.2477565931272</v>
      </c>
      <c r="V25" s="25">
        <v>3257.2511827971566</v>
      </c>
      <c r="W25" s="25">
        <v>3447.7582590587535</v>
      </c>
      <c r="X25" s="25">
        <v>3633.059416953733</v>
      </c>
      <c r="Y25" s="25">
        <v>3813.5462347133953</v>
      </c>
      <c r="Z25" s="25">
        <v>3989.6794093124195</v>
      </c>
      <c r="AA25" s="25">
        <v>4161.6670334567589</v>
      </c>
      <c r="AB25" s="25">
        <v>4329.7398885584407</v>
      </c>
    </row>
    <row r="26" spans="1:28">
      <c r="A26" s="3" t="s">
        <v>137</v>
      </c>
      <c r="B26" s="28"/>
      <c r="C26" s="29" t="s">
        <v>130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</row>
    <row r="27" spans="1:28">
      <c r="A27" s="3" t="s">
        <v>138</v>
      </c>
      <c r="B27" s="28"/>
      <c r="C27" s="29" t="s">
        <v>131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</row>
    <row r="28" spans="1:28">
      <c r="A28" s="3" t="s">
        <v>139</v>
      </c>
      <c r="B28" s="28"/>
      <c r="C28" s="29" t="s">
        <v>132</v>
      </c>
      <c r="D28" s="27">
        <v>0</v>
      </c>
      <c r="E28" s="27">
        <v>0</v>
      </c>
      <c r="F28" s="27">
        <v>0</v>
      </c>
      <c r="G28" s="27">
        <v>56.180943549904285</v>
      </c>
      <c r="H28" s="27">
        <v>158.41194276738611</v>
      </c>
      <c r="I28" s="27">
        <v>259.71658056768007</v>
      </c>
      <c r="J28" s="27">
        <v>427.55740541250657</v>
      </c>
      <c r="K28" s="27">
        <v>712.43994506703552</v>
      </c>
      <c r="L28" s="27">
        <v>986.53704615733648</v>
      </c>
      <c r="M28" s="27">
        <v>1250.5076833665526</v>
      </c>
      <c r="N28" s="27">
        <v>1504.9226095345166</v>
      </c>
      <c r="O28" s="27">
        <v>1750.3414640455094</v>
      </c>
      <c r="P28" s="27">
        <v>1987.195899888902</v>
      </c>
      <c r="Q28" s="27">
        <v>2215.9451888101389</v>
      </c>
      <c r="R28" s="27">
        <v>2437.2107820994725</v>
      </c>
      <c r="S28" s="27">
        <v>2651.5454209722734</v>
      </c>
      <c r="T28" s="27">
        <v>2859.4296385036682</v>
      </c>
      <c r="U28" s="27">
        <v>3061.2477565931272</v>
      </c>
      <c r="V28" s="27">
        <v>3257.2511827971566</v>
      </c>
      <c r="W28" s="27">
        <v>3447.7582590587535</v>
      </c>
      <c r="X28" s="27">
        <v>3633.059416953733</v>
      </c>
      <c r="Y28" s="27">
        <v>3813.5462347133953</v>
      </c>
      <c r="Z28" s="27">
        <v>3989.6794093124195</v>
      </c>
      <c r="AA28" s="27">
        <v>4161.6670334567589</v>
      </c>
      <c r="AB28" s="27">
        <v>4329.7398885584407</v>
      </c>
    </row>
    <row r="29" spans="1:28">
      <c r="A29" s="3"/>
      <c r="B29" s="28" t="s">
        <v>133</v>
      </c>
      <c r="C29" s="29"/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</row>
    <row r="30" spans="1:28">
      <c r="A30" s="3" t="s">
        <v>137</v>
      </c>
      <c r="B30" s="28"/>
      <c r="C30" s="29" t="s">
        <v>114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>
      <c r="A31" s="3" t="s">
        <v>137</v>
      </c>
      <c r="B31" s="28"/>
      <c r="C31" s="29" t="s">
        <v>134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</row>
    <row r="32" spans="1:28">
      <c r="A32" s="3" t="s">
        <v>137</v>
      </c>
      <c r="B32" s="28"/>
      <c r="C32" s="29" t="s">
        <v>135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</row>
    <row r="33" spans="2:28">
      <c r="B33" s="3"/>
      <c r="C33" s="3"/>
      <c r="D33" s="25">
        <v>14885.724292791489</v>
      </c>
      <c r="E33" s="25">
        <v>15848.612739877219</v>
      </c>
      <c r="F33" s="25">
        <v>16558.927367896482</v>
      </c>
      <c r="G33" s="25">
        <v>15929.15083747362</v>
      </c>
      <c r="H33" s="25">
        <v>15918.242171604919</v>
      </c>
      <c r="I33" s="25">
        <v>16101.46693572501</v>
      </c>
      <c r="J33" s="25">
        <v>16598.935299865316</v>
      </c>
      <c r="K33" s="25">
        <v>17180.611133414288</v>
      </c>
      <c r="L33" s="25">
        <v>17768.400382534015</v>
      </c>
      <c r="M33" s="25">
        <v>18355.676659482564</v>
      </c>
      <c r="N33" s="25">
        <v>18940.488402836854</v>
      </c>
      <c r="O33" s="25">
        <v>19539.085943016205</v>
      </c>
      <c r="P33" s="25">
        <v>20145.045078678137</v>
      </c>
      <c r="Q33" s="25">
        <v>20748.090706997256</v>
      </c>
      <c r="R33" s="25">
        <v>21343.853692822129</v>
      </c>
      <c r="S33" s="25">
        <v>21934.22940579852</v>
      </c>
      <c r="T33" s="25">
        <v>22521.828767524465</v>
      </c>
      <c r="U33" s="25">
        <v>23149.130547408724</v>
      </c>
      <c r="V33" s="25">
        <v>23815.976692110838</v>
      </c>
      <c r="W33" s="25">
        <v>24486.647842968909</v>
      </c>
      <c r="X33" s="25">
        <v>25152.117272068495</v>
      </c>
      <c r="Y33" s="25">
        <v>25843.747909259782</v>
      </c>
      <c r="Z33" s="25">
        <v>26548.793520555249</v>
      </c>
      <c r="AA33" s="25">
        <v>27260.86557721706</v>
      </c>
      <c r="AB33" s="25">
        <v>27975.266035904591</v>
      </c>
    </row>
  </sheetData>
  <mergeCells count="1">
    <mergeCell ref="B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15" sqref="A15:A17"/>
    </sheetView>
  </sheetViews>
  <sheetFormatPr defaultColWidth="10.90625" defaultRowHeight="14.5"/>
  <cols>
    <col min="1" max="1" width="20" style="3" customWidth="1"/>
    <col min="2" max="17" width="9.81640625" style="3" customWidth="1"/>
    <col min="18" max="16384" width="10.90625" style="3"/>
  </cols>
  <sheetData>
    <row r="1" spans="1:20">
      <c r="A1" s="37" t="s">
        <v>153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/>
    </row>
    <row r="2" spans="1:20">
      <c r="A2" s="40" t="s">
        <v>154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1:20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39"/>
    </row>
    <row r="4" spans="1:20">
      <c r="A4" s="42"/>
      <c r="B4" s="42">
        <v>2012</v>
      </c>
      <c r="C4" s="42">
        <v>2013</v>
      </c>
      <c r="D4" s="42">
        <v>2014</v>
      </c>
      <c r="E4" s="42">
        <v>2015</v>
      </c>
      <c r="F4" s="42">
        <v>2016</v>
      </c>
      <c r="G4" s="42">
        <v>2017</v>
      </c>
      <c r="H4" s="42">
        <v>2018</v>
      </c>
      <c r="I4" s="42">
        <v>2019</v>
      </c>
      <c r="J4" s="42">
        <v>2020</v>
      </c>
      <c r="K4" s="42">
        <v>2021</v>
      </c>
      <c r="L4" s="42">
        <v>2022</v>
      </c>
      <c r="M4" s="42">
        <v>2023</v>
      </c>
      <c r="N4" s="42">
        <v>2024</v>
      </c>
      <c r="O4" s="42">
        <v>2025</v>
      </c>
      <c r="P4" s="42">
        <v>2026</v>
      </c>
      <c r="Q4" s="42">
        <v>2027</v>
      </c>
      <c r="R4" s="42">
        <v>2028</v>
      </c>
      <c r="S4" s="42">
        <v>2029</v>
      </c>
      <c r="T4" s="42">
        <v>2030</v>
      </c>
    </row>
    <row r="5" spans="1:20">
      <c r="A5" s="43" t="s">
        <v>163</v>
      </c>
      <c r="B5" s="44">
        <v>12.679072002630246</v>
      </c>
      <c r="C5" s="44">
        <v>13.053212697404565</v>
      </c>
      <c r="D5" s="44">
        <v>13.560273472743834</v>
      </c>
      <c r="E5" s="44">
        <v>14.086821120349516</v>
      </c>
      <c r="F5" s="44">
        <v>14.637548474639402</v>
      </c>
      <c r="G5" s="44">
        <v>15.204605782327135</v>
      </c>
      <c r="H5" s="44">
        <v>15.793646651187702</v>
      </c>
      <c r="I5" s="44">
        <v>16.388667903110012</v>
      </c>
      <c r="J5" s="44">
        <v>16.990853256225705</v>
      </c>
      <c r="K5" s="44">
        <v>17.597969764295215</v>
      </c>
      <c r="L5" s="44">
        <v>18.209691171158813</v>
      </c>
      <c r="M5" s="44">
        <v>18.82458612734823</v>
      </c>
      <c r="N5" s="44">
        <v>19.46087206110645</v>
      </c>
      <c r="O5" s="44">
        <v>20.119377774626976</v>
      </c>
      <c r="P5" s="44">
        <v>20.800923292507033</v>
      </c>
      <c r="Q5" s="44">
        <v>21.504950367372565</v>
      </c>
      <c r="R5" s="45">
        <f t="shared" ref="R5:T11" si="0">TREND($P5:$Q5,$P$4:$Q$4,R$4)</f>
        <v>22.208977442238165</v>
      </c>
      <c r="S5" s="45">
        <f t="shared" si="0"/>
        <v>22.913004517103673</v>
      </c>
      <c r="T5" s="45">
        <f t="shared" si="0"/>
        <v>23.61703159196918</v>
      </c>
    </row>
    <row r="6" spans="1:20">
      <c r="A6" s="46" t="s">
        <v>155</v>
      </c>
      <c r="B6" s="47">
        <v>12.679072002630246</v>
      </c>
      <c r="C6" s="47">
        <v>13.053212697404565</v>
      </c>
      <c r="D6" s="47">
        <v>13.560273472743834</v>
      </c>
      <c r="E6" s="47">
        <v>14.086821120349516</v>
      </c>
      <c r="F6" s="47">
        <v>14.637548474639402</v>
      </c>
      <c r="G6" s="47">
        <v>15.204605782327135</v>
      </c>
      <c r="H6" s="47">
        <v>15.793646651187702</v>
      </c>
      <c r="I6" s="47">
        <v>16.388667903110012</v>
      </c>
      <c r="J6" s="47">
        <v>16.990853256225705</v>
      </c>
      <c r="K6" s="47">
        <v>17.597969764295215</v>
      </c>
      <c r="L6" s="47">
        <v>18.209691171158813</v>
      </c>
      <c r="M6" s="47">
        <v>18.82458612734823</v>
      </c>
      <c r="N6" s="47">
        <v>19.46087206110645</v>
      </c>
      <c r="O6" s="47">
        <v>20.119377774626976</v>
      </c>
      <c r="P6" s="47">
        <v>20.800923292507033</v>
      </c>
      <c r="Q6" s="47">
        <v>21.504950367372565</v>
      </c>
      <c r="R6" s="48">
        <f>TREND($P6:$Q6,$P$4:$Q$4,R$4)</f>
        <v>22.208977442238165</v>
      </c>
      <c r="S6" s="48">
        <f t="shared" si="0"/>
        <v>22.913004517103673</v>
      </c>
      <c r="T6" s="48">
        <f t="shared" si="0"/>
        <v>23.61703159196918</v>
      </c>
    </row>
    <row r="7" spans="1:20">
      <c r="A7" s="43" t="s">
        <v>164</v>
      </c>
      <c r="B7" s="44">
        <v>15.778583181898867</v>
      </c>
      <c r="C7" s="44">
        <v>14.871052883304403</v>
      </c>
      <c r="D7" s="44">
        <v>15.076933082282988</v>
      </c>
      <c r="E7" s="44">
        <v>15.291645990413997</v>
      </c>
      <c r="F7" s="44">
        <v>15.529629334109213</v>
      </c>
      <c r="G7" s="44">
        <v>15.770061038025935</v>
      </c>
      <c r="H7" s="44">
        <v>16.022150712829195</v>
      </c>
      <c r="I7" s="44">
        <v>16.276379194148276</v>
      </c>
      <c r="J7" s="44">
        <v>16.533832162141913</v>
      </c>
      <c r="K7" s="44">
        <v>16.794482507101641</v>
      </c>
      <c r="L7" s="44">
        <v>17.057595771313984</v>
      </c>
      <c r="M7" s="44">
        <v>17.324180606405044</v>
      </c>
      <c r="N7" s="44">
        <v>17.602571723005436</v>
      </c>
      <c r="O7" s="44">
        <v>17.892526044082469</v>
      </c>
      <c r="P7" s="44">
        <v>18.194705920054371</v>
      </c>
      <c r="Q7" s="44">
        <v>18.509909007679845</v>
      </c>
      <c r="R7" s="45">
        <f t="shared" si="0"/>
        <v>18.825112095305258</v>
      </c>
      <c r="S7" s="45">
        <f t="shared" si="0"/>
        <v>19.140315182930749</v>
      </c>
      <c r="T7" s="45">
        <f t="shared" si="0"/>
        <v>19.45551827055624</v>
      </c>
    </row>
    <row r="8" spans="1:20">
      <c r="A8" s="46" t="s">
        <v>155</v>
      </c>
      <c r="B8" s="47">
        <v>15.62078024231112</v>
      </c>
      <c r="C8" s="47">
        <v>14.713249943716656</v>
      </c>
      <c r="D8" s="47">
        <v>14.919130142695241</v>
      </c>
      <c r="E8" s="47">
        <v>15.13384305082625</v>
      </c>
      <c r="F8" s="47">
        <v>15.371826394521467</v>
      </c>
      <c r="G8" s="47">
        <v>15.612258098438188</v>
      </c>
      <c r="H8" s="47">
        <v>15.864347773241448</v>
      </c>
      <c r="I8" s="47">
        <v>16.11857625456053</v>
      </c>
      <c r="J8" s="47">
        <v>16.376029222554166</v>
      </c>
      <c r="K8" s="47">
        <v>16.636679567513895</v>
      </c>
      <c r="L8" s="47">
        <v>16.899792831726238</v>
      </c>
      <c r="M8" s="47">
        <v>17.166377666817297</v>
      </c>
      <c r="N8" s="47">
        <v>17.44476878341769</v>
      </c>
      <c r="O8" s="47">
        <v>17.734723104494723</v>
      </c>
      <c r="P8" s="47">
        <v>18.036902980466625</v>
      </c>
      <c r="Q8" s="47">
        <v>18.352106068092098</v>
      </c>
      <c r="R8" s="48">
        <f t="shared" si="0"/>
        <v>18.667309155717589</v>
      </c>
      <c r="S8" s="48">
        <f t="shared" si="0"/>
        <v>18.982512243343081</v>
      </c>
      <c r="T8" s="48">
        <f t="shared" si="0"/>
        <v>19.297715330968572</v>
      </c>
    </row>
    <row r="9" spans="1:20">
      <c r="A9" s="46" t="s">
        <v>156</v>
      </c>
      <c r="B9" s="47">
        <v>0.15780293958774566</v>
      </c>
      <c r="C9" s="47">
        <v>0.15780293958774566</v>
      </c>
      <c r="D9" s="47">
        <v>0.15780293958774566</v>
      </c>
      <c r="E9" s="47">
        <v>0.15780293958774566</v>
      </c>
      <c r="F9" s="47">
        <v>0.15780293958774566</v>
      </c>
      <c r="G9" s="47">
        <v>0.15780293958774566</v>
      </c>
      <c r="H9" s="47">
        <v>0.15780293958774566</v>
      </c>
      <c r="I9" s="47">
        <v>0.15780293958774566</v>
      </c>
      <c r="J9" s="47">
        <v>0.15780293958774566</v>
      </c>
      <c r="K9" s="47">
        <v>0.15780293958774566</v>
      </c>
      <c r="L9" s="47">
        <v>0.15780293958774566</v>
      </c>
      <c r="M9" s="47">
        <v>0.15780293958774566</v>
      </c>
      <c r="N9" s="47">
        <v>0.15780293958774566</v>
      </c>
      <c r="O9" s="47">
        <v>0.15780293958774566</v>
      </c>
      <c r="P9" s="47">
        <v>0.15780293958774566</v>
      </c>
      <c r="Q9" s="47">
        <v>0.15780293958774566</v>
      </c>
      <c r="R9" s="48">
        <f t="shared" si="0"/>
        <v>0.15780293958774566</v>
      </c>
      <c r="S9" s="48">
        <f t="shared" si="0"/>
        <v>0.15780293958774566</v>
      </c>
      <c r="T9" s="48">
        <f t="shared" si="0"/>
        <v>0.15780293958774566</v>
      </c>
    </row>
    <row r="10" spans="1:20">
      <c r="A10" s="43" t="s">
        <v>157</v>
      </c>
      <c r="B10" s="44">
        <v>59.303416236737775</v>
      </c>
      <c r="C10" s="44">
        <v>62.631590789236803</v>
      </c>
      <c r="D10" s="44">
        <v>66.37539923021653</v>
      </c>
      <c r="E10" s="44">
        <v>69.396234343011287</v>
      </c>
      <c r="F10" s="44">
        <v>72.319451085497718</v>
      </c>
      <c r="G10" s="44">
        <v>75.36952730770598</v>
      </c>
      <c r="H10" s="44">
        <v>78.560048416141797</v>
      </c>
      <c r="I10" s="44">
        <v>80.976228909514333</v>
      </c>
      <c r="J10" s="44">
        <v>83.401722448738013</v>
      </c>
      <c r="K10" s="44">
        <v>85.834185014480255</v>
      </c>
      <c r="L10" s="44">
        <v>88.27089449950715</v>
      </c>
      <c r="M10" s="44">
        <v>90.707501075127865</v>
      </c>
      <c r="N10" s="44">
        <v>93.206406412768075</v>
      </c>
      <c r="O10" s="44">
        <v>95.776580998094545</v>
      </c>
      <c r="P10" s="44">
        <v>98.422193785868899</v>
      </c>
      <c r="Q10" s="44">
        <v>101.140252773247</v>
      </c>
      <c r="R10" s="45">
        <f t="shared" si="0"/>
        <v>103.85831176062493</v>
      </c>
      <c r="S10" s="45">
        <f t="shared" si="0"/>
        <v>106.57637074800368</v>
      </c>
      <c r="T10" s="45">
        <f t="shared" si="0"/>
        <v>109.29442973538153</v>
      </c>
    </row>
    <row r="11" spans="1:20" ht="15" thickBot="1">
      <c r="A11" s="49" t="s">
        <v>158</v>
      </c>
      <c r="B11" s="50">
        <v>59.303416236737775</v>
      </c>
      <c r="C11" s="50">
        <v>62.631590789236803</v>
      </c>
      <c r="D11" s="50">
        <v>66.37539923021653</v>
      </c>
      <c r="E11" s="50">
        <v>69.396234343011287</v>
      </c>
      <c r="F11" s="50">
        <v>72.319451085497718</v>
      </c>
      <c r="G11" s="50">
        <v>75.36952730770598</v>
      </c>
      <c r="H11" s="50">
        <v>78.560048416141797</v>
      </c>
      <c r="I11" s="50">
        <v>80.976228909514333</v>
      </c>
      <c r="J11" s="50">
        <v>83.401722448738013</v>
      </c>
      <c r="K11" s="50">
        <v>85.834185014480255</v>
      </c>
      <c r="L11" s="50">
        <v>88.27089449950715</v>
      </c>
      <c r="M11" s="50">
        <v>90.707501075127865</v>
      </c>
      <c r="N11" s="50">
        <v>93.206406412768075</v>
      </c>
      <c r="O11" s="50">
        <v>95.776580998094545</v>
      </c>
      <c r="P11" s="50">
        <v>98.422193785868899</v>
      </c>
      <c r="Q11" s="50">
        <v>101.14025277324684</v>
      </c>
      <c r="R11" s="48">
        <f t="shared" si="0"/>
        <v>103.85831176062493</v>
      </c>
      <c r="S11" s="48">
        <f t="shared" si="0"/>
        <v>106.57637074800277</v>
      </c>
      <c r="T11" s="48">
        <f t="shared" si="0"/>
        <v>109.29442973538062</v>
      </c>
    </row>
    <row r="12" spans="1:20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39"/>
    </row>
    <row r="13" spans="1:20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39"/>
    </row>
    <row r="14" spans="1:20">
      <c r="A14" s="41" t="s">
        <v>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39"/>
    </row>
    <row r="15" spans="1:20">
      <c r="A15" s="41" t="s">
        <v>159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39"/>
    </row>
    <row r="16" spans="1:20">
      <c r="A16" s="41" t="s">
        <v>160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39"/>
    </row>
    <row r="17" spans="1:19">
      <c r="A17" s="41" t="s">
        <v>161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39"/>
    </row>
    <row r="18" spans="1:1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39"/>
    </row>
    <row r="19" spans="1: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39"/>
    </row>
    <row r="20" spans="1:1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7"/>
  <sheetViews>
    <sheetView topLeftCell="A77" workbookViewId="0">
      <selection activeCell="B96" sqref="B96"/>
    </sheetView>
  </sheetViews>
  <sheetFormatPr defaultColWidth="9.1796875" defaultRowHeight="14.5"/>
  <cols>
    <col min="1" max="1" width="45.7265625" style="3" customWidth="1"/>
    <col min="2" max="16384" width="9.1796875" style="3"/>
  </cols>
  <sheetData>
    <row r="1" spans="1:31" ht="15" customHeight="1">
      <c r="A1" s="6" t="s">
        <v>99</v>
      </c>
    </row>
    <row r="2" spans="1:31" ht="15" customHeight="1">
      <c r="A2" s="7" t="s">
        <v>1</v>
      </c>
    </row>
    <row r="3" spans="1:31" ht="15" customHeight="1">
      <c r="A3" s="7" t="s">
        <v>1</v>
      </c>
      <c r="B3" s="8" t="s">
        <v>1</v>
      </c>
      <c r="C3" s="8" t="s">
        <v>1</v>
      </c>
      <c r="D3" s="8" t="s">
        <v>1</v>
      </c>
      <c r="E3" s="8" t="s">
        <v>1</v>
      </c>
      <c r="F3" s="8" t="s">
        <v>1</v>
      </c>
      <c r="G3" s="8" t="s">
        <v>1</v>
      </c>
      <c r="H3" s="8" t="s">
        <v>1</v>
      </c>
      <c r="I3" s="8" t="s">
        <v>1</v>
      </c>
      <c r="J3" s="8" t="s">
        <v>1</v>
      </c>
      <c r="K3" s="8" t="s">
        <v>1</v>
      </c>
      <c r="L3" s="8" t="s">
        <v>1</v>
      </c>
      <c r="M3" s="8" t="s">
        <v>1</v>
      </c>
      <c r="N3" s="8" t="s">
        <v>1</v>
      </c>
      <c r="O3" s="8" t="s">
        <v>1</v>
      </c>
      <c r="P3" s="8" t="s">
        <v>1</v>
      </c>
      <c r="Q3" s="8" t="s">
        <v>1</v>
      </c>
      <c r="R3" s="8" t="s">
        <v>1</v>
      </c>
      <c r="S3" s="8" t="s">
        <v>1</v>
      </c>
      <c r="T3" s="8" t="s">
        <v>1</v>
      </c>
      <c r="U3" s="8" t="s">
        <v>1</v>
      </c>
      <c r="V3" s="8" t="s">
        <v>1</v>
      </c>
      <c r="W3" s="8" t="s">
        <v>1</v>
      </c>
      <c r="X3" s="8" t="s">
        <v>1</v>
      </c>
      <c r="Y3" s="8" t="s">
        <v>1</v>
      </c>
      <c r="Z3" s="8" t="s">
        <v>1</v>
      </c>
      <c r="AA3" s="8" t="s">
        <v>1</v>
      </c>
      <c r="AB3" s="8" t="s">
        <v>1</v>
      </c>
      <c r="AC3" s="8" t="s">
        <v>1</v>
      </c>
      <c r="AD3" s="8" t="s">
        <v>1</v>
      </c>
      <c r="AE3" s="9" t="s">
        <v>98</v>
      </c>
    </row>
    <row r="4" spans="1:31" ht="15" customHeight="1" thickBot="1">
      <c r="A4" s="10" t="s">
        <v>11</v>
      </c>
      <c r="B4" s="10">
        <v>2012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  <c r="I4" s="10">
        <v>2019</v>
      </c>
      <c r="J4" s="10">
        <v>2020</v>
      </c>
      <c r="K4" s="10">
        <v>2021</v>
      </c>
      <c r="L4" s="10">
        <v>2022</v>
      </c>
      <c r="M4" s="10">
        <v>2023</v>
      </c>
      <c r="N4" s="10">
        <v>2024</v>
      </c>
      <c r="O4" s="10">
        <v>2025</v>
      </c>
      <c r="P4" s="10">
        <v>2026</v>
      </c>
      <c r="Q4" s="10">
        <v>2027</v>
      </c>
      <c r="R4" s="10">
        <v>2028</v>
      </c>
      <c r="S4" s="10">
        <v>2029</v>
      </c>
      <c r="T4" s="10">
        <v>2030</v>
      </c>
      <c r="U4" s="10">
        <v>2031</v>
      </c>
      <c r="V4" s="10">
        <v>2032</v>
      </c>
      <c r="W4" s="10">
        <v>2033</v>
      </c>
      <c r="X4" s="10">
        <v>2034</v>
      </c>
      <c r="Y4" s="10">
        <v>2035</v>
      </c>
      <c r="Z4" s="10">
        <v>2036</v>
      </c>
      <c r="AA4" s="10">
        <v>2037</v>
      </c>
      <c r="AB4" s="10">
        <v>2038</v>
      </c>
      <c r="AC4" s="10">
        <v>2039</v>
      </c>
      <c r="AD4" s="10">
        <v>2040</v>
      </c>
      <c r="AE4" s="10">
        <v>2040</v>
      </c>
    </row>
    <row r="5" spans="1:31" ht="15" customHeight="1" thickTop="1"/>
    <row r="6" spans="1:31" ht="15" customHeight="1">
      <c r="A6" s="11" t="s">
        <v>12</v>
      </c>
      <c r="B6" s="19">
        <v>12.904638</v>
      </c>
      <c r="C6" s="19">
        <v>12.236606</v>
      </c>
      <c r="D6" s="19">
        <v>11.112971</v>
      </c>
      <c r="E6" s="19">
        <v>7.1177169999999998</v>
      </c>
      <c r="F6" s="19">
        <v>8.6510160000000003</v>
      </c>
      <c r="G6" s="19">
        <v>8.6941880000000005</v>
      </c>
      <c r="H6" s="19">
        <v>8.7097169999999995</v>
      </c>
      <c r="I6" s="19">
        <v>8.8834099999999996</v>
      </c>
      <c r="J6" s="19">
        <v>9.0420680000000004</v>
      </c>
      <c r="K6" s="19">
        <v>9.2712909999999997</v>
      </c>
      <c r="L6" s="19">
        <v>9.5015450000000001</v>
      </c>
      <c r="M6" s="19">
        <v>9.7628710000000005</v>
      </c>
      <c r="N6" s="19">
        <v>10.016926</v>
      </c>
      <c r="O6" s="19">
        <v>10.289717</v>
      </c>
      <c r="P6" s="19">
        <v>10.596857999999999</v>
      </c>
      <c r="Q6" s="19">
        <v>10.937132</v>
      </c>
      <c r="R6" s="19">
        <v>11.277369999999999</v>
      </c>
      <c r="S6" s="19">
        <v>11.619400000000001</v>
      </c>
      <c r="T6" s="19">
        <v>11.970898</v>
      </c>
      <c r="U6" s="19">
        <v>12.315251</v>
      </c>
      <c r="V6" s="19">
        <v>12.672279</v>
      </c>
      <c r="W6" s="19">
        <v>13.042684</v>
      </c>
      <c r="X6" s="19">
        <v>13.413258000000001</v>
      </c>
      <c r="Y6" s="19">
        <v>13.772762</v>
      </c>
      <c r="Z6" s="19">
        <v>14.156071000000001</v>
      </c>
      <c r="AA6" s="19">
        <v>14.575761999999999</v>
      </c>
      <c r="AB6" s="19">
        <v>15.041482999999999</v>
      </c>
      <c r="AC6" s="19">
        <v>15.45255</v>
      </c>
      <c r="AD6" s="19">
        <v>15.871081999999999</v>
      </c>
      <c r="AE6" s="16">
        <v>9.6790000000000001E-3</v>
      </c>
    </row>
    <row r="7" spans="1:31" ht="15" customHeight="1"/>
    <row r="8" spans="1:31" ht="15" customHeight="1">
      <c r="A8" s="11" t="s">
        <v>13</v>
      </c>
    </row>
    <row r="9" spans="1:31" ht="15" customHeight="1">
      <c r="A9" s="12" t="s">
        <v>14</v>
      </c>
      <c r="B9" s="20">
        <v>10.61706</v>
      </c>
      <c r="C9" s="20">
        <v>14.214179</v>
      </c>
      <c r="D9" s="20">
        <v>14.099106000000001</v>
      </c>
      <c r="E9" s="20">
        <v>13.406727</v>
      </c>
      <c r="F9" s="20">
        <v>13.813053999999999</v>
      </c>
      <c r="G9" s="20">
        <v>13.918034</v>
      </c>
      <c r="H9" s="20">
        <v>14.013574</v>
      </c>
      <c r="I9" s="20">
        <v>14.137191</v>
      </c>
      <c r="J9" s="20">
        <v>14.253943</v>
      </c>
      <c r="K9" s="20">
        <v>14.381347</v>
      </c>
      <c r="L9" s="20">
        <v>14.505635</v>
      </c>
      <c r="M9" s="20">
        <v>14.632973</v>
      </c>
      <c r="N9" s="20">
        <v>14.755791</v>
      </c>
      <c r="O9" s="20">
        <v>14.879436999999999</v>
      </c>
      <c r="P9" s="20">
        <v>15.006843999999999</v>
      </c>
      <c r="Q9" s="20">
        <v>15.138427999999999</v>
      </c>
      <c r="R9" s="20">
        <v>15.267652999999999</v>
      </c>
      <c r="S9" s="20">
        <v>15.394658</v>
      </c>
      <c r="T9" s="20">
        <v>15.520967000000001</v>
      </c>
      <c r="U9" s="20">
        <v>15.643922999999999</v>
      </c>
      <c r="V9" s="20">
        <v>15.766672</v>
      </c>
      <c r="W9" s="20">
        <v>15.890281999999999</v>
      </c>
      <c r="X9" s="20">
        <v>16.012969999999999</v>
      </c>
      <c r="Y9" s="20">
        <v>16.130925999999999</v>
      </c>
      <c r="Z9" s="20">
        <v>16.251298999999999</v>
      </c>
      <c r="AA9" s="20">
        <v>16.377094</v>
      </c>
      <c r="AB9" s="20">
        <v>16.510382</v>
      </c>
      <c r="AC9" s="20">
        <v>16.631111000000001</v>
      </c>
      <c r="AD9" s="20">
        <v>16.751963</v>
      </c>
      <c r="AE9" s="14">
        <v>6.1029999999999999E-3</v>
      </c>
    </row>
    <row r="10" spans="1:31" ht="15" customHeight="1">
      <c r="A10" s="12" t="s">
        <v>15</v>
      </c>
      <c r="B10" s="20">
        <v>11.010327</v>
      </c>
      <c r="C10" s="20">
        <v>10.568913</v>
      </c>
      <c r="D10" s="20">
        <v>11.616899</v>
      </c>
      <c r="E10" s="20">
        <v>12.170826</v>
      </c>
      <c r="F10" s="20">
        <v>12.783358</v>
      </c>
      <c r="G10" s="20">
        <v>13.186007</v>
      </c>
      <c r="H10" s="20">
        <v>13.503133</v>
      </c>
      <c r="I10" s="20">
        <v>13.775922</v>
      </c>
      <c r="J10" s="20">
        <v>14.015401000000001</v>
      </c>
      <c r="K10" s="20">
        <v>14.23822</v>
      </c>
      <c r="L10" s="20">
        <v>14.448539999999999</v>
      </c>
      <c r="M10" s="20">
        <v>14.652616</v>
      </c>
      <c r="N10" s="20">
        <v>14.851476</v>
      </c>
      <c r="O10" s="20">
        <v>15.048263</v>
      </c>
      <c r="P10" s="20">
        <v>15.244847999999999</v>
      </c>
      <c r="Q10" s="20">
        <v>15.441981999999999</v>
      </c>
      <c r="R10" s="20">
        <v>15.638426000000001</v>
      </c>
      <c r="S10" s="20">
        <v>15.834479</v>
      </c>
      <c r="T10" s="20">
        <v>16.030687</v>
      </c>
      <c r="U10" s="20">
        <v>16.226429</v>
      </c>
      <c r="V10" s="20">
        <v>16.422598000000001</v>
      </c>
      <c r="W10" s="20">
        <v>16.619433999999998</v>
      </c>
      <c r="X10" s="20">
        <v>16.816406000000001</v>
      </c>
      <c r="Y10" s="20">
        <v>17.012646</v>
      </c>
      <c r="Z10" s="20">
        <v>17.209973999999999</v>
      </c>
      <c r="AA10" s="20">
        <v>17.409127999999999</v>
      </c>
      <c r="AB10" s="20">
        <v>17.610596000000001</v>
      </c>
      <c r="AC10" s="20">
        <v>17.809334</v>
      </c>
      <c r="AD10" s="20">
        <v>18.008483999999999</v>
      </c>
      <c r="AE10" s="14">
        <v>1.9934E-2</v>
      </c>
    </row>
    <row r="11" spans="1:31" ht="15" customHeight="1">
      <c r="A11" s="12" t="s">
        <v>16</v>
      </c>
      <c r="B11" s="20">
        <v>11.010327</v>
      </c>
      <c r="C11" s="20">
        <v>10.568913</v>
      </c>
      <c r="D11" s="20">
        <v>11.616899</v>
      </c>
      <c r="E11" s="20">
        <v>12.170826</v>
      </c>
      <c r="F11" s="20">
        <v>12.783358</v>
      </c>
      <c r="G11" s="20">
        <v>13.186007</v>
      </c>
      <c r="H11" s="20">
        <v>13.503133</v>
      </c>
      <c r="I11" s="20">
        <v>13.775922</v>
      </c>
      <c r="J11" s="20">
        <v>14.015401000000001</v>
      </c>
      <c r="K11" s="20">
        <v>14.23822</v>
      </c>
      <c r="L11" s="20">
        <v>14.448539999999999</v>
      </c>
      <c r="M11" s="20">
        <v>14.652616</v>
      </c>
      <c r="N11" s="20">
        <v>14.851476</v>
      </c>
      <c r="O11" s="20">
        <v>15.048263</v>
      </c>
      <c r="P11" s="20">
        <v>15.244847999999999</v>
      </c>
      <c r="Q11" s="20">
        <v>15.441981999999999</v>
      </c>
      <c r="R11" s="20">
        <v>15.638426000000001</v>
      </c>
      <c r="S11" s="20">
        <v>15.834479</v>
      </c>
      <c r="T11" s="20">
        <v>16.030687</v>
      </c>
      <c r="U11" s="20">
        <v>16.226429</v>
      </c>
      <c r="V11" s="20">
        <v>16.422598000000001</v>
      </c>
      <c r="W11" s="20">
        <v>16.619433999999998</v>
      </c>
      <c r="X11" s="20">
        <v>16.816406000000001</v>
      </c>
      <c r="Y11" s="20">
        <v>17.012646</v>
      </c>
      <c r="Z11" s="20">
        <v>17.209973999999999</v>
      </c>
      <c r="AA11" s="20">
        <v>17.409127999999999</v>
      </c>
      <c r="AB11" s="20">
        <v>17.610596000000001</v>
      </c>
      <c r="AC11" s="20">
        <v>17.809334</v>
      </c>
      <c r="AD11" s="20">
        <v>18.008483999999999</v>
      </c>
      <c r="AE11" s="14">
        <v>1.9934E-2</v>
      </c>
    </row>
    <row r="12" spans="1:31" ht="15" customHeight="1"/>
    <row r="13" spans="1:31" ht="15" customHeight="1">
      <c r="A13" s="11" t="s">
        <v>17</v>
      </c>
    </row>
    <row r="14" spans="1:31" ht="15" customHeight="1">
      <c r="A14" s="12" t="s">
        <v>18</v>
      </c>
      <c r="B14" s="21">
        <v>0.835843</v>
      </c>
      <c r="C14" s="21">
        <v>0.83838199999999996</v>
      </c>
      <c r="D14" s="21">
        <v>0.84048500000000004</v>
      </c>
      <c r="E14" s="21">
        <v>0.84259399999999995</v>
      </c>
      <c r="F14" s="21">
        <v>0.84470800000000001</v>
      </c>
      <c r="G14" s="21">
        <v>0.84682800000000003</v>
      </c>
      <c r="H14" s="21">
        <v>0.84895200000000004</v>
      </c>
      <c r="I14" s="21">
        <v>0.85108200000000001</v>
      </c>
      <c r="J14" s="21">
        <v>0.85321800000000003</v>
      </c>
      <c r="K14" s="21">
        <v>0.85535799999999995</v>
      </c>
      <c r="L14" s="21">
        <v>0.85750499999999996</v>
      </c>
      <c r="M14" s="21">
        <v>0.85965599999999998</v>
      </c>
      <c r="N14" s="21">
        <v>0.86181300000000005</v>
      </c>
      <c r="O14" s="21">
        <v>0.86397500000000005</v>
      </c>
      <c r="P14" s="21">
        <v>0.866143</v>
      </c>
      <c r="Q14" s="21">
        <v>0.86831599999999998</v>
      </c>
      <c r="R14" s="21">
        <v>0.87049500000000002</v>
      </c>
      <c r="S14" s="21">
        <v>0.87267899999999998</v>
      </c>
      <c r="T14" s="21">
        <v>0.87486799999999998</v>
      </c>
      <c r="U14" s="21">
        <v>0.87706300000000004</v>
      </c>
      <c r="V14" s="21">
        <v>0.87926400000000005</v>
      </c>
      <c r="W14" s="21">
        <v>0.88146999999999998</v>
      </c>
      <c r="X14" s="21">
        <v>0.88368199999999997</v>
      </c>
      <c r="Y14" s="21">
        <v>0.88589899999999999</v>
      </c>
      <c r="Z14" s="21">
        <v>0.88812199999999997</v>
      </c>
      <c r="AA14" s="21">
        <v>0.89034999999999997</v>
      </c>
      <c r="AB14" s="21">
        <v>0.89258400000000004</v>
      </c>
      <c r="AC14" s="21">
        <v>0.89482300000000004</v>
      </c>
      <c r="AD14" s="21">
        <v>0.89706900000000001</v>
      </c>
      <c r="AE14" s="14">
        <v>2.5089999999999999E-3</v>
      </c>
    </row>
    <row r="15" spans="1:31" ht="15" customHeight="1">
      <c r="A15" s="12" t="s">
        <v>19</v>
      </c>
      <c r="B15" s="21">
        <v>0.79815400000000003</v>
      </c>
      <c r="C15" s="21">
        <v>0.81164499999999995</v>
      </c>
      <c r="D15" s="21">
        <v>0.81368099999999999</v>
      </c>
      <c r="E15" s="21">
        <v>0.81572299999999998</v>
      </c>
      <c r="F15" s="21">
        <v>0.81777</v>
      </c>
      <c r="G15" s="21">
        <v>0.81982100000000002</v>
      </c>
      <c r="H15" s="21">
        <v>0.821878</v>
      </c>
      <c r="I15" s="21">
        <v>0.82394100000000003</v>
      </c>
      <c r="J15" s="21">
        <v>0.82600799999999996</v>
      </c>
      <c r="K15" s="21">
        <v>0.82808000000000004</v>
      </c>
      <c r="L15" s="21">
        <v>0.83015799999999995</v>
      </c>
      <c r="M15" s="21">
        <v>0.83224100000000001</v>
      </c>
      <c r="N15" s="21">
        <v>0.83432899999999999</v>
      </c>
      <c r="O15" s="21">
        <v>0.836422</v>
      </c>
      <c r="P15" s="21">
        <v>0.83852099999999996</v>
      </c>
      <c r="Q15" s="21">
        <v>0.84062499999999996</v>
      </c>
      <c r="R15" s="21">
        <v>0.84273399999999998</v>
      </c>
      <c r="S15" s="21">
        <v>0.84484800000000004</v>
      </c>
      <c r="T15" s="21">
        <v>0.84696800000000005</v>
      </c>
      <c r="U15" s="21">
        <v>0.84909299999999999</v>
      </c>
      <c r="V15" s="21">
        <v>0.85122299999999995</v>
      </c>
      <c r="W15" s="21">
        <v>0.85335899999999998</v>
      </c>
      <c r="X15" s="21">
        <v>0.85550000000000004</v>
      </c>
      <c r="Y15" s="21">
        <v>0.85764700000000005</v>
      </c>
      <c r="Z15" s="21">
        <v>0.85979899999999998</v>
      </c>
      <c r="AA15" s="21">
        <v>0.86195600000000006</v>
      </c>
      <c r="AB15" s="21">
        <v>0.86411899999999997</v>
      </c>
      <c r="AC15" s="21">
        <v>0.86628700000000003</v>
      </c>
      <c r="AD15" s="21">
        <v>0.86846000000000001</v>
      </c>
      <c r="AE15" s="14">
        <v>2.5089999999999999E-3</v>
      </c>
    </row>
    <row r="16" spans="1:31" ht="15" customHeight="1"/>
    <row r="17" spans="1:31" ht="15" customHeight="1">
      <c r="A17" s="11" t="s">
        <v>20</v>
      </c>
    </row>
    <row r="18" spans="1:31" ht="15" customHeight="1">
      <c r="A18" s="11" t="s">
        <v>21</v>
      </c>
    </row>
    <row r="19" spans="1:31" ht="15" customHeight="1">
      <c r="A19" s="11" t="s">
        <v>100</v>
      </c>
    </row>
    <row r="20" spans="1:31" ht="15" customHeight="1">
      <c r="A20" s="12" t="s">
        <v>22</v>
      </c>
      <c r="B20" s="13">
        <v>15369.174805000001</v>
      </c>
      <c r="C20" s="13">
        <v>15710.275390999999</v>
      </c>
      <c r="D20" s="13">
        <v>16055.495117</v>
      </c>
      <c r="E20" s="13">
        <v>16553.144531000002</v>
      </c>
      <c r="F20" s="13">
        <v>16970.447265999999</v>
      </c>
      <c r="G20" s="13">
        <v>17369.324218999998</v>
      </c>
      <c r="H20" s="13">
        <v>17834.765625</v>
      </c>
      <c r="I20" s="13">
        <v>18296.275390999999</v>
      </c>
      <c r="J20" s="13">
        <v>18800.777343999998</v>
      </c>
      <c r="K20" s="13">
        <v>19259.289062</v>
      </c>
      <c r="L20" s="13">
        <v>19721.373047000001</v>
      </c>
      <c r="M20" s="13">
        <v>20221.101562</v>
      </c>
      <c r="N20" s="13">
        <v>20753.011718999998</v>
      </c>
      <c r="O20" s="13">
        <v>21295.417968999998</v>
      </c>
      <c r="P20" s="13">
        <v>21818.296875</v>
      </c>
      <c r="Q20" s="13">
        <v>22343.533202999999</v>
      </c>
      <c r="R20" s="13">
        <v>22863.607422000001</v>
      </c>
      <c r="S20" s="13">
        <v>23373.625</v>
      </c>
      <c r="T20" s="13">
        <v>23894.089843999998</v>
      </c>
      <c r="U20" s="13">
        <v>24405.107422000001</v>
      </c>
      <c r="V20" s="13">
        <v>24921.498047000001</v>
      </c>
      <c r="W20" s="13">
        <v>25479.667968999998</v>
      </c>
      <c r="X20" s="13">
        <v>26061.689452999999</v>
      </c>
      <c r="Y20" s="13">
        <v>26658.654297000001</v>
      </c>
      <c r="Z20" s="13">
        <v>27278.242188</v>
      </c>
      <c r="AA20" s="13">
        <v>27907.748047000001</v>
      </c>
      <c r="AB20" s="13">
        <v>28554.402343999998</v>
      </c>
      <c r="AC20" s="13">
        <v>29212.318359000001</v>
      </c>
      <c r="AD20" s="13">
        <v>29897.882812</v>
      </c>
      <c r="AE20" s="14">
        <v>2.4119000000000002E-2</v>
      </c>
    </row>
    <row r="21" spans="1:31" ht="15" customHeight="1">
      <c r="A21" s="12" t="s">
        <v>23</v>
      </c>
      <c r="B21" s="13">
        <v>1253.630005</v>
      </c>
      <c r="C21" s="13">
        <v>1273.790039</v>
      </c>
      <c r="D21" s="13">
        <v>1299.280029</v>
      </c>
      <c r="E21" s="13">
        <v>1335.6899410000001</v>
      </c>
      <c r="F21" s="13">
        <v>1374.6400149999999</v>
      </c>
      <c r="G21" s="13">
        <v>1410.540039</v>
      </c>
      <c r="H21" s="13">
        <v>1450.880005</v>
      </c>
      <c r="I21" s="13">
        <v>1493.849976</v>
      </c>
      <c r="J21" s="13">
        <v>1533.420044</v>
      </c>
      <c r="K21" s="13">
        <v>1570.339966</v>
      </c>
      <c r="L21" s="13">
        <v>1606.910034</v>
      </c>
      <c r="M21" s="13">
        <v>1643.0500489999999</v>
      </c>
      <c r="N21" s="13">
        <v>1679.130005</v>
      </c>
      <c r="O21" s="13">
        <v>1716.4399410000001</v>
      </c>
      <c r="P21" s="13">
        <v>1752.790039</v>
      </c>
      <c r="Q21" s="13">
        <v>1789.3100589999999</v>
      </c>
      <c r="R21" s="13">
        <v>1826.3100589999999</v>
      </c>
      <c r="S21" s="13">
        <v>1863.4399410000001</v>
      </c>
      <c r="T21" s="13">
        <v>1901.75</v>
      </c>
      <c r="U21" s="13">
        <v>1940.6099850000001</v>
      </c>
      <c r="V21" s="13">
        <v>1979.219971</v>
      </c>
      <c r="W21" s="13">
        <v>2017.6800539999999</v>
      </c>
      <c r="X21" s="13">
        <v>2057.280029</v>
      </c>
      <c r="Y21" s="13">
        <v>2097.719971</v>
      </c>
      <c r="Z21" s="13">
        <v>2137.3798830000001</v>
      </c>
      <c r="AA21" s="13">
        <v>2177.5200199999999</v>
      </c>
      <c r="AB21" s="13">
        <v>2216.780029</v>
      </c>
      <c r="AC21" s="13">
        <v>2258.4099120000001</v>
      </c>
      <c r="AD21" s="13">
        <v>2302.860107</v>
      </c>
      <c r="AE21" s="14">
        <v>2.2173999999999999E-2</v>
      </c>
    </row>
    <row r="22" spans="1:31" ht="15" customHeight="1">
      <c r="A22" s="12" t="s">
        <v>24</v>
      </c>
      <c r="B22" s="13">
        <v>2135.5102539999998</v>
      </c>
      <c r="C22" s="13">
        <v>2180.9406739999999</v>
      </c>
      <c r="D22" s="13">
        <v>2264.3508299999999</v>
      </c>
      <c r="E22" s="13">
        <v>2353.0351559999999</v>
      </c>
      <c r="F22" s="13">
        <v>2455.2312010000001</v>
      </c>
      <c r="G22" s="13">
        <v>2556.4562989999999</v>
      </c>
      <c r="H22" s="13">
        <v>2665.4204100000002</v>
      </c>
      <c r="I22" s="13">
        <v>2759.2827149999998</v>
      </c>
      <c r="J22" s="13">
        <v>2855.03125</v>
      </c>
      <c r="K22" s="13">
        <v>2949.9514159999999</v>
      </c>
      <c r="L22" s="13">
        <v>3048.5986330000001</v>
      </c>
      <c r="M22" s="13">
        <v>3141.2607419999999</v>
      </c>
      <c r="N22" s="13">
        <v>3230.8283689999998</v>
      </c>
      <c r="O22" s="13">
        <v>3313.6484380000002</v>
      </c>
      <c r="P22" s="13">
        <v>3399.57251</v>
      </c>
      <c r="Q22" s="13">
        <v>3477.779297</v>
      </c>
      <c r="R22" s="13">
        <v>3564.0607909999999</v>
      </c>
      <c r="S22" s="13">
        <v>3646.8015140000002</v>
      </c>
      <c r="T22" s="13">
        <v>3739.1198730000001</v>
      </c>
      <c r="U22" s="13">
        <v>3826.6813959999999</v>
      </c>
      <c r="V22" s="13">
        <v>3918.618164</v>
      </c>
      <c r="W22" s="13">
        <v>4013.2995609999998</v>
      </c>
      <c r="X22" s="13">
        <v>4106.8154299999997</v>
      </c>
      <c r="Y22" s="13">
        <v>4204.9575199999999</v>
      </c>
      <c r="Z22" s="13">
        <v>4308.3994140000004</v>
      </c>
      <c r="AA22" s="13">
        <v>4402.7875979999999</v>
      </c>
      <c r="AB22" s="13">
        <v>4512.3779299999997</v>
      </c>
      <c r="AC22" s="13">
        <v>4628.2314450000003</v>
      </c>
      <c r="AD22" s="13">
        <v>4743.9536129999997</v>
      </c>
      <c r="AE22" s="14">
        <v>2.92E-2</v>
      </c>
    </row>
    <row r="23" spans="1:31" ht="15" customHeight="1">
      <c r="A23" s="12" t="s">
        <v>25</v>
      </c>
      <c r="B23" s="13">
        <v>4891.6997069999998</v>
      </c>
      <c r="C23" s="13">
        <v>5032.7695309999999</v>
      </c>
      <c r="D23" s="13">
        <v>5155.6191410000001</v>
      </c>
      <c r="E23" s="13">
        <v>5329.0249020000001</v>
      </c>
      <c r="F23" s="13">
        <v>5525.138672</v>
      </c>
      <c r="G23" s="13">
        <v>5731.673828</v>
      </c>
      <c r="H23" s="13">
        <v>5941.2197269999997</v>
      </c>
      <c r="I23" s="13">
        <v>6150.5771480000003</v>
      </c>
      <c r="J23" s="13">
        <v>6361.2587890000004</v>
      </c>
      <c r="K23" s="13">
        <v>6579.0283200000003</v>
      </c>
      <c r="L23" s="13">
        <v>6802.2216799999997</v>
      </c>
      <c r="M23" s="13">
        <v>7030.9194340000004</v>
      </c>
      <c r="N23" s="13">
        <v>7264.341797</v>
      </c>
      <c r="O23" s="13">
        <v>7503.6713870000003</v>
      </c>
      <c r="P23" s="13">
        <v>7745.0473629999997</v>
      </c>
      <c r="Q23" s="13">
        <v>7989.6708980000003</v>
      </c>
      <c r="R23" s="13">
        <v>8241.2988280000009</v>
      </c>
      <c r="S23" s="13">
        <v>8498.8486329999996</v>
      </c>
      <c r="T23" s="13">
        <v>8767.4296880000002</v>
      </c>
      <c r="U23" s="13">
        <v>9045.6484380000002</v>
      </c>
      <c r="V23" s="13">
        <v>9332.4824219999991</v>
      </c>
      <c r="W23" s="13">
        <v>9623.4804690000001</v>
      </c>
      <c r="X23" s="13">
        <v>9919.7646480000003</v>
      </c>
      <c r="Y23" s="13">
        <v>10223.632812</v>
      </c>
      <c r="Z23" s="13">
        <v>10533.780273</v>
      </c>
      <c r="AA23" s="13">
        <v>10857.222656</v>
      </c>
      <c r="AB23" s="13">
        <v>11183.761719</v>
      </c>
      <c r="AC23" s="13">
        <v>11522.909180000001</v>
      </c>
      <c r="AD23" s="13">
        <v>11877.316406</v>
      </c>
      <c r="AE23" s="14">
        <v>3.2313000000000001E-2</v>
      </c>
    </row>
    <row r="24" spans="1:31" ht="15" customHeight="1">
      <c r="A24" s="12" t="s">
        <v>26</v>
      </c>
      <c r="B24" s="13">
        <v>16017.068359000001</v>
      </c>
      <c r="C24" s="13">
        <v>16041.006836</v>
      </c>
      <c r="D24" s="13">
        <v>16310.767578000001</v>
      </c>
      <c r="E24" s="13">
        <v>16748.095702999999</v>
      </c>
      <c r="F24" s="13">
        <v>17241.902343999998</v>
      </c>
      <c r="G24" s="13">
        <v>17734.498047000001</v>
      </c>
      <c r="H24" s="13">
        <v>18250.527343999998</v>
      </c>
      <c r="I24" s="13">
        <v>18749.339843999998</v>
      </c>
      <c r="J24" s="13">
        <v>19219.916015999999</v>
      </c>
      <c r="K24" s="13">
        <v>19696.068359000001</v>
      </c>
      <c r="L24" s="13">
        <v>20143.042968999998</v>
      </c>
      <c r="M24" s="13">
        <v>20627.277343999998</v>
      </c>
      <c r="N24" s="13">
        <v>21099.478515999999</v>
      </c>
      <c r="O24" s="13">
        <v>21588.318359000001</v>
      </c>
      <c r="P24" s="13">
        <v>22037.923827999999</v>
      </c>
      <c r="Q24" s="13">
        <v>22490.246093999998</v>
      </c>
      <c r="R24" s="13">
        <v>22967.154297000001</v>
      </c>
      <c r="S24" s="13">
        <v>23417.439452999999</v>
      </c>
      <c r="T24" s="13">
        <v>23921.640625</v>
      </c>
      <c r="U24" s="13">
        <v>24439.552734000001</v>
      </c>
      <c r="V24" s="13">
        <v>24949.916015999999</v>
      </c>
      <c r="W24" s="13">
        <v>25459.408202999999</v>
      </c>
      <c r="X24" s="13">
        <v>25967.033202999999</v>
      </c>
      <c r="Y24" s="13">
        <v>26471.554688</v>
      </c>
      <c r="Z24" s="13">
        <v>26997.625</v>
      </c>
      <c r="AA24" s="13">
        <v>27547</v>
      </c>
      <c r="AB24" s="13">
        <v>28029.394531000002</v>
      </c>
      <c r="AC24" s="13">
        <v>28578.326172000001</v>
      </c>
      <c r="AD24" s="13">
        <v>29147.359375</v>
      </c>
      <c r="AE24" s="14">
        <v>2.2366E-2</v>
      </c>
    </row>
    <row r="25" spans="1:31" ht="15" customHeight="1">
      <c r="A25" s="12" t="s">
        <v>27</v>
      </c>
      <c r="B25" s="13">
        <v>4215.5297849999997</v>
      </c>
      <c r="C25" s="13">
        <v>4373.5498049999997</v>
      </c>
      <c r="D25" s="13">
        <v>4608.1801759999998</v>
      </c>
      <c r="E25" s="13">
        <v>4836.0297849999997</v>
      </c>
      <c r="F25" s="13">
        <v>5092.4101559999999</v>
      </c>
      <c r="G25" s="13">
        <v>5356.7597660000001</v>
      </c>
      <c r="H25" s="13">
        <v>5626.669922</v>
      </c>
      <c r="I25" s="13">
        <v>5903.7900390000004</v>
      </c>
      <c r="J25" s="13">
        <v>6188.4702150000003</v>
      </c>
      <c r="K25" s="13">
        <v>6492.6499020000001</v>
      </c>
      <c r="L25" s="13">
        <v>6805.1000979999999</v>
      </c>
      <c r="M25" s="13">
        <v>7129.8999020000001</v>
      </c>
      <c r="N25" s="13">
        <v>7469.580078</v>
      </c>
      <c r="O25" s="13">
        <v>7829.7001950000003</v>
      </c>
      <c r="P25" s="13">
        <v>8223.4003909999992</v>
      </c>
      <c r="Q25" s="13">
        <v>8629.4296880000002</v>
      </c>
      <c r="R25" s="13">
        <v>9058</v>
      </c>
      <c r="S25" s="13">
        <v>9506.2597659999992</v>
      </c>
      <c r="T25" s="13">
        <v>9977.1396480000003</v>
      </c>
      <c r="U25" s="13">
        <v>10477.290039</v>
      </c>
      <c r="V25" s="13">
        <v>10999.629883</v>
      </c>
      <c r="W25" s="13">
        <v>11547.309569999999</v>
      </c>
      <c r="X25" s="13">
        <v>12120.339844</v>
      </c>
      <c r="Y25" s="13">
        <v>12720.410156</v>
      </c>
      <c r="Z25" s="13">
        <v>13348.309569999999</v>
      </c>
      <c r="AA25" s="13">
        <v>14002.049805000001</v>
      </c>
      <c r="AB25" s="13">
        <v>14679.75</v>
      </c>
      <c r="AC25" s="13">
        <v>15390.940430000001</v>
      </c>
      <c r="AD25" s="13">
        <v>16147.519531</v>
      </c>
      <c r="AE25" s="14">
        <v>4.9567E-2</v>
      </c>
    </row>
    <row r="26" spans="1:31" ht="15" customHeight="1">
      <c r="A26" s="12" t="s">
        <v>28</v>
      </c>
      <c r="B26" s="13">
        <v>2483.1999510000001</v>
      </c>
      <c r="C26" s="13">
        <v>2561.8999020000001</v>
      </c>
      <c r="D26" s="13">
        <v>2683.6899410000001</v>
      </c>
      <c r="E26" s="13">
        <v>2810.679932</v>
      </c>
      <c r="F26" s="13">
        <v>2947.169922</v>
      </c>
      <c r="G26" s="13">
        <v>3083.580078</v>
      </c>
      <c r="H26" s="13">
        <v>3216.469971</v>
      </c>
      <c r="I26" s="13">
        <v>3352.6599120000001</v>
      </c>
      <c r="J26" s="13">
        <v>3497.540039</v>
      </c>
      <c r="K26" s="13">
        <v>3649.780029</v>
      </c>
      <c r="L26" s="13">
        <v>3803.1999510000001</v>
      </c>
      <c r="M26" s="13">
        <v>3962.75</v>
      </c>
      <c r="N26" s="13">
        <v>4125.7900390000004</v>
      </c>
      <c r="O26" s="13">
        <v>4292.0600590000004</v>
      </c>
      <c r="P26" s="13">
        <v>4462.4702150000003</v>
      </c>
      <c r="Q26" s="13">
        <v>4632.8398440000001</v>
      </c>
      <c r="R26" s="13">
        <v>4802.6000979999999</v>
      </c>
      <c r="S26" s="13">
        <v>4976.2700199999999</v>
      </c>
      <c r="T26" s="13">
        <v>5161.5</v>
      </c>
      <c r="U26" s="13">
        <v>5354.8100590000004</v>
      </c>
      <c r="V26" s="13">
        <v>5547.8100590000004</v>
      </c>
      <c r="W26" s="13">
        <v>5741.5200199999999</v>
      </c>
      <c r="X26" s="13">
        <v>5940.5698240000002</v>
      </c>
      <c r="Y26" s="13">
        <v>6144.1801759999998</v>
      </c>
      <c r="Z26" s="13">
        <v>6351.8100590000004</v>
      </c>
      <c r="AA26" s="13">
        <v>6558.169922</v>
      </c>
      <c r="AB26" s="13">
        <v>6759.3999020000001</v>
      </c>
      <c r="AC26" s="13">
        <v>6981.7700199999999</v>
      </c>
      <c r="AD26" s="13">
        <v>7213.4799800000001</v>
      </c>
      <c r="AE26" s="14">
        <v>3.9085000000000002E-2</v>
      </c>
    </row>
    <row r="27" spans="1:31" ht="15" customHeight="1">
      <c r="A27" s="12" t="s">
        <v>29</v>
      </c>
      <c r="B27" s="13">
        <v>3692.498047</v>
      </c>
      <c r="C27" s="13">
        <v>3751.860107</v>
      </c>
      <c r="D27" s="13">
        <v>3867.7124020000001</v>
      </c>
      <c r="E27" s="13">
        <v>4009.0512699999999</v>
      </c>
      <c r="F27" s="13">
        <v>4156.7182620000003</v>
      </c>
      <c r="G27" s="13">
        <v>4285.7900390000004</v>
      </c>
      <c r="H27" s="13">
        <v>4427.8681640000004</v>
      </c>
      <c r="I27" s="13">
        <v>4579.9189450000003</v>
      </c>
      <c r="J27" s="13">
        <v>4740.2646480000003</v>
      </c>
      <c r="K27" s="13">
        <v>4910.3740230000003</v>
      </c>
      <c r="L27" s="13">
        <v>5077.0410160000001</v>
      </c>
      <c r="M27" s="13">
        <v>5245.0737300000001</v>
      </c>
      <c r="N27" s="13">
        <v>5403.3222660000001</v>
      </c>
      <c r="O27" s="13">
        <v>5555.7885740000002</v>
      </c>
      <c r="P27" s="13">
        <v>5710.3583980000003</v>
      </c>
      <c r="Q27" s="13">
        <v>5867.4091799999997</v>
      </c>
      <c r="R27" s="13">
        <v>6028.2368159999996</v>
      </c>
      <c r="S27" s="13">
        <v>6178.9599609999996</v>
      </c>
      <c r="T27" s="13">
        <v>6340.6845700000003</v>
      </c>
      <c r="U27" s="13">
        <v>6513.7646480000003</v>
      </c>
      <c r="V27" s="13">
        <v>6690.3940430000002</v>
      </c>
      <c r="W27" s="13">
        <v>6871.6157229999999</v>
      </c>
      <c r="X27" s="13">
        <v>7046.6171880000002</v>
      </c>
      <c r="Y27" s="13">
        <v>7211.2495120000003</v>
      </c>
      <c r="Z27" s="13">
        <v>7368.2275390000004</v>
      </c>
      <c r="AA27" s="13">
        <v>7506.5346680000002</v>
      </c>
      <c r="AB27" s="13">
        <v>7621.0043949999999</v>
      </c>
      <c r="AC27" s="13">
        <v>7751.548828</v>
      </c>
      <c r="AD27" s="13">
        <v>7901.4648440000001</v>
      </c>
      <c r="AE27" s="14">
        <v>2.7969000000000001E-2</v>
      </c>
    </row>
    <row r="28" spans="1:31" ht="15" customHeight="1">
      <c r="A28" s="12" t="s">
        <v>30</v>
      </c>
      <c r="B28" s="13">
        <v>11310.071289</v>
      </c>
      <c r="C28" s="13">
        <v>12124.412109000001</v>
      </c>
      <c r="D28" s="13">
        <v>12956.358398</v>
      </c>
      <c r="E28" s="13">
        <v>13863.891602</v>
      </c>
      <c r="F28" s="13">
        <v>14864.490234000001</v>
      </c>
      <c r="G28" s="13">
        <v>15915.475586</v>
      </c>
      <c r="H28" s="13">
        <v>16929.269531000002</v>
      </c>
      <c r="I28" s="13">
        <v>17948.136718999998</v>
      </c>
      <c r="J28" s="13">
        <v>18971.080077999999</v>
      </c>
      <c r="K28" s="13">
        <v>20038.732422000001</v>
      </c>
      <c r="L28" s="13">
        <v>21178.929688</v>
      </c>
      <c r="M28" s="13">
        <v>22396.083984000001</v>
      </c>
      <c r="N28" s="13">
        <v>23719.130859000001</v>
      </c>
      <c r="O28" s="13">
        <v>25091.083984000001</v>
      </c>
      <c r="P28" s="13">
        <v>26526.494140999999</v>
      </c>
      <c r="Q28" s="13">
        <v>28037.849609000001</v>
      </c>
      <c r="R28" s="13">
        <v>29568.371093999998</v>
      </c>
      <c r="S28" s="13">
        <v>31157.314452999999</v>
      </c>
      <c r="T28" s="13">
        <v>32738.34375</v>
      </c>
      <c r="U28" s="13">
        <v>34401.71875</v>
      </c>
      <c r="V28" s="13">
        <v>36025.75</v>
      </c>
      <c r="W28" s="13">
        <v>37533.085937999997</v>
      </c>
      <c r="X28" s="13">
        <v>39038.917969000002</v>
      </c>
      <c r="Y28" s="13">
        <v>40496.84375</v>
      </c>
      <c r="Z28" s="13">
        <v>41880.753905999998</v>
      </c>
      <c r="AA28" s="13">
        <v>43222.886719000002</v>
      </c>
      <c r="AB28" s="13">
        <v>44232.492187999997</v>
      </c>
      <c r="AC28" s="13">
        <v>45436.898437999997</v>
      </c>
      <c r="AD28" s="13">
        <v>46900.121094000002</v>
      </c>
      <c r="AE28" s="14">
        <v>5.1380000000000002E-2</v>
      </c>
    </row>
    <row r="29" spans="1:31" ht="15" customHeight="1">
      <c r="A29" s="12" t="s">
        <v>31</v>
      </c>
      <c r="B29" s="13">
        <v>5402.7700199999999</v>
      </c>
      <c r="C29" s="13">
        <v>5508.3198240000002</v>
      </c>
      <c r="D29" s="13">
        <v>5612.1098629999997</v>
      </c>
      <c r="E29" s="13">
        <v>5727.3798829999996</v>
      </c>
      <c r="F29" s="13">
        <v>5834.3598629999997</v>
      </c>
      <c r="G29" s="13">
        <v>5954.4902339999999</v>
      </c>
      <c r="H29" s="13">
        <v>6073.6401370000003</v>
      </c>
      <c r="I29" s="13">
        <v>6187.5200199999999</v>
      </c>
      <c r="J29" s="13">
        <v>6285.2797849999997</v>
      </c>
      <c r="K29" s="13">
        <v>6379.5297849999997</v>
      </c>
      <c r="L29" s="13">
        <v>6470.3701170000004</v>
      </c>
      <c r="M29" s="13">
        <v>6574.2001950000003</v>
      </c>
      <c r="N29" s="13">
        <v>6675.169922</v>
      </c>
      <c r="O29" s="13">
        <v>6771.1801759999998</v>
      </c>
      <c r="P29" s="13">
        <v>6856.7202150000003</v>
      </c>
      <c r="Q29" s="13">
        <v>6930.5898440000001</v>
      </c>
      <c r="R29" s="13">
        <v>7006.6000979999999</v>
      </c>
      <c r="S29" s="13">
        <v>7067.1298829999996</v>
      </c>
      <c r="T29" s="13">
        <v>7132.2700199999999</v>
      </c>
      <c r="U29" s="13">
        <v>7195.1201170000004</v>
      </c>
      <c r="V29" s="13">
        <v>7254.669922</v>
      </c>
      <c r="W29" s="13">
        <v>7317.3398440000001</v>
      </c>
      <c r="X29" s="13">
        <v>7369.5400390000004</v>
      </c>
      <c r="Y29" s="13">
        <v>7417.5</v>
      </c>
      <c r="Z29" s="13">
        <v>7459.3398440000001</v>
      </c>
      <c r="AA29" s="13">
        <v>7490.6899409999996</v>
      </c>
      <c r="AB29" s="13">
        <v>7511.9599609999996</v>
      </c>
      <c r="AC29" s="13">
        <v>7552.1499020000001</v>
      </c>
      <c r="AD29" s="13">
        <v>7607.8500979999999</v>
      </c>
      <c r="AE29" s="14">
        <v>1.2031999999999999E-2</v>
      </c>
    </row>
    <row r="30" spans="1:31" ht="15" customHeight="1">
      <c r="A30" s="12" t="s">
        <v>32</v>
      </c>
      <c r="B30" s="13">
        <v>4178.3720700000003</v>
      </c>
      <c r="C30" s="13">
        <v>4350.408203</v>
      </c>
      <c r="D30" s="13">
        <v>4537.8569340000004</v>
      </c>
      <c r="E30" s="13">
        <v>4780.5898440000001</v>
      </c>
      <c r="F30" s="13">
        <v>5059.4560549999997</v>
      </c>
      <c r="G30" s="13">
        <v>5348.6508789999998</v>
      </c>
      <c r="H30" s="13">
        <v>5654.2475590000004</v>
      </c>
      <c r="I30" s="13">
        <v>5979.4853519999997</v>
      </c>
      <c r="J30" s="13">
        <v>6314.9604490000002</v>
      </c>
      <c r="K30" s="13">
        <v>6670.9814450000003</v>
      </c>
      <c r="L30" s="13">
        <v>7041.3842770000001</v>
      </c>
      <c r="M30" s="13">
        <v>7444.7583009999998</v>
      </c>
      <c r="N30" s="13">
        <v>7857.4584960000002</v>
      </c>
      <c r="O30" s="13">
        <v>8254.7734380000002</v>
      </c>
      <c r="P30" s="13">
        <v>8654.6699219999991</v>
      </c>
      <c r="Q30" s="13">
        <v>9068.3378909999992</v>
      </c>
      <c r="R30" s="13">
        <v>9508.5742190000001</v>
      </c>
      <c r="S30" s="13">
        <v>9944.1201170000004</v>
      </c>
      <c r="T30" s="13">
        <v>10418.772461</v>
      </c>
      <c r="U30" s="13">
        <v>10909.455078000001</v>
      </c>
      <c r="V30" s="13">
        <v>11400.059569999999</v>
      </c>
      <c r="W30" s="13">
        <v>11914.667969</v>
      </c>
      <c r="X30" s="13">
        <v>12443.994140999999</v>
      </c>
      <c r="Y30" s="13">
        <v>12983.802734000001</v>
      </c>
      <c r="Z30" s="13">
        <v>13547.825194999999</v>
      </c>
      <c r="AA30" s="13">
        <v>14116.202148</v>
      </c>
      <c r="AB30" s="13">
        <v>14679.271484000001</v>
      </c>
      <c r="AC30" s="13">
        <v>15340.502930000001</v>
      </c>
      <c r="AD30" s="13">
        <v>16019.306640999999</v>
      </c>
      <c r="AE30" s="14">
        <v>4.9463E-2</v>
      </c>
    </row>
    <row r="31" spans="1:31" ht="15" customHeight="1">
      <c r="A31" s="12" t="s">
        <v>33</v>
      </c>
      <c r="B31" s="13">
        <v>5361.4619140000004</v>
      </c>
      <c r="C31" s="13">
        <v>5580.373047</v>
      </c>
      <c r="D31" s="13">
        <v>5810.03125</v>
      </c>
      <c r="E31" s="13">
        <v>6129.4331050000001</v>
      </c>
      <c r="F31" s="13">
        <v>6513.0810549999997</v>
      </c>
      <c r="G31" s="13">
        <v>6919.7895509999998</v>
      </c>
      <c r="H31" s="13">
        <v>7366.0063479999999</v>
      </c>
      <c r="I31" s="13">
        <v>7854.0043949999999</v>
      </c>
      <c r="J31" s="13">
        <v>8369.9160159999992</v>
      </c>
      <c r="K31" s="13">
        <v>8921.7060550000006</v>
      </c>
      <c r="L31" s="13">
        <v>9491.7988280000009</v>
      </c>
      <c r="M31" s="13">
        <v>10124.368164</v>
      </c>
      <c r="N31" s="13">
        <v>10782.881836</v>
      </c>
      <c r="O31" s="13">
        <v>11348.497069999999</v>
      </c>
      <c r="P31" s="13">
        <v>11944.472656</v>
      </c>
      <c r="Q31" s="13">
        <v>12533.380859000001</v>
      </c>
      <c r="R31" s="13">
        <v>13176.210938</v>
      </c>
      <c r="S31" s="13">
        <v>13796.459961</v>
      </c>
      <c r="T31" s="13">
        <v>14465.830078000001</v>
      </c>
      <c r="U31" s="13">
        <v>15174.829102</v>
      </c>
      <c r="V31" s="13">
        <v>15870.055664</v>
      </c>
      <c r="W31" s="13">
        <v>16597.908202999999</v>
      </c>
      <c r="X31" s="13">
        <v>17345.222656000002</v>
      </c>
      <c r="Y31" s="13">
        <v>18093.962890999999</v>
      </c>
      <c r="Z31" s="13">
        <v>18887.580077999999</v>
      </c>
      <c r="AA31" s="13">
        <v>19691.970702999999</v>
      </c>
      <c r="AB31" s="13">
        <v>20461.408202999999</v>
      </c>
      <c r="AC31" s="13">
        <v>21356.369140999999</v>
      </c>
      <c r="AD31" s="13">
        <v>22295.214843999998</v>
      </c>
      <c r="AE31" s="14">
        <v>5.2638999999999998E-2</v>
      </c>
    </row>
    <row r="32" spans="1:31" ht="15" customHeight="1">
      <c r="A32" s="12" t="s">
        <v>34</v>
      </c>
      <c r="B32" s="13">
        <v>845.86828600000001</v>
      </c>
      <c r="C32" s="13">
        <v>866.21966599999996</v>
      </c>
      <c r="D32" s="13">
        <v>891.06323199999997</v>
      </c>
      <c r="E32" s="13">
        <v>917.95831299999998</v>
      </c>
      <c r="F32" s="13">
        <v>944.73236099999997</v>
      </c>
      <c r="G32" s="13">
        <v>973.22473100000002</v>
      </c>
      <c r="H32" s="13">
        <v>1001.172058</v>
      </c>
      <c r="I32" s="13">
        <v>1027.203125</v>
      </c>
      <c r="J32" s="13">
        <v>1051.7723390000001</v>
      </c>
      <c r="K32" s="13">
        <v>1077.8477780000001</v>
      </c>
      <c r="L32" s="13">
        <v>1102.7626949999999</v>
      </c>
      <c r="M32" s="13">
        <v>1129.267822</v>
      </c>
      <c r="N32" s="13">
        <v>1157.0485839999999</v>
      </c>
      <c r="O32" s="13">
        <v>1185.707275</v>
      </c>
      <c r="P32" s="13">
        <v>1214.5428469999999</v>
      </c>
      <c r="Q32" s="13">
        <v>1242.16626</v>
      </c>
      <c r="R32" s="13">
        <v>1270.6125489999999</v>
      </c>
      <c r="S32" s="13">
        <v>1297.8558350000001</v>
      </c>
      <c r="T32" s="13">
        <v>1326.8164059999999</v>
      </c>
      <c r="U32" s="13">
        <v>1357.000732</v>
      </c>
      <c r="V32" s="13">
        <v>1387.5749510000001</v>
      </c>
      <c r="W32" s="13">
        <v>1419.5249020000001</v>
      </c>
      <c r="X32" s="13">
        <v>1451.275269</v>
      </c>
      <c r="Y32" s="13">
        <v>1483.3342290000001</v>
      </c>
      <c r="Z32" s="13">
        <v>1515.539673</v>
      </c>
      <c r="AA32" s="13">
        <v>1547.826904</v>
      </c>
      <c r="AB32" s="13">
        <v>1580.5996090000001</v>
      </c>
      <c r="AC32" s="13">
        <v>1614.9414059999999</v>
      </c>
      <c r="AD32" s="13">
        <v>1652.331177</v>
      </c>
      <c r="AE32" s="14">
        <v>2.4206999999999999E-2</v>
      </c>
    </row>
    <row r="33" spans="1:31" ht="15" customHeight="1">
      <c r="A33" s="11" t="s">
        <v>35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1" ht="15" customHeight="1">
      <c r="A34" s="12" t="s">
        <v>22</v>
      </c>
      <c r="B34" s="13">
        <v>314.52404799999999</v>
      </c>
      <c r="C34" s="13">
        <v>316.74581899999998</v>
      </c>
      <c r="D34" s="13">
        <v>319.015717</v>
      </c>
      <c r="E34" s="13">
        <v>321.48834199999999</v>
      </c>
      <c r="F34" s="13">
        <v>323.97592200000003</v>
      </c>
      <c r="G34" s="13">
        <v>326.47640999999999</v>
      </c>
      <c r="H34" s="13">
        <v>328.98703</v>
      </c>
      <c r="I34" s="13">
        <v>331.50473</v>
      </c>
      <c r="J34" s="13">
        <v>334.02563500000002</v>
      </c>
      <c r="K34" s="13">
        <v>336.54510499999998</v>
      </c>
      <c r="L34" s="13">
        <v>339.05877700000002</v>
      </c>
      <c r="M34" s="13">
        <v>341.563019</v>
      </c>
      <c r="N34" s="13">
        <v>344.05447400000003</v>
      </c>
      <c r="O34" s="13">
        <v>346.527985</v>
      </c>
      <c r="P34" s="13">
        <v>348.98144500000001</v>
      </c>
      <c r="Q34" s="13">
        <v>351.41305499999999</v>
      </c>
      <c r="R34" s="13">
        <v>353.820312</v>
      </c>
      <c r="S34" s="13">
        <v>356.20336900000001</v>
      </c>
      <c r="T34" s="13">
        <v>358.559235</v>
      </c>
      <c r="U34" s="13">
        <v>360.87179600000002</v>
      </c>
      <c r="V34" s="13">
        <v>363.14169299999998</v>
      </c>
      <c r="W34" s="13">
        <v>365.37039199999998</v>
      </c>
      <c r="X34" s="13">
        <v>367.55947900000001</v>
      </c>
      <c r="Y34" s="13">
        <v>369.71115099999997</v>
      </c>
      <c r="Z34" s="13">
        <v>371.83017000000001</v>
      </c>
      <c r="AA34" s="13">
        <v>373.91900600000002</v>
      </c>
      <c r="AB34" s="13">
        <v>375.98071299999998</v>
      </c>
      <c r="AC34" s="13">
        <v>378.01861600000001</v>
      </c>
      <c r="AD34" s="13">
        <v>380.03601099999997</v>
      </c>
      <c r="AE34" s="14">
        <v>6.77E-3</v>
      </c>
    </row>
    <row r="35" spans="1:31" ht="15" customHeight="1">
      <c r="A35" s="12" t="s">
        <v>23</v>
      </c>
      <c r="B35" s="13">
        <v>34.869999</v>
      </c>
      <c r="C35" s="13">
        <v>35.270000000000003</v>
      </c>
      <c r="D35" s="13">
        <v>35.659999999999997</v>
      </c>
      <c r="E35" s="13">
        <v>36.060001</v>
      </c>
      <c r="F35" s="13">
        <v>36.459999000000003</v>
      </c>
      <c r="G35" s="13">
        <v>36.860000999999997</v>
      </c>
      <c r="H35" s="13">
        <v>37.259998000000003</v>
      </c>
      <c r="I35" s="13">
        <v>37.659999999999997</v>
      </c>
      <c r="J35" s="13">
        <v>38.049999</v>
      </c>
      <c r="K35" s="13">
        <v>38.419998</v>
      </c>
      <c r="L35" s="13">
        <v>38.790000999999997</v>
      </c>
      <c r="M35" s="13">
        <v>39.159999999999997</v>
      </c>
      <c r="N35" s="13">
        <v>39.520000000000003</v>
      </c>
      <c r="O35" s="13">
        <v>39.869999</v>
      </c>
      <c r="P35" s="13">
        <v>40.220001000000003</v>
      </c>
      <c r="Q35" s="13">
        <v>40.57</v>
      </c>
      <c r="R35" s="13">
        <v>40.909999999999997</v>
      </c>
      <c r="S35" s="13">
        <v>41.240001999999997</v>
      </c>
      <c r="T35" s="13">
        <v>41.560001</v>
      </c>
      <c r="U35" s="13">
        <v>41.880001</v>
      </c>
      <c r="V35" s="13">
        <v>42.189999</v>
      </c>
      <c r="W35" s="13">
        <v>42.5</v>
      </c>
      <c r="X35" s="13">
        <v>42.799999</v>
      </c>
      <c r="Y35" s="13">
        <v>43.099997999999999</v>
      </c>
      <c r="Z35" s="13">
        <v>43.389999000000003</v>
      </c>
      <c r="AA35" s="13">
        <v>43.68</v>
      </c>
      <c r="AB35" s="13">
        <v>43.959999000000003</v>
      </c>
      <c r="AC35" s="13">
        <v>44.25</v>
      </c>
      <c r="AD35" s="13">
        <v>44.529998999999997</v>
      </c>
      <c r="AE35" s="14">
        <v>8.6719999999999992E-3</v>
      </c>
    </row>
    <row r="36" spans="1:31" ht="15" customHeight="1">
      <c r="A36" s="12" t="s">
        <v>24</v>
      </c>
      <c r="B36" s="13">
        <v>164.28118900000001</v>
      </c>
      <c r="C36" s="13">
        <v>166.01594499999999</v>
      </c>
      <c r="D36" s="13">
        <v>167.72112999999999</v>
      </c>
      <c r="E36" s="13">
        <v>169.38310200000001</v>
      </c>
      <c r="F36" s="13">
        <v>171.011887</v>
      </c>
      <c r="G36" s="13">
        <v>172.60611</v>
      </c>
      <c r="H36" s="13">
        <v>174.189865</v>
      </c>
      <c r="I36" s="13">
        <v>175.73907500000001</v>
      </c>
      <c r="J36" s="13">
        <v>177.27780200000001</v>
      </c>
      <c r="K36" s="13">
        <v>178.79743999999999</v>
      </c>
      <c r="L36" s="13">
        <v>180.28164699999999</v>
      </c>
      <c r="M36" s="13">
        <v>181.73809800000001</v>
      </c>
      <c r="N36" s="13">
        <v>183.15817300000001</v>
      </c>
      <c r="O36" s="13">
        <v>184.54186999999999</v>
      </c>
      <c r="P36" s="13">
        <v>185.86012299999999</v>
      </c>
      <c r="Q36" s="13">
        <v>187.15065000000001</v>
      </c>
      <c r="R36" s="13">
        <v>188.413422</v>
      </c>
      <c r="S36" s="13">
        <v>189.63118</v>
      </c>
      <c r="T36" s="13">
        <v>190.81436199999999</v>
      </c>
      <c r="U36" s="13">
        <v>191.93168600000001</v>
      </c>
      <c r="V36" s="13">
        <v>193.005798</v>
      </c>
      <c r="W36" s="13">
        <v>194.04351800000001</v>
      </c>
      <c r="X36" s="13">
        <v>195.04667699999999</v>
      </c>
      <c r="Y36" s="13">
        <v>196.01164199999999</v>
      </c>
      <c r="Z36" s="13">
        <v>196.90209999999999</v>
      </c>
      <c r="AA36" s="13">
        <v>197.75616500000001</v>
      </c>
      <c r="AB36" s="13">
        <v>198.56703200000001</v>
      </c>
      <c r="AC36" s="13">
        <v>199.34832800000001</v>
      </c>
      <c r="AD36" s="13">
        <v>200.08642599999999</v>
      </c>
      <c r="AE36" s="14">
        <v>6.9379999999999997E-3</v>
      </c>
    </row>
    <row r="37" spans="1:31" ht="15" customHeight="1">
      <c r="A37" s="12" t="s">
        <v>25</v>
      </c>
      <c r="B37" s="13">
        <v>438.49880999999999</v>
      </c>
      <c r="C37" s="13">
        <v>443.18405200000001</v>
      </c>
      <c r="D37" s="13">
        <v>447.80886800000002</v>
      </c>
      <c r="E37" s="13">
        <v>452.38690200000002</v>
      </c>
      <c r="F37" s="13">
        <v>456.87811299999998</v>
      </c>
      <c r="G37" s="13">
        <v>461.32388300000002</v>
      </c>
      <c r="H37" s="13">
        <v>465.720123</v>
      </c>
      <c r="I37" s="13">
        <v>470.07092299999999</v>
      </c>
      <c r="J37" s="13">
        <v>474.37219199999998</v>
      </c>
      <c r="K37" s="13">
        <v>478.62255900000002</v>
      </c>
      <c r="L37" s="13">
        <v>482.74835200000001</v>
      </c>
      <c r="M37" s="13">
        <v>486.82189899999997</v>
      </c>
      <c r="N37" s="13">
        <v>490.831818</v>
      </c>
      <c r="O37" s="13">
        <v>494.77813700000002</v>
      </c>
      <c r="P37" s="13">
        <v>498.529877</v>
      </c>
      <c r="Q37" s="13">
        <v>502.21935999999999</v>
      </c>
      <c r="R37" s="13">
        <v>505.85656699999998</v>
      </c>
      <c r="S37" s="13">
        <v>509.42880200000002</v>
      </c>
      <c r="T37" s="13">
        <v>512.935608</v>
      </c>
      <c r="U37" s="13">
        <v>516.20831299999998</v>
      </c>
      <c r="V37" s="13">
        <v>519.42419400000006</v>
      </c>
      <c r="W37" s="13">
        <v>522.58648700000003</v>
      </c>
      <c r="X37" s="13">
        <v>525.68328899999995</v>
      </c>
      <c r="Y37" s="13">
        <v>528.70837400000005</v>
      </c>
      <c r="Z37" s="13">
        <v>531.49792500000001</v>
      </c>
      <c r="AA37" s="13">
        <v>534.22381600000006</v>
      </c>
      <c r="AB37" s="13">
        <v>536.89294400000006</v>
      </c>
      <c r="AC37" s="13">
        <v>539.49169900000004</v>
      </c>
      <c r="AD37" s="13">
        <v>542.03356900000006</v>
      </c>
      <c r="AE37" s="14">
        <v>7.4850000000000003E-3</v>
      </c>
    </row>
    <row r="38" spans="1:31" ht="15" customHeight="1">
      <c r="A38" s="12" t="s">
        <v>26</v>
      </c>
      <c r="B38" s="13">
        <v>647.70471199999997</v>
      </c>
      <c r="C38" s="13">
        <v>649.70098900000005</v>
      </c>
      <c r="D38" s="13">
        <v>651.58727999999996</v>
      </c>
      <c r="E38" s="13">
        <v>652.96606399999996</v>
      </c>
      <c r="F38" s="13">
        <v>654.25170900000001</v>
      </c>
      <c r="G38" s="13">
        <v>655.49298099999999</v>
      </c>
      <c r="H38" s="13">
        <v>656.708618</v>
      </c>
      <c r="I38" s="13">
        <v>657.95428500000003</v>
      </c>
      <c r="J38" s="13">
        <v>658.84240699999998</v>
      </c>
      <c r="K38" s="13">
        <v>659.69928000000004</v>
      </c>
      <c r="L38" s="13">
        <v>660.556152</v>
      </c>
      <c r="M38" s="13">
        <v>661.37298599999997</v>
      </c>
      <c r="N38" s="13">
        <v>662.17987100000005</v>
      </c>
      <c r="O38" s="13">
        <v>662.68359399999997</v>
      </c>
      <c r="P38" s="13">
        <v>663.11358600000005</v>
      </c>
      <c r="Q38" s="13">
        <v>663.52917500000001</v>
      </c>
      <c r="R38" s="13">
        <v>663.92919900000004</v>
      </c>
      <c r="S38" s="13">
        <v>664.31475799999998</v>
      </c>
      <c r="T38" s="13">
        <v>664.450378</v>
      </c>
      <c r="U38" s="13">
        <v>664.56719999999996</v>
      </c>
      <c r="V38" s="13">
        <v>664.65405299999998</v>
      </c>
      <c r="W38" s="13">
        <v>664.73089600000003</v>
      </c>
      <c r="X38" s="13">
        <v>664.787781</v>
      </c>
      <c r="Y38" s="13">
        <v>664.61462400000005</v>
      </c>
      <c r="Z38" s="13">
        <v>664.43023700000003</v>
      </c>
      <c r="AA38" s="13">
        <v>664.23584000000005</v>
      </c>
      <c r="AB38" s="13">
        <v>664.03582800000004</v>
      </c>
      <c r="AC38" s="13">
        <v>663.82141100000001</v>
      </c>
      <c r="AD38" s="13">
        <v>663.34265100000005</v>
      </c>
      <c r="AE38" s="14">
        <v>7.6999999999999996E-4</v>
      </c>
    </row>
    <row r="39" spans="1:31" ht="15" customHeight="1">
      <c r="A39" s="12" t="s">
        <v>27</v>
      </c>
      <c r="B39" s="13">
        <v>1053.910034</v>
      </c>
      <c r="C39" s="13">
        <v>1076.290039</v>
      </c>
      <c r="D39" s="13">
        <v>1098.630005</v>
      </c>
      <c r="E39" s="13">
        <v>1120.920044</v>
      </c>
      <c r="F39" s="13">
        <v>1144.880005</v>
      </c>
      <c r="G39" s="13">
        <v>1168.7700199999999</v>
      </c>
      <c r="H39" s="13">
        <v>1192.6099850000001</v>
      </c>
      <c r="I39" s="13">
        <v>1216.420044</v>
      </c>
      <c r="J39" s="13">
        <v>1240.1899410000001</v>
      </c>
      <c r="K39" s="13">
        <v>1265.530029</v>
      </c>
      <c r="L39" s="13">
        <v>1290.1999510000001</v>
      </c>
      <c r="M39" s="13">
        <v>1314.849976</v>
      </c>
      <c r="N39" s="13">
        <v>1339.469971</v>
      </c>
      <c r="O39" s="13">
        <v>1364.0699460000001</v>
      </c>
      <c r="P39" s="13">
        <v>1389.6800539999999</v>
      </c>
      <c r="Q39" s="13">
        <v>1415.26001</v>
      </c>
      <c r="R39" s="13">
        <v>1440.8199460000001</v>
      </c>
      <c r="S39" s="13">
        <v>1466.369995</v>
      </c>
      <c r="T39" s="13">
        <v>1491.8900149999999</v>
      </c>
      <c r="U39" s="13">
        <v>1518.5</v>
      </c>
      <c r="V39" s="13">
        <v>1545.079956</v>
      </c>
      <c r="W39" s="13">
        <v>1571.650024</v>
      </c>
      <c r="X39" s="13">
        <v>1598.1999510000001</v>
      </c>
      <c r="Y39" s="13">
        <v>1624.73999</v>
      </c>
      <c r="Z39" s="13">
        <v>1652.25</v>
      </c>
      <c r="AA39" s="13">
        <v>1679.76001</v>
      </c>
      <c r="AB39" s="13">
        <v>1707.23999</v>
      </c>
      <c r="AC39" s="13">
        <v>1734.709961</v>
      </c>
      <c r="AD39" s="13">
        <v>1762.160034</v>
      </c>
      <c r="AE39" s="14">
        <v>1.8428E-2</v>
      </c>
    </row>
    <row r="40" spans="1:31" ht="15" customHeight="1">
      <c r="A40" s="12" t="s">
        <v>28</v>
      </c>
      <c r="B40" s="13">
        <v>216.61999499999999</v>
      </c>
      <c r="C40" s="13">
        <v>220.91000399999999</v>
      </c>
      <c r="D40" s="13">
        <v>225.199997</v>
      </c>
      <c r="E40" s="13">
        <v>229.479996</v>
      </c>
      <c r="F40" s="13">
        <v>233.89999399999999</v>
      </c>
      <c r="G40" s="13">
        <v>238.300003</v>
      </c>
      <c r="H40" s="13">
        <v>242.699997</v>
      </c>
      <c r="I40" s="13">
        <v>247.08999600000001</v>
      </c>
      <c r="J40" s="13">
        <v>251.470001</v>
      </c>
      <c r="K40" s="13">
        <v>256.39001500000001</v>
      </c>
      <c r="L40" s="13">
        <v>260.77999899999998</v>
      </c>
      <c r="M40" s="13">
        <v>265.17999300000002</v>
      </c>
      <c r="N40" s="13">
        <v>269.57998700000002</v>
      </c>
      <c r="O40" s="13">
        <v>273.98998999999998</v>
      </c>
      <c r="P40" s="13">
        <v>278.42001299999998</v>
      </c>
      <c r="Q40" s="13">
        <v>282.85000600000001</v>
      </c>
      <c r="R40" s="13">
        <v>287.27999899999998</v>
      </c>
      <c r="S40" s="13">
        <v>291.73001099999999</v>
      </c>
      <c r="T40" s="13">
        <v>296.17001299999998</v>
      </c>
      <c r="U40" s="13">
        <v>300.709991</v>
      </c>
      <c r="V40" s="13">
        <v>305.25</v>
      </c>
      <c r="W40" s="13">
        <v>309.79998799999998</v>
      </c>
      <c r="X40" s="13">
        <v>314.35998499999999</v>
      </c>
      <c r="Y40" s="13">
        <v>318.92001299999998</v>
      </c>
      <c r="Z40" s="13">
        <v>323.58999599999999</v>
      </c>
      <c r="AA40" s="13">
        <v>328.26998900000001</v>
      </c>
      <c r="AB40" s="13">
        <v>332.95001200000002</v>
      </c>
      <c r="AC40" s="13">
        <v>337.64001500000001</v>
      </c>
      <c r="AD40" s="13">
        <v>342.33999599999999</v>
      </c>
      <c r="AE40" s="14">
        <v>1.6355999999999999E-2</v>
      </c>
    </row>
    <row r="41" spans="1:31" ht="15" customHeight="1">
      <c r="A41" s="12" t="s">
        <v>29</v>
      </c>
      <c r="B41" s="13">
        <v>253.06568899999999</v>
      </c>
      <c r="C41" s="13">
        <v>252.53507999999999</v>
      </c>
      <c r="D41" s="13">
        <v>251.984039</v>
      </c>
      <c r="E41" s="13">
        <v>251.40005500000001</v>
      </c>
      <c r="F41" s="13">
        <v>250.79863</v>
      </c>
      <c r="G41" s="13">
        <v>250.16113300000001</v>
      </c>
      <c r="H41" s="13">
        <v>249.508804</v>
      </c>
      <c r="I41" s="13">
        <v>248.81603999999999</v>
      </c>
      <c r="J41" s="13">
        <v>248.05038500000001</v>
      </c>
      <c r="K41" s="13">
        <v>247.165222</v>
      </c>
      <c r="L41" s="13">
        <v>246.22962999999999</v>
      </c>
      <c r="M41" s="13">
        <v>245.28346300000001</v>
      </c>
      <c r="N41" s="13">
        <v>244.31680299999999</v>
      </c>
      <c r="O41" s="13">
        <v>243.332764</v>
      </c>
      <c r="P41" s="13">
        <v>242.28164699999999</v>
      </c>
      <c r="Q41" s="13">
        <v>241.20442199999999</v>
      </c>
      <c r="R41" s="13">
        <v>240.13214099999999</v>
      </c>
      <c r="S41" s="13">
        <v>239.053665</v>
      </c>
      <c r="T41" s="13">
        <v>237.98455799999999</v>
      </c>
      <c r="U41" s="13">
        <v>236.913071</v>
      </c>
      <c r="V41" s="13">
        <v>235.84103400000001</v>
      </c>
      <c r="W41" s="13">
        <v>234.778198</v>
      </c>
      <c r="X41" s="13">
        <v>233.71481299999999</v>
      </c>
      <c r="Y41" s="13">
        <v>232.670807</v>
      </c>
      <c r="Z41" s="13">
        <v>231.63713100000001</v>
      </c>
      <c r="AA41" s="13">
        <v>230.61283900000001</v>
      </c>
      <c r="AB41" s="13">
        <v>229.60337799999999</v>
      </c>
      <c r="AC41" s="13">
        <v>228.59764100000001</v>
      </c>
      <c r="AD41" s="13">
        <v>227.58560199999999</v>
      </c>
      <c r="AE41" s="14">
        <v>-3.8449999999999999E-3</v>
      </c>
    </row>
    <row r="42" spans="1:31" ht="15" customHeight="1">
      <c r="A42" s="12" t="s">
        <v>30</v>
      </c>
      <c r="B42" s="13">
        <v>1454.290649</v>
      </c>
      <c r="C42" s="13">
        <v>1463.9338379999999</v>
      </c>
      <c r="D42" s="13">
        <v>1473.251953</v>
      </c>
      <c r="E42" s="13">
        <v>1482.223389</v>
      </c>
      <c r="F42" s="13">
        <v>1490.9746090000001</v>
      </c>
      <c r="G42" s="13">
        <v>1499.4799800000001</v>
      </c>
      <c r="H42" s="13">
        <v>1507.5886230000001</v>
      </c>
      <c r="I42" s="13">
        <v>1515.1213379999999</v>
      </c>
      <c r="J42" s="13">
        <v>1521.990112</v>
      </c>
      <c r="K42" s="13">
        <v>1528.26062</v>
      </c>
      <c r="L42" s="13">
        <v>1533.996216</v>
      </c>
      <c r="M42" s="13">
        <v>1539.2006839999999</v>
      </c>
      <c r="N42" s="13">
        <v>1543.887573</v>
      </c>
      <c r="O42" s="13">
        <v>1548.0458980000001</v>
      </c>
      <c r="P42" s="13">
        <v>1551.6243899999999</v>
      </c>
      <c r="Q42" s="13">
        <v>1554.6552730000001</v>
      </c>
      <c r="R42" s="13">
        <v>1557.2414550000001</v>
      </c>
      <c r="S42" s="13">
        <v>1559.4373780000001</v>
      </c>
      <c r="T42" s="13">
        <v>1561.2905270000001</v>
      </c>
      <c r="U42" s="13">
        <v>1562.713135</v>
      </c>
      <c r="V42" s="13">
        <v>1563.7154539999999</v>
      </c>
      <c r="W42" s="13">
        <v>1564.369751</v>
      </c>
      <c r="X42" s="13">
        <v>1564.733643</v>
      </c>
      <c r="Y42" s="13">
        <v>1564.835693</v>
      </c>
      <c r="Z42" s="13">
        <v>1564.6441649999999</v>
      </c>
      <c r="AA42" s="13">
        <v>1564.1407469999999</v>
      </c>
      <c r="AB42" s="13">
        <v>1563.319092</v>
      </c>
      <c r="AC42" s="13">
        <v>1562.183716</v>
      </c>
      <c r="AD42" s="13">
        <v>1560.733643</v>
      </c>
      <c r="AE42" s="14">
        <v>2.3739999999999998E-3</v>
      </c>
    </row>
    <row r="43" spans="1:31" ht="15" customHeight="1">
      <c r="A43" s="12" t="s">
        <v>31</v>
      </c>
      <c r="B43" s="13">
        <v>176.199997</v>
      </c>
      <c r="C43" s="13">
        <v>176.11000100000001</v>
      </c>
      <c r="D43" s="13">
        <v>175.970001</v>
      </c>
      <c r="E43" s="13">
        <v>175.759995</v>
      </c>
      <c r="F43" s="13">
        <v>175.5</v>
      </c>
      <c r="G43" s="13">
        <v>175.19000199999999</v>
      </c>
      <c r="H43" s="13">
        <v>174.83999600000001</v>
      </c>
      <c r="I43" s="13">
        <v>174.44000199999999</v>
      </c>
      <c r="J43" s="13">
        <v>173.990005</v>
      </c>
      <c r="K43" s="13">
        <v>173.509995</v>
      </c>
      <c r="L43" s="13">
        <v>172.990005</v>
      </c>
      <c r="M43" s="13">
        <v>172.429993</v>
      </c>
      <c r="N43" s="13">
        <v>171.83000200000001</v>
      </c>
      <c r="O43" s="13">
        <v>171.19000199999999</v>
      </c>
      <c r="P43" s="13">
        <v>170.529999</v>
      </c>
      <c r="Q43" s="13">
        <v>169.820007</v>
      </c>
      <c r="R43" s="13">
        <v>169.08999600000001</v>
      </c>
      <c r="S43" s="13">
        <v>168.33999600000001</v>
      </c>
      <c r="T43" s="13">
        <v>167.550003</v>
      </c>
      <c r="U43" s="13">
        <v>166.729996</v>
      </c>
      <c r="V43" s="13">
        <v>165.88999899999999</v>
      </c>
      <c r="W43" s="13">
        <v>165.020004</v>
      </c>
      <c r="X43" s="13">
        <v>164.11999499999999</v>
      </c>
      <c r="Y43" s="13">
        <v>163.199997</v>
      </c>
      <c r="Z43" s="13">
        <v>162.25</v>
      </c>
      <c r="AA43" s="13">
        <v>161.270004</v>
      </c>
      <c r="AB43" s="13">
        <v>160.270004</v>
      </c>
      <c r="AC43" s="13">
        <v>159.25</v>
      </c>
      <c r="AD43" s="13">
        <v>158.220001</v>
      </c>
      <c r="AE43" s="14">
        <v>-3.96E-3</v>
      </c>
    </row>
    <row r="44" spans="1:31" ht="15" customHeight="1">
      <c r="A44" s="12" t="s">
        <v>32</v>
      </c>
      <c r="B44" s="13">
        <v>768.34936500000003</v>
      </c>
      <c r="C44" s="13">
        <v>778.57312000000002</v>
      </c>
      <c r="D44" s="13">
        <v>788.67761199999995</v>
      </c>
      <c r="E44" s="13">
        <v>798.648865</v>
      </c>
      <c r="F44" s="13">
        <v>808.45886199999995</v>
      </c>
      <c r="G44" s="13">
        <v>818.14263900000003</v>
      </c>
      <c r="H44" s="13">
        <v>827.69323699999995</v>
      </c>
      <c r="I44" s="13">
        <v>837.11755400000004</v>
      </c>
      <c r="J44" s="13">
        <v>846.42968800000006</v>
      </c>
      <c r="K44" s="13">
        <v>855.51745600000004</v>
      </c>
      <c r="L44" s="13">
        <v>864.48596199999997</v>
      </c>
      <c r="M44" s="13">
        <v>873.28619400000002</v>
      </c>
      <c r="N44" s="13">
        <v>881.94622800000002</v>
      </c>
      <c r="O44" s="13">
        <v>890.45898399999999</v>
      </c>
      <c r="P44" s="13">
        <v>898.73333700000001</v>
      </c>
      <c r="Q44" s="13">
        <v>906.86743200000001</v>
      </c>
      <c r="R44" s="13">
        <v>914.80517599999996</v>
      </c>
      <c r="S44" s="13">
        <v>922.58166500000004</v>
      </c>
      <c r="T44" s="13">
        <v>930.17578100000003</v>
      </c>
      <c r="U44" s="13">
        <v>937.44738800000005</v>
      </c>
      <c r="V44" s="13">
        <v>944.55773899999997</v>
      </c>
      <c r="W44" s="13">
        <v>951.44366500000001</v>
      </c>
      <c r="X44" s="13">
        <v>958.168274</v>
      </c>
      <c r="Y44" s="13">
        <v>964.71765100000005</v>
      </c>
      <c r="Z44" s="13">
        <v>971.00054899999998</v>
      </c>
      <c r="AA44" s="13">
        <v>977.10809300000005</v>
      </c>
      <c r="AB44" s="13">
        <v>982.99133300000005</v>
      </c>
      <c r="AC44" s="13">
        <v>988.68518100000006</v>
      </c>
      <c r="AD44" s="13">
        <v>994.18273899999997</v>
      </c>
      <c r="AE44" s="14">
        <v>9.0950000000000007E-3</v>
      </c>
    </row>
    <row r="45" spans="1:31" ht="15" customHeight="1">
      <c r="A45" s="12" t="s">
        <v>33</v>
      </c>
      <c r="B45" s="13">
        <v>1483.60437</v>
      </c>
      <c r="C45" s="13">
        <v>1502.7337649999999</v>
      </c>
      <c r="D45" s="13">
        <v>1521.5482179999999</v>
      </c>
      <c r="E45" s="13">
        <v>1540.0234379999999</v>
      </c>
      <c r="F45" s="13">
        <v>1558.2110600000001</v>
      </c>
      <c r="G45" s="13">
        <v>1576.1116939999999</v>
      </c>
      <c r="H45" s="13">
        <v>1593.6529539999999</v>
      </c>
      <c r="I45" s="13">
        <v>1610.7971190000001</v>
      </c>
      <c r="J45" s="13">
        <v>1627.5083010000001</v>
      </c>
      <c r="K45" s="13">
        <v>1643.8134769999999</v>
      </c>
      <c r="L45" s="13">
        <v>1659.7333980000001</v>
      </c>
      <c r="M45" s="13">
        <v>1675.2138669999999</v>
      </c>
      <c r="N45" s="13">
        <v>1690.2231449999999</v>
      </c>
      <c r="O45" s="13">
        <v>1704.7089840000001</v>
      </c>
      <c r="P45" s="13">
        <v>1718.674683</v>
      </c>
      <c r="Q45" s="13">
        <v>1732.169067</v>
      </c>
      <c r="R45" s="13">
        <v>1745.195557</v>
      </c>
      <c r="S45" s="13">
        <v>1757.774658</v>
      </c>
      <c r="T45" s="13">
        <v>1769.8801269999999</v>
      </c>
      <c r="U45" s="13">
        <v>1781.420654</v>
      </c>
      <c r="V45" s="13">
        <v>1792.5036620000001</v>
      </c>
      <c r="W45" s="13">
        <v>1803.180664</v>
      </c>
      <c r="X45" s="13">
        <v>1813.5802000000001</v>
      </c>
      <c r="Y45" s="13">
        <v>1823.7380370000001</v>
      </c>
      <c r="Z45" s="13">
        <v>1833.6274410000001</v>
      </c>
      <c r="AA45" s="13">
        <v>1843.215332</v>
      </c>
      <c r="AB45" s="13">
        <v>1852.447144</v>
      </c>
      <c r="AC45" s="13">
        <v>1861.3032229999999</v>
      </c>
      <c r="AD45" s="13">
        <v>1869.7714840000001</v>
      </c>
      <c r="AE45" s="14">
        <v>8.1270000000000005E-3</v>
      </c>
    </row>
    <row r="46" spans="1:31" ht="15" customHeight="1">
      <c r="A46" s="12" t="s">
        <v>34</v>
      </c>
      <c r="B46" s="13">
        <v>29.275196000000001</v>
      </c>
      <c r="C46" s="13">
        <v>29.563210000000002</v>
      </c>
      <c r="D46" s="13">
        <v>29.850895000000001</v>
      </c>
      <c r="E46" s="13">
        <v>30.128214</v>
      </c>
      <c r="F46" s="13">
        <v>30.415092000000001</v>
      </c>
      <c r="G46" s="13">
        <v>30.691625999999999</v>
      </c>
      <c r="H46" s="13">
        <v>30.977792999999998</v>
      </c>
      <c r="I46" s="13">
        <v>31.253613999999999</v>
      </c>
      <c r="J46" s="13">
        <v>31.519129</v>
      </c>
      <c r="K46" s="13">
        <v>31.794028999999998</v>
      </c>
      <c r="L46" s="13">
        <v>32.058601000000003</v>
      </c>
      <c r="M46" s="13">
        <v>32.322712000000003</v>
      </c>
      <c r="N46" s="13">
        <v>32.586441000000001</v>
      </c>
      <c r="O46" s="13">
        <v>32.839764000000002</v>
      </c>
      <c r="P46" s="13">
        <v>33.092433999999997</v>
      </c>
      <c r="Q46" s="13">
        <v>33.334721000000002</v>
      </c>
      <c r="R46" s="13">
        <v>33.576469000000003</v>
      </c>
      <c r="S46" s="13">
        <v>33.807777000000002</v>
      </c>
      <c r="T46" s="13">
        <v>34.038586000000002</v>
      </c>
      <c r="U46" s="13">
        <v>34.258507000000002</v>
      </c>
      <c r="V46" s="13">
        <v>34.477989000000001</v>
      </c>
      <c r="W46" s="13">
        <v>34.686855000000001</v>
      </c>
      <c r="X46" s="13">
        <v>34.895282999999999</v>
      </c>
      <c r="Y46" s="13">
        <v>35.103225999999999</v>
      </c>
      <c r="Z46" s="13">
        <v>35.300441999999997</v>
      </c>
      <c r="AA46" s="13">
        <v>35.487175000000001</v>
      </c>
      <c r="AB46" s="13">
        <v>35.683292000000002</v>
      </c>
      <c r="AC46" s="13">
        <v>35.868893</v>
      </c>
      <c r="AD46" s="13">
        <v>36.043956999999999</v>
      </c>
      <c r="AE46" s="14">
        <v>7.3680000000000004E-3</v>
      </c>
    </row>
    <row r="47" spans="1:31" ht="15" customHeight="1"/>
    <row r="48" spans="1:31" ht="15" customHeight="1">
      <c r="A48" s="11" t="s">
        <v>36</v>
      </c>
    </row>
    <row r="49" spans="1:31" ht="15" customHeight="1">
      <c r="A49" s="11" t="s">
        <v>37</v>
      </c>
    </row>
    <row r="50" spans="1:31" ht="15" customHeight="1">
      <c r="A50" s="11" t="s">
        <v>38</v>
      </c>
    </row>
    <row r="51" spans="1:31" ht="15" customHeight="1">
      <c r="A51" s="12" t="s">
        <v>39</v>
      </c>
      <c r="B51" s="13">
        <v>592.67834500000004</v>
      </c>
      <c r="C51" s="13">
        <v>602.54913299999998</v>
      </c>
      <c r="D51" s="13">
        <v>606.86718800000006</v>
      </c>
      <c r="E51" s="13">
        <v>616.07165499999996</v>
      </c>
      <c r="F51" s="13">
        <v>624.90618900000004</v>
      </c>
      <c r="G51" s="13">
        <v>636.62323000000004</v>
      </c>
      <c r="H51" s="13">
        <v>647.292419</v>
      </c>
      <c r="I51" s="13">
        <v>658.360229</v>
      </c>
      <c r="J51" s="13">
        <v>669.70288100000005</v>
      </c>
      <c r="K51" s="13">
        <v>679.73608400000001</v>
      </c>
      <c r="L51" s="13">
        <v>690.41503899999998</v>
      </c>
      <c r="M51" s="13">
        <v>702.28192100000001</v>
      </c>
      <c r="N51" s="13">
        <v>714.49682600000006</v>
      </c>
      <c r="O51" s="13">
        <v>727.61608899999999</v>
      </c>
      <c r="P51" s="13">
        <v>740.93017599999996</v>
      </c>
      <c r="Q51" s="13">
        <v>754.95825200000002</v>
      </c>
      <c r="R51" s="13">
        <v>768.81732199999999</v>
      </c>
      <c r="S51" s="13">
        <v>782.01190199999996</v>
      </c>
      <c r="T51" s="13">
        <v>794.69390899999996</v>
      </c>
      <c r="U51" s="13">
        <v>806.84210199999995</v>
      </c>
      <c r="V51" s="13">
        <v>819.19146699999999</v>
      </c>
      <c r="W51" s="13">
        <v>831.86505099999999</v>
      </c>
      <c r="X51" s="13">
        <v>844.44482400000004</v>
      </c>
      <c r="Y51" s="13">
        <v>856.86407499999996</v>
      </c>
      <c r="Z51" s="13">
        <v>868.94970699999999</v>
      </c>
      <c r="AA51" s="13">
        <v>880.68682899999999</v>
      </c>
      <c r="AB51" s="13">
        <v>892.263733</v>
      </c>
      <c r="AC51" s="13">
        <v>903.48638900000003</v>
      </c>
      <c r="AD51" s="13">
        <v>914.50714100000005</v>
      </c>
      <c r="AE51" s="14">
        <v>1.5572000000000001E-2</v>
      </c>
    </row>
    <row r="52" spans="1:31" ht="15" customHeight="1">
      <c r="A52" s="12" t="s">
        <v>40</v>
      </c>
      <c r="B52" s="13">
        <v>32.193202999999997</v>
      </c>
      <c r="C52" s="13">
        <v>31.410513000000002</v>
      </c>
      <c r="D52" s="13">
        <v>32.164005000000003</v>
      </c>
      <c r="E52" s="13">
        <v>33.279494999999997</v>
      </c>
      <c r="F52" s="13">
        <v>34.447223999999999</v>
      </c>
      <c r="G52" s="13">
        <v>35.483761000000001</v>
      </c>
      <c r="H52" s="13">
        <v>36.623688000000001</v>
      </c>
      <c r="I52" s="13">
        <v>37.796920999999998</v>
      </c>
      <c r="J52" s="13">
        <v>38.835514000000003</v>
      </c>
      <c r="K52" s="13">
        <v>39.772933999999999</v>
      </c>
      <c r="L52" s="13">
        <v>40.673565000000004</v>
      </c>
      <c r="M52" s="13">
        <v>41.53828</v>
      </c>
      <c r="N52" s="13">
        <v>42.376052999999999</v>
      </c>
      <c r="O52" s="13">
        <v>43.212749000000002</v>
      </c>
      <c r="P52" s="13">
        <v>44.005561999999998</v>
      </c>
      <c r="Q52" s="13">
        <v>44.779193999999997</v>
      </c>
      <c r="R52" s="13">
        <v>45.536110000000001</v>
      </c>
      <c r="S52" s="13">
        <v>46.269398000000002</v>
      </c>
      <c r="T52" s="13">
        <v>46.994430999999999</v>
      </c>
      <c r="U52" s="13">
        <v>47.704227000000003</v>
      </c>
      <c r="V52" s="13">
        <v>48.383141000000002</v>
      </c>
      <c r="W52" s="13">
        <v>49.039226999999997</v>
      </c>
      <c r="X52" s="13">
        <v>49.682831</v>
      </c>
      <c r="Y52" s="13">
        <v>50.315005999999997</v>
      </c>
      <c r="Z52" s="13">
        <v>50.912708000000002</v>
      </c>
      <c r="AA52" s="13">
        <v>51.496814999999998</v>
      </c>
      <c r="AB52" s="13">
        <v>52.048763000000001</v>
      </c>
      <c r="AC52" s="13">
        <v>52.611870000000003</v>
      </c>
      <c r="AD52" s="13">
        <v>53.170921</v>
      </c>
      <c r="AE52" s="14">
        <v>1.9685999999999999E-2</v>
      </c>
    </row>
    <row r="53" spans="1:31" ht="15" customHeight="1">
      <c r="A53" s="12" t="s">
        <v>41</v>
      </c>
      <c r="B53" s="13">
        <v>21.448826</v>
      </c>
      <c r="C53" s="13">
        <v>23.176611000000001</v>
      </c>
      <c r="D53" s="13">
        <v>24.718053999999999</v>
      </c>
      <c r="E53" s="13">
        <v>26.575026999999999</v>
      </c>
      <c r="F53" s="13">
        <v>29.033919999999998</v>
      </c>
      <c r="G53" s="13">
        <v>31.736291999999999</v>
      </c>
      <c r="H53" s="13">
        <v>34.924965</v>
      </c>
      <c r="I53" s="13">
        <v>37.743304999999999</v>
      </c>
      <c r="J53" s="13">
        <v>40.688552999999999</v>
      </c>
      <c r="K53" s="13">
        <v>43.601044000000002</v>
      </c>
      <c r="L53" s="13">
        <v>46.584277999999998</v>
      </c>
      <c r="M53" s="13">
        <v>49.243347</v>
      </c>
      <c r="N53" s="13">
        <v>51.665398000000003</v>
      </c>
      <c r="O53" s="13">
        <v>53.746803</v>
      </c>
      <c r="P53" s="13">
        <v>55.777405000000002</v>
      </c>
      <c r="Q53" s="13">
        <v>57.473705000000002</v>
      </c>
      <c r="R53" s="13">
        <v>59.212940000000003</v>
      </c>
      <c r="S53" s="13">
        <v>60.732768999999998</v>
      </c>
      <c r="T53" s="13">
        <v>62.267074999999998</v>
      </c>
      <c r="U53" s="13">
        <v>63.569107000000002</v>
      </c>
      <c r="V53" s="13">
        <v>64.783446999999995</v>
      </c>
      <c r="W53" s="13">
        <v>65.884338</v>
      </c>
      <c r="X53" s="13">
        <v>66.844550999999996</v>
      </c>
      <c r="Y53" s="13">
        <v>67.721962000000005</v>
      </c>
      <c r="Z53" s="13">
        <v>68.509338</v>
      </c>
      <c r="AA53" s="13">
        <v>69.154739000000006</v>
      </c>
      <c r="AB53" s="13">
        <v>69.775192000000004</v>
      </c>
      <c r="AC53" s="13">
        <v>70.329254000000006</v>
      </c>
      <c r="AD53" s="13">
        <v>70.804587999999995</v>
      </c>
      <c r="AE53" s="14">
        <v>4.2229999999999997E-2</v>
      </c>
    </row>
    <row r="54" spans="1:31" ht="15" customHeight="1">
      <c r="A54" s="12" t="s">
        <v>42</v>
      </c>
      <c r="B54" s="13">
        <v>90.046997000000005</v>
      </c>
      <c r="C54" s="13">
        <v>93.595405999999997</v>
      </c>
      <c r="D54" s="13">
        <v>97.253119999999996</v>
      </c>
      <c r="E54" s="13">
        <v>103.204643</v>
      </c>
      <c r="F54" s="13">
        <v>110.718307</v>
      </c>
      <c r="G54" s="13">
        <v>119.47380800000001</v>
      </c>
      <c r="H54" s="13">
        <v>129.21788000000001</v>
      </c>
      <c r="I54" s="13">
        <v>139.79501300000001</v>
      </c>
      <c r="J54" s="13">
        <v>151.29257200000001</v>
      </c>
      <c r="K54" s="13">
        <v>164.12191799999999</v>
      </c>
      <c r="L54" s="13">
        <v>178.25027499999999</v>
      </c>
      <c r="M54" s="13">
        <v>193.619202</v>
      </c>
      <c r="N54" s="13">
        <v>210.10230999999999</v>
      </c>
      <c r="O54" s="13">
        <v>227.67742899999999</v>
      </c>
      <c r="P54" s="13">
        <v>245.941757</v>
      </c>
      <c r="Q54" s="13">
        <v>264.65454099999999</v>
      </c>
      <c r="R54" s="13">
        <v>283.88265999999999</v>
      </c>
      <c r="S54" s="13">
        <v>303.24588</v>
      </c>
      <c r="T54" s="13">
        <v>322.85073899999998</v>
      </c>
      <c r="U54" s="13">
        <v>342.31668100000002</v>
      </c>
      <c r="V54" s="13">
        <v>361.05718999999999</v>
      </c>
      <c r="W54" s="13">
        <v>378.493042</v>
      </c>
      <c r="X54" s="13">
        <v>394.55187999999998</v>
      </c>
      <c r="Y54" s="13">
        <v>409.25332600000002</v>
      </c>
      <c r="Z54" s="13">
        <v>422.47421300000002</v>
      </c>
      <c r="AA54" s="13">
        <v>434.42746</v>
      </c>
      <c r="AB54" s="13">
        <v>444.790436</v>
      </c>
      <c r="AC54" s="13">
        <v>453.94656400000002</v>
      </c>
      <c r="AD54" s="13">
        <v>462.00250199999999</v>
      </c>
      <c r="AE54" s="14">
        <v>6.0915999999999998E-2</v>
      </c>
    </row>
    <row r="55" spans="1:31" ht="15" customHeight="1">
      <c r="A55" s="12" t="s">
        <v>43</v>
      </c>
      <c r="B55" s="13">
        <v>429.35726899999997</v>
      </c>
      <c r="C55" s="13">
        <v>453.372589</v>
      </c>
      <c r="D55" s="13">
        <v>465.25015300000001</v>
      </c>
      <c r="E55" s="13">
        <v>485.21414199999998</v>
      </c>
      <c r="F55" s="13">
        <v>507.60888699999998</v>
      </c>
      <c r="G55" s="13">
        <v>529.49792500000001</v>
      </c>
      <c r="H55" s="13">
        <v>551.77459699999997</v>
      </c>
      <c r="I55" s="13">
        <v>572.46112100000005</v>
      </c>
      <c r="J55" s="13">
        <v>591.20196499999997</v>
      </c>
      <c r="K55" s="13">
        <v>609.21911599999999</v>
      </c>
      <c r="L55" s="13">
        <v>625.19482400000004</v>
      </c>
      <c r="M55" s="13">
        <v>641.46289100000001</v>
      </c>
      <c r="N55" s="13">
        <v>656.25091599999996</v>
      </c>
      <c r="O55" s="13">
        <v>670.41180399999996</v>
      </c>
      <c r="P55" s="13">
        <v>682.40557899999999</v>
      </c>
      <c r="Q55" s="13">
        <v>693.50414999999998</v>
      </c>
      <c r="R55" s="13">
        <v>704.19012499999997</v>
      </c>
      <c r="S55" s="13">
        <v>713.38275099999998</v>
      </c>
      <c r="T55" s="13">
        <v>722.56622300000004</v>
      </c>
      <c r="U55" s="13">
        <v>730.95739700000001</v>
      </c>
      <c r="V55" s="13">
        <v>738.27227800000003</v>
      </c>
      <c r="W55" s="13">
        <v>744.72308299999997</v>
      </c>
      <c r="X55" s="13">
        <v>750.37792999999999</v>
      </c>
      <c r="Y55" s="13">
        <v>755.14581299999998</v>
      </c>
      <c r="Z55" s="13">
        <v>759.45379600000001</v>
      </c>
      <c r="AA55" s="13">
        <v>763.31530799999996</v>
      </c>
      <c r="AB55" s="13">
        <v>766.20788600000003</v>
      </c>
      <c r="AC55" s="13">
        <v>769.03936799999997</v>
      </c>
      <c r="AD55" s="13">
        <v>771.26361099999997</v>
      </c>
      <c r="AE55" s="14">
        <v>1.9872999999999998E-2</v>
      </c>
    </row>
    <row r="56" spans="1:31" ht="15" customHeight="1">
      <c r="A56" s="12" t="s">
        <v>44</v>
      </c>
      <c r="B56" s="13">
        <v>34.584643999999997</v>
      </c>
      <c r="C56" s="13">
        <v>34.098190000000002</v>
      </c>
      <c r="D56" s="13">
        <v>37.191516999999997</v>
      </c>
      <c r="E56" s="13">
        <v>40.411361999999997</v>
      </c>
      <c r="F56" s="13">
        <v>44.331448000000002</v>
      </c>
      <c r="G56" s="13">
        <v>48.641502000000003</v>
      </c>
      <c r="H56" s="13">
        <v>53.238892</v>
      </c>
      <c r="I56" s="13">
        <v>58.086081999999998</v>
      </c>
      <c r="J56" s="13">
        <v>63.103188000000003</v>
      </c>
      <c r="K56" s="13">
        <v>68.358345</v>
      </c>
      <c r="L56" s="13">
        <v>73.620590000000007</v>
      </c>
      <c r="M56" s="13">
        <v>78.822722999999996</v>
      </c>
      <c r="N56" s="13">
        <v>83.898323000000005</v>
      </c>
      <c r="O56" s="13">
        <v>88.821410999999998</v>
      </c>
      <c r="P56" s="13">
        <v>93.628715999999997</v>
      </c>
      <c r="Q56" s="13">
        <v>97.985862999999995</v>
      </c>
      <c r="R56" s="13">
        <v>101.986198</v>
      </c>
      <c r="S56" s="13">
        <v>105.60436199999999</v>
      </c>
      <c r="T56" s="13">
        <v>108.883797</v>
      </c>
      <c r="U56" s="13">
        <v>111.940224</v>
      </c>
      <c r="V56" s="13">
        <v>114.74144699999999</v>
      </c>
      <c r="W56" s="13">
        <v>117.341736</v>
      </c>
      <c r="X56" s="13">
        <v>119.780891</v>
      </c>
      <c r="Y56" s="13">
        <v>122.097267</v>
      </c>
      <c r="Z56" s="13">
        <v>124.391273</v>
      </c>
      <c r="AA56" s="13">
        <v>126.61937</v>
      </c>
      <c r="AB56" s="13">
        <v>128.79754600000001</v>
      </c>
      <c r="AC56" s="13">
        <v>130.94279499999999</v>
      </c>
      <c r="AD56" s="13">
        <v>133.064392</v>
      </c>
      <c r="AE56" s="14">
        <v>5.1721999999999997E-2</v>
      </c>
    </row>
    <row r="57" spans="1:31" ht="15" customHeight="1">
      <c r="A57" s="12" t="s">
        <v>45</v>
      </c>
      <c r="B57" s="13">
        <v>48.545422000000002</v>
      </c>
      <c r="C57" s="13">
        <v>54.798397000000001</v>
      </c>
      <c r="D57" s="13">
        <v>57.257331999999998</v>
      </c>
      <c r="E57" s="13">
        <v>60.174194</v>
      </c>
      <c r="F57" s="13">
        <v>63.767941</v>
      </c>
      <c r="G57" s="13">
        <v>67.832260000000005</v>
      </c>
      <c r="H57" s="13">
        <v>72.170235000000005</v>
      </c>
      <c r="I57" s="13">
        <v>76.977553999999998</v>
      </c>
      <c r="J57" s="13">
        <v>82.438248000000002</v>
      </c>
      <c r="K57" s="13">
        <v>88.168082999999996</v>
      </c>
      <c r="L57" s="13">
        <v>94.053307000000004</v>
      </c>
      <c r="M57" s="13">
        <v>99.924141000000006</v>
      </c>
      <c r="N57" s="13">
        <v>105.470161</v>
      </c>
      <c r="O57" s="13">
        <v>110.562805</v>
      </c>
      <c r="P57" s="13">
        <v>115.182213</v>
      </c>
      <c r="Q57" s="13">
        <v>119.244705</v>
      </c>
      <c r="R57" s="13">
        <v>122.832779</v>
      </c>
      <c r="S57" s="13">
        <v>126.103691</v>
      </c>
      <c r="T57" s="13">
        <v>129.168869</v>
      </c>
      <c r="U57" s="13">
        <v>132.032059</v>
      </c>
      <c r="V57" s="13">
        <v>134.66108700000001</v>
      </c>
      <c r="W57" s="13">
        <v>137.13063</v>
      </c>
      <c r="X57" s="13">
        <v>139.49852000000001</v>
      </c>
      <c r="Y57" s="13">
        <v>141.782532</v>
      </c>
      <c r="Z57" s="13">
        <v>144.047989</v>
      </c>
      <c r="AA57" s="13">
        <v>146.26580799999999</v>
      </c>
      <c r="AB57" s="13">
        <v>148.445007</v>
      </c>
      <c r="AC57" s="13">
        <v>150.617355</v>
      </c>
      <c r="AD57" s="13">
        <v>152.775116</v>
      </c>
      <c r="AE57" s="14">
        <v>3.8705000000000003E-2</v>
      </c>
    </row>
    <row r="58" spans="1:31" ht="15" customHeight="1">
      <c r="A58" s="12" t="s">
        <v>46</v>
      </c>
      <c r="B58" s="13">
        <v>67.963593000000003</v>
      </c>
      <c r="C58" s="13">
        <v>75.117615000000001</v>
      </c>
      <c r="D58" s="13">
        <v>82.069869999999995</v>
      </c>
      <c r="E58" s="13">
        <v>90.937850999999995</v>
      </c>
      <c r="F58" s="13">
        <v>100.474457</v>
      </c>
      <c r="G58" s="13">
        <v>108.884911</v>
      </c>
      <c r="H58" s="13">
        <v>117.86075599999999</v>
      </c>
      <c r="I58" s="13">
        <v>126.89975699999999</v>
      </c>
      <c r="J58" s="13">
        <v>135.55493200000001</v>
      </c>
      <c r="K58" s="13">
        <v>143.55014</v>
      </c>
      <c r="L58" s="13">
        <v>150.08840900000001</v>
      </c>
      <c r="M58" s="13">
        <v>155.38711499999999</v>
      </c>
      <c r="N58" s="13">
        <v>159.278458</v>
      </c>
      <c r="O58" s="13">
        <v>162.125992</v>
      </c>
      <c r="P58" s="13">
        <v>164.23127700000001</v>
      </c>
      <c r="Q58" s="13">
        <v>165.71070900000001</v>
      </c>
      <c r="R58" s="13">
        <v>166.691315</v>
      </c>
      <c r="S58" s="13">
        <v>167.17567399999999</v>
      </c>
      <c r="T58" s="13">
        <v>167.411652</v>
      </c>
      <c r="U58" s="13">
        <v>167.42356899999999</v>
      </c>
      <c r="V58" s="13">
        <v>167.22749300000001</v>
      </c>
      <c r="W58" s="13">
        <v>166.88208</v>
      </c>
      <c r="X58" s="13">
        <v>166.407242</v>
      </c>
      <c r="Y58" s="13">
        <v>165.85450700000001</v>
      </c>
      <c r="Z58" s="13">
        <v>165.250214</v>
      </c>
      <c r="AA58" s="13">
        <v>164.60758999999999</v>
      </c>
      <c r="AB58" s="13">
        <v>163.944885</v>
      </c>
      <c r="AC58" s="13">
        <v>163.27598599999999</v>
      </c>
      <c r="AD58" s="13">
        <v>162.594086</v>
      </c>
      <c r="AE58" s="14">
        <v>2.9013000000000001E-2</v>
      </c>
    </row>
    <row r="59" spans="1:31" ht="15" customHeight="1">
      <c r="A59" s="12" t="s">
        <v>47</v>
      </c>
      <c r="B59" s="13">
        <v>261.00302099999999</v>
      </c>
      <c r="C59" s="13">
        <v>292.59677099999999</v>
      </c>
      <c r="D59" s="13">
        <v>317.16583300000002</v>
      </c>
      <c r="E59" s="13">
        <v>345.94988999999998</v>
      </c>
      <c r="F59" s="13">
        <v>380.031769</v>
      </c>
      <c r="G59" s="13">
        <v>418.28295900000001</v>
      </c>
      <c r="H59" s="13">
        <v>457.23364299999997</v>
      </c>
      <c r="I59" s="13">
        <v>498.14562999999998</v>
      </c>
      <c r="J59" s="13">
        <v>540.62377900000001</v>
      </c>
      <c r="K59" s="13">
        <v>585.99505599999998</v>
      </c>
      <c r="L59" s="13">
        <v>634.96893299999999</v>
      </c>
      <c r="M59" s="13">
        <v>686.98095699999999</v>
      </c>
      <c r="N59" s="13">
        <v>742.14617899999996</v>
      </c>
      <c r="O59" s="13">
        <v>796.66870100000006</v>
      </c>
      <c r="P59" s="13">
        <v>849.73852499999998</v>
      </c>
      <c r="Q59" s="13">
        <v>900.33813499999997</v>
      </c>
      <c r="R59" s="13">
        <v>945.54376200000002</v>
      </c>
      <c r="S59" s="13">
        <v>985.94366500000001</v>
      </c>
      <c r="T59" s="13">
        <v>1019.8213500000001</v>
      </c>
      <c r="U59" s="13">
        <v>1049.1757809999999</v>
      </c>
      <c r="V59" s="13">
        <v>1072.346436</v>
      </c>
      <c r="W59" s="13">
        <v>1089.6832280000001</v>
      </c>
      <c r="X59" s="13">
        <v>1103.58374</v>
      </c>
      <c r="Y59" s="13">
        <v>1114.30249</v>
      </c>
      <c r="Z59" s="13">
        <v>1122.3461910000001</v>
      </c>
      <c r="AA59" s="13">
        <v>1128.4399410000001</v>
      </c>
      <c r="AB59" s="13">
        <v>1131.919922</v>
      </c>
      <c r="AC59" s="13">
        <v>1135.175293</v>
      </c>
      <c r="AD59" s="13">
        <v>1138.1114500000001</v>
      </c>
      <c r="AE59" s="14">
        <v>5.1595000000000002E-2</v>
      </c>
    </row>
    <row r="60" spans="1:31" ht="15" customHeight="1">
      <c r="A60" s="12" t="s">
        <v>48</v>
      </c>
      <c r="B60" s="13">
        <v>58.762169</v>
      </c>
      <c r="C60" s="13">
        <v>65.973968999999997</v>
      </c>
      <c r="D60" s="13">
        <v>67.975121000000001</v>
      </c>
      <c r="E60" s="13">
        <v>70.229393000000002</v>
      </c>
      <c r="F60" s="13">
        <v>72.350364999999996</v>
      </c>
      <c r="G60" s="13">
        <v>74.746207999999996</v>
      </c>
      <c r="H60" s="13">
        <v>77.135650999999996</v>
      </c>
      <c r="I60" s="13">
        <v>79.430312999999998</v>
      </c>
      <c r="J60" s="13">
        <v>81.415329</v>
      </c>
      <c r="K60" s="13">
        <v>83.325798000000006</v>
      </c>
      <c r="L60" s="13">
        <v>85.162041000000002</v>
      </c>
      <c r="M60" s="13">
        <v>87.226264999999998</v>
      </c>
      <c r="N60" s="13">
        <v>89.210830999999999</v>
      </c>
      <c r="O60" s="13">
        <v>91.073166000000001</v>
      </c>
      <c r="P60" s="13">
        <v>92.710937999999999</v>
      </c>
      <c r="Q60" s="13">
        <v>94.113899000000004</v>
      </c>
      <c r="R60" s="13">
        <v>95.518828999999997</v>
      </c>
      <c r="S60" s="13">
        <v>96.628097999999994</v>
      </c>
      <c r="T60" s="13">
        <v>97.782875000000004</v>
      </c>
      <c r="U60" s="13">
        <v>98.864058999999997</v>
      </c>
      <c r="V60" s="13">
        <v>99.854743999999997</v>
      </c>
      <c r="W60" s="13">
        <v>100.85237100000001</v>
      </c>
      <c r="X60" s="13">
        <v>101.653114</v>
      </c>
      <c r="Y60" s="13">
        <v>102.354759</v>
      </c>
      <c r="Z60" s="13">
        <v>102.934708</v>
      </c>
      <c r="AA60" s="13">
        <v>103.340012</v>
      </c>
      <c r="AB60" s="13">
        <v>103.585823</v>
      </c>
      <c r="AC60" s="13">
        <v>104.04516599999999</v>
      </c>
      <c r="AD60" s="13">
        <v>104.651741</v>
      </c>
      <c r="AE60" s="14">
        <v>1.7235E-2</v>
      </c>
    </row>
    <row r="61" spans="1:31" ht="15" customHeight="1">
      <c r="A61" s="12" t="s">
        <v>49</v>
      </c>
      <c r="B61" s="13">
        <v>92.077652</v>
      </c>
      <c r="C61" s="13">
        <v>105.786942</v>
      </c>
      <c r="D61" s="13">
        <v>113.947632</v>
      </c>
      <c r="E61" s="13">
        <v>125.512306</v>
      </c>
      <c r="F61" s="13">
        <v>139.79707300000001</v>
      </c>
      <c r="G61" s="13">
        <v>155.41119399999999</v>
      </c>
      <c r="H61" s="13">
        <v>172.668655</v>
      </c>
      <c r="I61" s="13">
        <v>191.66381799999999</v>
      </c>
      <c r="J61" s="13">
        <v>211.55419900000001</v>
      </c>
      <c r="K61" s="13">
        <v>232.72001599999999</v>
      </c>
      <c r="L61" s="13">
        <v>254.31599399999999</v>
      </c>
      <c r="M61" s="13">
        <v>276.98144500000001</v>
      </c>
      <c r="N61" s="13">
        <v>298.70281999999997</v>
      </c>
      <c r="O61" s="13">
        <v>317.91668700000002</v>
      </c>
      <c r="P61" s="13">
        <v>335.54162600000001</v>
      </c>
      <c r="Q61" s="13">
        <v>351.94164999999998</v>
      </c>
      <c r="R61" s="13">
        <v>367.37582400000002</v>
      </c>
      <c r="S61" s="13">
        <v>380.75408900000002</v>
      </c>
      <c r="T61" s="13">
        <v>393.303833</v>
      </c>
      <c r="U61" s="13">
        <v>404.31997699999999</v>
      </c>
      <c r="V61" s="13">
        <v>413.71469100000002</v>
      </c>
      <c r="W61" s="13">
        <v>422.017517</v>
      </c>
      <c r="X61" s="13">
        <v>429.239441</v>
      </c>
      <c r="Y61" s="13">
        <v>435.50436400000001</v>
      </c>
      <c r="Z61" s="13">
        <v>441.00784299999998</v>
      </c>
      <c r="AA61" s="13">
        <v>445.80157500000001</v>
      </c>
      <c r="AB61" s="13">
        <v>449.98648100000003</v>
      </c>
      <c r="AC61" s="13">
        <v>453.91558800000001</v>
      </c>
      <c r="AD61" s="13">
        <v>457.40063500000002</v>
      </c>
      <c r="AE61" s="14">
        <v>5.5724000000000003E-2</v>
      </c>
    </row>
    <row r="62" spans="1:31" ht="15" customHeight="1">
      <c r="A62" s="12" t="s">
        <v>50</v>
      </c>
      <c r="B62" s="13">
        <v>40.486243999999999</v>
      </c>
      <c r="C62" s="13">
        <v>43.241840000000003</v>
      </c>
      <c r="D62" s="13">
        <v>44.930607000000002</v>
      </c>
      <c r="E62" s="13">
        <v>47.429645999999998</v>
      </c>
      <c r="F62" s="13">
        <v>50.736179</v>
      </c>
      <c r="G62" s="13">
        <v>54.643093</v>
      </c>
      <c r="H62" s="13">
        <v>59.456851999999998</v>
      </c>
      <c r="I62" s="13">
        <v>65.401336999999998</v>
      </c>
      <c r="J62" s="13">
        <v>72.472403999999997</v>
      </c>
      <c r="K62" s="13">
        <v>80.921722000000003</v>
      </c>
      <c r="L62" s="13">
        <v>90.506461999999999</v>
      </c>
      <c r="M62" s="13">
        <v>102.034004</v>
      </c>
      <c r="N62" s="13">
        <v>114.63960299999999</v>
      </c>
      <c r="O62" s="13">
        <v>125.476105</v>
      </c>
      <c r="P62" s="13">
        <v>136.778549</v>
      </c>
      <c r="Q62" s="13">
        <v>147.49612400000001</v>
      </c>
      <c r="R62" s="13">
        <v>158.48675499999999</v>
      </c>
      <c r="S62" s="13">
        <v>168.126892</v>
      </c>
      <c r="T62" s="13">
        <v>177.40095500000001</v>
      </c>
      <c r="U62" s="13">
        <v>185.881516</v>
      </c>
      <c r="V62" s="13">
        <v>192.92146299999999</v>
      </c>
      <c r="W62" s="13">
        <v>199.06253100000001</v>
      </c>
      <c r="X62" s="13">
        <v>204.246567</v>
      </c>
      <c r="Y62" s="13">
        <v>208.513443</v>
      </c>
      <c r="Z62" s="13">
        <v>212.17845199999999</v>
      </c>
      <c r="AA62" s="13">
        <v>215.20697000000001</v>
      </c>
      <c r="AB62" s="13">
        <v>217.64598100000001</v>
      </c>
      <c r="AC62" s="13">
        <v>219.867874</v>
      </c>
      <c r="AD62" s="13">
        <v>221.743134</v>
      </c>
      <c r="AE62" s="14">
        <v>6.2414999999999998E-2</v>
      </c>
    </row>
    <row r="63" spans="1:31" ht="15" customHeight="1">
      <c r="A63" s="12" t="s">
        <v>51</v>
      </c>
      <c r="B63" s="13">
        <v>58.381419999999999</v>
      </c>
      <c r="C63" s="13">
        <v>62.862586999999998</v>
      </c>
      <c r="D63" s="13">
        <v>66.675483999999997</v>
      </c>
      <c r="E63" s="13">
        <v>71.015167000000005</v>
      </c>
      <c r="F63" s="13">
        <v>75.367332000000005</v>
      </c>
      <c r="G63" s="13">
        <v>80.168616999999998</v>
      </c>
      <c r="H63" s="13">
        <v>84.852715000000003</v>
      </c>
      <c r="I63" s="13">
        <v>89.186988999999997</v>
      </c>
      <c r="J63" s="13">
        <v>93.249022999999994</v>
      </c>
      <c r="K63" s="13">
        <v>97.564087000000001</v>
      </c>
      <c r="L63" s="13">
        <v>101.64413500000001</v>
      </c>
      <c r="M63" s="13">
        <v>105.998459</v>
      </c>
      <c r="N63" s="13">
        <v>110.535179</v>
      </c>
      <c r="O63" s="13">
        <v>115.18068700000001</v>
      </c>
      <c r="P63" s="13">
        <v>119.74134100000001</v>
      </c>
      <c r="Q63" s="13">
        <v>123.98526</v>
      </c>
      <c r="R63" s="13">
        <v>128.241028</v>
      </c>
      <c r="S63" s="13">
        <v>132.180542</v>
      </c>
      <c r="T63" s="13">
        <v>136.24835200000001</v>
      </c>
      <c r="U63" s="13">
        <v>140.34629799999999</v>
      </c>
      <c r="V63" s="13">
        <v>144.305374</v>
      </c>
      <c r="W63" s="13">
        <v>148.25114400000001</v>
      </c>
      <c r="X63" s="13">
        <v>151.951065</v>
      </c>
      <c r="Y63" s="13">
        <v>155.47373999999999</v>
      </c>
      <c r="Z63" s="13">
        <v>158.80249000000001</v>
      </c>
      <c r="AA63" s="13">
        <v>161.92846700000001</v>
      </c>
      <c r="AB63" s="13">
        <v>164.90507500000001</v>
      </c>
      <c r="AC63" s="13">
        <v>167.79924</v>
      </c>
      <c r="AD63" s="13">
        <v>170.677841</v>
      </c>
      <c r="AE63" s="14">
        <v>3.7685999999999997E-2</v>
      </c>
    </row>
    <row r="64" spans="1:31" ht="15" customHeight="1">
      <c r="A64" s="11" t="s">
        <v>52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1" ht="15" customHeight="1">
      <c r="A65" s="12" t="s">
        <v>39</v>
      </c>
      <c r="B65" s="13">
        <v>257.37478599999997</v>
      </c>
      <c r="C65" s="13">
        <v>263.76858499999997</v>
      </c>
      <c r="D65" s="13">
        <v>265.65884399999999</v>
      </c>
      <c r="E65" s="13">
        <v>273.02191199999999</v>
      </c>
      <c r="F65" s="13">
        <v>279.89443999999997</v>
      </c>
      <c r="G65" s="13">
        <v>290.002655</v>
      </c>
      <c r="H65" s="13">
        <v>298.73477200000002</v>
      </c>
      <c r="I65" s="13">
        <v>307.72119099999998</v>
      </c>
      <c r="J65" s="13">
        <v>316.779358</v>
      </c>
      <c r="K65" s="13">
        <v>324.27819799999997</v>
      </c>
      <c r="L65" s="13">
        <v>332.25671399999999</v>
      </c>
      <c r="M65" s="13">
        <v>341.14999399999999</v>
      </c>
      <c r="N65" s="13">
        <v>350.0625</v>
      </c>
      <c r="O65" s="13">
        <v>359.41378800000001</v>
      </c>
      <c r="P65" s="13">
        <v>368.52032500000001</v>
      </c>
      <c r="Q65" s="13">
        <v>377.739777</v>
      </c>
      <c r="R65" s="13">
        <v>386.38317899999998</v>
      </c>
      <c r="S65" s="13">
        <v>394.185272</v>
      </c>
      <c r="T65" s="13">
        <v>401.34121699999997</v>
      </c>
      <c r="U65" s="13">
        <v>407.91436800000002</v>
      </c>
      <c r="V65" s="13">
        <v>414.34619099999998</v>
      </c>
      <c r="W65" s="13">
        <v>420.67980999999997</v>
      </c>
      <c r="X65" s="13">
        <v>426.70272799999998</v>
      </c>
      <c r="Y65" s="13">
        <v>432.40441900000002</v>
      </c>
      <c r="Z65" s="13">
        <v>437.74115</v>
      </c>
      <c r="AA65" s="13">
        <v>442.74276700000001</v>
      </c>
      <c r="AB65" s="13">
        <v>447.50491299999999</v>
      </c>
      <c r="AC65" s="13">
        <v>451.984375</v>
      </c>
      <c r="AD65" s="13">
        <v>456.25384500000001</v>
      </c>
      <c r="AE65" s="14">
        <v>2.0503E-2</v>
      </c>
    </row>
    <row r="66" spans="1:31" ht="15" customHeight="1">
      <c r="A66" s="12" t="s">
        <v>40</v>
      </c>
      <c r="B66" s="13">
        <v>57.916629999999998</v>
      </c>
      <c r="C66" s="13">
        <v>62.450130000000001</v>
      </c>
      <c r="D66" s="13">
        <v>65.192916999999994</v>
      </c>
      <c r="E66" s="13">
        <v>69.870109999999997</v>
      </c>
      <c r="F66" s="13">
        <v>74.994545000000002</v>
      </c>
      <c r="G66" s="13">
        <v>79.523940999999994</v>
      </c>
      <c r="H66" s="13">
        <v>84.746634999999998</v>
      </c>
      <c r="I66" s="13">
        <v>90.257689999999997</v>
      </c>
      <c r="J66" s="13">
        <v>95.057755</v>
      </c>
      <c r="K66" s="13">
        <v>99.340728999999996</v>
      </c>
      <c r="L66" s="13">
        <v>103.39967300000001</v>
      </c>
      <c r="M66" s="13">
        <v>107.227592</v>
      </c>
      <c r="N66" s="13">
        <v>110.904976</v>
      </c>
      <c r="O66" s="13">
        <v>114.574112</v>
      </c>
      <c r="P66" s="13">
        <v>117.946167</v>
      </c>
      <c r="Q66" s="13">
        <v>121.164124</v>
      </c>
      <c r="R66" s="13">
        <v>124.271362</v>
      </c>
      <c r="S66" s="13">
        <v>127.227524</v>
      </c>
      <c r="T66" s="13">
        <v>130.11113</v>
      </c>
      <c r="U66" s="13">
        <v>132.856537</v>
      </c>
      <c r="V66" s="13">
        <v>135.41523699999999</v>
      </c>
      <c r="W66" s="13">
        <v>137.81024199999999</v>
      </c>
      <c r="X66" s="13">
        <v>140.11451700000001</v>
      </c>
      <c r="Y66" s="13">
        <v>142.31436199999999</v>
      </c>
      <c r="Z66" s="13">
        <v>144.33528100000001</v>
      </c>
      <c r="AA66" s="13">
        <v>146.256348</v>
      </c>
      <c r="AB66" s="13">
        <v>148.025192</v>
      </c>
      <c r="AC66" s="13">
        <v>149.78713999999999</v>
      </c>
      <c r="AD66" s="13">
        <v>151.502106</v>
      </c>
      <c r="AE66" s="14">
        <v>3.3368000000000002E-2</v>
      </c>
    </row>
    <row r="67" spans="1:31" ht="15" customHeight="1">
      <c r="A67" s="12" t="s">
        <v>41</v>
      </c>
      <c r="B67" s="13">
        <v>74.087295999999995</v>
      </c>
      <c r="C67" s="13">
        <v>79.022720000000007</v>
      </c>
      <c r="D67" s="13">
        <v>84.002571000000003</v>
      </c>
      <c r="E67" s="13">
        <v>89.500771</v>
      </c>
      <c r="F67" s="13">
        <v>96.142380000000003</v>
      </c>
      <c r="G67" s="13">
        <v>102.899117</v>
      </c>
      <c r="H67" s="13">
        <v>110.40521200000001</v>
      </c>
      <c r="I67" s="13">
        <v>116.878227</v>
      </c>
      <c r="J67" s="13">
        <v>123.583923</v>
      </c>
      <c r="K67" s="13">
        <v>130.293488</v>
      </c>
      <c r="L67" s="13">
        <v>137.36415099999999</v>
      </c>
      <c r="M67" s="13">
        <v>143.98597699999999</v>
      </c>
      <c r="N67" s="13">
        <v>150.37857099999999</v>
      </c>
      <c r="O67" s="13">
        <v>156.23367300000001</v>
      </c>
      <c r="P67" s="13">
        <v>162.353241</v>
      </c>
      <c r="Q67" s="13">
        <v>167.83781400000001</v>
      </c>
      <c r="R67" s="13">
        <v>173.93641700000001</v>
      </c>
      <c r="S67" s="13">
        <v>179.72483800000001</v>
      </c>
      <c r="T67" s="13">
        <v>186.19963100000001</v>
      </c>
      <c r="U67" s="13">
        <v>192.25233499999999</v>
      </c>
      <c r="V67" s="13">
        <v>198.547394</v>
      </c>
      <c r="W67" s="13">
        <v>204.92961099999999</v>
      </c>
      <c r="X67" s="13">
        <v>211.09858700000001</v>
      </c>
      <c r="Y67" s="13">
        <v>217.438782</v>
      </c>
      <c r="Z67" s="13">
        <v>223.95877100000001</v>
      </c>
      <c r="AA67" s="13">
        <v>229.705276</v>
      </c>
      <c r="AB67" s="13">
        <v>236.17379800000001</v>
      </c>
      <c r="AC67" s="13">
        <v>242.71992499999999</v>
      </c>
      <c r="AD67" s="13">
        <v>248.94212300000001</v>
      </c>
      <c r="AE67" s="14">
        <v>4.3415000000000002E-2</v>
      </c>
    </row>
    <row r="68" spans="1:31" ht="15" customHeight="1">
      <c r="A68" s="12" t="s">
        <v>42</v>
      </c>
      <c r="B68" s="13">
        <v>61.808154999999999</v>
      </c>
      <c r="C68" s="13">
        <v>66.704193000000004</v>
      </c>
      <c r="D68" s="13">
        <v>69.630020000000002</v>
      </c>
      <c r="E68" s="13">
        <v>74.311027999999993</v>
      </c>
      <c r="F68" s="13">
        <v>79.976890999999995</v>
      </c>
      <c r="G68" s="13">
        <v>86.247978000000003</v>
      </c>
      <c r="H68" s="13">
        <v>92.853340000000003</v>
      </c>
      <c r="I68" s="13">
        <v>99.635704000000004</v>
      </c>
      <c r="J68" s="13">
        <v>106.609818</v>
      </c>
      <c r="K68" s="13">
        <v>113.96030399999999</v>
      </c>
      <c r="L68" s="13">
        <v>121.59517700000001</v>
      </c>
      <c r="M68" s="13">
        <v>129.43440200000001</v>
      </c>
      <c r="N68" s="13">
        <v>137.381348</v>
      </c>
      <c r="O68" s="13">
        <v>145.40683000000001</v>
      </c>
      <c r="P68" s="13">
        <v>153.32376099999999</v>
      </c>
      <c r="Q68" s="13">
        <v>161.07150300000001</v>
      </c>
      <c r="R68" s="13">
        <v>168.708359</v>
      </c>
      <c r="S68" s="13">
        <v>176.12707499999999</v>
      </c>
      <c r="T68" s="13">
        <v>183.40597500000001</v>
      </c>
      <c r="U68" s="13">
        <v>190.43029799999999</v>
      </c>
      <c r="V68" s="13">
        <v>197.07934599999999</v>
      </c>
      <c r="W68" s="13">
        <v>203.21859699999999</v>
      </c>
      <c r="X68" s="13">
        <v>208.869812</v>
      </c>
      <c r="Y68" s="13">
        <v>214.072678</v>
      </c>
      <c r="Z68" s="13">
        <v>218.785629</v>
      </c>
      <c r="AA68" s="13">
        <v>223.11889600000001</v>
      </c>
      <c r="AB68" s="13">
        <v>226.97172499999999</v>
      </c>
      <c r="AC68" s="13">
        <v>230.46627799999999</v>
      </c>
      <c r="AD68" s="13">
        <v>233.634567</v>
      </c>
      <c r="AE68" s="14">
        <v>4.752E-2</v>
      </c>
    </row>
    <row r="69" spans="1:31" ht="15" customHeight="1">
      <c r="A69" s="12" t="s">
        <v>43</v>
      </c>
      <c r="B69" s="13">
        <v>400.51559400000002</v>
      </c>
      <c r="C69" s="13">
        <v>411.59121699999997</v>
      </c>
      <c r="D69" s="13">
        <v>423.20022599999999</v>
      </c>
      <c r="E69" s="13">
        <v>443.128601</v>
      </c>
      <c r="F69" s="13">
        <v>466.08783</v>
      </c>
      <c r="G69" s="13">
        <v>489.26248199999998</v>
      </c>
      <c r="H69" s="13">
        <v>513.75512700000002</v>
      </c>
      <c r="I69" s="13">
        <v>537.45349099999999</v>
      </c>
      <c r="J69" s="13">
        <v>559.94421399999999</v>
      </c>
      <c r="K69" s="13">
        <v>582.60626200000002</v>
      </c>
      <c r="L69" s="13">
        <v>603.66583300000002</v>
      </c>
      <c r="M69" s="13">
        <v>626.26092500000004</v>
      </c>
      <c r="N69" s="13">
        <v>647.93102999999996</v>
      </c>
      <c r="O69" s="13">
        <v>670.07195999999999</v>
      </c>
      <c r="P69" s="13">
        <v>689.96758999999997</v>
      </c>
      <c r="Q69" s="13">
        <v>709.46698000000004</v>
      </c>
      <c r="R69" s="13">
        <v>729.41900599999997</v>
      </c>
      <c r="S69" s="13">
        <v>747.626892</v>
      </c>
      <c r="T69" s="13">
        <v>767.31860400000005</v>
      </c>
      <c r="U69" s="13">
        <v>786.63745100000006</v>
      </c>
      <c r="V69" s="13">
        <v>804.74371299999996</v>
      </c>
      <c r="W69" s="13">
        <v>821.87561000000005</v>
      </c>
      <c r="X69" s="13">
        <v>837.99975600000005</v>
      </c>
      <c r="Y69" s="13">
        <v>853.063354</v>
      </c>
      <c r="Z69" s="13">
        <v>867.75799600000005</v>
      </c>
      <c r="AA69" s="13">
        <v>882.02337599999998</v>
      </c>
      <c r="AB69" s="13">
        <v>893.65606700000001</v>
      </c>
      <c r="AC69" s="13">
        <v>905.92620799999997</v>
      </c>
      <c r="AD69" s="13">
        <v>917.47027600000001</v>
      </c>
      <c r="AE69" s="14">
        <v>3.0134000000000001E-2</v>
      </c>
    </row>
    <row r="70" spans="1:31" ht="15" customHeight="1">
      <c r="A70" s="12" t="s">
        <v>44</v>
      </c>
      <c r="B70" s="13">
        <v>65.425262000000004</v>
      </c>
      <c r="C70" s="13">
        <v>65.910469000000006</v>
      </c>
      <c r="D70" s="13">
        <v>68.980438000000007</v>
      </c>
      <c r="E70" s="13">
        <v>72.143433000000002</v>
      </c>
      <c r="F70" s="13">
        <v>75.900847999999996</v>
      </c>
      <c r="G70" s="13">
        <v>80.003463999999994</v>
      </c>
      <c r="H70" s="13">
        <v>84.426506000000003</v>
      </c>
      <c r="I70" s="13">
        <v>89.202286000000001</v>
      </c>
      <c r="J70" s="13">
        <v>94.335693000000006</v>
      </c>
      <c r="K70" s="13">
        <v>100.02076700000001</v>
      </c>
      <c r="L70" s="13">
        <v>106.068985</v>
      </c>
      <c r="M70" s="13">
        <v>112.512062</v>
      </c>
      <c r="N70" s="13">
        <v>119.351585</v>
      </c>
      <c r="O70" s="13">
        <v>126.63311</v>
      </c>
      <c r="P70" s="13">
        <v>134.49383499999999</v>
      </c>
      <c r="Q70" s="13">
        <v>142.350739</v>
      </c>
      <c r="R70" s="13">
        <v>150.26654099999999</v>
      </c>
      <c r="S70" s="13">
        <v>158.02302599999999</v>
      </c>
      <c r="T70" s="13">
        <v>165.528076</v>
      </c>
      <c r="U70" s="13">
        <v>172.77510100000001</v>
      </c>
      <c r="V70" s="13">
        <v>179.57089199999999</v>
      </c>
      <c r="W70" s="13">
        <v>185.908646</v>
      </c>
      <c r="X70" s="13">
        <v>191.77514600000001</v>
      </c>
      <c r="Y70" s="13">
        <v>197.198578</v>
      </c>
      <c r="Z70" s="13">
        <v>202.30783099999999</v>
      </c>
      <c r="AA70" s="13">
        <v>207.070572</v>
      </c>
      <c r="AB70" s="13">
        <v>211.53413399999999</v>
      </c>
      <c r="AC70" s="13">
        <v>215.77053799999999</v>
      </c>
      <c r="AD70" s="13">
        <v>219.82884200000001</v>
      </c>
      <c r="AE70" s="14">
        <v>4.5622999999999997E-2</v>
      </c>
    </row>
    <row r="71" spans="1:31" ht="15" customHeight="1">
      <c r="A71" s="12" t="s">
        <v>45</v>
      </c>
      <c r="B71" s="13">
        <v>138.782791</v>
      </c>
      <c r="C71" s="13">
        <v>153.94984400000001</v>
      </c>
      <c r="D71" s="13">
        <v>170.45962499999999</v>
      </c>
      <c r="E71" s="13">
        <v>188.385254</v>
      </c>
      <c r="F71" s="13">
        <v>208.20002700000001</v>
      </c>
      <c r="G71" s="13">
        <v>228.06724500000001</v>
      </c>
      <c r="H71" s="13">
        <v>247.06985499999999</v>
      </c>
      <c r="I71" s="13">
        <v>266.37570199999999</v>
      </c>
      <c r="J71" s="13">
        <v>286.75253300000003</v>
      </c>
      <c r="K71" s="13">
        <v>306.95770299999998</v>
      </c>
      <c r="L71" s="13">
        <v>327.06521600000002</v>
      </c>
      <c r="M71" s="13">
        <v>346.96755999999999</v>
      </c>
      <c r="N71" s="13">
        <v>366.08639499999998</v>
      </c>
      <c r="O71" s="13">
        <v>384.28942899999998</v>
      </c>
      <c r="P71" s="13">
        <v>401.63076799999999</v>
      </c>
      <c r="Q71" s="13">
        <v>417.69992100000002</v>
      </c>
      <c r="R71" s="13">
        <v>432.58523600000001</v>
      </c>
      <c r="S71" s="13">
        <v>446.76348899999999</v>
      </c>
      <c r="T71" s="13">
        <v>460.71404999999999</v>
      </c>
      <c r="U71" s="13">
        <v>474.15548699999999</v>
      </c>
      <c r="V71" s="13">
        <v>486.64883400000002</v>
      </c>
      <c r="W71" s="13">
        <v>498.40115400000002</v>
      </c>
      <c r="X71" s="13">
        <v>509.68069500000001</v>
      </c>
      <c r="Y71" s="13">
        <v>520.49169900000004</v>
      </c>
      <c r="Z71" s="13">
        <v>531.00079300000004</v>
      </c>
      <c r="AA71" s="13">
        <v>541.05584699999997</v>
      </c>
      <c r="AB71" s="13">
        <v>550.67364499999996</v>
      </c>
      <c r="AC71" s="13">
        <v>560.33105499999999</v>
      </c>
      <c r="AD71" s="13">
        <v>569.800476</v>
      </c>
      <c r="AE71" s="14">
        <v>4.9662999999999999E-2</v>
      </c>
    </row>
    <row r="72" spans="1:31" ht="15" customHeight="1">
      <c r="A72" s="12" t="s">
        <v>46</v>
      </c>
      <c r="B72" s="13">
        <v>88.460541000000006</v>
      </c>
      <c r="C72" s="13">
        <v>100.26264999999999</v>
      </c>
      <c r="D72" s="13">
        <v>112.660759</v>
      </c>
      <c r="E72" s="13">
        <v>128.36544799999999</v>
      </c>
      <c r="F72" s="13">
        <v>145.133667</v>
      </c>
      <c r="G72" s="13">
        <v>159.83372499999999</v>
      </c>
      <c r="H72" s="13">
        <v>175.414185</v>
      </c>
      <c r="I72" s="13">
        <v>190.99941999999999</v>
      </c>
      <c r="J72" s="13">
        <v>205.83050499999999</v>
      </c>
      <c r="K72" s="13">
        <v>219.45721399999999</v>
      </c>
      <c r="L72" s="13">
        <v>230.55355800000001</v>
      </c>
      <c r="M72" s="13">
        <v>239.51664700000001</v>
      </c>
      <c r="N72" s="13">
        <v>246.09382600000001</v>
      </c>
      <c r="O72" s="13">
        <v>250.91236900000001</v>
      </c>
      <c r="P72" s="13">
        <v>254.489487</v>
      </c>
      <c r="Q72" s="13">
        <v>257.022064</v>
      </c>
      <c r="R72" s="13">
        <v>258.722961</v>
      </c>
      <c r="S72" s="13">
        <v>259.60040300000003</v>
      </c>
      <c r="T72" s="13">
        <v>260.06506300000001</v>
      </c>
      <c r="U72" s="13">
        <v>260.15869099999998</v>
      </c>
      <c r="V72" s="13">
        <v>259.90841699999999</v>
      </c>
      <c r="W72" s="13">
        <v>259.41073599999999</v>
      </c>
      <c r="X72" s="13">
        <v>258.69940200000002</v>
      </c>
      <c r="Y72" s="13">
        <v>257.85815400000001</v>
      </c>
      <c r="Z72" s="13">
        <v>256.93121300000001</v>
      </c>
      <c r="AA72" s="13">
        <v>255.940414</v>
      </c>
      <c r="AB72" s="13">
        <v>254.91540499999999</v>
      </c>
      <c r="AC72" s="13">
        <v>253.87995900000001</v>
      </c>
      <c r="AD72" s="13">
        <v>252.82351700000001</v>
      </c>
      <c r="AE72" s="14">
        <v>3.4848999999999998E-2</v>
      </c>
    </row>
    <row r="73" spans="1:31" ht="15" customHeight="1">
      <c r="A73" s="12" t="s">
        <v>47</v>
      </c>
      <c r="B73" s="13">
        <v>111.876572</v>
      </c>
      <c r="C73" s="13">
        <v>115.756058</v>
      </c>
      <c r="D73" s="13">
        <v>121.156921</v>
      </c>
      <c r="E73" s="13">
        <v>127.41021000000001</v>
      </c>
      <c r="F73" s="13">
        <v>134.77948000000001</v>
      </c>
      <c r="G73" s="13">
        <v>143.095932</v>
      </c>
      <c r="H73" s="13">
        <v>151.70039399999999</v>
      </c>
      <c r="I73" s="13">
        <v>160.931793</v>
      </c>
      <c r="J73" s="13">
        <v>170.800949</v>
      </c>
      <c r="K73" s="13">
        <v>181.75404399999999</v>
      </c>
      <c r="L73" s="13">
        <v>194.18937700000001</v>
      </c>
      <c r="M73" s="13">
        <v>208.28692599999999</v>
      </c>
      <c r="N73" s="13">
        <v>224.526276</v>
      </c>
      <c r="O73" s="13">
        <v>242.26504499999999</v>
      </c>
      <c r="P73" s="13">
        <v>261.65475500000002</v>
      </c>
      <c r="Q73" s="13">
        <v>282.76071200000001</v>
      </c>
      <c r="R73" s="13">
        <v>304.54940800000003</v>
      </c>
      <c r="S73" s="13">
        <v>327.26110799999998</v>
      </c>
      <c r="T73" s="13">
        <v>349.57064800000001</v>
      </c>
      <c r="U73" s="13">
        <v>372.34899899999999</v>
      </c>
      <c r="V73" s="13">
        <v>393.53912400000002</v>
      </c>
      <c r="W73" s="13">
        <v>412.01980600000002</v>
      </c>
      <c r="X73" s="13">
        <v>429.16241500000001</v>
      </c>
      <c r="Y73" s="13">
        <v>444.39117399999998</v>
      </c>
      <c r="Z73" s="13">
        <v>457.54449499999998</v>
      </c>
      <c r="AA73" s="13">
        <v>469.068085</v>
      </c>
      <c r="AB73" s="13">
        <v>476.91851800000001</v>
      </c>
      <c r="AC73" s="13">
        <v>485.404358</v>
      </c>
      <c r="AD73" s="13">
        <v>494.49917599999998</v>
      </c>
      <c r="AE73" s="14">
        <v>5.5252000000000002E-2</v>
      </c>
    </row>
    <row r="74" spans="1:31" ht="15" customHeight="1">
      <c r="A74" s="12" t="s">
        <v>48</v>
      </c>
      <c r="B74" s="13">
        <v>129.39099100000001</v>
      </c>
      <c r="C74" s="13">
        <v>131.630447</v>
      </c>
      <c r="D74" s="13">
        <v>137.57865899999999</v>
      </c>
      <c r="E74" s="13">
        <v>144.89039600000001</v>
      </c>
      <c r="F74" s="13">
        <v>152.35600299999999</v>
      </c>
      <c r="G74" s="13">
        <v>161.39639299999999</v>
      </c>
      <c r="H74" s="13">
        <v>170.98417699999999</v>
      </c>
      <c r="I74" s="13">
        <v>180.638519</v>
      </c>
      <c r="J74" s="13">
        <v>189.28538499999999</v>
      </c>
      <c r="K74" s="13">
        <v>197.72483800000001</v>
      </c>
      <c r="L74" s="13">
        <v>205.85252399999999</v>
      </c>
      <c r="M74" s="13">
        <v>214.79492200000001</v>
      </c>
      <c r="N74" s="13">
        <v>223.13398699999999</v>
      </c>
      <c r="O74" s="13">
        <v>230.61685199999999</v>
      </c>
      <c r="P74" s="13">
        <v>236.84425400000001</v>
      </c>
      <c r="Q74" s="13">
        <v>241.87171900000001</v>
      </c>
      <c r="R74" s="13">
        <v>246.50794999999999</v>
      </c>
      <c r="S74" s="13">
        <v>249.88626099999999</v>
      </c>
      <c r="T74" s="13">
        <v>253.062759</v>
      </c>
      <c r="U74" s="13">
        <v>255.70373499999999</v>
      </c>
      <c r="V74" s="13">
        <v>257.808044</v>
      </c>
      <c r="W74" s="13">
        <v>259.61404399999998</v>
      </c>
      <c r="X74" s="13">
        <v>260.74679600000002</v>
      </c>
      <c r="Y74" s="13">
        <v>261.47131300000001</v>
      </c>
      <c r="Z74" s="13">
        <v>261.79354899999998</v>
      </c>
      <c r="AA74" s="13">
        <v>261.688873</v>
      </c>
      <c r="AB74" s="13">
        <v>261.24371300000001</v>
      </c>
      <c r="AC74" s="13">
        <v>260.94314600000001</v>
      </c>
      <c r="AD74" s="13">
        <v>260.65234400000003</v>
      </c>
      <c r="AE74" s="14">
        <v>2.5625999999999999E-2</v>
      </c>
    </row>
    <row r="75" spans="1:31" ht="15" customHeight="1">
      <c r="A75" s="12" t="s">
        <v>49</v>
      </c>
      <c r="B75" s="13">
        <v>139.829849</v>
      </c>
      <c r="C75" s="13">
        <v>150.901962</v>
      </c>
      <c r="D75" s="13">
        <v>161.751328</v>
      </c>
      <c r="E75" s="13">
        <v>176.70434599999999</v>
      </c>
      <c r="F75" s="13">
        <v>194.58616599999999</v>
      </c>
      <c r="G75" s="13">
        <v>213.50341800000001</v>
      </c>
      <c r="H75" s="13">
        <v>233.73614499999999</v>
      </c>
      <c r="I75" s="13">
        <v>255.291977</v>
      </c>
      <c r="J75" s="13">
        <v>277.19833399999999</v>
      </c>
      <c r="K75" s="13">
        <v>299.858093</v>
      </c>
      <c r="L75" s="13">
        <v>322.43185399999999</v>
      </c>
      <c r="M75" s="13">
        <v>345.621399</v>
      </c>
      <c r="N75" s="13">
        <v>367.53738399999997</v>
      </c>
      <c r="O75" s="13">
        <v>386.82318099999998</v>
      </c>
      <c r="P75" s="13">
        <v>404.48226899999997</v>
      </c>
      <c r="Q75" s="13">
        <v>420.948486</v>
      </c>
      <c r="R75" s="13">
        <v>436.52001999999999</v>
      </c>
      <c r="S75" s="13">
        <v>450.18133499999999</v>
      </c>
      <c r="T75" s="13">
        <v>463.13543700000002</v>
      </c>
      <c r="U75" s="13">
        <v>474.684753</v>
      </c>
      <c r="V75" s="13">
        <v>484.725525</v>
      </c>
      <c r="W75" s="13">
        <v>493.75744600000002</v>
      </c>
      <c r="X75" s="13">
        <v>501.76348899999999</v>
      </c>
      <c r="Y75" s="13">
        <v>508.83468599999998</v>
      </c>
      <c r="Z75" s="13">
        <v>515.14569100000006</v>
      </c>
      <c r="AA75" s="13">
        <v>520.72216800000001</v>
      </c>
      <c r="AB75" s="13">
        <v>525.64459199999999</v>
      </c>
      <c r="AC75" s="13">
        <v>530.31500200000005</v>
      </c>
      <c r="AD75" s="13">
        <v>534.48791500000004</v>
      </c>
      <c r="AE75" s="14">
        <v>4.7953999999999997E-2</v>
      </c>
    </row>
    <row r="76" spans="1:31" ht="15" customHeight="1">
      <c r="A76" s="12" t="s">
        <v>50</v>
      </c>
      <c r="B76" s="13">
        <v>65.679100000000005</v>
      </c>
      <c r="C76" s="13">
        <v>70.006065000000007</v>
      </c>
      <c r="D76" s="13">
        <v>73.467133000000004</v>
      </c>
      <c r="E76" s="13">
        <v>78.522712999999996</v>
      </c>
      <c r="F76" s="13">
        <v>84.878928999999999</v>
      </c>
      <c r="G76" s="13">
        <v>91.885986000000003</v>
      </c>
      <c r="H76" s="13">
        <v>99.8703</v>
      </c>
      <c r="I76" s="13">
        <v>108.894814</v>
      </c>
      <c r="J76" s="13">
        <v>118.662209</v>
      </c>
      <c r="K76" s="13">
        <v>129.25178500000001</v>
      </c>
      <c r="L76" s="13">
        <v>140.18679800000001</v>
      </c>
      <c r="M76" s="13">
        <v>152.169678</v>
      </c>
      <c r="N76" s="13">
        <v>164.242355</v>
      </c>
      <c r="O76" s="13">
        <v>174.116165</v>
      </c>
      <c r="P76" s="13">
        <v>183.99586500000001</v>
      </c>
      <c r="Q76" s="13">
        <v>193.15415999999999</v>
      </c>
      <c r="R76" s="13">
        <v>202.41142300000001</v>
      </c>
      <c r="S76" s="13">
        <v>210.60289</v>
      </c>
      <c r="T76" s="13">
        <v>218.602127</v>
      </c>
      <c r="U76" s="13">
        <v>226.14193700000001</v>
      </c>
      <c r="V76" s="13">
        <v>232.69906599999999</v>
      </c>
      <c r="W76" s="13">
        <v>238.716095</v>
      </c>
      <c r="X76" s="13">
        <v>244.102203</v>
      </c>
      <c r="Y76" s="13">
        <v>248.814728</v>
      </c>
      <c r="Z76" s="13">
        <v>253.11087000000001</v>
      </c>
      <c r="AA76" s="13">
        <v>256.87200899999999</v>
      </c>
      <c r="AB76" s="13">
        <v>260.04812600000002</v>
      </c>
      <c r="AC76" s="13">
        <v>263.09420799999998</v>
      </c>
      <c r="AD76" s="13">
        <v>265.77667200000002</v>
      </c>
      <c r="AE76" s="14">
        <v>5.0651000000000002E-2</v>
      </c>
    </row>
    <row r="77" spans="1:31" ht="15" customHeight="1">
      <c r="A77" s="12" t="s">
        <v>51</v>
      </c>
      <c r="B77" s="13">
        <v>51.718322999999998</v>
      </c>
      <c r="C77" s="13">
        <v>54.544407</v>
      </c>
      <c r="D77" s="13">
        <v>57.598129</v>
      </c>
      <c r="E77" s="13">
        <v>61.140877000000003</v>
      </c>
      <c r="F77" s="13">
        <v>64.780151000000004</v>
      </c>
      <c r="G77" s="13">
        <v>68.900161999999995</v>
      </c>
      <c r="H77" s="13">
        <v>73.034317000000001</v>
      </c>
      <c r="I77" s="13">
        <v>76.963333000000006</v>
      </c>
      <c r="J77" s="13">
        <v>80.738631999999996</v>
      </c>
      <c r="K77" s="13">
        <v>84.855827000000005</v>
      </c>
      <c r="L77" s="13">
        <v>88.851035999999993</v>
      </c>
      <c r="M77" s="13">
        <v>93.241759999999999</v>
      </c>
      <c r="N77" s="13">
        <v>97.963286999999994</v>
      </c>
      <c r="O77" s="13">
        <v>102.971085</v>
      </c>
      <c r="P77" s="13">
        <v>108.05392500000001</v>
      </c>
      <c r="Q77" s="13">
        <v>112.935219</v>
      </c>
      <c r="R77" s="13">
        <v>117.994011</v>
      </c>
      <c r="S77" s="13">
        <v>122.818855</v>
      </c>
      <c r="T77" s="13">
        <v>127.977318</v>
      </c>
      <c r="U77" s="13">
        <v>133.38059999999999</v>
      </c>
      <c r="V77" s="13">
        <v>138.77508499999999</v>
      </c>
      <c r="W77" s="13">
        <v>144.37364199999999</v>
      </c>
      <c r="X77" s="13">
        <v>149.784088</v>
      </c>
      <c r="Y77" s="13">
        <v>155.088989</v>
      </c>
      <c r="Z77" s="13">
        <v>160.27136200000001</v>
      </c>
      <c r="AA77" s="13">
        <v>165.29586800000001</v>
      </c>
      <c r="AB77" s="13">
        <v>170.16171299999999</v>
      </c>
      <c r="AC77" s="13">
        <v>175.06300400000001</v>
      </c>
      <c r="AD77" s="13">
        <v>180.14454699999999</v>
      </c>
      <c r="AE77" s="14">
        <v>4.5242999999999998E-2</v>
      </c>
    </row>
    <row r="78" spans="1:31" ht="15" customHeight="1"/>
    <row r="79" spans="1:31" ht="15" customHeight="1">
      <c r="A79" s="11" t="s">
        <v>53</v>
      </c>
    </row>
    <row r="80" spans="1:31" ht="15" customHeight="1">
      <c r="A80" s="12" t="s">
        <v>22</v>
      </c>
      <c r="B80" s="20">
        <v>34.8172</v>
      </c>
      <c r="C80" s="20">
        <v>33.295403</v>
      </c>
      <c r="D80" s="20">
        <v>36.288601</v>
      </c>
      <c r="E80" s="20">
        <v>37.068398000000002</v>
      </c>
      <c r="F80" s="20">
        <v>36.171565999999999</v>
      </c>
      <c r="G80" s="20">
        <v>35.898338000000003</v>
      </c>
      <c r="H80" s="20">
        <v>36.534367000000003</v>
      </c>
      <c r="I80" s="20">
        <v>37.312023000000003</v>
      </c>
      <c r="J80" s="20">
        <v>38.056992000000001</v>
      </c>
      <c r="K80" s="20">
        <v>38.928508999999998</v>
      </c>
      <c r="L80" s="20">
        <v>40.114792000000001</v>
      </c>
      <c r="M80" s="20">
        <v>41.438643999999996</v>
      </c>
      <c r="N80" s="20">
        <v>42.969329999999999</v>
      </c>
      <c r="O80" s="20">
        <v>44.292319999999997</v>
      </c>
      <c r="P80" s="20">
        <v>45.349857</v>
      </c>
      <c r="Q80" s="20">
        <v>46.296393999999999</v>
      </c>
      <c r="R80" s="20">
        <v>47.193237000000003</v>
      </c>
      <c r="S80" s="20">
        <v>48.013241000000001</v>
      </c>
      <c r="T80" s="20">
        <v>48.839500000000001</v>
      </c>
      <c r="U80" s="20">
        <v>49.771725000000004</v>
      </c>
      <c r="V80" s="20">
        <v>50.746001999999997</v>
      </c>
      <c r="W80" s="20">
        <v>51.752209000000001</v>
      </c>
      <c r="X80" s="20">
        <v>52.651809999999998</v>
      </c>
      <c r="Y80" s="20">
        <v>53.385638999999998</v>
      </c>
      <c r="Z80" s="20">
        <v>54.095108000000003</v>
      </c>
      <c r="AA80" s="20">
        <v>54.764457999999998</v>
      </c>
      <c r="AB80" s="20">
        <v>55.421714999999999</v>
      </c>
      <c r="AC80" s="20">
        <v>56.052681</v>
      </c>
      <c r="AD80" s="20">
        <v>56.691181</v>
      </c>
      <c r="AE80" s="14">
        <v>1.9907000000000001E-2</v>
      </c>
    </row>
    <row r="81" spans="1:31" ht="15" customHeight="1">
      <c r="A81" s="12" t="s">
        <v>23</v>
      </c>
      <c r="B81" s="20">
        <v>0.68140699999999998</v>
      </c>
      <c r="C81" s="20">
        <v>0.69069899999999995</v>
      </c>
      <c r="D81" s="20">
        <v>0.70452099999999995</v>
      </c>
      <c r="E81" s="20">
        <v>0.72426299999999999</v>
      </c>
      <c r="F81" s="20">
        <v>0.74538400000000005</v>
      </c>
      <c r="G81" s="20">
        <v>0.76485000000000003</v>
      </c>
      <c r="H81" s="20">
        <v>0.78672399999999998</v>
      </c>
      <c r="I81" s="20">
        <v>0.81002399999999997</v>
      </c>
      <c r="J81" s="20">
        <v>0.83148100000000003</v>
      </c>
      <c r="K81" s="20">
        <v>0.85150000000000003</v>
      </c>
      <c r="L81" s="20">
        <v>0.87133000000000005</v>
      </c>
      <c r="M81" s="20">
        <v>0.890926</v>
      </c>
      <c r="N81" s="20">
        <v>0.91049000000000002</v>
      </c>
      <c r="O81" s="20">
        <v>0.93072100000000002</v>
      </c>
      <c r="P81" s="20">
        <v>0.95043200000000005</v>
      </c>
      <c r="Q81" s="20">
        <v>0.97023400000000004</v>
      </c>
      <c r="R81" s="20">
        <v>0.99029699999999998</v>
      </c>
      <c r="S81" s="20">
        <v>1.0104299999999999</v>
      </c>
      <c r="T81" s="20">
        <v>1.031204</v>
      </c>
      <c r="U81" s="20">
        <v>1.0522750000000001</v>
      </c>
      <c r="V81" s="20">
        <v>1.0732109999999999</v>
      </c>
      <c r="W81" s="20">
        <v>1.0940650000000001</v>
      </c>
      <c r="X81" s="20">
        <v>1.1155379999999999</v>
      </c>
      <c r="Y81" s="20">
        <v>1.1374660000000001</v>
      </c>
      <c r="Z81" s="20">
        <v>1.158971</v>
      </c>
      <c r="AA81" s="20">
        <v>1.1807369999999999</v>
      </c>
      <c r="AB81" s="20">
        <v>1.2020249999999999</v>
      </c>
      <c r="AC81" s="20">
        <v>1.2245980000000001</v>
      </c>
      <c r="AD81" s="20">
        <v>1.2487010000000001</v>
      </c>
      <c r="AE81" s="14">
        <v>2.2173999999999999E-2</v>
      </c>
    </row>
    <row r="82" spans="1:31" ht="15" customHeight="1">
      <c r="A82" s="12" t="s">
        <v>24</v>
      </c>
      <c r="B82" s="20">
        <v>1.1444179999999999</v>
      </c>
      <c r="C82" s="20">
        <v>1.1648019999999999</v>
      </c>
      <c r="D82" s="20">
        <v>1.2093499999999999</v>
      </c>
      <c r="E82" s="20">
        <v>1.2567140000000001</v>
      </c>
      <c r="F82" s="20">
        <v>1.3112950000000001</v>
      </c>
      <c r="G82" s="20">
        <v>1.3653580000000001</v>
      </c>
      <c r="H82" s="20">
        <v>1.4235530000000001</v>
      </c>
      <c r="I82" s="20">
        <v>1.473684</v>
      </c>
      <c r="J82" s="20">
        <v>1.524821</v>
      </c>
      <c r="K82" s="20">
        <v>1.5755159999999999</v>
      </c>
      <c r="L82" s="20">
        <v>1.6282019999999999</v>
      </c>
      <c r="M82" s="20">
        <v>1.677691</v>
      </c>
      <c r="N82" s="20">
        <v>1.725528</v>
      </c>
      <c r="O82" s="20">
        <v>1.76976</v>
      </c>
      <c r="P82" s="20">
        <v>1.8156509999999999</v>
      </c>
      <c r="Q82" s="20">
        <v>1.8574200000000001</v>
      </c>
      <c r="R82" s="20">
        <v>1.9035010000000001</v>
      </c>
      <c r="S82" s="20">
        <v>1.9476910000000001</v>
      </c>
      <c r="T82" s="20">
        <v>1.9969969999999999</v>
      </c>
      <c r="U82" s="20">
        <v>2.0437620000000001</v>
      </c>
      <c r="V82" s="20">
        <v>2.0928640000000001</v>
      </c>
      <c r="W82" s="20">
        <v>2.1434310000000001</v>
      </c>
      <c r="X82" s="20">
        <v>2.1933769999999999</v>
      </c>
      <c r="Y82" s="20">
        <v>2.2457919999999998</v>
      </c>
      <c r="Z82" s="20">
        <v>2.3010389999999998</v>
      </c>
      <c r="AA82" s="20">
        <v>2.3514499999999998</v>
      </c>
      <c r="AB82" s="20">
        <v>2.40998</v>
      </c>
      <c r="AC82" s="20">
        <v>2.4718550000000001</v>
      </c>
      <c r="AD82" s="20">
        <v>2.5336609999999999</v>
      </c>
      <c r="AE82" s="14">
        <v>2.92E-2</v>
      </c>
    </row>
    <row r="83" spans="1:31" ht="15" customHeight="1">
      <c r="A83" s="12" t="s">
        <v>25</v>
      </c>
      <c r="B83" s="20">
        <v>2.6682779999999999</v>
      </c>
      <c r="C83" s="20">
        <v>2.7222200000000001</v>
      </c>
      <c r="D83" s="20">
        <v>2.7886690000000001</v>
      </c>
      <c r="E83" s="20">
        <v>2.8824640000000001</v>
      </c>
      <c r="F83" s="20">
        <v>2.9885419999999998</v>
      </c>
      <c r="G83" s="20">
        <v>3.100257</v>
      </c>
      <c r="H83" s="20">
        <v>3.2136</v>
      </c>
      <c r="I83" s="20">
        <v>3.3268409999999999</v>
      </c>
      <c r="J83" s="20">
        <v>3.440798</v>
      </c>
      <c r="K83" s="20">
        <v>3.5585900000000001</v>
      </c>
      <c r="L83" s="20">
        <v>3.6793149999999999</v>
      </c>
      <c r="M83" s="20">
        <v>3.8030170000000001</v>
      </c>
      <c r="N83" s="20">
        <v>3.9292750000000001</v>
      </c>
      <c r="O83" s="20">
        <v>4.0587280000000003</v>
      </c>
      <c r="P83" s="20">
        <v>4.1892880000000003</v>
      </c>
      <c r="Q83" s="20">
        <v>4.3216049999999999</v>
      </c>
      <c r="R83" s="20">
        <v>4.4577099999999996</v>
      </c>
      <c r="S83" s="20">
        <v>4.5970190000000004</v>
      </c>
      <c r="T83" s="20">
        <v>4.7422940000000002</v>
      </c>
      <c r="U83" s="20">
        <v>4.8927820000000004</v>
      </c>
      <c r="V83" s="20">
        <v>5.0479310000000002</v>
      </c>
      <c r="W83" s="20">
        <v>5.2053310000000002</v>
      </c>
      <c r="X83" s="20">
        <v>5.3655920000000004</v>
      </c>
      <c r="Y83" s="20">
        <v>5.5299529999999999</v>
      </c>
      <c r="Z83" s="20">
        <v>5.6977120000000001</v>
      </c>
      <c r="AA83" s="20">
        <v>5.872662</v>
      </c>
      <c r="AB83" s="20">
        <v>6.0492860000000004</v>
      </c>
      <c r="AC83" s="20">
        <v>6.2327310000000002</v>
      </c>
      <c r="AD83" s="20">
        <v>6.4244300000000001</v>
      </c>
      <c r="AE83" s="14">
        <v>3.2313000000000001E-2</v>
      </c>
    </row>
    <row r="84" spans="1:31" ht="15" customHeight="1">
      <c r="A84" s="12" t="s">
        <v>26</v>
      </c>
      <c r="B84" s="20">
        <v>23.247581</v>
      </c>
      <c r="C84" s="20">
        <v>23.587610000000002</v>
      </c>
      <c r="D84" s="20">
        <v>23.984279999999998</v>
      </c>
      <c r="E84" s="20">
        <v>24.627351999999998</v>
      </c>
      <c r="F84" s="20">
        <v>25.353472</v>
      </c>
      <c r="G84" s="20">
        <v>26.077812000000002</v>
      </c>
      <c r="H84" s="20">
        <v>26.836611000000001</v>
      </c>
      <c r="I84" s="20">
        <v>27.570093</v>
      </c>
      <c r="J84" s="20">
        <v>28.262053999999999</v>
      </c>
      <c r="K84" s="20">
        <v>28.962216999999999</v>
      </c>
      <c r="L84" s="20">
        <v>29.619474</v>
      </c>
      <c r="M84" s="20">
        <v>30.331520000000001</v>
      </c>
      <c r="N84" s="20">
        <v>31.025870999999999</v>
      </c>
      <c r="O84" s="20">
        <v>31.744688</v>
      </c>
      <c r="P84" s="20">
        <v>32.405811</v>
      </c>
      <c r="Q84" s="20">
        <v>33.070934000000001</v>
      </c>
      <c r="R84" s="20">
        <v>33.772205</v>
      </c>
      <c r="S84" s="20">
        <v>34.434334</v>
      </c>
      <c r="T84" s="20">
        <v>35.175739</v>
      </c>
      <c r="U84" s="20">
        <v>35.937305000000002</v>
      </c>
      <c r="V84" s="20">
        <v>36.687770999999998</v>
      </c>
      <c r="W84" s="20">
        <v>37.436957999999997</v>
      </c>
      <c r="X84" s="20">
        <v>38.183399000000001</v>
      </c>
      <c r="Y84" s="20">
        <v>38.925274000000002</v>
      </c>
      <c r="Z84" s="20">
        <v>39.698836999999997</v>
      </c>
      <c r="AA84" s="20">
        <v>40.506667999999998</v>
      </c>
      <c r="AB84" s="20">
        <v>41.216006999999998</v>
      </c>
      <c r="AC84" s="20">
        <v>42.023186000000003</v>
      </c>
      <c r="AD84" s="20">
        <v>42.859923999999999</v>
      </c>
      <c r="AE84" s="14">
        <v>2.2366E-2</v>
      </c>
    </row>
    <row r="85" spans="1:31" ht="15" customHeight="1">
      <c r="A85" s="12" t="s">
        <v>27</v>
      </c>
      <c r="B85" s="20">
        <v>1.5801529999999999</v>
      </c>
      <c r="C85" s="20">
        <v>1.6205050000000001</v>
      </c>
      <c r="D85" s="20">
        <v>1.7074419999999999</v>
      </c>
      <c r="E85" s="20">
        <v>1.791865</v>
      </c>
      <c r="F85" s="20">
        <v>1.88686</v>
      </c>
      <c r="G85" s="20">
        <v>1.9848079999999999</v>
      </c>
      <c r="H85" s="20">
        <v>2.084816</v>
      </c>
      <c r="I85" s="20">
        <v>2.1874959999999999</v>
      </c>
      <c r="J85" s="20">
        <v>2.292977</v>
      </c>
      <c r="K85" s="20">
        <v>2.4056829999999998</v>
      </c>
      <c r="L85" s="20">
        <v>2.5214530000000002</v>
      </c>
      <c r="M85" s="20">
        <v>2.6417989999999998</v>
      </c>
      <c r="N85" s="20">
        <v>2.7676590000000001</v>
      </c>
      <c r="O85" s="20">
        <v>2.9010919999999998</v>
      </c>
      <c r="P85" s="20">
        <v>3.0469680000000001</v>
      </c>
      <c r="Q85" s="20">
        <v>3.1974109999999998</v>
      </c>
      <c r="R85" s="20">
        <v>3.3562069999999999</v>
      </c>
      <c r="S85" s="20">
        <v>3.5222980000000002</v>
      </c>
      <c r="T85" s="20">
        <v>3.6967699999999999</v>
      </c>
      <c r="U85" s="20">
        <v>3.882088</v>
      </c>
      <c r="V85" s="20">
        <v>4.0756269999999999</v>
      </c>
      <c r="W85" s="20">
        <v>4.278556</v>
      </c>
      <c r="X85" s="20">
        <v>4.4908770000000002</v>
      </c>
      <c r="Y85" s="20">
        <v>4.7132170000000002</v>
      </c>
      <c r="Z85" s="20">
        <v>4.9458690000000001</v>
      </c>
      <c r="AA85" s="20">
        <v>5.1880949999999997</v>
      </c>
      <c r="AB85" s="20">
        <v>5.4391999999999996</v>
      </c>
      <c r="AC85" s="20">
        <v>5.7027130000000001</v>
      </c>
      <c r="AD85" s="20">
        <v>5.9830439999999996</v>
      </c>
      <c r="AE85" s="14">
        <v>4.9567E-2</v>
      </c>
    </row>
    <row r="86" spans="1:31" ht="15" customHeight="1">
      <c r="A86" s="12" t="s">
        <v>28</v>
      </c>
      <c r="B86" s="20">
        <v>10.023809999999999</v>
      </c>
      <c r="C86" s="20">
        <v>10.956973</v>
      </c>
      <c r="D86" s="20">
        <v>11.477855999999999</v>
      </c>
      <c r="E86" s="20">
        <v>12.020979000000001</v>
      </c>
      <c r="F86" s="20">
        <v>12.604733</v>
      </c>
      <c r="G86" s="20">
        <v>13.188143999999999</v>
      </c>
      <c r="H86" s="20">
        <v>13.756500000000001</v>
      </c>
      <c r="I86" s="20">
        <v>14.338971000000001</v>
      </c>
      <c r="J86" s="20">
        <v>14.958608</v>
      </c>
      <c r="K86" s="20">
        <v>15.609722</v>
      </c>
      <c r="L86" s="20">
        <v>16.265882000000001</v>
      </c>
      <c r="M86" s="20">
        <v>16.948259</v>
      </c>
      <c r="N86" s="20">
        <v>17.645565000000001</v>
      </c>
      <c r="O86" s="20">
        <v>18.356684000000001</v>
      </c>
      <c r="P86" s="20">
        <v>19.085509999999999</v>
      </c>
      <c r="Q86" s="20">
        <v>19.814160999999999</v>
      </c>
      <c r="R86" s="20">
        <v>20.540209000000001</v>
      </c>
      <c r="S86" s="20">
        <v>21.282976000000001</v>
      </c>
      <c r="T86" s="20">
        <v>22.075185999999999</v>
      </c>
      <c r="U86" s="20">
        <v>22.901951</v>
      </c>
      <c r="V86" s="20">
        <v>23.72739</v>
      </c>
      <c r="W86" s="20">
        <v>24.555869999999999</v>
      </c>
      <c r="X86" s="20">
        <v>25.407183</v>
      </c>
      <c r="Y86" s="20">
        <v>26.278003999999999</v>
      </c>
      <c r="Z86" s="20">
        <v>27.166015999999999</v>
      </c>
      <c r="AA86" s="20">
        <v>28.048594000000001</v>
      </c>
      <c r="AB86" s="20">
        <v>28.909233</v>
      </c>
      <c r="AC86" s="20">
        <v>29.860287</v>
      </c>
      <c r="AD86" s="20">
        <v>30.851286000000002</v>
      </c>
      <c r="AE86" s="14">
        <v>3.9085000000000002E-2</v>
      </c>
    </row>
    <row r="87" spans="1:31" ht="15" customHeight="1">
      <c r="A87" s="12" t="s">
        <v>29</v>
      </c>
      <c r="B87" s="20">
        <v>2.8173560000000002</v>
      </c>
      <c r="C87" s="20">
        <v>3.1366610000000001</v>
      </c>
      <c r="D87" s="20">
        <v>3.233517</v>
      </c>
      <c r="E87" s="20">
        <v>3.3516810000000001</v>
      </c>
      <c r="F87" s="20">
        <v>3.4751340000000002</v>
      </c>
      <c r="G87" s="20">
        <v>3.5830419999999998</v>
      </c>
      <c r="H87" s="20">
        <v>3.7018230000000001</v>
      </c>
      <c r="I87" s="20">
        <v>3.8289420000000001</v>
      </c>
      <c r="J87" s="20">
        <v>3.962996</v>
      </c>
      <c r="K87" s="20">
        <v>4.1052119999999999</v>
      </c>
      <c r="L87" s="20">
        <v>4.2445500000000003</v>
      </c>
      <c r="M87" s="20">
        <v>4.3850309999999997</v>
      </c>
      <c r="N87" s="20">
        <v>4.5173310000000004</v>
      </c>
      <c r="O87" s="20">
        <v>4.6447969999999996</v>
      </c>
      <c r="P87" s="20">
        <v>4.7740220000000004</v>
      </c>
      <c r="Q87" s="20">
        <v>4.9053209999999998</v>
      </c>
      <c r="R87" s="20">
        <v>5.039777</v>
      </c>
      <c r="S87" s="20">
        <v>5.1657859999999998</v>
      </c>
      <c r="T87" s="20">
        <v>5.3009919999999999</v>
      </c>
      <c r="U87" s="20">
        <v>5.4456930000000003</v>
      </c>
      <c r="V87" s="20">
        <v>5.5933599999999997</v>
      </c>
      <c r="W87" s="20">
        <v>5.7448670000000002</v>
      </c>
      <c r="X87" s="20">
        <v>5.8911730000000002</v>
      </c>
      <c r="Y87" s="20">
        <v>6.0288110000000001</v>
      </c>
      <c r="Z87" s="20">
        <v>6.1600489999999999</v>
      </c>
      <c r="AA87" s="20">
        <v>6.2756780000000001</v>
      </c>
      <c r="AB87" s="20">
        <v>6.371378</v>
      </c>
      <c r="AC87" s="20">
        <v>6.4805169999999999</v>
      </c>
      <c r="AD87" s="20">
        <v>6.6058510000000004</v>
      </c>
      <c r="AE87" s="14">
        <v>2.7969000000000001E-2</v>
      </c>
    </row>
    <row r="88" spans="1:31" ht="15" customHeight="1">
      <c r="A88" s="12" t="s">
        <v>30</v>
      </c>
      <c r="B88" s="20">
        <v>19.931187000000001</v>
      </c>
      <c r="C88" s="20">
        <v>21.511687999999999</v>
      </c>
      <c r="D88" s="20">
        <v>22.987763999999999</v>
      </c>
      <c r="E88" s="20">
        <v>24.597951999999999</v>
      </c>
      <c r="F88" s="20">
        <v>26.373259000000001</v>
      </c>
      <c r="G88" s="20">
        <v>28.237964999999999</v>
      </c>
      <c r="H88" s="20">
        <v>30.036686</v>
      </c>
      <c r="I88" s="20">
        <v>31.844405999999999</v>
      </c>
      <c r="J88" s="20">
        <v>33.659359000000002</v>
      </c>
      <c r="K88" s="20">
        <v>35.553637999999999</v>
      </c>
      <c r="L88" s="20">
        <v>37.576625999999997</v>
      </c>
      <c r="M88" s="20">
        <v>39.736156000000001</v>
      </c>
      <c r="N88" s="20">
        <v>42.083565</v>
      </c>
      <c r="O88" s="20">
        <v>44.517749999999999</v>
      </c>
      <c r="P88" s="20">
        <v>47.064518</v>
      </c>
      <c r="Q88" s="20">
        <v>49.746040000000001</v>
      </c>
      <c r="R88" s="20">
        <v>52.461559000000001</v>
      </c>
      <c r="S88" s="20">
        <v>55.280735</v>
      </c>
      <c r="T88" s="20">
        <v>58.085869000000002</v>
      </c>
      <c r="U88" s="20">
        <v>61.037106000000001</v>
      </c>
      <c r="V88" s="20">
        <v>63.918529999999997</v>
      </c>
      <c r="W88" s="20">
        <v>66.592911000000001</v>
      </c>
      <c r="X88" s="20">
        <v>69.264633000000003</v>
      </c>
      <c r="Y88" s="20">
        <v>71.851348999999999</v>
      </c>
      <c r="Z88" s="20">
        <v>74.306747000000001</v>
      </c>
      <c r="AA88" s="20">
        <v>76.688025999999994</v>
      </c>
      <c r="AB88" s="20">
        <v>78.479309000000001</v>
      </c>
      <c r="AC88" s="20">
        <v>80.616225999999997</v>
      </c>
      <c r="AD88" s="20">
        <v>83.212340999999995</v>
      </c>
      <c r="AE88" s="14">
        <v>5.1380000000000002E-2</v>
      </c>
    </row>
    <row r="89" spans="1:31" ht="15" customHeight="1">
      <c r="A89" s="12" t="s">
        <v>31</v>
      </c>
      <c r="B89" s="20">
        <v>9.2911009999999994</v>
      </c>
      <c r="C89" s="20">
        <v>9.2805079999999993</v>
      </c>
      <c r="D89" s="20">
        <v>9.4553750000000001</v>
      </c>
      <c r="E89" s="20">
        <v>9.6495840000000008</v>
      </c>
      <c r="F89" s="20">
        <v>9.8298249999999996</v>
      </c>
      <c r="G89" s="20">
        <v>10.032223</v>
      </c>
      <c r="H89" s="20">
        <v>10.232968</v>
      </c>
      <c r="I89" s="20">
        <v>10.424836000000001</v>
      </c>
      <c r="J89" s="20">
        <v>10.589543000000001</v>
      </c>
      <c r="K89" s="20">
        <v>10.748336999999999</v>
      </c>
      <c r="L89" s="20">
        <v>10.901386</v>
      </c>
      <c r="M89" s="20">
        <v>11.076321999999999</v>
      </c>
      <c r="N89" s="20">
        <v>11.246435999999999</v>
      </c>
      <c r="O89" s="20">
        <v>11.408196</v>
      </c>
      <c r="P89" s="20">
        <v>11.552315999999999</v>
      </c>
      <c r="Q89" s="20">
        <v>11.676772</v>
      </c>
      <c r="R89" s="20">
        <v>11.804835000000001</v>
      </c>
      <c r="S89" s="20">
        <v>11.906815999999999</v>
      </c>
      <c r="T89" s="20">
        <v>12.016565</v>
      </c>
      <c r="U89" s="20">
        <v>12.122456</v>
      </c>
      <c r="V89" s="20">
        <v>12.222785999999999</v>
      </c>
      <c r="W89" s="20">
        <v>12.328372999999999</v>
      </c>
      <c r="X89" s="20">
        <v>12.416321999999999</v>
      </c>
      <c r="Y89" s="20">
        <v>12.497125</v>
      </c>
      <c r="Z89" s="20">
        <v>12.567617</v>
      </c>
      <c r="AA89" s="20">
        <v>12.620436</v>
      </c>
      <c r="AB89" s="20">
        <v>12.656272</v>
      </c>
      <c r="AC89" s="20">
        <v>12.723984</v>
      </c>
      <c r="AD89" s="20">
        <v>12.817828</v>
      </c>
      <c r="AE89" s="14">
        <v>1.2031999999999999E-2</v>
      </c>
    </row>
    <row r="90" spans="1:31" ht="15" customHeight="1">
      <c r="A90" s="12" t="s">
        <v>32</v>
      </c>
      <c r="B90" s="20">
        <v>7.1862769999999996</v>
      </c>
      <c r="C90" s="20">
        <v>7.3911829999999998</v>
      </c>
      <c r="D90" s="20">
        <v>7.7096520000000002</v>
      </c>
      <c r="E90" s="20">
        <v>8.1220459999999992</v>
      </c>
      <c r="F90" s="20">
        <v>8.5958299999999994</v>
      </c>
      <c r="G90" s="20">
        <v>9.0871619999999993</v>
      </c>
      <c r="H90" s="20">
        <v>9.6063589999999994</v>
      </c>
      <c r="I90" s="20">
        <v>10.158925999999999</v>
      </c>
      <c r="J90" s="20">
        <v>10.728885999999999</v>
      </c>
      <c r="K90" s="20">
        <v>11.333753</v>
      </c>
      <c r="L90" s="20">
        <v>11.963054</v>
      </c>
      <c r="M90" s="20">
        <v>12.648370999999999</v>
      </c>
      <c r="N90" s="20">
        <v>13.349532999999999</v>
      </c>
      <c r="O90" s="20">
        <v>14.024558000000001</v>
      </c>
      <c r="P90" s="20">
        <v>14.703968</v>
      </c>
      <c r="Q90" s="20">
        <v>15.406775</v>
      </c>
      <c r="R90" s="20">
        <v>16.154720000000001</v>
      </c>
      <c r="S90" s="20">
        <v>16.894697000000001</v>
      </c>
      <c r="T90" s="20">
        <v>17.701112999999999</v>
      </c>
      <c r="U90" s="20">
        <v>18.534765</v>
      </c>
      <c r="V90" s="20">
        <v>19.368283999999999</v>
      </c>
      <c r="W90" s="20">
        <v>20.242585999999999</v>
      </c>
      <c r="X90" s="20">
        <v>21.141893</v>
      </c>
      <c r="Y90" s="20">
        <v>22.059007999999999</v>
      </c>
      <c r="Z90" s="20">
        <v>23.017261999999999</v>
      </c>
      <c r="AA90" s="20">
        <v>23.982914000000001</v>
      </c>
      <c r="AB90" s="20">
        <v>24.939547999999998</v>
      </c>
      <c r="AC90" s="20">
        <v>26.062957999999998</v>
      </c>
      <c r="AD90" s="20">
        <v>27.216218999999999</v>
      </c>
      <c r="AE90" s="14">
        <v>4.9463E-2</v>
      </c>
    </row>
    <row r="91" spans="1:31" ht="15" customHeight="1">
      <c r="A91" s="12" t="s">
        <v>33</v>
      </c>
      <c r="B91" s="20">
        <v>9.4095289999999991</v>
      </c>
      <c r="C91" s="20">
        <v>9.881183</v>
      </c>
      <c r="D91" s="20">
        <v>10.287839</v>
      </c>
      <c r="E91" s="20">
        <v>10.853403999999999</v>
      </c>
      <c r="F91" s="20">
        <v>11.532731</v>
      </c>
      <c r="G91" s="20">
        <v>12.252891</v>
      </c>
      <c r="H91" s="20">
        <v>13.043008</v>
      </c>
      <c r="I91" s="20">
        <v>13.907107</v>
      </c>
      <c r="J91" s="20">
        <v>14.820634</v>
      </c>
      <c r="K91" s="20">
        <v>15.797689</v>
      </c>
      <c r="L91" s="20">
        <v>16.807154000000001</v>
      </c>
      <c r="M91" s="20">
        <v>17.927247999999999</v>
      </c>
      <c r="N91" s="20">
        <v>19.093278999999999</v>
      </c>
      <c r="O91" s="20">
        <v>20.094816000000002</v>
      </c>
      <c r="P91" s="20">
        <v>21.150112</v>
      </c>
      <c r="Q91" s="20">
        <v>22.192892000000001</v>
      </c>
      <c r="R91" s="20">
        <v>23.331154000000002</v>
      </c>
      <c r="S91" s="20">
        <v>24.42943</v>
      </c>
      <c r="T91" s="20">
        <v>25.614682999999999</v>
      </c>
      <c r="U91" s="20">
        <v>26.87011</v>
      </c>
      <c r="V91" s="20">
        <v>28.101151000000002</v>
      </c>
      <c r="W91" s="20">
        <v>29.389961</v>
      </c>
      <c r="X91" s="20">
        <v>30.713232000000001</v>
      </c>
      <c r="Y91" s="20">
        <v>32.039028000000002</v>
      </c>
      <c r="Z91" s="20">
        <v>33.444290000000002</v>
      </c>
      <c r="AA91" s="20">
        <v>34.868625999999999</v>
      </c>
      <c r="AB91" s="20">
        <v>36.231071</v>
      </c>
      <c r="AC91" s="20">
        <v>37.815776999999997</v>
      </c>
      <c r="AD91" s="20">
        <v>39.478194999999999</v>
      </c>
      <c r="AE91" s="14">
        <v>5.2638999999999998E-2</v>
      </c>
    </row>
    <row r="92" spans="1:31" ht="15" customHeight="1">
      <c r="A92" s="12" t="s">
        <v>34</v>
      </c>
      <c r="B92" s="20">
        <v>1.4601729999999999</v>
      </c>
      <c r="C92" s="20">
        <v>1.4860100000000001</v>
      </c>
      <c r="D92" s="20">
        <v>1.5286299999999999</v>
      </c>
      <c r="E92" s="20">
        <v>1.5747690000000001</v>
      </c>
      <c r="F92" s="20">
        <v>1.6207</v>
      </c>
      <c r="G92" s="20">
        <v>1.6695789999999999</v>
      </c>
      <c r="H92" s="20">
        <v>1.7175229999999999</v>
      </c>
      <c r="I92" s="20">
        <v>1.7621789999999999</v>
      </c>
      <c r="J92" s="20">
        <v>1.8043279999999999</v>
      </c>
      <c r="K92" s="20">
        <v>1.8490610000000001</v>
      </c>
      <c r="L92" s="20">
        <v>1.8918029999999999</v>
      </c>
      <c r="M92" s="20">
        <v>1.937273</v>
      </c>
      <c r="N92" s="20">
        <v>1.984931</v>
      </c>
      <c r="O92" s="20">
        <v>2.0340950000000002</v>
      </c>
      <c r="P92" s="20">
        <v>2.0835629999999998</v>
      </c>
      <c r="Q92" s="20">
        <v>2.130951</v>
      </c>
      <c r="R92" s="20">
        <v>2.179751</v>
      </c>
      <c r="S92" s="20">
        <v>2.2264870000000001</v>
      </c>
      <c r="T92" s="20">
        <v>2.2761689999999999</v>
      </c>
      <c r="U92" s="20">
        <v>2.3279510000000001</v>
      </c>
      <c r="V92" s="20">
        <v>2.380401</v>
      </c>
      <c r="W92" s="20">
        <v>2.4352119999999999</v>
      </c>
      <c r="X92" s="20">
        <v>2.4896799999999999</v>
      </c>
      <c r="Y92" s="20">
        <v>2.5446770000000001</v>
      </c>
      <c r="Z92" s="20">
        <v>2.599926</v>
      </c>
      <c r="AA92" s="20">
        <v>2.6553149999999999</v>
      </c>
      <c r="AB92" s="20">
        <v>2.7115369999999999</v>
      </c>
      <c r="AC92" s="20">
        <v>2.770451</v>
      </c>
      <c r="AD92" s="20">
        <v>2.8345940000000001</v>
      </c>
      <c r="AE92" s="14">
        <v>2.4206999999999999E-2</v>
      </c>
    </row>
    <row r="93" spans="1:31" ht="15" customHeight="1">
      <c r="A93" s="12" t="s">
        <v>54</v>
      </c>
      <c r="B93" s="20">
        <v>124.258476</v>
      </c>
      <c r="C93" s="20">
        <v>126.725441</v>
      </c>
      <c r="D93" s="20">
        <v>133.363495</v>
      </c>
      <c r="E93" s="20">
        <v>138.521469</v>
      </c>
      <c r="F93" s="20">
        <v>142.48933400000001</v>
      </c>
      <c r="G93" s="20">
        <v>147.24243200000001</v>
      </c>
      <c r="H93" s="20">
        <v>152.974548</v>
      </c>
      <c r="I93" s="20">
        <v>158.945526</v>
      </c>
      <c r="J93" s="20">
        <v>164.93347199999999</v>
      </c>
      <c r="K93" s="20">
        <v>171.27941899999999</v>
      </c>
      <c r="L93" s="20">
        <v>178.08502200000001</v>
      </c>
      <c r="M93" s="20">
        <v>185.442261</v>
      </c>
      <c r="N93" s="20">
        <v>193.24877900000001</v>
      </c>
      <c r="O93" s="20">
        <v>200.778198</v>
      </c>
      <c r="P93" s="20">
        <v>208.17202800000001</v>
      </c>
      <c r="Q93" s="20">
        <v>215.58689899999999</v>
      </c>
      <c r="R93" s="20">
        <v>223.185181</v>
      </c>
      <c r="S93" s="20">
        <v>230.71194499999999</v>
      </c>
      <c r="T93" s="20">
        <v>238.55308500000001</v>
      </c>
      <c r="U93" s="20">
        <v>246.819962</v>
      </c>
      <c r="V93" s="20">
        <v>255.035324</v>
      </c>
      <c r="W93" s="20">
        <v>263.20031699999998</v>
      </c>
      <c r="X93" s="20">
        <v>271.32470699999999</v>
      </c>
      <c r="Y93" s="20">
        <v>279.23535199999998</v>
      </c>
      <c r="Z93" s="20">
        <v>287.159424</v>
      </c>
      <c r="AA93" s="20">
        <v>295.00366200000002</v>
      </c>
      <c r="AB93" s="20">
        <v>302.03659099999999</v>
      </c>
      <c r="AC93" s="20">
        <v>310.03793300000001</v>
      </c>
      <c r="AD93" s="20">
        <v>318.75726300000002</v>
      </c>
      <c r="AE93" s="14">
        <v>3.4752999999999999E-2</v>
      </c>
    </row>
    <row r="94" spans="1:31" ht="15" customHeight="1"/>
    <row r="95" spans="1:31" ht="15" customHeight="1">
      <c r="A95" s="11" t="s">
        <v>55</v>
      </c>
    </row>
    <row r="96" spans="1:31" ht="15" customHeight="1">
      <c r="A96" s="12" t="s">
        <v>56</v>
      </c>
      <c r="B96" s="13">
        <v>1032.5124510000001</v>
      </c>
      <c r="C96" s="13">
        <v>1046.727539</v>
      </c>
      <c r="D96" s="13">
        <v>1052.4760739999999</v>
      </c>
      <c r="E96" s="13">
        <v>1070.0069579999999</v>
      </c>
      <c r="F96" s="13">
        <v>1086.4110109999999</v>
      </c>
      <c r="G96" s="13">
        <v>1110.0974120000001</v>
      </c>
      <c r="H96" s="13">
        <v>1130.7531739999999</v>
      </c>
      <c r="I96" s="13">
        <v>1152.0860600000001</v>
      </c>
      <c r="J96" s="13">
        <v>1173.724121</v>
      </c>
      <c r="K96" s="13">
        <v>1191.8330080000001</v>
      </c>
      <c r="L96" s="13">
        <v>1211.1866460000001</v>
      </c>
      <c r="M96" s="13">
        <v>1232.9338379999999</v>
      </c>
      <c r="N96" s="13">
        <v>1255.0031739999999</v>
      </c>
      <c r="O96" s="13">
        <v>1278.5423579999999</v>
      </c>
      <c r="P96" s="13">
        <v>1301.900635</v>
      </c>
      <c r="Q96" s="13">
        <v>1326.106567</v>
      </c>
      <c r="R96" s="13">
        <v>1349.314331</v>
      </c>
      <c r="S96" s="13">
        <v>1370.643677</v>
      </c>
      <c r="T96" s="13">
        <v>1390.5126949999999</v>
      </c>
      <c r="U96" s="13">
        <v>1408.9819339999999</v>
      </c>
      <c r="V96" s="13">
        <v>1427.4227289999999</v>
      </c>
      <c r="W96" s="13">
        <v>1446.027466</v>
      </c>
      <c r="X96" s="13">
        <v>1464.067871</v>
      </c>
      <c r="Y96" s="13">
        <v>1481.459717</v>
      </c>
      <c r="Z96" s="13">
        <v>1497.9589840000001</v>
      </c>
      <c r="AA96" s="13">
        <v>1513.5896</v>
      </c>
      <c r="AB96" s="13">
        <v>1528.681885</v>
      </c>
      <c r="AC96" s="13">
        <v>1542.9693600000001</v>
      </c>
      <c r="AD96" s="13">
        <v>1556.713379</v>
      </c>
      <c r="AE96" s="14">
        <v>1.4808999999999999E-2</v>
      </c>
    </row>
    <row r="97" spans="1:31" ht="15" customHeight="1">
      <c r="A97" s="12" t="s">
        <v>57</v>
      </c>
      <c r="B97" s="13">
        <v>643.30480999999997</v>
      </c>
      <c r="C97" s="13">
        <v>657.97229000000004</v>
      </c>
      <c r="D97" s="13">
        <v>660.96337900000003</v>
      </c>
      <c r="E97" s="13">
        <v>670.28735400000005</v>
      </c>
      <c r="F97" s="13">
        <v>679.05328399999996</v>
      </c>
      <c r="G97" s="13">
        <v>691.49700900000005</v>
      </c>
      <c r="H97" s="13">
        <v>702.45489499999996</v>
      </c>
      <c r="I97" s="13">
        <v>713.80224599999997</v>
      </c>
      <c r="J97" s="13">
        <v>725.36358600000005</v>
      </c>
      <c r="K97" s="13">
        <v>735.15472399999999</v>
      </c>
      <c r="L97" s="13">
        <v>745.63763400000005</v>
      </c>
      <c r="M97" s="13">
        <v>757.44360400000005</v>
      </c>
      <c r="N97" s="13">
        <v>769.51007100000004</v>
      </c>
      <c r="O97" s="13">
        <v>782.47705099999996</v>
      </c>
      <c r="P97" s="13">
        <v>795.47576900000001</v>
      </c>
      <c r="Q97" s="13">
        <v>809.09161400000005</v>
      </c>
      <c r="R97" s="13">
        <v>822.30169699999999</v>
      </c>
      <c r="S97" s="13">
        <v>834.57574499999998</v>
      </c>
      <c r="T97" s="13">
        <v>846.11852999999996</v>
      </c>
      <c r="U97" s="13">
        <v>856.93481399999996</v>
      </c>
      <c r="V97" s="13">
        <v>867.82965100000001</v>
      </c>
      <c r="W97" s="13">
        <v>878.92681900000002</v>
      </c>
      <c r="X97" s="13">
        <v>889.78369099999998</v>
      </c>
      <c r="Y97" s="13">
        <v>900.33905000000004</v>
      </c>
      <c r="Z97" s="13">
        <v>910.42627000000005</v>
      </c>
      <c r="AA97" s="13">
        <v>920.04425000000003</v>
      </c>
      <c r="AB97" s="13">
        <v>929.39306599999998</v>
      </c>
      <c r="AC97" s="13">
        <v>938.28887899999995</v>
      </c>
      <c r="AD97" s="13">
        <v>946.891479</v>
      </c>
      <c r="AE97" s="14">
        <v>1.3573999999999999E-2</v>
      </c>
    </row>
    <row r="98" spans="1:31" ht="15" customHeight="1">
      <c r="A98" s="12" t="s">
        <v>58</v>
      </c>
      <c r="B98" s="13">
        <v>275.976562</v>
      </c>
      <c r="C98" s="13">
        <v>276.44421399999999</v>
      </c>
      <c r="D98" s="13">
        <v>278.21374500000002</v>
      </c>
      <c r="E98" s="13">
        <v>284.47747800000002</v>
      </c>
      <c r="F98" s="13">
        <v>290.24035600000002</v>
      </c>
      <c r="G98" s="13">
        <v>299.04028299999999</v>
      </c>
      <c r="H98" s="13">
        <v>306.49652099999997</v>
      </c>
      <c r="I98" s="13">
        <v>314.15887500000002</v>
      </c>
      <c r="J98" s="13">
        <v>321.85537699999998</v>
      </c>
      <c r="K98" s="13">
        <v>328.043701</v>
      </c>
      <c r="L98" s="13">
        <v>334.65524299999998</v>
      </c>
      <c r="M98" s="13">
        <v>342.10214200000001</v>
      </c>
      <c r="N98" s="13">
        <v>349.53894000000003</v>
      </c>
      <c r="O98" s="13">
        <v>357.36563100000001</v>
      </c>
      <c r="P98" s="13">
        <v>364.93768299999999</v>
      </c>
      <c r="Q98" s="13">
        <v>372.59808299999997</v>
      </c>
      <c r="R98" s="13">
        <v>379.69366500000001</v>
      </c>
      <c r="S98" s="13">
        <v>385.96951300000001</v>
      </c>
      <c r="T98" s="13">
        <v>391.60977200000002</v>
      </c>
      <c r="U98" s="13">
        <v>396.67285199999998</v>
      </c>
      <c r="V98" s="13">
        <v>401.58392300000003</v>
      </c>
      <c r="W98" s="13">
        <v>406.38681000000003</v>
      </c>
      <c r="X98" s="13">
        <v>410.87658699999997</v>
      </c>
      <c r="Y98" s="13">
        <v>415.04290800000001</v>
      </c>
      <c r="Z98" s="13">
        <v>418.84170499999999</v>
      </c>
      <c r="AA98" s="13">
        <v>422.30075099999999</v>
      </c>
      <c r="AB98" s="13">
        <v>425.51327500000002</v>
      </c>
      <c r="AC98" s="13">
        <v>428.435089</v>
      </c>
      <c r="AD98" s="13">
        <v>431.13748199999998</v>
      </c>
      <c r="AE98" s="14">
        <v>1.6596E-2</v>
      </c>
    </row>
    <row r="99" spans="1:31" ht="15" customHeight="1">
      <c r="A99" s="12" t="s">
        <v>59</v>
      </c>
      <c r="B99" s="13">
        <v>113.231056</v>
      </c>
      <c r="C99" s="13">
        <v>112.31102</v>
      </c>
      <c r="D99" s="13">
        <v>113.298935</v>
      </c>
      <c r="E99" s="13">
        <v>115.24221799999999</v>
      </c>
      <c r="F99" s="13">
        <v>117.117447</v>
      </c>
      <c r="G99" s="13">
        <v>119.56006600000001</v>
      </c>
      <c r="H99" s="13">
        <v>121.801704</v>
      </c>
      <c r="I99" s="13">
        <v>124.12487</v>
      </c>
      <c r="J99" s="13">
        <v>126.50524900000001</v>
      </c>
      <c r="K99" s="13">
        <v>128.63455200000001</v>
      </c>
      <c r="L99" s="13">
        <v>130.893799</v>
      </c>
      <c r="M99" s="13">
        <v>133.38815299999999</v>
      </c>
      <c r="N99" s="13">
        <v>135.95414700000001</v>
      </c>
      <c r="O99" s="13">
        <v>138.69961499999999</v>
      </c>
      <c r="P99" s="13">
        <v>141.48701500000001</v>
      </c>
      <c r="Q99" s="13">
        <v>144.41696200000001</v>
      </c>
      <c r="R99" s="13">
        <v>147.31904599999999</v>
      </c>
      <c r="S99" s="13">
        <v>150.098251</v>
      </c>
      <c r="T99" s="13">
        <v>152.78453099999999</v>
      </c>
      <c r="U99" s="13">
        <v>155.374191</v>
      </c>
      <c r="V99" s="13">
        <v>158.009277</v>
      </c>
      <c r="W99" s="13">
        <v>160.713852</v>
      </c>
      <c r="X99" s="13">
        <v>163.407532</v>
      </c>
      <c r="Y99" s="13">
        <v>166.07766699999999</v>
      </c>
      <c r="Z99" s="13">
        <v>168.69099399999999</v>
      </c>
      <c r="AA99" s="13">
        <v>171.24475100000001</v>
      </c>
      <c r="AB99" s="13">
        <v>173.77542099999999</v>
      </c>
      <c r="AC99" s="13">
        <v>176.24543800000001</v>
      </c>
      <c r="AD99" s="13">
        <v>178.68435700000001</v>
      </c>
      <c r="AE99" s="14">
        <v>1.7347000000000001E-2</v>
      </c>
    </row>
    <row r="100" spans="1:31" ht="15" customHeight="1">
      <c r="A100" s="12" t="s">
        <v>60</v>
      </c>
      <c r="B100" s="13">
        <v>112.126724</v>
      </c>
      <c r="C100" s="13">
        <v>116.662811</v>
      </c>
      <c r="D100" s="13">
        <v>120.92263800000001</v>
      </c>
      <c r="E100" s="13">
        <v>127.984512</v>
      </c>
      <c r="F100" s="13">
        <v>135.65173300000001</v>
      </c>
      <c r="G100" s="13">
        <v>142.40382399999999</v>
      </c>
      <c r="H100" s="13">
        <v>150.12857099999999</v>
      </c>
      <c r="I100" s="13">
        <v>158.23564099999999</v>
      </c>
      <c r="J100" s="13">
        <v>165.28190599999999</v>
      </c>
      <c r="K100" s="13">
        <v>171.55102500000001</v>
      </c>
      <c r="L100" s="13">
        <v>177.48594700000001</v>
      </c>
      <c r="M100" s="13">
        <v>183.08004800000001</v>
      </c>
      <c r="N100" s="13">
        <v>188.444458</v>
      </c>
      <c r="O100" s="13">
        <v>193.78649899999999</v>
      </c>
      <c r="P100" s="13">
        <v>198.698959</v>
      </c>
      <c r="Q100" s="13">
        <v>203.38871800000001</v>
      </c>
      <c r="R100" s="13">
        <v>207.91267400000001</v>
      </c>
      <c r="S100" s="13">
        <v>212.213425</v>
      </c>
      <c r="T100" s="13">
        <v>216.406418</v>
      </c>
      <c r="U100" s="13">
        <v>220.40322900000001</v>
      </c>
      <c r="V100" s="13">
        <v>224.12609900000001</v>
      </c>
      <c r="W100" s="13">
        <v>227.61367799999999</v>
      </c>
      <c r="X100" s="13">
        <v>230.968231</v>
      </c>
      <c r="Y100" s="13">
        <v>234.17460600000001</v>
      </c>
      <c r="Z100" s="13">
        <v>237.35926799999999</v>
      </c>
      <c r="AA100" s="13">
        <v>240.40576200000001</v>
      </c>
      <c r="AB100" s="13">
        <v>243.22787500000001</v>
      </c>
      <c r="AC100" s="13">
        <v>246.055038</v>
      </c>
      <c r="AD100" s="13">
        <v>248.82002299999999</v>
      </c>
      <c r="AE100" s="14">
        <v>2.8451000000000001E-2</v>
      </c>
    </row>
    <row r="101" spans="1:31" ht="15" customHeight="1">
      <c r="A101" s="12" t="s">
        <v>61</v>
      </c>
      <c r="B101" s="13">
        <v>135.124008</v>
      </c>
      <c r="C101" s="13">
        <v>144.23088100000001</v>
      </c>
      <c r="D101" s="13">
        <v>153.13267500000001</v>
      </c>
      <c r="E101" s="13">
        <v>163.14004499999999</v>
      </c>
      <c r="F101" s="13">
        <v>175.56353799999999</v>
      </c>
      <c r="G101" s="13">
        <v>188.44279499999999</v>
      </c>
      <c r="H101" s="13">
        <v>203.001282</v>
      </c>
      <c r="I101" s="13">
        <v>215.53360000000001</v>
      </c>
      <c r="J101" s="13">
        <v>228.50975</v>
      </c>
      <c r="K101" s="13">
        <v>241.38310200000001</v>
      </c>
      <c r="L101" s="13">
        <v>254.79165599999999</v>
      </c>
      <c r="M101" s="13">
        <v>267.06097399999999</v>
      </c>
      <c r="N101" s="13">
        <v>278.62261999999998</v>
      </c>
      <c r="O101" s="13">
        <v>288.915009</v>
      </c>
      <c r="P101" s="13">
        <v>299.44650300000001</v>
      </c>
      <c r="Q101" s="13">
        <v>308.59655800000002</v>
      </c>
      <c r="R101" s="13">
        <v>318.59491000000003</v>
      </c>
      <c r="S101" s="13">
        <v>327.82052599999997</v>
      </c>
      <c r="T101" s="13">
        <v>337.94842499999999</v>
      </c>
      <c r="U101" s="13">
        <v>347.13861100000003</v>
      </c>
      <c r="V101" s="13">
        <v>356.49014299999999</v>
      </c>
      <c r="W101" s="13">
        <v>365.75860599999999</v>
      </c>
      <c r="X101" s="13">
        <v>374.50592</v>
      </c>
      <c r="Y101" s="13">
        <v>383.32800300000002</v>
      </c>
      <c r="Z101" s="13">
        <v>393.10732999999999</v>
      </c>
      <c r="AA101" s="13">
        <v>401.65957600000002</v>
      </c>
      <c r="AB101" s="13">
        <v>411.14007600000002</v>
      </c>
      <c r="AC101" s="13">
        <v>420.63244600000002</v>
      </c>
      <c r="AD101" s="13">
        <v>429.58435100000003</v>
      </c>
      <c r="AE101" s="14">
        <v>4.1250000000000002E-2</v>
      </c>
    </row>
    <row r="102" spans="1:31" ht="15" customHeight="1">
      <c r="A102" s="12" t="s">
        <v>62</v>
      </c>
      <c r="B102" s="13">
        <v>219.09582499999999</v>
      </c>
      <c r="C102" s="13">
        <v>230.52784700000001</v>
      </c>
      <c r="D102" s="13">
        <v>239.514465</v>
      </c>
      <c r="E102" s="13">
        <v>254.104828</v>
      </c>
      <c r="F102" s="13">
        <v>272.26211499999999</v>
      </c>
      <c r="G102" s="13">
        <v>292.96768200000002</v>
      </c>
      <c r="H102" s="13">
        <v>315.459991</v>
      </c>
      <c r="I102" s="13">
        <v>339.282715</v>
      </c>
      <c r="J102" s="13">
        <v>364.57046500000001</v>
      </c>
      <c r="K102" s="13">
        <v>392.154877</v>
      </c>
      <c r="L102" s="13">
        <v>421.84362800000002</v>
      </c>
      <c r="M102" s="13">
        <v>453.42605600000002</v>
      </c>
      <c r="N102" s="13">
        <v>486.57351699999998</v>
      </c>
      <c r="O102" s="13">
        <v>521.20092799999998</v>
      </c>
      <c r="P102" s="13">
        <v>556.47027600000001</v>
      </c>
      <c r="Q102" s="13">
        <v>591.95257600000002</v>
      </c>
      <c r="R102" s="13">
        <v>627.81744400000002</v>
      </c>
      <c r="S102" s="13">
        <v>663.38177499999995</v>
      </c>
      <c r="T102" s="13">
        <v>698.90112299999998</v>
      </c>
      <c r="U102" s="13">
        <v>733.68902600000001</v>
      </c>
      <c r="V102" s="13">
        <v>766.77221699999996</v>
      </c>
      <c r="W102" s="13">
        <v>797.17956500000003</v>
      </c>
      <c r="X102" s="13">
        <v>824.86102300000005</v>
      </c>
      <c r="Y102" s="13">
        <v>849.91754200000003</v>
      </c>
      <c r="Z102" s="13">
        <v>874.43725600000005</v>
      </c>
      <c r="AA102" s="13">
        <v>896.70214799999997</v>
      </c>
      <c r="AB102" s="13">
        <v>916.13299600000005</v>
      </c>
      <c r="AC102" s="13">
        <v>933.42156999999997</v>
      </c>
      <c r="AD102" s="13">
        <v>948.75756799999999</v>
      </c>
      <c r="AE102" s="14">
        <v>5.3795999999999997E-2</v>
      </c>
    </row>
    <row r="103" spans="1:31" ht="15" customHeight="1">
      <c r="A103" s="12" t="s">
        <v>63</v>
      </c>
      <c r="B103" s="13">
        <v>1085.984009</v>
      </c>
      <c r="C103" s="13">
        <v>1130.2692870000001</v>
      </c>
      <c r="D103" s="13">
        <v>1159.9125979999999</v>
      </c>
      <c r="E103" s="13">
        <v>1210.224365</v>
      </c>
      <c r="F103" s="13">
        <v>1267.484741</v>
      </c>
      <c r="G103" s="13">
        <v>1324.189331</v>
      </c>
      <c r="H103" s="13">
        <v>1382.9257809999999</v>
      </c>
      <c r="I103" s="13">
        <v>1438.389038</v>
      </c>
      <c r="J103" s="13">
        <v>1489.5992429999999</v>
      </c>
      <c r="K103" s="13">
        <v>1539.9313959999999</v>
      </c>
      <c r="L103" s="13">
        <v>1585.409058</v>
      </c>
      <c r="M103" s="13">
        <v>1633.08728</v>
      </c>
      <c r="N103" s="13">
        <v>1677.523193</v>
      </c>
      <c r="O103" s="13">
        <v>1721.6098629999999</v>
      </c>
      <c r="P103" s="13">
        <v>1759.909668</v>
      </c>
      <c r="Q103" s="13">
        <v>1796.434448</v>
      </c>
      <c r="R103" s="13">
        <v>1832.8883060000001</v>
      </c>
      <c r="S103" s="13">
        <v>1865.10437</v>
      </c>
      <c r="T103" s="13">
        <v>1899.0810550000001</v>
      </c>
      <c r="U103" s="13">
        <v>1931.4663089999999</v>
      </c>
      <c r="V103" s="13">
        <v>1960.847168</v>
      </c>
      <c r="W103" s="13">
        <v>1987.8082280000001</v>
      </c>
      <c r="X103" s="13">
        <v>2012.4051509999999</v>
      </c>
      <c r="Y103" s="13">
        <v>2034.4648440000001</v>
      </c>
      <c r="Z103" s="13">
        <v>2058.3562010000001</v>
      </c>
      <c r="AA103" s="13">
        <v>2081.138672</v>
      </c>
      <c r="AB103" s="13">
        <v>2099.3876949999999</v>
      </c>
      <c r="AC103" s="13">
        <v>2118.3554690000001</v>
      </c>
      <c r="AD103" s="13">
        <v>2135.6374510000001</v>
      </c>
      <c r="AE103" s="14">
        <v>2.3847E-2</v>
      </c>
    </row>
    <row r="104" spans="1:31" ht="15" customHeight="1">
      <c r="A104" s="12" t="s">
        <v>64</v>
      </c>
      <c r="B104" s="13">
        <v>147.95159899999999</v>
      </c>
      <c r="C104" s="13">
        <v>147.456818</v>
      </c>
      <c r="D104" s="13">
        <v>156.03207399999999</v>
      </c>
      <c r="E104" s="13">
        <v>164.81826799999999</v>
      </c>
      <c r="F104" s="13">
        <v>175.42498800000001</v>
      </c>
      <c r="G104" s="13">
        <v>187.02436800000001</v>
      </c>
      <c r="H104" s="13">
        <v>199.42379800000001</v>
      </c>
      <c r="I104" s="13">
        <v>212.608643</v>
      </c>
      <c r="J104" s="13">
        <v>226.46466100000001</v>
      </c>
      <c r="K104" s="13">
        <v>241.361816</v>
      </c>
      <c r="L104" s="13">
        <v>256.691956</v>
      </c>
      <c r="M104" s="13">
        <v>272.40133700000001</v>
      </c>
      <c r="N104" s="13">
        <v>288.394745</v>
      </c>
      <c r="O104" s="13">
        <v>304.69729599999999</v>
      </c>
      <c r="P104" s="13">
        <v>321.55126999999999</v>
      </c>
      <c r="Q104" s="13">
        <v>337.659943</v>
      </c>
      <c r="R104" s="13">
        <v>353.24746699999997</v>
      </c>
      <c r="S104" s="13">
        <v>367.97579999999999</v>
      </c>
      <c r="T104" s="13">
        <v>381.78326399999997</v>
      </c>
      <c r="U104" s="13">
        <v>394.82742300000001</v>
      </c>
      <c r="V104" s="13">
        <v>406.80221599999999</v>
      </c>
      <c r="W104" s="13">
        <v>417.78237899999999</v>
      </c>
      <c r="X104" s="13">
        <v>427.81304899999998</v>
      </c>
      <c r="Y104" s="13">
        <v>436.99435399999999</v>
      </c>
      <c r="Z104" s="13">
        <v>447.14163200000002</v>
      </c>
      <c r="AA104" s="13">
        <v>456.72183200000001</v>
      </c>
      <c r="AB104" s="13">
        <v>465.82195999999999</v>
      </c>
      <c r="AC104" s="13">
        <v>474.56427000000002</v>
      </c>
      <c r="AD104" s="13">
        <v>483.028931</v>
      </c>
      <c r="AE104" s="14">
        <v>4.4926000000000001E-2</v>
      </c>
    </row>
    <row r="105" spans="1:31" ht="15" customHeight="1">
      <c r="A105" s="12" t="s">
        <v>65</v>
      </c>
      <c r="B105" s="13">
        <v>251.31251499999999</v>
      </c>
      <c r="C105" s="13">
        <v>279.52560399999999</v>
      </c>
      <c r="D105" s="13">
        <v>304.47222900000003</v>
      </c>
      <c r="E105" s="13">
        <v>331.756958</v>
      </c>
      <c r="F105" s="13">
        <v>362.36437999999998</v>
      </c>
      <c r="G105" s="13">
        <v>393.55850199999998</v>
      </c>
      <c r="H105" s="13">
        <v>423.85641500000003</v>
      </c>
      <c r="I105" s="13">
        <v>455.06970200000001</v>
      </c>
      <c r="J105" s="13">
        <v>488.45239299999997</v>
      </c>
      <c r="K105" s="13">
        <v>521.84387200000003</v>
      </c>
      <c r="L105" s="13">
        <v>555.19164999999998</v>
      </c>
      <c r="M105" s="13">
        <v>588.13104199999998</v>
      </c>
      <c r="N105" s="13">
        <v>619.49688700000002</v>
      </c>
      <c r="O105" s="13">
        <v>648.95550500000002</v>
      </c>
      <c r="P105" s="13">
        <v>676.56176800000003</v>
      </c>
      <c r="Q105" s="13">
        <v>701.67938200000003</v>
      </c>
      <c r="R105" s="13">
        <v>724.54431199999999</v>
      </c>
      <c r="S105" s="13">
        <v>745.99334699999997</v>
      </c>
      <c r="T105" s="13">
        <v>766.80242899999996</v>
      </c>
      <c r="U105" s="13">
        <v>786.613831</v>
      </c>
      <c r="V105" s="13">
        <v>804.82183799999996</v>
      </c>
      <c r="W105" s="13">
        <v>821.79894999999999</v>
      </c>
      <c r="X105" s="13">
        <v>837.972351</v>
      </c>
      <c r="Y105" s="13">
        <v>853.37475600000005</v>
      </c>
      <c r="Z105" s="13">
        <v>869.83923300000004</v>
      </c>
      <c r="AA105" s="13">
        <v>885.65692100000001</v>
      </c>
      <c r="AB105" s="13">
        <v>900.86077899999998</v>
      </c>
      <c r="AC105" s="13">
        <v>916.10705600000006</v>
      </c>
      <c r="AD105" s="13">
        <v>931.09204099999999</v>
      </c>
      <c r="AE105" s="14">
        <v>4.5573000000000002E-2</v>
      </c>
    </row>
    <row r="106" spans="1:31" ht="15" customHeight="1">
      <c r="A106" s="12" t="s">
        <v>66</v>
      </c>
      <c r="B106" s="13">
        <v>212.238235</v>
      </c>
      <c r="C106" s="13">
        <v>237.374664</v>
      </c>
      <c r="D106" s="13">
        <v>263.07333399999999</v>
      </c>
      <c r="E106" s="13">
        <v>295.58810399999999</v>
      </c>
      <c r="F106" s="13">
        <v>330.28137199999998</v>
      </c>
      <c r="G106" s="13">
        <v>360.52740499999999</v>
      </c>
      <c r="H106" s="13">
        <v>392.567993</v>
      </c>
      <c r="I106" s="13">
        <v>424.54986600000001</v>
      </c>
      <c r="J106" s="13">
        <v>454.86602800000003</v>
      </c>
      <c r="K106" s="13">
        <v>482.56182899999999</v>
      </c>
      <c r="L106" s="13">
        <v>504.83898900000003</v>
      </c>
      <c r="M106" s="13">
        <v>522.54760699999997</v>
      </c>
      <c r="N106" s="13">
        <v>535.16387899999995</v>
      </c>
      <c r="O106" s="13">
        <v>544.02783199999999</v>
      </c>
      <c r="P106" s="13">
        <v>550.24121100000002</v>
      </c>
      <c r="Q106" s="13">
        <v>554.23284899999999</v>
      </c>
      <c r="R106" s="13">
        <v>556.46289100000001</v>
      </c>
      <c r="S106" s="13">
        <v>556.95721400000002</v>
      </c>
      <c r="T106" s="13">
        <v>556.58551</v>
      </c>
      <c r="U106" s="13">
        <v>555.439392</v>
      </c>
      <c r="V106" s="13">
        <v>553.58032200000002</v>
      </c>
      <c r="W106" s="13">
        <v>551.21386700000005</v>
      </c>
      <c r="X106" s="13">
        <v>548.41284199999996</v>
      </c>
      <c r="Y106" s="13">
        <v>545.35412599999995</v>
      </c>
      <c r="Z106" s="13">
        <v>543.38342299999999</v>
      </c>
      <c r="AA106" s="13">
        <v>541.28112799999997</v>
      </c>
      <c r="AB106" s="13">
        <v>539.10888699999998</v>
      </c>
      <c r="AC106" s="13">
        <v>536.91522199999997</v>
      </c>
      <c r="AD106" s="13">
        <v>534.67785600000002</v>
      </c>
      <c r="AE106" s="14">
        <v>3.0532E-2</v>
      </c>
    </row>
    <row r="107" spans="1:31" ht="15" customHeight="1">
      <c r="A107" s="12" t="s">
        <v>67</v>
      </c>
      <c r="B107" s="13">
        <v>505.70803799999999</v>
      </c>
      <c r="C107" s="13">
        <v>552.34619099999998</v>
      </c>
      <c r="D107" s="13">
        <v>591.90100099999995</v>
      </c>
      <c r="E107" s="13">
        <v>637.68243399999994</v>
      </c>
      <c r="F107" s="13">
        <v>691.85803199999998</v>
      </c>
      <c r="G107" s="13">
        <v>752.62756300000001</v>
      </c>
      <c r="H107" s="13">
        <v>814.42126499999995</v>
      </c>
      <c r="I107" s="13">
        <v>879.36627199999998</v>
      </c>
      <c r="J107" s="13">
        <v>946.92797900000005</v>
      </c>
      <c r="K107" s="13">
        <v>1019.44104</v>
      </c>
      <c r="L107" s="13">
        <v>1098.3367920000001</v>
      </c>
      <c r="M107" s="13">
        <v>1183.0615230000001</v>
      </c>
      <c r="N107" s="13">
        <v>1274.3583980000001</v>
      </c>
      <c r="O107" s="13">
        <v>1366.3442379999999</v>
      </c>
      <c r="P107" s="13">
        <v>1458.1521</v>
      </c>
      <c r="Q107" s="13">
        <v>1548.538086</v>
      </c>
      <c r="R107" s="13">
        <v>1632.3452150000001</v>
      </c>
      <c r="S107" s="13">
        <v>1710.7001949999999</v>
      </c>
      <c r="T107" s="13">
        <v>1779.6861570000001</v>
      </c>
      <c r="U107" s="13">
        <v>1843.0908199999999</v>
      </c>
      <c r="V107" s="13">
        <v>1896.1389160000001</v>
      </c>
      <c r="W107" s="13">
        <v>1937.901611</v>
      </c>
      <c r="X107" s="13">
        <v>1973.3129879999999</v>
      </c>
      <c r="Y107" s="13">
        <v>2002.0010990000001</v>
      </c>
      <c r="Z107" s="13">
        <v>2029.2855219999999</v>
      </c>
      <c r="AA107" s="13">
        <v>2051.9670409999999</v>
      </c>
      <c r="AB107" s="13">
        <v>2066.5581050000001</v>
      </c>
      <c r="AC107" s="13">
        <v>2081.6811520000001</v>
      </c>
      <c r="AD107" s="13">
        <v>2097.180664</v>
      </c>
      <c r="AE107" s="14">
        <v>5.0654999999999999E-2</v>
      </c>
    </row>
    <row r="108" spans="1:31" ht="15" customHeight="1">
      <c r="A108" s="12" t="s">
        <v>68</v>
      </c>
      <c r="B108" s="13">
        <v>255.33961500000001</v>
      </c>
      <c r="C108" s="13">
        <v>267.51077299999997</v>
      </c>
      <c r="D108" s="13">
        <v>277.73098800000002</v>
      </c>
      <c r="E108" s="13">
        <v>289.99197400000003</v>
      </c>
      <c r="F108" s="13">
        <v>302.22393799999998</v>
      </c>
      <c r="G108" s="13">
        <v>316.88189699999998</v>
      </c>
      <c r="H108" s="13">
        <v>332.19683800000001</v>
      </c>
      <c r="I108" s="13">
        <v>347.40356400000002</v>
      </c>
      <c r="J108" s="13">
        <v>360.78414900000001</v>
      </c>
      <c r="K108" s="13">
        <v>373.7276</v>
      </c>
      <c r="L108" s="13">
        <v>386.09848</v>
      </c>
      <c r="M108" s="13">
        <v>399.79220600000002</v>
      </c>
      <c r="N108" s="13">
        <v>412.51953099999997</v>
      </c>
      <c r="O108" s="13">
        <v>423.89724699999999</v>
      </c>
      <c r="P108" s="13">
        <v>433.27441399999998</v>
      </c>
      <c r="Q108" s="13">
        <v>440.72412100000003</v>
      </c>
      <c r="R108" s="13">
        <v>447.62762500000002</v>
      </c>
      <c r="S108" s="13">
        <v>452.46804800000001</v>
      </c>
      <c r="T108" s="13">
        <v>457.07998700000002</v>
      </c>
      <c r="U108" s="13">
        <v>460.87616000000003</v>
      </c>
      <c r="V108" s="13">
        <v>463.83862299999998</v>
      </c>
      <c r="W108" s="13">
        <v>466.40750100000002</v>
      </c>
      <c r="X108" s="13">
        <v>467.838348</v>
      </c>
      <c r="Y108" s="13">
        <v>468.60641500000003</v>
      </c>
      <c r="Z108" s="13">
        <v>469.765717</v>
      </c>
      <c r="AA108" s="13">
        <v>470.15026899999998</v>
      </c>
      <c r="AB108" s="13">
        <v>469.89102200000002</v>
      </c>
      <c r="AC108" s="13">
        <v>470.09213299999999</v>
      </c>
      <c r="AD108" s="13">
        <v>470.49453699999998</v>
      </c>
      <c r="AE108" s="14">
        <v>2.1132000000000001E-2</v>
      </c>
    </row>
    <row r="109" spans="1:31" ht="15" customHeight="1">
      <c r="A109" s="12" t="s">
        <v>69</v>
      </c>
      <c r="B109" s="13">
        <v>314.67425500000002</v>
      </c>
      <c r="C109" s="13">
        <v>347.43722500000001</v>
      </c>
      <c r="D109" s="13">
        <v>372.46267699999999</v>
      </c>
      <c r="E109" s="13">
        <v>407.342468</v>
      </c>
      <c r="F109" s="13">
        <v>449.654022</v>
      </c>
      <c r="G109" s="13">
        <v>494.93875100000002</v>
      </c>
      <c r="H109" s="13">
        <v>543.97009300000002</v>
      </c>
      <c r="I109" s="13">
        <v>596.85681199999999</v>
      </c>
      <c r="J109" s="13">
        <v>651.15313700000002</v>
      </c>
      <c r="K109" s="13">
        <v>707.888733</v>
      </c>
      <c r="L109" s="13">
        <v>764.81195100000002</v>
      </c>
      <c r="M109" s="13">
        <v>823.69409199999996</v>
      </c>
      <c r="N109" s="13">
        <v>879.37042199999996</v>
      </c>
      <c r="O109" s="13">
        <v>928.018372</v>
      </c>
      <c r="P109" s="13">
        <v>972.21069299999999</v>
      </c>
      <c r="Q109" s="13">
        <v>1013.023865</v>
      </c>
      <c r="R109" s="13">
        <v>1051.209106</v>
      </c>
      <c r="S109" s="13">
        <v>1084.0382079999999</v>
      </c>
      <c r="T109" s="13">
        <v>1114.710693</v>
      </c>
      <c r="U109" s="13">
        <v>1141.4201660000001</v>
      </c>
      <c r="V109" s="13">
        <v>1163.9451899999999</v>
      </c>
      <c r="W109" s="13">
        <v>1183.6455080000001</v>
      </c>
      <c r="X109" s="13">
        <v>1200.5317379999999</v>
      </c>
      <c r="Y109" s="13">
        <v>1214.8999020000001</v>
      </c>
      <c r="Z109" s="13">
        <v>1230.098999</v>
      </c>
      <c r="AA109" s="13">
        <v>1243.440186</v>
      </c>
      <c r="AB109" s="13">
        <v>1255.1568600000001</v>
      </c>
      <c r="AC109" s="13">
        <v>1266.220581</v>
      </c>
      <c r="AD109" s="13">
        <v>1276.0729980000001</v>
      </c>
      <c r="AE109" s="14">
        <v>4.9362999999999997E-2</v>
      </c>
    </row>
    <row r="110" spans="1:31" ht="15" customHeight="1">
      <c r="A110" s="12" t="s">
        <v>70</v>
      </c>
      <c r="B110" s="13">
        <v>144.059021</v>
      </c>
      <c r="C110" s="13">
        <v>153.29521199999999</v>
      </c>
      <c r="D110" s="13">
        <v>159.96023600000001</v>
      </c>
      <c r="E110" s="13">
        <v>169.77574200000001</v>
      </c>
      <c r="F110" s="13">
        <v>182.38047800000001</v>
      </c>
      <c r="G110" s="13">
        <v>196.60493500000001</v>
      </c>
      <c r="H110" s="13">
        <v>213.28454600000001</v>
      </c>
      <c r="I110" s="13">
        <v>232.784637</v>
      </c>
      <c r="J110" s="13">
        <v>254.68308999999999</v>
      </c>
      <c r="K110" s="13">
        <v>279.40200800000002</v>
      </c>
      <c r="L110" s="13">
        <v>305.96655299999998</v>
      </c>
      <c r="M110" s="13">
        <v>336.35983299999998</v>
      </c>
      <c r="N110" s="13">
        <v>368.14855999999997</v>
      </c>
      <c r="O110" s="13">
        <v>394.56179800000001</v>
      </c>
      <c r="P110" s="13">
        <v>421.46804800000001</v>
      </c>
      <c r="Q110" s="13">
        <v>446.53405800000002</v>
      </c>
      <c r="R110" s="13">
        <v>471.96624800000001</v>
      </c>
      <c r="S110" s="13">
        <v>494.12616000000003</v>
      </c>
      <c r="T110" s="13">
        <v>515.45379600000001</v>
      </c>
      <c r="U110" s="13">
        <v>535.05358899999999</v>
      </c>
      <c r="V110" s="13">
        <v>551.42169200000001</v>
      </c>
      <c r="W110" s="13">
        <v>565.85247800000002</v>
      </c>
      <c r="X110" s="13">
        <v>578.16705300000001</v>
      </c>
      <c r="Y110" s="13">
        <v>588.37622099999999</v>
      </c>
      <c r="Z110" s="13">
        <v>598.61834699999997</v>
      </c>
      <c r="AA110" s="13">
        <v>607.35418700000002</v>
      </c>
      <c r="AB110" s="13">
        <v>614.57928500000003</v>
      </c>
      <c r="AC110" s="13">
        <v>621.35827600000005</v>
      </c>
      <c r="AD110" s="13">
        <v>627.22375499999998</v>
      </c>
      <c r="AE110" s="14">
        <v>5.3567999999999998E-2</v>
      </c>
    </row>
    <row r="111" spans="1:31" ht="15" customHeight="1">
      <c r="A111" s="12" t="s">
        <v>71</v>
      </c>
      <c r="B111" s="13">
        <v>149.36132799999999</v>
      </c>
      <c r="C111" s="13">
        <v>158.87089499999999</v>
      </c>
      <c r="D111" s="13">
        <v>167.86111500000001</v>
      </c>
      <c r="E111" s="13">
        <v>178.09017900000001</v>
      </c>
      <c r="F111" s="13">
        <v>188.41705300000001</v>
      </c>
      <c r="G111" s="13">
        <v>199.94189499999999</v>
      </c>
      <c r="H111" s="13">
        <v>211.27406300000001</v>
      </c>
      <c r="I111" s="13">
        <v>221.81144699999999</v>
      </c>
      <c r="J111" s="13">
        <v>231.73123200000001</v>
      </c>
      <c r="K111" s="13">
        <v>242.39428699999999</v>
      </c>
      <c r="L111" s="13">
        <v>252.53320299999999</v>
      </c>
      <c r="M111" s="13">
        <v>263.509705</v>
      </c>
      <c r="N111" s="13">
        <v>275.11135899999999</v>
      </c>
      <c r="O111" s="13">
        <v>287.17806999999999</v>
      </c>
      <c r="P111" s="13">
        <v>299.174713</v>
      </c>
      <c r="Q111" s="13">
        <v>310.43515000000002</v>
      </c>
      <c r="R111" s="13">
        <v>321.88974000000002</v>
      </c>
      <c r="S111" s="13">
        <v>332.57214399999998</v>
      </c>
      <c r="T111" s="13">
        <v>343.80505399999998</v>
      </c>
      <c r="U111" s="13">
        <v>355.34170499999999</v>
      </c>
      <c r="V111" s="13">
        <v>366.63247699999999</v>
      </c>
      <c r="W111" s="13">
        <v>378.11639400000001</v>
      </c>
      <c r="X111" s="13">
        <v>388.98611499999998</v>
      </c>
      <c r="Y111" s="13">
        <v>399.440155</v>
      </c>
      <c r="Z111" s="13">
        <v>410.39468399999998</v>
      </c>
      <c r="AA111" s="13">
        <v>420.88562000000002</v>
      </c>
      <c r="AB111" s="13">
        <v>430.98031600000002</v>
      </c>
      <c r="AC111" s="13">
        <v>441.01501500000001</v>
      </c>
      <c r="AD111" s="13">
        <v>451.26232900000002</v>
      </c>
      <c r="AE111" s="14">
        <v>3.9421999999999999E-2</v>
      </c>
    </row>
    <row r="112" spans="1:31" ht="15" customHeight="1">
      <c r="A112" s="12" t="s">
        <v>72</v>
      </c>
      <c r="B112" s="13">
        <v>4565.4877930000002</v>
      </c>
      <c r="C112" s="13">
        <v>4812.236328</v>
      </c>
      <c r="D112" s="13">
        <v>5019.4526370000003</v>
      </c>
      <c r="E112" s="13">
        <v>5300.5073240000002</v>
      </c>
      <c r="F112" s="13">
        <v>5619.9770509999998</v>
      </c>
      <c r="G112" s="13">
        <v>5960.2065430000002</v>
      </c>
      <c r="H112" s="13">
        <v>6313.2641599999997</v>
      </c>
      <c r="I112" s="13">
        <v>6673.9775390000004</v>
      </c>
      <c r="J112" s="13">
        <v>7036.7485349999997</v>
      </c>
      <c r="K112" s="13">
        <v>7405.4746089999999</v>
      </c>
      <c r="L112" s="13">
        <v>7775.1865230000003</v>
      </c>
      <c r="M112" s="13">
        <v>8159.0854490000002</v>
      </c>
      <c r="N112" s="13">
        <v>8538.7314449999994</v>
      </c>
      <c r="O112" s="13">
        <v>8901.734375</v>
      </c>
      <c r="P112" s="13">
        <v>9249.0605469999991</v>
      </c>
      <c r="Q112" s="13">
        <v>9579.3066409999992</v>
      </c>
      <c r="R112" s="13">
        <v>9895.8203119999998</v>
      </c>
      <c r="S112" s="13">
        <v>10183.994140999999</v>
      </c>
      <c r="T112" s="13">
        <v>10458.755859000001</v>
      </c>
      <c r="U112" s="13">
        <v>10714.341796999999</v>
      </c>
      <c r="V112" s="13">
        <v>10942.839844</v>
      </c>
      <c r="W112" s="13">
        <v>11147.105469</v>
      </c>
      <c r="X112" s="13">
        <v>11329.840819999999</v>
      </c>
      <c r="Y112" s="13">
        <v>11492.392578000001</v>
      </c>
      <c r="Z112" s="13">
        <v>11659.745117</v>
      </c>
      <c r="AA112" s="13">
        <v>11810.954102</v>
      </c>
      <c r="AB112" s="13">
        <v>11941.527344</v>
      </c>
      <c r="AC112" s="13">
        <v>12069.386719</v>
      </c>
      <c r="AD112" s="13">
        <v>12190.545898</v>
      </c>
      <c r="AE112" s="14">
        <v>3.5025000000000001E-2</v>
      </c>
    </row>
    <row r="113" spans="1:31" ht="15" customHeight="1"/>
    <row r="114" spans="1:31" ht="15" customHeight="1">
      <c r="A114" s="11" t="s">
        <v>73</v>
      </c>
    </row>
    <row r="115" spans="1:31" ht="15" customHeight="1">
      <c r="A115" s="12" t="s">
        <v>56</v>
      </c>
      <c r="B115" s="13">
        <v>146</v>
      </c>
      <c r="C115" s="13">
        <v>223</v>
      </c>
      <c r="D115" s="13">
        <v>213.34281899999999</v>
      </c>
      <c r="E115" s="13">
        <v>218.821564</v>
      </c>
      <c r="F115" s="13">
        <v>227.64657600000001</v>
      </c>
      <c r="G115" s="13">
        <v>234.35012800000001</v>
      </c>
      <c r="H115" s="13">
        <v>240.405136</v>
      </c>
      <c r="I115" s="13">
        <v>247.72790499999999</v>
      </c>
      <c r="J115" s="13">
        <v>254.70747399999999</v>
      </c>
      <c r="K115" s="13">
        <v>262.37023900000003</v>
      </c>
      <c r="L115" s="13">
        <v>268.76959199999999</v>
      </c>
      <c r="M115" s="13">
        <v>274.99688700000002</v>
      </c>
      <c r="N115" s="13">
        <v>281.76318400000002</v>
      </c>
      <c r="O115" s="13">
        <v>288.92541499999999</v>
      </c>
      <c r="P115" s="13">
        <v>296.01696800000002</v>
      </c>
      <c r="Q115" s="13">
        <v>302.42816199999999</v>
      </c>
      <c r="R115" s="13">
        <v>308.61050399999999</v>
      </c>
      <c r="S115" s="13">
        <v>314.41687000000002</v>
      </c>
      <c r="T115" s="13">
        <v>319.75936899999999</v>
      </c>
      <c r="U115" s="13">
        <v>325.03656000000001</v>
      </c>
      <c r="V115" s="13">
        <v>329.87017800000001</v>
      </c>
      <c r="W115" s="13">
        <v>334.54235799999998</v>
      </c>
      <c r="X115" s="13">
        <v>339.71075400000001</v>
      </c>
      <c r="Y115" s="13">
        <v>345.02273600000001</v>
      </c>
      <c r="Z115" s="13">
        <v>350.30419899999998</v>
      </c>
      <c r="AA115" s="13">
        <v>355.67806999999999</v>
      </c>
      <c r="AB115" s="13">
        <v>360.91162100000003</v>
      </c>
      <c r="AC115" s="13">
        <v>366.12027</v>
      </c>
      <c r="AD115" s="13">
        <v>395.67163099999999</v>
      </c>
      <c r="AE115" s="14">
        <v>2.1465000000000001E-2</v>
      </c>
    </row>
    <row r="116" spans="1:31" ht="15" customHeight="1">
      <c r="A116" s="12" t="s">
        <v>57</v>
      </c>
      <c r="B116" s="13">
        <v>122</v>
      </c>
      <c r="C116" s="13">
        <v>154</v>
      </c>
      <c r="D116" s="13">
        <v>146.417633</v>
      </c>
      <c r="E116" s="13">
        <v>149.59689299999999</v>
      </c>
      <c r="F116" s="13">
        <v>155.022964</v>
      </c>
      <c r="G116" s="13">
        <v>158.959946</v>
      </c>
      <c r="H116" s="13">
        <v>162.41973899999999</v>
      </c>
      <c r="I116" s="13">
        <v>166.69682299999999</v>
      </c>
      <c r="J116" s="13">
        <v>170.700928</v>
      </c>
      <c r="K116" s="13">
        <v>175.11964399999999</v>
      </c>
      <c r="L116" s="13">
        <v>178.65310700000001</v>
      </c>
      <c r="M116" s="13">
        <v>182.03389000000001</v>
      </c>
      <c r="N116" s="13">
        <v>185.73182700000001</v>
      </c>
      <c r="O116" s="13">
        <v>189.64823899999999</v>
      </c>
      <c r="P116" s="13">
        <v>193.474503</v>
      </c>
      <c r="Q116" s="13">
        <v>196.81414799999999</v>
      </c>
      <c r="R116" s="13">
        <v>199.965149</v>
      </c>
      <c r="S116" s="13">
        <v>202.83427399999999</v>
      </c>
      <c r="T116" s="13">
        <v>205.36799600000001</v>
      </c>
      <c r="U116" s="13">
        <v>207.82486</v>
      </c>
      <c r="V116" s="13">
        <v>209.964371</v>
      </c>
      <c r="W116" s="13">
        <v>211.96894800000001</v>
      </c>
      <c r="X116" s="13">
        <v>214.254471</v>
      </c>
      <c r="Y116" s="13">
        <v>216.59501599999999</v>
      </c>
      <c r="Z116" s="13">
        <v>218.88024899999999</v>
      </c>
      <c r="AA116" s="13">
        <v>221.18661499999999</v>
      </c>
      <c r="AB116" s="13">
        <v>223.368988</v>
      </c>
      <c r="AC116" s="13">
        <v>225.49941999999999</v>
      </c>
      <c r="AD116" s="13">
        <v>227.51118500000001</v>
      </c>
      <c r="AE116" s="14">
        <v>1.4559000000000001E-2</v>
      </c>
    </row>
    <row r="117" spans="1:31" ht="15" customHeight="1">
      <c r="A117" s="12" t="s">
        <v>58</v>
      </c>
      <c r="B117" s="13">
        <v>13</v>
      </c>
      <c r="C117" s="13">
        <v>20</v>
      </c>
      <c r="D117" s="13">
        <v>19.215382000000002</v>
      </c>
      <c r="E117" s="13">
        <v>19.839635999999999</v>
      </c>
      <c r="F117" s="13">
        <v>20.776479999999999</v>
      </c>
      <c r="G117" s="13">
        <v>21.529705</v>
      </c>
      <c r="H117" s="13">
        <v>22.231746999999999</v>
      </c>
      <c r="I117" s="13">
        <v>23.059861999999999</v>
      </c>
      <c r="J117" s="13">
        <v>23.865492</v>
      </c>
      <c r="K117" s="13">
        <v>24.744879000000001</v>
      </c>
      <c r="L117" s="13">
        <v>25.514561</v>
      </c>
      <c r="M117" s="13">
        <v>26.276541000000002</v>
      </c>
      <c r="N117" s="13">
        <v>27.098951</v>
      </c>
      <c r="O117" s="13">
        <v>27.969014999999999</v>
      </c>
      <c r="P117" s="13">
        <v>28.842081</v>
      </c>
      <c r="Q117" s="13">
        <v>29.658311999999999</v>
      </c>
      <c r="R117" s="13">
        <v>30.461034999999999</v>
      </c>
      <c r="S117" s="13">
        <v>31.235265999999999</v>
      </c>
      <c r="T117" s="13">
        <v>31.971558000000002</v>
      </c>
      <c r="U117" s="13">
        <v>32.709187</v>
      </c>
      <c r="V117" s="13">
        <v>33.409762999999998</v>
      </c>
      <c r="W117" s="13">
        <v>34.10125</v>
      </c>
      <c r="X117" s="13">
        <v>34.850842</v>
      </c>
      <c r="Y117" s="13">
        <v>35.623165</v>
      </c>
      <c r="Z117" s="13">
        <v>36.400486000000001</v>
      </c>
      <c r="AA117" s="13">
        <v>37.195652000000003</v>
      </c>
      <c r="AB117" s="13">
        <v>37.984406</v>
      </c>
      <c r="AC117" s="13">
        <v>38.778773999999999</v>
      </c>
      <c r="AD117" s="13">
        <v>39.567165000000003</v>
      </c>
      <c r="AE117" s="14">
        <v>2.5590999999999999E-2</v>
      </c>
    </row>
    <row r="118" spans="1:31" ht="15" customHeight="1">
      <c r="A118" s="12" t="s">
        <v>59</v>
      </c>
      <c r="B118" s="13">
        <v>11</v>
      </c>
      <c r="C118" s="13">
        <v>49</v>
      </c>
      <c r="D118" s="13">
        <v>47.709811999999999</v>
      </c>
      <c r="E118" s="13">
        <v>49.385047999999998</v>
      </c>
      <c r="F118" s="13">
        <v>51.847144999999998</v>
      </c>
      <c r="G118" s="13">
        <v>53.860474000000004</v>
      </c>
      <c r="H118" s="13">
        <v>55.753642999999997</v>
      </c>
      <c r="I118" s="13">
        <v>57.971226000000001</v>
      </c>
      <c r="J118" s="13">
        <v>60.141055999999999</v>
      </c>
      <c r="K118" s="13">
        <v>62.505721999999999</v>
      </c>
      <c r="L118" s="13">
        <v>64.601912999999996</v>
      </c>
      <c r="M118" s="13">
        <v>66.686454999999995</v>
      </c>
      <c r="N118" s="13">
        <v>68.932411000000002</v>
      </c>
      <c r="O118" s="13">
        <v>71.308182000000002</v>
      </c>
      <c r="P118" s="13">
        <v>73.700385999999995</v>
      </c>
      <c r="Q118" s="13">
        <v>75.955719000000002</v>
      </c>
      <c r="R118" s="13">
        <v>78.184319000000002</v>
      </c>
      <c r="S118" s="13">
        <v>80.347328000000005</v>
      </c>
      <c r="T118" s="13">
        <v>82.419815</v>
      </c>
      <c r="U118" s="13">
        <v>84.502525000000006</v>
      </c>
      <c r="V118" s="13">
        <v>86.496032999999997</v>
      </c>
      <c r="W118" s="13">
        <v>88.472183000000001</v>
      </c>
      <c r="X118" s="13">
        <v>90.605438000000007</v>
      </c>
      <c r="Y118" s="13">
        <v>92.804550000000006</v>
      </c>
      <c r="Z118" s="13">
        <v>95.023453000000003</v>
      </c>
      <c r="AA118" s="13">
        <v>97.295799000000002</v>
      </c>
      <c r="AB118" s="13">
        <v>99.558211999999997</v>
      </c>
      <c r="AC118" s="13">
        <v>101.84206399999999</v>
      </c>
      <c r="AD118" s="13">
        <v>128.593277</v>
      </c>
      <c r="AE118" s="14">
        <v>3.6380999999999997E-2</v>
      </c>
    </row>
    <row r="119" spans="1:31" ht="15" customHeight="1">
      <c r="A119" s="12" t="s">
        <v>60</v>
      </c>
      <c r="B119" s="13">
        <v>8</v>
      </c>
      <c r="C119" s="13">
        <v>24</v>
      </c>
      <c r="D119" s="13">
        <v>20.782067999999999</v>
      </c>
      <c r="E119" s="13">
        <v>21.364445</v>
      </c>
      <c r="F119" s="13">
        <v>21.987456999999999</v>
      </c>
      <c r="G119" s="13">
        <v>22.561679999999999</v>
      </c>
      <c r="H119" s="13">
        <v>23.206918999999999</v>
      </c>
      <c r="I119" s="13">
        <v>23.894226</v>
      </c>
      <c r="J119" s="13">
        <v>24.527152999999998</v>
      </c>
      <c r="K119" s="13">
        <v>25.117691000000001</v>
      </c>
      <c r="L119" s="13">
        <v>25.702629000000002</v>
      </c>
      <c r="M119" s="13">
        <v>26.280692999999999</v>
      </c>
      <c r="N119" s="13">
        <v>26.857792</v>
      </c>
      <c r="O119" s="13">
        <v>27.454567000000001</v>
      </c>
      <c r="P119" s="13">
        <v>28.035988</v>
      </c>
      <c r="Q119" s="13">
        <v>28.620128999999999</v>
      </c>
      <c r="R119" s="13">
        <v>29.211948</v>
      </c>
      <c r="S119" s="13">
        <v>29.805842999999999</v>
      </c>
      <c r="T119" s="13">
        <v>30.418613000000001</v>
      </c>
      <c r="U119" s="13">
        <v>31.040182000000001</v>
      </c>
      <c r="V119" s="13">
        <v>31.657753</v>
      </c>
      <c r="W119" s="13">
        <v>32.272922999999999</v>
      </c>
      <c r="X119" s="13">
        <v>32.906326</v>
      </c>
      <c r="Y119" s="13">
        <v>33.553162</v>
      </c>
      <c r="Z119" s="13">
        <v>34.187531</v>
      </c>
      <c r="AA119" s="13">
        <v>34.829574999999998</v>
      </c>
      <c r="AB119" s="13">
        <v>35.457541999999997</v>
      </c>
      <c r="AC119" s="13">
        <v>36.123412999999999</v>
      </c>
      <c r="AD119" s="13">
        <v>36.834395999999998</v>
      </c>
      <c r="AE119" s="14">
        <v>1.5991999999999999E-2</v>
      </c>
    </row>
    <row r="120" spans="1:31" ht="15" customHeight="1">
      <c r="A120" s="12" t="s">
        <v>57</v>
      </c>
      <c r="B120" s="13">
        <v>3</v>
      </c>
      <c r="C120" s="13">
        <v>6</v>
      </c>
      <c r="D120" s="13">
        <v>8.6945390000000007</v>
      </c>
      <c r="E120" s="13">
        <v>8.9381869999999992</v>
      </c>
      <c r="F120" s="13">
        <v>9.1988330000000005</v>
      </c>
      <c r="G120" s="13">
        <v>9.4390699999999992</v>
      </c>
      <c r="H120" s="13">
        <v>9.7090169999999993</v>
      </c>
      <c r="I120" s="13">
        <v>9.9965639999999993</v>
      </c>
      <c r="J120" s="13">
        <v>10.26136</v>
      </c>
      <c r="K120" s="13">
        <v>10.508421</v>
      </c>
      <c r="L120" s="13">
        <v>10.753140999999999</v>
      </c>
      <c r="M120" s="13">
        <v>10.994983</v>
      </c>
      <c r="N120" s="13">
        <v>11.236423</v>
      </c>
      <c r="O120" s="13">
        <v>11.486094</v>
      </c>
      <c r="P120" s="13">
        <v>11.729342000000001</v>
      </c>
      <c r="Q120" s="13">
        <v>11.973727999999999</v>
      </c>
      <c r="R120" s="13">
        <v>12.221325</v>
      </c>
      <c r="S120" s="13">
        <v>12.469791000000001</v>
      </c>
      <c r="T120" s="13">
        <v>12.726153999999999</v>
      </c>
      <c r="U120" s="13">
        <v>12.986198</v>
      </c>
      <c r="V120" s="13">
        <v>13.24457</v>
      </c>
      <c r="W120" s="13">
        <v>13.501937</v>
      </c>
      <c r="X120" s="13">
        <v>13.766932000000001</v>
      </c>
      <c r="Y120" s="13">
        <v>14.037549</v>
      </c>
      <c r="Z120" s="13">
        <v>14.302946</v>
      </c>
      <c r="AA120" s="13">
        <v>14.571555999999999</v>
      </c>
      <c r="AB120" s="13">
        <v>14.834277</v>
      </c>
      <c r="AC120" s="13">
        <v>15.112856000000001</v>
      </c>
      <c r="AD120" s="13">
        <v>15.410309</v>
      </c>
      <c r="AE120" s="14">
        <v>3.5554000000000002E-2</v>
      </c>
    </row>
    <row r="121" spans="1:31" ht="15" customHeight="1">
      <c r="A121" s="12" t="s">
        <v>58</v>
      </c>
      <c r="B121" s="13">
        <v>0</v>
      </c>
      <c r="C121" s="13">
        <v>4</v>
      </c>
      <c r="D121" s="13">
        <v>1.2723720000000001</v>
      </c>
      <c r="E121" s="13">
        <v>1.3080270000000001</v>
      </c>
      <c r="F121" s="13">
        <v>1.346171</v>
      </c>
      <c r="G121" s="13">
        <v>1.381327</v>
      </c>
      <c r="H121" s="13">
        <v>1.4208320000000001</v>
      </c>
      <c r="I121" s="13">
        <v>1.462912</v>
      </c>
      <c r="J121" s="13">
        <v>1.5016620000000001</v>
      </c>
      <c r="K121" s="13">
        <v>1.5378179999999999</v>
      </c>
      <c r="L121" s="13">
        <v>1.5736300000000001</v>
      </c>
      <c r="M121" s="13">
        <v>1.609022</v>
      </c>
      <c r="N121" s="13">
        <v>1.644355</v>
      </c>
      <c r="O121" s="13">
        <v>1.6808920000000001</v>
      </c>
      <c r="P121" s="13">
        <v>1.7164889999999999</v>
      </c>
      <c r="Q121" s="13">
        <v>1.7522530000000001</v>
      </c>
      <c r="R121" s="13">
        <v>1.7884869999999999</v>
      </c>
      <c r="S121" s="13">
        <v>1.824848</v>
      </c>
      <c r="T121" s="13">
        <v>1.8623639999999999</v>
      </c>
      <c r="U121" s="13">
        <v>1.9004190000000001</v>
      </c>
      <c r="V121" s="13">
        <v>1.9382299999999999</v>
      </c>
      <c r="W121" s="13">
        <v>1.9758929999999999</v>
      </c>
      <c r="X121" s="13">
        <v>2.0146730000000002</v>
      </c>
      <c r="Y121" s="13">
        <v>2.0542760000000002</v>
      </c>
      <c r="Z121" s="13">
        <v>2.0931139999999999</v>
      </c>
      <c r="AA121" s="13">
        <v>2.1324230000000002</v>
      </c>
      <c r="AB121" s="13">
        <v>2.1708699999999999</v>
      </c>
      <c r="AC121" s="13">
        <v>2.2116380000000002</v>
      </c>
      <c r="AD121" s="13">
        <v>2.2551670000000001</v>
      </c>
      <c r="AE121" s="14">
        <v>-2.1000999999999999E-2</v>
      </c>
    </row>
    <row r="122" spans="1:31" ht="15" customHeight="1">
      <c r="A122" s="12" t="s">
        <v>59</v>
      </c>
      <c r="B122" s="13">
        <v>5</v>
      </c>
      <c r="C122" s="13">
        <v>14</v>
      </c>
      <c r="D122" s="13">
        <v>10.815158</v>
      </c>
      <c r="E122" s="13">
        <v>11.118232000000001</v>
      </c>
      <c r="F122" s="13">
        <v>11.442451999999999</v>
      </c>
      <c r="G122" s="13">
        <v>11.741282</v>
      </c>
      <c r="H122" s="13">
        <v>12.077070000000001</v>
      </c>
      <c r="I122" s="13">
        <v>12.434752</v>
      </c>
      <c r="J122" s="13">
        <v>12.764131000000001</v>
      </c>
      <c r="K122" s="13">
        <v>13.071452000000001</v>
      </c>
      <c r="L122" s="13">
        <v>13.375857999999999</v>
      </c>
      <c r="M122" s="13">
        <v>13.676686999999999</v>
      </c>
      <c r="N122" s="13">
        <v>13.977015</v>
      </c>
      <c r="O122" s="13">
        <v>14.287580999999999</v>
      </c>
      <c r="P122" s="13">
        <v>14.590158000000001</v>
      </c>
      <c r="Q122" s="13">
        <v>14.894149000000001</v>
      </c>
      <c r="R122" s="13">
        <v>15.202135999999999</v>
      </c>
      <c r="S122" s="13">
        <v>15.511203999999999</v>
      </c>
      <c r="T122" s="13">
        <v>15.830095</v>
      </c>
      <c r="U122" s="13">
        <v>16.153563999999999</v>
      </c>
      <c r="V122" s="13">
        <v>16.474952999999999</v>
      </c>
      <c r="W122" s="13">
        <v>16.795093999999999</v>
      </c>
      <c r="X122" s="13">
        <v>17.124721999999998</v>
      </c>
      <c r="Y122" s="13">
        <v>17.46134</v>
      </c>
      <c r="Z122" s="13">
        <v>17.79147</v>
      </c>
      <c r="AA122" s="13">
        <v>18.125595000000001</v>
      </c>
      <c r="AB122" s="13">
        <v>18.452394000000002</v>
      </c>
      <c r="AC122" s="13">
        <v>18.798918</v>
      </c>
      <c r="AD122" s="13">
        <v>19.168921000000001</v>
      </c>
      <c r="AE122" s="14">
        <v>1.1705999999999999E-2</v>
      </c>
    </row>
    <row r="123" spans="1:31" ht="15" customHeight="1">
      <c r="A123" s="12" t="s">
        <v>61</v>
      </c>
      <c r="B123" s="13">
        <v>45</v>
      </c>
      <c r="C123" s="13">
        <v>37</v>
      </c>
      <c r="D123" s="13">
        <v>31.017005999999999</v>
      </c>
      <c r="E123" s="13">
        <v>32.231803999999997</v>
      </c>
      <c r="F123" s="13">
        <v>33.631683000000002</v>
      </c>
      <c r="G123" s="13">
        <v>35.018256999999998</v>
      </c>
      <c r="H123" s="13">
        <v>36.510845000000003</v>
      </c>
      <c r="I123" s="13">
        <v>37.796570000000003</v>
      </c>
      <c r="J123" s="13">
        <v>39.108131</v>
      </c>
      <c r="K123" s="13">
        <v>40.408344</v>
      </c>
      <c r="L123" s="13">
        <v>41.759608999999998</v>
      </c>
      <c r="M123" s="13">
        <v>43.028892999999997</v>
      </c>
      <c r="N123" s="13">
        <v>44.255786999999998</v>
      </c>
      <c r="O123" s="13">
        <v>45.390259</v>
      </c>
      <c r="P123" s="13">
        <v>46.567238000000003</v>
      </c>
      <c r="Q123" s="13">
        <v>47.638514999999998</v>
      </c>
      <c r="R123" s="13">
        <v>48.820396000000002</v>
      </c>
      <c r="S123" s="13">
        <v>49.953777000000002</v>
      </c>
      <c r="T123" s="13">
        <v>51.218349000000003</v>
      </c>
      <c r="U123" s="13">
        <v>52.417763000000001</v>
      </c>
      <c r="V123" s="13">
        <v>53.677109000000002</v>
      </c>
      <c r="W123" s="13">
        <v>54.974052</v>
      </c>
      <c r="X123" s="13">
        <v>56.255028000000003</v>
      </c>
      <c r="Y123" s="13">
        <v>57.599376999999997</v>
      </c>
      <c r="Z123" s="13">
        <v>59.016323</v>
      </c>
      <c r="AA123" s="13">
        <v>60.309246000000002</v>
      </c>
      <c r="AB123" s="13">
        <v>61.810417000000001</v>
      </c>
      <c r="AC123" s="13">
        <v>63.397368999999998</v>
      </c>
      <c r="AD123" s="13">
        <v>64.982529</v>
      </c>
      <c r="AE123" s="14">
        <v>2.1078E-2</v>
      </c>
    </row>
    <row r="124" spans="1:31" ht="15" customHeight="1">
      <c r="A124" s="12" t="s">
        <v>57</v>
      </c>
      <c r="B124" s="13">
        <v>33</v>
      </c>
      <c r="C124" s="13">
        <v>21</v>
      </c>
      <c r="D124" s="13">
        <v>20.825704999999999</v>
      </c>
      <c r="E124" s="13">
        <v>21.641354</v>
      </c>
      <c r="F124" s="13">
        <v>22.581271999999998</v>
      </c>
      <c r="G124" s="13">
        <v>23.512259</v>
      </c>
      <c r="H124" s="13">
        <v>24.514423000000001</v>
      </c>
      <c r="I124" s="13">
        <v>25.377697000000001</v>
      </c>
      <c r="J124" s="13">
        <v>26.258316000000001</v>
      </c>
      <c r="K124" s="13">
        <v>27.131316999999999</v>
      </c>
      <c r="L124" s="13">
        <v>28.038595000000001</v>
      </c>
      <c r="M124" s="13">
        <v>28.890827000000002</v>
      </c>
      <c r="N124" s="13">
        <v>29.714600000000001</v>
      </c>
      <c r="O124" s="13">
        <v>30.476315</v>
      </c>
      <c r="P124" s="13">
        <v>31.266573000000001</v>
      </c>
      <c r="Q124" s="13">
        <v>31.985861</v>
      </c>
      <c r="R124" s="13">
        <v>32.779407999999997</v>
      </c>
      <c r="S124" s="13">
        <v>33.540390000000002</v>
      </c>
      <c r="T124" s="13">
        <v>34.389462000000002</v>
      </c>
      <c r="U124" s="13">
        <v>35.194781999999996</v>
      </c>
      <c r="V124" s="13">
        <v>36.040343999999997</v>
      </c>
      <c r="W124" s="13">
        <v>36.911147999999997</v>
      </c>
      <c r="X124" s="13">
        <v>37.771233000000002</v>
      </c>
      <c r="Y124" s="13">
        <v>38.673865999999997</v>
      </c>
      <c r="Z124" s="13">
        <v>39.625244000000002</v>
      </c>
      <c r="AA124" s="13">
        <v>40.493350999999997</v>
      </c>
      <c r="AB124" s="13">
        <v>41.501277999999999</v>
      </c>
      <c r="AC124" s="13">
        <v>42.566806999999997</v>
      </c>
      <c r="AD124" s="13">
        <v>43.631126000000002</v>
      </c>
      <c r="AE124" s="14">
        <v>2.7453000000000002E-2</v>
      </c>
    </row>
    <row r="125" spans="1:31" ht="15" customHeight="1">
      <c r="A125" s="12" t="s">
        <v>58</v>
      </c>
      <c r="B125" s="13">
        <v>0</v>
      </c>
      <c r="C125" s="13">
        <v>3</v>
      </c>
      <c r="D125" s="13">
        <v>1.10775</v>
      </c>
      <c r="E125" s="13">
        <v>1.1511359999999999</v>
      </c>
      <c r="F125" s="13">
        <v>1.2011309999999999</v>
      </c>
      <c r="G125" s="13">
        <v>1.2506520000000001</v>
      </c>
      <c r="H125" s="13">
        <v>1.3039590000000001</v>
      </c>
      <c r="I125" s="13">
        <v>1.349877</v>
      </c>
      <c r="J125" s="13">
        <v>1.396719</v>
      </c>
      <c r="K125" s="13">
        <v>1.443155</v>
      </c>
      <c r="L125" s="13">
        <v>1.4914149999999999</v>
      </c>
      <c r="M125" s="13">
        <v>1.5367459999999999</v>
      </c>
      <c r="N125" s="13">
        <v>1.5805640000000001</v>
      </c>
      <c r="O125" s="13">
        <v>1.621081</v>
      </c>
      <c r="P125" s="13">
        <v>1.663116</v>
      </c>
      <c r="Q125" s="13">
        <v>1.7013750000000001</v>
      </c>
      <c r="R125" s="13">
        <v>1.7435860000000001</v>
      </c>
      <c r="S125" s="13">
        <v>1.784063</v>
      </c>
      <c r="T125" s="13">
        <v>1.8292269999999999</v>
      </c>
      <c r="U125" s="13">
        <v>1.872063</v>
      </c>
      <c r="V125" s="13">
        <v>1.9170400000000001</v>
      </c>
      <c r="W125" s="13">
        <v>1.9633590000000001</v>
      </c>
      <c r="X125" s="13">
        <v>2.0091079999999999</v>
      </c>
      <c r="Y125" s="13">
        <v>2.057121</v>
      </c>
      <c r="Z125" s="13">
        <v>2.107726</v>
      </c>
      <c r="AA125" s="13">
        <v>2.153902</v>
      </c>
      <c r="AB125" s="13">
        <v>2.2075149999999999</v>
      </c>
      <c r="AC125" s="13">
        <v>2.264192</v>
      </c>
      <c r="AD125" s="13">
        <v>2.320805</v>
      </c>
      <c r="AE125" s="14">
        <v>-9.4619999999999999E-3</v>
      </c>
    </row>
    <row r="126" spans="1:31" ht="15" customHeight="1">
      <c r="A126" s="12" t="s">
        <v>59</v>
      </c>
      <c r="B126" s="13">
        <v>12</v>
      </c>
      <c r="C126" s="13">
        <v>13</v>
      </c>
      <c r="D126" s="13">
        <v>9.0835519999999992</v>
      </c>
      <c r="E126" s="13">
        <v>9.4393139999999995</v>
      </c>
      <c r="F126" s="13">
        <v>9.849278</v>
      </c>
      <c r="G126" s="13">
        <v>10.255347</v>
      </c>
      <c r="H126" s="13">
        <v>10.692462000000001</v>
      </c>
      <c r="I126" s="13">
        <v>11.068994999999999</v>
      </c>
      <c r="J126" s="13">
        <v>11.453094999999999</v>
      </c>
      <c r="K126" s="13">
        <v>11.833872</v>
      </c>
      <c r="L126" s="13">
        <v>12.2296</v>
      </c>
      <c r="M126" s="13">
        <v>12.601317999999999</v>
      </c>
      <c r="N126" s="13">
        <v>12.960623</v>
      </c>
      <c r="O126" s="13">
        <v>13.292859999999999</v>
      </c>
      <c r="P126" s="13">
        <v>13.637548000000001</v>
      </c>
      <c r="Q126" s="13">
        <v>13.951279</v>
      </c>
      <c r="R126" s="13">
        <v>14.297402</v>
      </c>
      <c r="S126" s="13">
        <v>14.629320999999999</v>
      </c>
      <c r="T126" s="13">
        <v>14.99966</v>
      </c>
      <c r="U126" s="13">
        <v>15.350916</v>
      </c>
      <c r="V126" s="13">
        <v>15.719727000000001</v>
      </c>
      <c r="W126" s="13">
        <v>16.099544999999999</v>
      </c>
      <c r="X126" s="13">
        <v>16.474688</v>
      </c>
      <c r="Y126" s="13">
        <v>16.868389000000001</v>
      </c>
      <c r="Z126" s="13">
        <v>17.283352000000001</v>
      </c>
      <c r="AA126" s="13">
        <v>17.661995000000001</v>
      </c>
      <c r="AB126" s="13">
        <v>18.101621999999999</v>
      </c>
      <c r="AC126" s="13">
        <v>18.566374</v>
      </c>
      <c r="AD126" s="13">
        <v>19.030598000000001</v>
      </c>
      <c r="AE126" s="14">
        <v>1.4215E-2</v>
      </c>
    </row>
    <row r="127" spans="1:31" ht="15" customHeight="1">
      <c r="A127" s="12" t="s">
        <v>62</v>
      </c>
      <c r="B127" s="13">
        <v>99</v>
      </c>
      <c r="C127" s="13">
        <v>96</v>
      </c>
      <c r="D127" s="13">
        <v>94.764206000000001</v>
      </c>
      <c r="E127" s="13">
        <v>97.951537999999999</v>
      </c>
      <c r="F127" s="13">
        <v>101.556259</v>
      </c>
      <c r="G127" s="13">
        <v>105.35253899999999</v>
      </c>
      <c r="H127" s="13">
        <v>109.20414700000001</v>
      </c>
      <c r="I127" s="13">
        <v>113.052299</v>
      </c>
      <c r="J127" s="13">
        <v>116.924789</v>
      </c>
      <c r="K127" s="13">
        <v>120.927559</v>
      </c>
      <c r="L127" s="13">
        <v>125.030029</v>
      </c>
      <c r="M127" s="13">
        <v>129.23365799999999</v>
      </c>
      <c r="N127" s="13">
        <v>133.52413899999999</v>
      </c>
      <c r="O127" s="13">
        <v>137.923203</v>
      </c>
      <c r="P127" s="13">
        <v>142.35987900000001</v>
      </c>
      <c r="Q127" s="13">
        <v>146.856247</v>
      </c>
      <c r="R127" s="13">
        <v>151.48135400000001</v>
      </c>
      <c r="S127" s="13">
        <v>156.215317</v>
      </c>
      <c r="T127" s="13">
        <v>161.152039</v>
      </c>
      <c r="U127" s="13">
        <v>166.26591500000001</v>
      </c>
      <c r="V127" s="13">
        <v>171.53814700000001</v>
      </c>
      <c r="W127" s="13">
        <v>176.88690199999999</v>
      </c>
      <c r="X127" s="13">
        <v>182.33284</v>
      </c>
      <c r="Y127" s="13">
        <v>187.91816700000001</v>
      </c>
      <c r="Z127" s="13">
        <v>193.61891199999999</v>
      </c>
      <c r="AA127" s="13">
        <v>199.56402600000001</v>
      </c>
      <c r="AB127" s="13">
        <v>205.56607099999999</v>
      </c>
      <c r="AC127" s="13">
        <v>211.79984999999999</v>
      </c>
      <c r="AD127" s="13">
        <v>218.31414799999999</v>
      </c>
      <c r="AE127" s="14">
        <v>3.0897000000000001E-2</v>
      </c>
    </row>
    <row r="128" spans="1:31" ht="15" customHeight="1">
      <c r="A128" s="12" t="s">
        <v>57</v>
      </c>
      <c r="B128" s="13">
        <v>41</v>
      </c>
      <c r="C128" s="13">
        <v>49</v>
      </c>
      <c r="D128" s="13">
        <v>46.837482000000001</v>
      </c>
      <c r="E128" s="13">
        <v>48.41283</v>
      </c>
      <c r="F128" s="13">
        <v>50.194473000000002</v>
      </c>
      <c r="G128" s="13">
        <v>52.070793000000002</v>
      </c>
      <c r="H128" s="13">
        <v>53.974463999999998</v>
      </c>
      <c r="I128" s="13">
        <v>55.876423000000003</v>
      </c>
      <c r="J128" s="13">
        <v>57.790413000000001</v>
      </c>
      <c r="K128" s="13">
        <v>59.768794999999997</v>
      </c>
      <c r="L128" s="13">
        <v>61.796447999999998</v>
      </c>
      <c r="M128" s="13">
        <v>63.874107000000002</v>
      </c>
      <c r="N128" s="13">
        <v>65.994690000000006</v>
      </c>
      <c r="O128" s="13">
        <v>68.168937999999997</v>
      </c>
      <c r="P128" s="13">
        <v>70.361778000000001</v>
      </c>
      <c r="Q128" s="13">
        <v>72.584121999999994</v>
      </c>
      <c r="R128" s="13">
        <v>74.870093999999995</v>
      </c>
      <c r="S128" s="13">
        <v>77.209868999999998</v>
      </c>
      <c r="T128" s="13">
        <v>79.649863999999994</v>
      </c>
      <c r="U128" s="13">
        <v>82.177406000000005</v>
      </c>
      <c r="V128" s="13">
        <v>84.783218000000005</v>
      </c>
      <c r="W128" s="13">
        <v>87.426865000000006</v>
      </c>
      <c r="X128" s="13">
        <v>90.118530000000007</v>
      </c>
      <c r="Y128" s="13">
        <v>92.879097000000002</v>
      </c>
      <c r="Z128" s="13">
        <v>95.696708999999998</v>
      </c>
      <c r="AA128" s="13">
        <v>98.635093999999995</v>
      </c>
      <c r="AB128" s="13">
        <v>101.601624</v>
      </c>
      <c r="AC128" s="13">
        <v>104.682686</v>
      </c>
      <c r="AD128" s="13">
        <v>107.90239</v>
      </c>
      <c r="AE128" s="14">
        <v>2.9669000000000001E-2</v>
      </c>
    </row>
    <row r="129" spans="1:31" ht="15" customHeight="1">
      <c r="A129" s="12" t="s">
        <v>58</v>
      </c>
      <c r="B129" s="13">
        <v>18</v>
      </c>
      <c r="C129" s="13">
        <v>9</v>
      </c>
      <c r="D129" s="13">
        <v>9.1496490000000001</v>
      </c>
      <c r="E129" s="13">
        <v>9.4573909999999994</v>
      </c>
      <c r="F129" s="13">
        <v>9.8054319999999997</v>
      </c>
      <c r="G129" s="13">
        <v>10.171969000000001</v>
      </c>
      <c r="H129" s="13">
        <v>10.543849</v>
      </c>
      <c r="I129" s="13">
        <v>10.915395</v>
      </c>
      <c r="J129" s="13">
        <v>11.289289999999999</v>
      </c>
      <c r="K129" s="13">
        <v>11.675765</v>
      </c>
      <c r="L129" s="13">
        <v>12.071865000000001</v>
      </c>
      <c r="M129" s="13">
        <v>12.477734</v>
      </c>
      <c r="N129" s="13">
        <v>12.891987</v>
      </c>
      <c r="O129" s="13">
        <v>13.316724000000001</v>
      </c>
      <c r="P129" s="13">
        <v>13.745092</v>
      </c>
      <c r="Q129" s="13">
        <v>14.179224</v>
      </c>
      <c r="R129" s="13">
        <v>14.625788</v>
      </c>
      <c r="S129" s="13">
        <v>15.082858999999999</v>
      </c>
      <c r="T129" s="13">
        <v>15.559507999999999</v>
      </c>
      <c r="U129" s="13">
        <v>16.053260999999999</v>
      </c>
      <c r="V129" s="13">
        <v>16.562304000000001</v>
      </c>
      <c r="W129" s="13">
        <v>17.078737</v>
      </c>
      <c r="X129" s="13">
        <v>17.604551000000001</v>
      </c>
      <c r="Y129" s="13">
        <v>18.143823999999999</v>
      </c>
      <c r="Z129" s="13">
        <v>18.694241000000002</v>
      </c>
      <c r="AA129" s="13">
        <v>19.268250999999999</v>
      </c>
      <c r="AB129" s="13">
        <v>19.847759</v>
      </c>
      <c r="AC129" s="13">
        <v>20.449642000000001</v>
      </c>
      <c r="AD129" s="13">
        <v>21.078607999999999</v>
      </c>
      <c r="AE129" s="14">
        <v>3.2022000000000002E-2</v>
      </c>
    </row>
    <row r="130" spans="1:31" ht="15" customHeight="1">
      <c r="A130" s="12" t="s">
        <v>59</v>
      </c>
      <c r="B130" s="13">
        <v>40</v>
      </c>
      <c r="C130" s="13">
        <v>38</v>
      </c>
      <c r="D130" s="13">
        <v>38.777081000000003</v>
      </c>
      <c r="E130" s="13">
        <v>40.081322</v>
      </c>
      <c r="F130" s="13">
        <v>41.556355000000003</v>
      </c>
      <c r="G130" s="13">
        <v>43.109772</v>
      </c>
      <c r="H130" s="13">
        <v>44.685836999999999</v>
      </c>
      <c r="I130" s="13">
        <v>46.260483000000001</v>
      </c>
      <c r="J130" s="13">
        <v>47.845084999999997</v>
      </c>
      <c r="K130" s="13">
        <v>49.483001999999999</v>
      </c>
      <c r="L130" s="13">
        <v>51.161709000000002</v>
      </c>
      <c r="M130" s="13">
        <v>52.881821000000002</v>
      </c>
      <c r="N130" s="13">
        <v>54.637466000000003</v>
      </c>
      <c r="O130" s="13">
        <v>56.437542000000001</v>
      </c>
      <c r="P130" s="13">
        <v>58.253005999999999</v>
      </c>
      <c r="Q130" s="13">
        <v>60.092899000000003</v>
      </c>
      <c r="R130" s="13">
        <v>61.985474000000004</v>
      </c>
      <c r="S130" s="13">
        <v>63.922592000000002</v>
      </c>
      <c r="T130" s="13">
        <v>65.942672999999999</v>
      </c>
      <c r="U130" s="13">
        <v>68.035247999999996</v>
      </c>
      <c r="V130" s="13">
        <v>70.192618999999993</v>
      </c>
      <c r="W130" s="13">
        <v>72.381309999999999</v>
      </c>
      <c r="X130" s="13">
        <v>74.609756000000004</v>
      </c>
      <c r="Y130" s="13">
        <v>76.895247999999995</v>
      </c>
      <c r="Z130" s="13">
        <v>79.227965999999995</v>
      </c>
      <c r="AA130" s="13">
        <v>81.660683000000006</v>
      </c>
      <c r="AB130" s="13">
        <v>84.116692</v>
      </c>
      <c r="AC130" s="13">
        <v>86.667525999999995</v>
      </c>
      <c r="AD130" s="13">
        <v>89.333138000000005</v>
      </c>
      <c r="AE130" s="14">
        <v>3.2164999999999999E-2</v>
      </c>
    </row>
    <row r="131" spans="1:31" ht="15" customHeight="1">
      <c r="A131" s="12" t="s">
        <v>63</v>
      </c>
      <c r="B131" s="13">
        <v>261</v>
      </c>
      <c r="C131" s="13">
        <v>215</v>
      </c>
      <c r="D131" s="13">
        <v>300.736694</v>
      </c>
      <c r="E131" s="13">
        <v>308.80017099999998</v>
      </c>
      <c r="F131" s="13">
        <v>317.90493800000002</v>
      </c>
      <c r="G131" s="13">
        <v>326.98733499999997</v>
      </c>
      <c r="H131" s="13">
        <v>336.50186200000002</v>
      </c>
      <c r="I131" s="13">
        <v>345.69894399999998</v>
      </c>
      <c r="J131" s="13">
        <v>354.37539700000002</v>
      </c>
      <c r="K131" s="13">
        <v>363.15463299999999</v>
      </c>
      <c r="L131" s="13">
        <v>371.39593500000001</v>
      </c>
      <c r="M131" s="13">
        <v>380.32418799999999</v>
      </c>
      <c r="N131" s="13">
        <v>389.03064000000001</v>
      </c>
      <c r="O131" s="13">
        <v>398.04382299999997</v>
      </c>
      <c r="P131" s="13">
        <v>406.333618</v>
      </c>
      <c r="Q131" s="13">
        <v>414.67352299999999</v>
      </c>
      <c r="R131" s="13">
        <v>423.46667500000001</v>
      </c>
      <c r="S131" s="13">
        <v>431.76904300000001</v>
      </c>
      <c r="T131" s="13">
        <v>441.06545999999997</v>
      </c>
      <c r="U131" s="13">
        <v>450.61462399999999</v>
      </c>
      <c r="V131" s="13">
        <v>460.024719</v>
      </c>
      <c r="W131" s="13">
        <v>469.418701</v>
      </c>
      <c r="X131" s="13">
        <v>478.77822900000001</v>
      </c>
      <c r="Y131" s="13">
        <v>488.08056599999998</v>
      </c>
      <c r="Z131" s="13">
        <v>497.78021200000001</v>
      </c>
      <c r="AA131" s="13">
        <v>507.90954599999998</v>
      </c>
      <c r="AB131" s="13">
        <v>516.80389400000001</v>
      </c>
      <c r="AC131" s="13">
        <v>526.92504899999994</v>
      </c>
      <c r="AD131" s="13">
        <v>537.41687000000002</v>
      </c>
      <c r="AE131" s="14">
        <v>3.4513000000000002E-2</v>
      </c>
    </row>
    <row r="132" spans="1:31" ht="15" customHeight="1">
      <c r="A132" s="12" t="s">
        <v>57</v>
      </c>
      <c r="B132" s="13">
        <v>154</v>
      </c>
      <c r="C132" s="13">
        <v>139</v>
      </c>
      <c r="D132" s="13">
        <v>186.20957899999999</v>
      </c>
      <c r="E132" s="13">
        <v>191.20228599999999</v>
      </c>
      <c r="F132" s="13">
        <v>196.83976699999999</v>
      </c>
      <c r="G132" s="13">
        <v>202.46339399999999</v>
      </c>
      <c r="H132" s="13">
        <v>208.35458399999999</v>
      </c>
      <c r="I132" s="13">
        <v>214.049194</v>
      </c>
      <c r="J132" s="13">
        <v>219.42146299999999</v>
      </c>
      <c r="K132" s="13">
        <v>224.85739100000001</v>
      </c>
      <c r="L132" s="13">
        <v>229.96021999999999</v>
      </c>
      <c r="M132" s="13">
        <v>235.48840300000001</v>
      </c>
      <c r="N132" s="13">
        <v>240.879242</v>
      </c>
      <c r="O132" s="13">
        <v>246.46000699999999</v>
      </c>
      <c r="P132" s="13">
        <v>251.59286499999999</v>
      </c>
      <c r="Q132" s="13">
        <v>256.75674400000003</v>
      </c>
      <c r="R132" s="13">
        <v>262.20129400000002</v>
      </c>
      <c r="S132" s="13">
        <v>267.34191900000002</v>
      </c>
      <c r="T132" s="13">
        <v>273.09805299999999</v>
      </c>
      <c r="U132" s="13">
        <v>279.01071200000001</v>
      </c>
      <c r="V132" s="13">
        <v>284.837219</v>
      </c>
      <c r="W132" s="13">
        <v>290.65374800000001</v>
      </c>
      <c r="X132" s="13">
        <v>296.44897500000002</v>
      </c>
      <c r="Y132" s="13">
        <v>302.20877100000001</v>
      </c>
      <c r="Z132" s="13">
        <v>308.21460000000002</v>
      </c>
      <c r="AA132" s="13">
        <v>314.48644999999999</v>
      </c>
      <c r="AB132" s="13">
        <v>319.993652</v>
      </c>
      <c r="AC132" s="13">
        <v>326.26043700000002</v>
      </c>
      <c r="AD132" s="13">
        <v>332.75674400000003</v>
      </c>
      <c r="AE132" s="14">
        <v>3.2858999999999999E-2</v>
      </c>
    </row>
    <row r="133" spans="1:31" ht="15" customHeight="1">
      <c r="A133" s="12" t="s">
        <v>58</v>
      </c>
      <c r="B133" s="13">
        <v>41</v>
      </c>
      <c r="C133" s="13">
        <v>38</v>
      </c>
      <c r="D133" s="13">
        <v>36.459178999999999</v>
      </c>
      <c r="E133" s="13">
        <v>37.436732999999997</v>
      </c>
      <c r="F133" s="13">
        <v>38.540531000000001</v>
      </c>
      <c r="G133" s="13">
        <v>39.641621000000001</v>
      </c>
      <c r="H133" s="13">
        <v>40.795093999999999</v>
      </c>
      <c r="I133" s="13">
        <v>41.910080000000001</v>
      </c>
      <c r="J133" s="13">
        <v>42.961948</v>
      </c>
      <c r="K133" s="13">
        <v>44.026282999999999</v>
      </c>
      <c r="L133" s="13">
        <v>45.025398000000003</v>
      </c>
      <c r="M133" s="13">
        <v>46.107799999999997</v>
      </c>
      <c r="N133" s="13">
        <v>47.163302999999999</v>
      </c>
      <c r="O133" s="13">
        <v>48.256000999999998</v>
      </c>
      <c r="P133" s="13">
        <v>49.260993999999997</v>
      </c>
      <c r="Q133" s="13">
        <v>50.272064</v>
      </c>
      <c r="R133" s="13">
        <v>51.338088999999997</v>
      </c>
      <c r="S133" s="13">
        <v>52.344600999999997</v>
      </c>
      <c r="T133" s="13">
        <v>53.471634000000002</v>
      </c>
      <c r="U133" s="13">
        <v>54.629314000000001</v>
      </c>
      <c r="V133" s="13">
        <v>55.770119000000001</v>
      </c>
      <c r="W133" s="13">
        <v>56.908980999999997</v>
      </c>
      <c r="X133" s="13">
        <v>58.043666999999999</v>
      </c>
      <c r="Y133" s="13">
        <v>59.171413000000001</v>
      </c>
      <c r="Z133" s="13">
        <v>60.347327999999997</v>
      </c>
      <c r="AA133" s="13">
        <v>61.575336</v>
      </c>
      <c r="AB133" s="13">
        <v>62.653624999999998</v>
      </c>
      <c r="AC133" s="13">
        <v>63.880642000000002</v>
      </c>
      <c r="AD133" s="13">
        <v>65.152596000000003</v>
      </c>
      <c r="AE133" s="14">
        <v>2.0168999999999999E-2</v>
      </c>
    </row>
    <row r="134" spans="1:31" ht="15" customHeight="1">
      <c r="A134" s="12" t="s">
        <v>59</v>
      </c>
      <c r="B134" s="13">
        <v>66</v>
      </c>
      <c r="C134" s="13">
        <v>38</v>
      </c>
      <c r="D134" s="13">
        <v>78.067947000000004</v>
      </c>
      <c r="E134" s="13">
        <v>80.161133000000007</v>
      </c>
      <c r="F134" s="13">
        <v>82.524642999999998</v>
      </c>
      <c r="G134" s="13">
        <v>84.882332000000005</v>
      </c>
      <c r="H134" s="13">
        <v>87.352196000000006</v>
      </c>
      <c r="I134" s="13">
        <v>89.739661999999996</v>
      </c>
      <c r="J134" s="13">
        <v>91.991973999999999</v>
      </c>
      <c r="K134" s="13">
        <v>94.270966000000001</v>
      </c>
      <c r="L134" s="13">
        <v>96.410315999999995</v>
      </c>
      <c r="M134" s="13">
        <v>98.728003999999999</v>
      </c>
      <c r="N134" s="13">
        <v>100.988083</v>
      </c>
      <c r="O134" s="13">
        <v>103.32782</v>
      </c>
      <c r="P134" s="13">
        <v>105.479759</v>
      </c>
      <c r="Q134" s="13">
        <v>107.644699</v>
      </c>
      <c r="R134" s="13">
        <v>109.92731499999999</v>
      </c>
      <c r="S134" s="13">
        <v>112.082504</v>
      </c>
      <c r="T134" s="13">
        <v>114.49575</v>
      </c>
      <c r="U134" s="13">
        <v>116.974625</v>
      </c>
      <c r="V134" s="13">
        <v>119.41738100000001</v>
      </c>
      <c r="W134" s="13">
        <v>121.855942</v>
      </c>
      <c r="X134" s="13">
        <v>124.285583</v>
      </c>
      <c r="Y134" s="13">
        <v>126.700371</v>
      </c>
      <c r="Z134" s="13">
        <v>129.21829199999999</v>
      </c>
      <c r="AA134" s="13">
        <v>131.847748</v>
      </c>
      <c r="AB134" s="13">
        <v>134.156631</v>
      </c>
      <c r="AC134" s="13">
        <v>136.78396599999999</v>
      </c>
      <c r="AD134" s="13">
        <v>139.50752299999999</v>
      </c>
      <c r="AE134" s="14">
        <v>4.9347000000000002E-2</v>
      </c>
    </row>
    <row r="135" spans="1:31" ht="15" customHeight="1">
      <c r="A135" s="12" t="s">
        <v>64</v>
      </c>
      <c r="B135" s="13">
        <v>36</v>
      </c>
      <c r="C135" s="13">
        <v>27</v>
      </c>
      <c r="D135" s="13">
        <v>43.943168999999997</v>
      </c>
      <c r="E135" s="13">
        <v>46.115924999999997</v>
      </c>
      <c r="F135" s="13">
        <v>48.560744999999997</v>
      </c>
      <c r="G135" s="13">
        <v>51.081558000000001</v>
      </c>
      <c r="H135" s="13">
        <v>53.655396000000003</v>
      </c>
      <c r="I135" s="13">
        <v>56.297984999999997</v>
      </c>
      <c r="J135" s="13">
        <v>59.012672000000002</v>
      </c>
      <c r="K135" s="13">
        <v>61.9133</v>
      </c>
      <c r="L135" s="13">
        <v>64.892792</v>
      </c>
      <c r="M135" s="13">
        <v>67.990050999999994</v>
      </c>
      <c r="N135" s="13">
        <v>71.229209999999995</v>
      </c>
      <c r="O135" s="13">
        <v>74.663284000000004</v>
      </c>
      <c r="P135" s="13">
        <v>78.417572000000007</v>
      </c>
      <c r="Q135" s="13">
        <v>82.289428999999998</v>
      </c>
      <c r="R135" s="13">
        <v>86.376236000000006</v>
      </c>
      <c r="S135" s="13">
        <v>90.650802999999996</v>
      </c>
      <c r="T135" s="13">
        <v>95.141068000000004</v>
      </c>
      <c r="U135" s="13">
        <v>99.910445999999993</v>
      </c>
      <c r="V135" s="13">
        <v>104.891434</v>
      </c>
      <c r="W135" s="13">
        <v>110.114052</v>
      </c>
      <c r="X135" s="13">
        <v>115.57841500000001</v>
      </c>
      <c r="Y135" s="13">
        <v>121.300636</v>
      </c>
      <c r="Z135" s="13">
        <v>127.288223</v>
      </c>
      <c r="AA135" s="13">
        <v>133.522232</v>
      </c>
      <c r="AB135" s="13">
        <v>139.984711</v>
      </c>
      <c r="AC135" s="13">
        <v>146.76655600000001</v>
      </c>
      <c r="AD135" s="13">
        <v>153.98123200000001</v>
      </c>
      <c r="AE135" s="14">
        <v>6.6605999999999999E-2</v>
      </c>
    </row>
    <row r="136" spans="1:31" ht="15" customHeight="1">
      <c r="A136" s="12" t="s">
        <v>57</v>
      </c>
      <c r="B136" s="13">
        <v>17</v>
      </c>
      <c r="C136" s="13">
        <v>11</v>
      </c>
      <c r="D136" s="13">
        <v>17.894383999999999</v>
      </c>
      <c r="E136" s="13">
        <v>18.779164999999999</v>
      </c>
      <c r="F136" s="13">
        <v>19.774733999999999</v>
      </c>
      <c r="G136" s="13">
        <v>20.801252000000002</v>
      </c>
      <c r="H136" s="13">
        <v>21.849360999999998</v>
      </c>
      <c r="I136" s="13">
        <v>22.925467999999999</v>
      </c>
      <c r="J136" s="13">
        <v>24.030930999999999</v>
      </c>
      <c r="K136" s="13">
        <v>25.212116000000002</v>
      </c>
      <c r="L136" s="13">
        <v>26.425415000000001</v>
      </c>
      <c r="M136" s="13">
        <v>27.686669999999999</v>
      </c>
      <c r="N136" s="13">
        <v>29.005709</v>
      </c>
      <c r="O136" s="13">
        <v>30.404121</v>
      </c>
      <c r="P136" s="13">
        <v>31.932928</v>
      </c>
      <c r="Q136" s="13">
        <v>33.509613000000002</v>
      </c>
      <c r="R136" s="13">
        <v>35.173828</v>
      </c>
      <c r="S136" s="13">
        <v>36.914501000000001</v>
      </c>
      <c r="T136" s="13">
        <v>38.743011000000003</v>
      </c>
      <c r="U136" s="13">
        <v>40.685184</v>
      </c>
      <c r="V136" s="13">
        <v>42.713520000000003</v>
      </c>
      <c r="W136" s="13">
        <v>44.840260000000001</v>
      </c>
      <c r="X136" s="13">
        <v>47.065437000000003</v>
      </c>
      <c r="Y136" s="13">
        <v>49.395617999999999</v>
      </c>
      <c r="Z136" s="13">
        <v>51.833862000000003</v>
      </c>
      <c r="AA136" s="13">
        <v>54.372452000000003</v>
      </c>
      <c r="AB136" s="13">
        <v>57.004081999999997</v>
      </c>
      <c r="AC136" s="13">
        <v>59.765762000000002</v>
      </c>
      <c r="AD136" s="13">
        <v>62.703693000000001</v>
      </c>
      <c r="AE136" s="14">
        <v>6.6586999999999993E-2</v>
      </c>
    </row>
    <row r="137" spans="1:31" ht="15" customHeight="1">
      <c r="A137" s="12" t="s">
        <v>58</v>
      </c>
      <c r="B137" s="13">
        <v>4</v>
      </c>
      <c r="C137" s="13">
        <v>9</v>
      </c>
      <c r="D137" s="13">
        <v>7.7013809999999996</v>
      </c>
      <c r="E137" s="13">
        <v>8.0821719999999999</v>
      </c>
      <c r="F137" s="13">
        <v>8.5106459999999995</v>
      </c>
      <c r="G137" s="13">
        <v>8.9524369999999998</v>
      </c>
      <c r="H137" s="13">
        <v>9.4035220000000006</v>
      </c>
      <c r="I137" s="13">
        <v>9.866657</v>
      </c>
      <c r="J137" s="13">
        <v>10.342426</v>
      </c>
      <c r="K137" s="13">
        <v>10.850784000000001</v>
      </c>
      <c r="L137" s="13">
        <v>11.372964</v>
      </c>
      <c r="M137" s="13">
        <v>11.915782999999999</v>
      </c>
      <c r="N137" s="13">
        <v>12.483468999999999</v>
      </c>
      <c r="O137" s="13">
        <v>13.085317999999999</v>
      </c>
      <c r="P137" s="13">
        <v>13.743287</v>
      </c>
      <c r="Q137" s="13">
        <v>14.421858</v>
      </c>
      <c r="R137" s="13">
        <v>15.138104</v>
      </c>
      <c r="S137" s="13">
        <v>15.887252</v>
      </c>
      <c r="T137" s="13">
        <v>16.674208</v>
      </c>
      <c r="U137" s="13">
        <v>17.510078</v>
      </c>
      <c r="V137" s="13">
        <v>18.383036000000001</v>
      </c>
      <c r="W137" s="13">
        <v>19.29834</v>
      </c>
      <c r="X137" s="13">
        <v>20.256011999999998</v>
      </c>
      <c r="Y137" s="13">
        <v>21.258873000000001</v>
      </c>
      <c r="Z137" s="13">
        <v>22.308244999999999</v>
      </c>
      <c r="AA137" s="13">
        <v>23.400803</v>
      </c>
      <c r="AB137" s="13">
        <v>24.533404999999998</v>
      </c>
      <c r="AC137" s="13">
        <v>25.721972999999998</v>
      </c>
      <c r="AD137" s="13">
        <v>26.986401000000001</v>
      </c>
      <c r="AE137" s="14">
        <v>4.1508999999999997E-2</v>
      </c>
    </row>
    <row r="138" spans="1:31" ht="15" customHeight="1">
      <c r="A138" s="12" t="s">
        <v>59</v>
      </c>
      <c r="B138" s="13">
        <v>15</v>
      </c>
      <c r="C138" s="13">
        <v>7</v>
      </c>
      <c r="D138" s="13">
        <v>18.347405999999999</v>
      </c>
      <c r="E138" s="13">
        <v>19.254587000000001</v>
      </c>
      <c r="F138" s="13">
        <v>20.275362000000001</v>
      </c>
      <c r="G138" s="13">
        <v>21.327867999999999</v>
      </c>
      <c r="H138" s="13">
        <v>22.402509999999999</v>
      </c>
      <c r="I138" s="13">
        <v>23.505859000000001</v>
      </c>
      <c r="J138" s="13">
        <v>24.639310999999999</v>
      </c>
      <c r="K138" s="13">
        <v>25.850397000000001</v>
      </c>
      <c r="L138" s="13">
        <v>27.094414</v>
      </c>
      <c r="M138" s="13">
        <v>28.387599999999999</v>
      </c>
      <c r="N138" s="13">
        <v>29.740031999999999</v>
      </c>
      <c r="O138" s="13">
        <v>31.173845</v>
      </c>
      <c r="P138" s="13">
        <v>32.741356000000003</v>
      </c>
      <c r="Q138" s="13">
        <v>34.357956000000001</v>
      </c>
      <c r="R138" s="13">
        <v>36.064304</v>
      </c>
      <c r="S138" s="13">
        <v>37.849044999999997</v>
      </c>
      <c r="T138" s="13">
        <v>39.723846000000002</v>
      </c>
      <c r="U138" s="13">
        <v>41.715187</v>
      </c>
      <c r="V138" s="13">
        <v>43.794876000000002</v>
      </c>
      <c r="W138" s="13">
        <v>45.975456000000001</v>
      </c>
      <c r="X138" s="13">
        <v>48.256968999999998</v>
      </c>
      <c r="Y138" s="13">
        <v>50.646141</v>
      </c>
      <c r="Z138" s="13">
        <v>53.146113999999997</v>
      </c>
      <c r="AA138" s="13">
        <v>55.748973999999997</v>
      </c>
      <c r="AB138" s="13">
        <v>58.447226999999998</v>
      </c>
      <c r="AC138" s="13">
        <v>61.278820000000003</v>
      </c>
      <c r="AD138" s="13">
        <v>64.291129999999995</v>
      </c>
      <c r="AE138" s="14">
        <v>8.5597000000000006E-2</v>
      </c>
    </row>
    <row r="139" spans="1:31" ht="15" customHeight="1">
      <c r="A139" s="12" t="s">
        <v>65</v>
      </c>
      <c r="B139" s="13">
        <v>103</v>
      </c>
      <c r="C139" s="13">
        <v>77</v>
      </c>
      <c r="D139" s="13">
        <v>109.57416499999999</v>
      </c>
      <c r="E139" s="13">
        <v>114.75913199999999</v>
      </c>
      <c r="F139" s="13">
        <v>120.33197</v>
      </c>
      <c r="G139" s="13">
        <v>125.90155</v>
      </c>
      <c r="H139" s="13">
        <v>131.327393</v>
      </c>
      <c r="I139" s="13">
        <v>136.88798499999999</v>
      </c>
      <c r="J139" s="13">
        <v>142.803406</v>
      </c>
      <c r="K139" s="13">
        <v>149.01930200000001</v>
      </c>
      <c r="L139" s="13">
        <v>155.28338600000001</v>
      </c>
      <c r="M139" s="13">
        <v>161.79774499999999</v>
      </c>
      <c r="N139" s="13">
        <v>168.45465100000001</v>
      </c>
      <c r="O139" s="13">
        <v>175.24337800000001</v>
      </c>
      <c r="P139" s="13">
        <v>182.20120199999999</v>
      </c>
      <c r="Q139" s="13">
        <v>189.157318</v>
      </c>
      <c r="R139" s="13">
        <v>196.088562</v>
      </c>
      <c r="S139" s="13">
        <v>203.17944299999999</v>
      </c>
      <c r="T139" s="13">
        <v>210.74232499999999</v>
      </c>
      <c r="U139" s="13">
        <v>218.63511700000001</v>
      </c>
      <c r="V139" s="13">
        <v>226.515244</v>
      </c>
      <c r="W139" s="13">
        <v>234.42434700000001</v>
      </c>
      <c r="X139" s="13">
        <v>242.551514</v>
      </c>
      <c r="Y139" s="13">
        <v>250.86483799999999</v>
      </c>
      <c r="Z139" s="13">
        <v>259.342285</v>
      </c>
      <c r="AA139" s="13">
        <v>267.76788299999998</v>
      </c>
      <c r="AB139" s="13">
        <v>275.98406999999997</v>
      </c>
      <c r="AC139" s="13">
        <v>285.063354</v>
      </c>
      <c r="AD139" s="13">
        <v>294.523956</v>
      </c>
      <c r="AE139" s="14">
        <v>5.0942000000000001E-2</v>
      </c>
    </row>
    <row r="140" spans="1:31" ht="15" customHeight="1">
      <c r="A140" s="12" t="s">
        <v>57</v>
      </c>
      <c r="B140" s="13">
        <v>49</v>
      </c>
      <c r="C140" s="13">
        <v>30</v>
      </c>
      <c r="D140" s="13">
        <v>55.568161000000003</v>
      </c>
      <c r="E140" s="13">
        <v>58.197600999999999</v>
      </c>
      <c r="F140" s="13">
        <v>61.023746000000003</v>
      </c>
      <c r="G140" s="13">
        <v>63.848239999999997</v>
      </c>
      <c r="H140" s="13">
        <v>66.599838000000005</v>
      </c>
      <c r="I140" s="13">
        <v>69.419776999999996</v>
      </c>
      <c r="J140" s="13">
        <v>72.419646999999998</v>
      </c>
      <c r="K140" s="13">
        <v>75.571906999999996</v>
      </c>
      <c r="L140" s="13">
        <v>78.748596000000006</v>
      </c>
      <c r="M140" s="13">
        <v>82.052222999999998</v>
      </c>
      <c r="N140" s="13">
        <v>85.428116000000003</v>
      </c>
      <c r="O140" s="13">
        <v>88.870872000000006</v>
      </c>
      <c r="P140" s="13">
        <v>92.399383999999998</v>
      </c>
      <c r="Q140" s="13">
        <v>95.927025</v>
      </c>
      <c r="R140" s="13">
        <v>99.442062000000007</v>
      </c>
      <c r="S140" s="13">
        <v>103.038048</v>
      </c>
      <c r="T140" s="13">
        <v>106.87339799999999</v>
      </c>
      <c r="U140" s="13">
        <v>110.876053</v>
      </c>
      <c r="V140" s="13">
        <v>114.872292</v>
      </c>
      <c r="W140" s="13">
        <v>118.883217</v>
      </c>
      <c r="X140" s="13">
        <v>123.004738</v>
      </c>
      <c r="Y140" s="13">
        <v>127.220657</v>
      </c>
      <c r="Z140" s="13">
        <v>131.51982100000001</v>
      </c>
      <c r="AA140" s="13">
        <v>135.792664</v>
      </c>
      <c r="AB140" s="13">
        <v>139.95931999999999</v>
      </c>
      <c r="AC140" s="13">
        <v>144.56369000000001</v>
      </c>
      <c r="AD140" s="13">
        <v>149.36144999999999</v>
      </c>
      <c r="AE140" s="14">
        <v>6.1254000000000003E-2</v>
      </c>
    </row>
    <row r="141" spans="1:31" ht="15" customHeight="1">
      <c r="A141" s="12" t="s">
        <v>58</v>
      </c>
      <c r="B141" s="13">
        <v>49</v>
      </c>
      <c r="C141" s="13">
        <v>46</v>
      </c>
      <c r="D141" s="13">
        <v>45.302559000000002</v>
      </c>
      <c r="E141" s="13">
        <v>47.446238999999998</v>
      </c>
      <c r="F141" s="13">
        <v>49.750286000000003</v>
      </c>
      <c r="G141" s="13">
        <v>52.052982</v>
      </c>
      <c r="H141" s="13">
        <v>54.296256999999997</v>
      </c>
      <c r="I141" s="13">
        <v>56.595238000000002</v>
      </c>
      <c r="J141" s="13">
        <v>59.040916000000003</v>
      </c>
      <c r="K141" s="13">
        <v>61.610832000000002</v>
      </c>
      <c r="L141" s="13">
        <v>64.200667999999993</v>
      </c>
      <c r="M141" s="13">
        <v>66.893981999999994</v>
      </c>
      <c r="N141" s="13">
        <v>69.646216999999993</v>
      </c>
      <c r="O141" s="13">
        <v>72.452965000000006</v>
      </c>
      <c r="P141" s="13">
        <v>75.329612999999995</v>
      </c>
      <c r="Q141" s="13">
        <v>78.205566000000005</v>
      </c>
      <c r="R141" s="13">
        <v>81.071242999999996</v>
      </c>
      <c r="S141" s="13">
        <v>84.002906999999993</v>
      </c>
      <c r="T141" s="13">
        <v>87.129722999999998</v>
      </c>
      <c r="U141" s="13">
        <v>90.392928999999995</v>
      </c>
      <c r="V141" s="13">
        <v>93.650902000000002</v>
      </c>
      <c r="W141" s="13">
        <v>96.920860000000005</v>
      </c>
      <c r="X141" s="13">
        <v>100.28095999999999</v>
      </c>
      <c r="Y141" s="13">
        <v>103.718048</v>
      </c>
      <c r="Z141" s="13">
        <v>107.222984</v>
      </c>
      <c r="AA141" s="13">
        <v>110.70648199999999</v>
      </c>
      <c r="AB141" s="13">
        <v>114.103386</v>
      </c>
      <c r="AC141" s="13">
        <v>117.857147</v>
      </c>
      <c r="AD141" s="13">
        <v>121.76857</v>
      </c>
      <c r="AE141" s="14">
        <v>3.6713000000000003E-2</v>
      </c>
    </row>
    <row r="142" spans="1:31" ht="15" customHeight="1">
      <c r="A142" s="12" t="s">
        <v>59</v>
      </c>
      <c r="B142" s="13">
        <v>5</v>
      </c>
      <c r="C142" s="13">
        <v>1</v>
      </c>
      <c r="D142" s="13">
        <v>8.7034470000000006</v>
      </c>
      <c r="E142" s="13">
        <v>9.1152870000000004</v>
      </c>
      <c r="F142" s="13">
        <v>9.5579370000000008</v>
      </c>
      <c r="G142" s="13">
        <v>10.000327</v>
      </c>
      <c r="H142" s="13">
        <v>10.431300999999999</v>
      </c>
      <c r="I142" s="13">
        <v>10.872977000000001</v>
      </c>
      <c r="J142" s="13">
        <v>11.342836</v>
      </c>
      <c r="K142" s="13">
        <v>11.836563999999999</v>
      </c>
      <c r="L142" s="13">
        <v>12.334118999999999</v>
      </c>
      <c r="M142" s="13">
        <v>12.851554</v>
      </c>
      <c r="N142" s="13">
        <v>13.380307</v>
      </c>
      <c r="O142" s="13">
        <v>13.919536000000001</v>
      </c>
      <c r="P142" s="13">
        <v>14.472192</v>
      </c>
      <c r="Q142" s="13">
        <v>15.024715</v>
      </c>
      <c r="R142" s="13">
        <v>15.575263</v>
      </c>
      <c r="S142" s="13">
        <v>16.138490999999998</v>
      </c>
      <c r="T142" s="13">
        <v>16.739208000000001</v>
      </c>
      <c r="U142" s="13">
        <v>17.366129000000001</v>
      </c>
      <c r="V142" s="13">
        <v>17.992045999999998</v>
      </c>
      <c r="W142" s="13">
        <v>18.620263999999999</v>
      </c>
      <c r="X142" s="13">
        <v>19.265799999999999</v>
      </c>
      <c r="Y142" s="13">
        <v>19.926127999999999</v>
      </c>
      <c r="Z142" s="13">
        <v>20.599488999999998</v>
      </c>
      <c r="AA142" s="13">
        <v>21.268733999999998</v>
      </c>
      <c r="AB142" s="13">
        <v>21.921341000000002</v>
      </c>
      <c r="AC142" s="13">
        <v>22.642506000000001</v>
      </c>
      <c r="AD142" s="13">
        <v>23.393962999999999</v>
      </c>
      <c r="AE142" s="14">
        <v>0.123848</v>
      </c>
    </row>
    <row r="143" spans="1:31" ht="15" customHeight="1">
      <c r="A143" s="12" t="s">
        <v>66</v>
      </c>
      <c r="B143" s="13">
        <v>55</v>
      </c>
      <c r="C143" s="13">
        <v>60</v>
      </c>
      <c r="D143" s="13">
        <v>38.352108000000001</v>
      </c>
      <c r="E143" s="13">
        <v>39.753619999999998</v>
      </c>
      <c r="F143" s="13">
        <v>41.217880000000001</v>
      </c>
      <c r="G143" s="13">
        <v>42.497748999999999</v>
      </c>
      <c r="H143" s="13">
        <v>43.906593000000001</v>
      </c>
      <c r="I143" s="13">
        <v>45.414318000000002</v>
      </c>
      <c r="J143" s="13">
        <v>47.004303</v>
      </c>
      <c r="K143" s="13">
        <v>48.691105</v>
      </c>
      <c r="L143" s="13">
        <v>50.343772999999999</v>
      </c>
      <c r="M143" s="13">
        <v>52.009974999999997</v>
      </c>
      <c r="N143" s="13">
        <v>53.579163000000001</v>
      </c>
      <c r="O143" s="13">
        <v>55.091014999999999</v>
      </c>
      <c r="P143" s="13">
        <v>56.623722000000001</v>
      </c>
      <c r="Q143" s="13">
        <v>58.181033999999997</v>
      </c>
      <c r="R143" s="13">
        <v>59.775795000000002</v>
      </c>
      <c r="S143" s="13">
        <v>61.270358999999999</v>
      </c>
      <c r="T143" s="13">
        <v>62.874015999999997</v>
      </c>
      <c r="U143" s="13">
        <v>64.590271000000001</v>
      </c>
      <c r="V143" s="13">
        <v>66.341721000000007</v>
      </c>
      <c r="W143" s="13">
        <v>68.138710000000003</v>
      </c>
      <c r="X143" s="13">
        <v>69.874015999999997</v>
      </c>
      <c r="Y143" s="13">
        <v>71.506507999999997</v>
      </c>
      <c r="Z143" s="13">
        <v>73.063095000000004</v>
      </c>
      <c r="AA143" s="13">
        <v>74.434546999999995</v>
      </c>
      <c r="AB143" s="13">
        <v>75.569626</v>
      </c>
      <c r="AC143" s="13">
        <v>76.864097999999998</v>
      </c>
      <c r="AD143" s="13">
        <v>78.350662</v>
      </c>
      <c r="AE143" s="14">
        <v>9.9319999999999999E-3</v>
      </c>
    </row>
    <row r="144" spans="1:31" ht="15" customHeight="1">
      <c r="A144" s="12" t="s">
        <v>57</v>
      </c>
      <c r="B144" s="13">
        <v>20</v>
      </c>
      <c r="C144" s="13">
        <v>33</v>
      </c>
      <c r="D144" s="13">
        <v>22.24654</v>
      </c>
      <c r="E144" s="13">
        <v>23.059501999999998</v>
      </c>
      <c r="F144" s="13">
        <v>23.908861000000002</v>
      </c>
      <c r="G144" s="13">
        <v>24.651264000000001</v>
      </c>
      <c r="H144" s="13">
        <v>25.468477</v>
      </c>
      <c r="I144" s="13">
        <v>26.343050000000002</v>
      </c>
      <c r="J144" s="13">
        <v>27.265335</v>
      </c>
      <c r="K144" s="13">
        <v>28.243781999999999</v>
      </c>
      <c r="L144" s="13">
        <v>29.202428999999999</v>
      </c>
      <c r="M144" s="13">
        <v>30.168928000000001</v>
      </c>
      <c r="N144" s="13">
        <v>31.079151</v>
      </c>
      <c r="O144" s="13">
        <v>31.956118</v>
      </c>
      <c r="P144" s="13">
        <v>32.845180999999997</v>
      </c>
      <c r="Q144" s="13">
        <v>33.748516000000002</v>
      </c>
      <c r="R144" s="13">
        <v>34.673572999999998</v>
      </c>
      <c r="S144" s="13">
        <v>35.540512</v>
      </c>
      <c r="T144" s="13">
        <v>36.470730000000003</v>
      </c>
      <c r="U144" s="13">
        <v>37.466259000000001</v>
      </c>
      <c r="V144" s="13">
        <v>38.482208</v>
      </c>
      <c r="W144" s="13">
        <v>39.524569999999997</v>
      </c>
      <c r="X144" s="13">
        <v>40.531154999999998</v>
      </c>
      <c r="Y144" s="13">
        <v>41.478096000000001</v>
      </c>
      <c r="Z144" s="13">
        <v>42.381008000000001</v>
      </c>
      <c r="AA144" s="13">
        <v>43.176537000000003</v>
      </c>
      <c r="AB144" s="13">
        <v>43.834949000000002</v>
      </c>
      <c r="AC144" s="13">
        <v>44.585819000000001</v>
      </c>
      <c r="AD144" s="13">
        <v>45.448120000000003</v>
      </c>
      <c r="AE144" s="14">
        <v>1.1925E-2</v>
      </c>
    </row>
    <row r="145" spans="1:31" ht="15" customHeight="1">
      <c r="A145" s="12" t="s">
        <v>58</v>
      </c>
      <c r="B145" s="13">
        <v>14</v>
      </c>
      <c r="C145" s="13">
        <v>9</v>
      </c>
      <c r="D145" s="13">
        <v>5.098166</v>
      </c>
      <c r="E145" s="13">
        <v>5.2844699999999998</v>
      </c>
      <c r="F145" s="13">
        <v>5.479114</v>
      </c>
      <c r="G145" s="13">
        <v>5.6492490000000002</v>
      </c>
      <c r="H145" s="13">
        <v>5.8365260000000001</v>
      </c>
      <c r="I145" s="13">
        <v>6.0369489999999999</v>
      </c>
      <c r="J145" s="13">
        <v>6.2483069999999996</v>
      </c>
      <c r="K145" s="13">
        <v>6.4725339999999996</v>
      </c>
      <c r="L145" s="13">
        <v>6.6922230000000003</v>
      </c>
      <c r="M145" s="13">
        <v>6.9137130000000004</v>
      </c>
      <c r="N145" s="13">
        <v>7.122306</v>
      </c>
      <c r="O145" s="13">
        <v>7.323277</v>
      </c>
      <c r="P145" s="13">
        <v>7.5270200000000003</v>
      </c>
      <c r="Q145" s="13">
        <v>7.7340350000000004</v>
      </c>
      <c r="R145" s="13">
        <v>7.946027</v>
      </c>
      <c r="S145" s="13">
        <v>8.1447009999999995</v>
      </c>
      <c r="T145" s="13">
        <v>8.3578759999999992</v>
      </c>
      <c r="U145" s="13">
        <v>8.5860190000000003</v>
      </c>
      <c r="V145" s="13">
        <v>8.8188399999999998</v>
      </c>
      <c r="W145" s="13">
        <v>9.0577140000000007</v>
      </c>
      <c r="X145" s="13">
        <v>9.2883890000000005</v>
      </c>
      <c r="Y145" s="13">
        <v>9.5053970000000003</v>
      </c>
      <c r="Z145" s="13">
        <v>9.7123150000000003</v>
      </c>
      <c r="AA145" s="13">
        <v>9.8946229999999993</v>
      </c>
      <c r="AB145" s="13">
        <v>10.045508999999999</v>
      </c>
      <c r="AC145" s="13">
        <v>10.217585</v>
      </c>
      <c r="AD145" s="13">
        <v>10.415195000000001</v>
      </c>
      <c r="AE145" s="14">
        <v>5.424E-3</v>
      </c>
    </row>
    <row r="146" spans="1:31" ht="15" customHeight="1">
      <c r="A146" s="12" t="s">
        <v>59</v>
      </c>
      <c r="B146" s="13">
        <v>21</v>
      </c>
      <c r="C146" s="13">
        <v>18</v>
      </c>
      <c r="D146" s="13">
        <v>11.007401</v>
      </c>
      <c r="E146" s="13">
        <v>11.409648000000001</v>
      </c>
      <c r="F146" s="13">
        <v>11.829905999999999</v>
      </c>
      <c r="G146" s="13">
        <v>12.197239</v>
      </c>
      <c r="H146" s="13">
        <v>12.601589000000001</v>
      </c>
      <c r="I146" s="13">
        <v>13.034322</v>
      </c>
      <c r="J146" s="13">
        <v>13.490663</v>
      </c>
      <c r="K146" s="13">
        <v>13.974788999999999</v>
      </c>
      <c r="L146" s="13">
        <v>14.449118</v>
      </c>
      <c r="M146" s="13">
        <v>14.927334</v>
      </c>
      <c r="N146" s="13">
        <v>15.377706</v>
      </c>
      <c r="O146" s="13">
        <v>15.81162</v>
      </c>
      <c r="P146" s="13">
        <v>16.251522000000001</v>
      </c>
      <c r="Q146" s="13">
        <v>16.698483</v>
      </c>
      <c r="R146" s="13">
        <v>17.156195</v>
      </c>
      <c r="S146" s="13">
        <v>17.585148</v>
      </c>
      <c r="T146" s="13">
        <v>18.045411999999999</v>
      </c>
      <c r="U146" s="13">
        <v>18.537991999999999</v>
      </c>
      <c r="V146" s="13">
        <v>19.040676000000001</v>
      </c>
      <c r="W146" s="13">
        <v>19.556426999999999</v>
      </c>
      <c r="X146" s="13">
        <v>20.054476000000001</v>
      </c>
      <c r="Y146" s="13">
        <v>20.523015999999998</v>
      </c>
      <c r="Z146" s="13">
        <v>20.96977</v>
      </c>
      <c r="AA146" s="13">
        <v>21.363388</v>
      </c>
      <c r="AB146" s="13">
        <v>21.689167000000001</v>
      </c>
      <c r="AC146" s="13">
        <v>22.060692</v>
      </c>
      <c r="AD146" s="13">
        <v>22.487348999999998</v>
      </c>
      <c r="AE146" s="14">
        <v>8.2780000000000006E-3</v>
      </c>
    </row>
    <row r="147" spans="1:31" ht="15" customHeight="1">
      <c r="A147" s="12" t="s">
        <v>67</v>
      </c>
      <c r="B147" s="13">
        <v>263</v>
      </c>
      <c r="C147" s="13">
        <v>307</v>
      </c>
      <c r="D147" s="13">
        <v>294.140717</v>
      </c>
      <c r="E147" s="13">
        <v>314.74392699999999</v>
      </c>
      <c r="F147" s="13">
        <v>337.45996100000002</v>
      </c>
      <c r="G147" s="13">
        <v>361.31985500000002</v>
      </c>
      <c r="H147" s="13">
        <v>384.335419</v>
      </c>
      <c r="I147" s="13">
        <v>407.46618699999999</v>
      </c>
      <c r="J147" s="13">
        <v>430.68945300000001</v>
      </c>
      <c r="K147" s="13">
        <v>454.92773399999999</v>
      </c>
      <c r="L147" s="13">
        <v>480.81298800000002</v>
      </c>
      <c r="M147" s="13">
        <v>508.44534299999998</v>
      </c>
      <c r="N147" s="13">
        <v>538.48168899999996</v>
      </c>
      <c r="O147" s="13">
        <v>569.62841800000001</v>
      </c>
      <c r="P147" s="13">
        <v>602.21569799999997</v>
      </c>
      <c r="Q147" s="13">
        <v>636.52710000000002</v>
      </c>
      <c r="R147" s="13">
        <v>671.27362100000005</v>
      </c>
      <c r="S147" s="13">
        <v>707.346497</v>
      </c>
      <c r="T147" s="13">
        <v>743.23974599999997</v>
      </c>
      <c r="U147" s="13">
        <v>781.00231900000006</v>
      </c>
      <c r="V147" s="13">
        <v>817.87176499999998</v>
      </c>
      <c r="W147" s="13">
        <v>852.09198000000004</v>
      </c>
      <c r="X147" s="13">
        <v>886.27801499999998</v>
      </c>
      <c r="Y147" s="13">
        <v>919.37640399999998</v>
      </c>
      <c r="Z147" s="13">
        <v>950.79455600000006</v>
      </c>
      <c r="AA147" s="13">
        <v>981.26428199999998</v>
      </c>
      <c r="AB147" s="13">
        <v>1004.184692</v>
      </c>
      <c r="AC147" s="13">
        <v>1031.5275879999999</v>
      </c>
      <c r="AD147" s="13">
        <v>1064.7463379999999</v>
      </c>
      <c r="AE147" s="14">
        <v>4.7137999999999999E-2</v>
      </c>
    </row>
    <row r="148" spans="1:31" ht="15" customHeight="1">
      <c r="A148" s="12" t="s">
        <v>57</v>
      </c>
      <c r="B148" s="13">
        <v>194</v>
      </c>
      <c r="C148" s="13">
        <v>235</v>
      </c>
      <c r="D148" s="13">
        <v>229.02371199999999</v>
      </c>
      <c r="E148" s="13">
        <v>245.065765</v>
      </c>
      <c r="F148" s="13">
        <v>262.75289900000001</v>
      </c>
      <c r="G148" s="13">
        <v>281.33068800000001</v>
      </c>
      <c r="H148" s="13">
        <v>299.25106799999998</v>
      </c>
      <c r="I148" s="13">
        <v>317.26110799999998</v>
      </c>
      <c r="J148" s="13">
        <v>335.343231</v>
      </c>
      <c r="K148" s="13">
        <v>354.21563700000002</v>
      </c>
      <c r="L148" s="13">
        <v>374.37039199999998</v>
      </c>
      <c r="M148" s="13">
        <v>395.885468</v>
      </c>
      <c r="N148" s="13">
        <v>419.27236900000003</v>
      </c>
      <c r="O148" s="13">
        <v>443.52377300000001</v>
      </c>
      <c r="P148" s="13">
        <v>468.89688100000001</v>
      </c>
      <c r="Q148" s="13">
        <v>495.61242700000003</v>
      </c>
      <c r="R148" s="13">
        <v>522.66674799999998</v>
      </c>
      <c r="S148" s="13">
        <v>550.753784</v>
      </c>
      <c r="T148" s="13">
        <v>578.70092799999998</v>
      </c>
      <c r="U148" s="13">
        <v>608.10369900000001</v>
      </c>
      <c r="V148" s="13">
        <v>636.81091300000003</v>
      </c>
      <c r="W148" s="13">
        <v>663.45544400000006</v>
      </c>
      <c r="X148" s="13">
        <v>690.07336399999997</v>
      </c>
      <c r="Y148" s="13">
        <v>715.84442100000001</v>
      </c>
      <c r="Z148" s="13">
        <v>740.30718999999999</v>
      </c>
      <c r="AA148" s="13">
        <v>764.03149399999995</v>
      </c>
      <c r="AB148" s="13">
        <v>781.87780799999996</v>
      </c>
      <c r="AC148" s="13">
        <v>803.16754200000003</v>
      </c>
      <c r="AD148" s="13">
        <v>829.03228799999999</v>
      </c>
      <c r="AE148" s="14">
        <v>4.7799000000000001E-2</v>
      </c>
    </row>
    <row r="149" spans="1:31" ht="15" customHeight="1">
      <c r="A149" s="12" t="s">
        <v>58</v>
      </c>
      <c r="B149" s="13">
        <v>42</v>
      </c>
      <c r="C149" s="13">
        <v>57</v>
      </c>
      <c r="D149" s="13">
        <v>38.624538000000001</v>
      </c>
      <c r="E149" s="13">
        <v>41.330008999999997</v>
      </c>
      <c r="F149" s="13">
        <v>44.312922999999998</v>
      </c>
      <c r="G149" s="13">
        <v>47.446041000000001</v>
      </c>
      <c r="H149" s="13">
        <v>50.468288000000001</v>
      </c>
      <c r="I149" s="13">
        <v>53.505661000000003</v>
      </c>
      <c r="J149" s="13">
        <v>56.55518</v>
      </c>
      <c r="K149" s="13">
        <v>59.737988000000001</v>
      </c>
      <c r="L149" s="13">
        <v>63.137058000000003</v>
      </c>
      <c r="M149" s="13">
        <v>66.765556000000004</v>
      </c>
      <c r="N149" s="13">
        <v>70.709723999999994</v>
      </c>
      <c r="O149" s="13">
        <v>74.799689999999998</v>
      </c>
      <c r="P149" s="13">
        <v>79.078827000000004</v>
      </c>
      <c r="Q149" s="13">
        <v>83.584366000000003</v>
      </c>
      <c r="R149" s="13">
        <v>88.147048999999996</v>
      </c>
      <c r="S149" s="13">
        <v>92.883895999999993</v>
      </c>
      <c r="T149" s="13">
        <v>97.597137000000004</v>
      </c>
      <c r="U149" s="13">
        <v>102.55587</v>
      </c>
      <c r="V149" s="13">
        <v>107.397316</v>
      </c>
      <c r="W149" s="13">
        <v>111.890869</v>
      </c>
      <c r="X149" s="13">
        <v>116.37994399999999</v>
      </c>
      <c r="Y149" s="13">
        <v>120.726204</v>
      </c>
      <c r="Z149" s="13">
        <v>124.85180699999999</v>
      </c>
      <c r="AA149" s="13">
        <v>128.85287500000001</v>
      </c>
      <c r="AB149" s="13">
        <v>131.86264</v>
      </c>
      <c r="AC149" s="13">
        <v>135.453125</v>
      </c>
      <c r="AD149" s="13">
        <v>139.81518600000001</v>
      </c>
      <c r="AE149" s="14">
        <v>3.3791000000000002E-2</v>
      </c>
    </row>
    <row r="150" spans="1:31" ht="15" customHeight="1">
      <c r="A150" s="12" t="s">
        <v>59</v>
      </c>
      <c r="B150" s="13">
        <v>27</v>
      </c>
      <c r="C150" s="13">
        <v>15</v>
      </c>
      <c r="D150" s="13">
        <v>26.492471999999999</v>
      </c>
      <c r="E150" s="13">
        <v>28.348147999999998</v>
      </c>
      <c r="F150" s="13">
        <v>30.394119</v>
      </c>
      <c r="G150" s="13">
        <v>32.543118</v>
      </c>
      <c r="H150" s="13">
        <v>34.616070000000001</v>
      </c>
      <c r="I150" s="13">
        <v>36.699393999999998</v>
      </c>
      <c r="J150" s="13">
        <v>38.791054000000003</v>
      </c>
      <c r="K150" s="13">
        <v>40.974133000000002</v>
      </c>
      <c r="L150" s="13">
        <v>43.305549999999997</v>
      </c>
      <c r="M150" s="13">
        <v>45.794322999999999</v>
      </c>
      <c r="N150" s="13">
        <v>48.499619000000003</v>
      </c>
      <c r="O150" s="13">
        <v>51.304912999999999</v>
      </c>
      <c r="P150" s="13">
        <v>54.239964000000001</v>
      </c>
      <c r="Q150" s="13">
        <v>57.330303000000001</v>
      </c>
      <c r="R150" s="13">
        <v>60.459831000000001</v>
      </c>
      <c r="S150" s="13">
        <v>63.708820000000003</v>
      </c>
      <c r="T150" s="13">
        <v>66.941627999999994</v>
      </c>
      <c r="U150" s="13">
        <v>70.342804000000001</v>
      </c>
      <c r="V150" s="13">
        <v>73.663535999999993</v>
      </c>
      <c r="W150" s="13">
        <v>76.745659000000003</v>
      </c>
      <c r="X150" s="13">
        <v>79.824698999999995</v>
      </c>
      <c r="Y150" s="13">
        <v>82.805794000000006</v>
      </c>
      <c r="Z150" s="13">
        <v>85.635536000000002</v>
      </c>
      <c r="AA150" s="13">
        <v>88.379859999999994</v>
      </c>
      <c r="AB150" s="13">
        <v>90.444243999999998</v>
      </c>
      <c r="AC150" s="13">
        <v>92.906952000000004</v>
      </c>
      <c r="AD150" s="13">
        <v>95.898871999999997</v>
      </c>
      <c r="AE150" s="14">
        <v>7.1127999999999997E-2</v>
      </c>
    </row>
    <row r="151" spans="1:31" ht="15" customHeight="1">
      <c r="A151" s="12" t="s">
        <v>68</v>
      </c>
      <c r="B151" s="13">
        <v>84</v>
      </c>
      <c r="C151" s="13">
        <v>79</v>
      </c>
      <c r="D151" s="13">
        <v>65.861335999999994</v>
      </c>
      <c r="E151" s="13">
        <v>67.214088000000004</v>
      </c>
      <c r="F151" s="13">
        <v>68.469566</v>
      </c>
      <c r="G151" s="13">
        <v>69.879372000000004</v>
      </c>
      <c r="H151" s="13">
        <v>71.277664000000001</v>
      </c>
      <c r="I151" s="13">
        <v>72.614104999999995</v>
      </c>
      <c r="J151" s="13">
        <v>73.761359999999996</v>
      </c>
      <c r="K151" s="13">
        <v>74.867446999999999</v>
      </c>
      <c r="L151" s="13">
        <v>75.933509999999998</v>
      </c>
      <c r="M151" s="13">
        <v>77.152016000000003</v>
      </c>
      <c r="N151" s="13">
        <v>78.336960000000005</v>
      </c>
      <c r="O151" s="13">
        <v>79.463691999999995</v>
      </c>
      <c r="P151" s="13">
        <v>80.467551999999998</v>
      </c>
      <c r="Q151" s="13">
        <v>81.334457</v>
      </c>
      <c r="R151" s="13">
        <v>82.226471000000004</v>
      </c>
      <c r="S151" s="13">
        <v>82.936829000000003</v>
      </c>
      <c r="T151" s="13">
        <v>83.701285999999996</v>
      </c>
      <c r="U151" s="13">
        <v>84.438873000000001</v>
      </c>
      <c r="V151" s="13">
        <v>85.137726000000001</v>
      </c>
      <c r="W151" s="13">
        <v>85.873183999999995</v>
      </c>
      <c r="X151" s="13">
        <v>86.485786000000004</v>
      </c>
      <c r="Y151" s="13">
        <v>87.048630000000003</v>
      </c>
      <c r="Z151" s="13">
        <v>87.539642000000001</v>
      </c>
      <c r="AA151" s="13">
        <v>87.907546999999994</v>
      </c>
      <c r="AB151" s="13">
        <v>88.157166000000004</v>
      </c>
      <c r="AC151" s="13">
        <v>88.628822</v>
      </c>
      <c r="AD151" s="13">
        <v>89.282494</v>
      </c>
      <c r="AE151" s="14">
        <v>4.542E-3</v>
      </c>
    </row>
    <row r="152" spans="1:31" ht="15" customHeight="1">
      <c r="A152" s="12" t="s">
        <v>57</v>
      </c>
      <c r="B152" s="13">
        <v>50</v>
      </c>
      <c r="C152" s="13">
        <v>49</v>
      </c>
      <c r="D152" s="13">
        <v>36.001373000000001</v>
      </c>
      <c r="E152" s="13">
        <v>36.740822000000001</v>
      </c>
      <c r="F152" s="13">
        <v>37.427093999999997</v>
      </c>
      <c r="G152" s="13">
        <v>38.197727</v>
      </c>
      <c r="H152" s="13">
        <v>38.962063000000001</v>
      </c>
      <c r="I152" s="13">
        <v>39.692596000000002</v>
      </c>
      <c r="J152" s="13">
        <v>40.319716999999997</v>
      </c>
      <c r="K152" s="13">
        <v>40.924332</v>
      </c>
      <c r="L152" s="13">
        <v>41.507064999999997</v>
      </c>
      <c r="M152" s="13">
        <v>42.173126000000003</v>
      </c>
      <c r="N152" s="13">
        <v>42.820843000000004</v>
      </c>
      <c r="O152" s="13">
        <v>43.436740999999998</v>
      </c>
      <c r="P152" s="13">
        <v>43.985477000000003</v>
      </c>
      <c r="Q152" s="13">
        <v>44.459347000000001</v>
      </c>
      <c r="R152" s="13">
        <v>44.946944999999999</v>
      </c>
      <c r="S152" s="13">
        <v>45.335239000000001</v>
      </c>
      <c r="T152" s="13">
        <v>45.753112999999999</v>
      </c>
      <c r="U152" s="13">
        <v>46.156295999999998</v>
      </c>
      <c r="V152" s="13">
        <v>46.538302999999999</v>
      </c>
      <c r="W152" s="13">
        <v>46.940327000000003</v>
      </c>
      <c r="X152" s="13">
        <v>47.275191999999997</v>
      </c>
      <c r="Y152" s="13">
        <v>47.582850999999998</v>
      </c>
      <c r="Z152" s="13">
        <v>47.85125</v>
      </c>
      <c r="AA152" s="13">
        <v>48.052357000000001</v>
      </c>
      <c r="AB152" s="13">
        <v>48.188805000000002</v>
      </c>
      <c r="AC152" s="13">
        <v>48.446621</v>
      </c>
      <c r="AD152" s="13">
        <v>48.803932000000003</v>
      </c>
      <c r="AE152" s="14">
        <v>-1.4799999999999999E-4</v>
      </c>
    </row>
    <row r="153" spans="1:31" ht="15" customHeight="1">
      <c r="A153" s="12" t="s">
        <v>58</v>
      </c>
      <c r="B153" s="13">
        <v>30</v>
      </c>
      <c r="C153" s="13">
        <v>23</v>
      </c>
      <c r="D153" s="13">
        <v>23.083234999999998</v>
      </c>
      <c r="E153" s="13">
        <v>23.557352000000002</v>
      </c>
      <c r="F153" s="13">
        <v>23.997374000000001</v>
      </c>
      <c r="G153" s="13">
        <v>24.491482000000001</v>
      </c>
      <c r="H153" s="13">
        <v>24.981562</v>
      </c>
      <c r="I153" s="13">
        <v>25.449959</v>
      </c>
      <c r="J153" s="13">
        <v>25.852055</v>
      </c>
      <c r="K153" s="13">
        <v>26.239716999999999</v>
      </c>
      <c r="L153" s="13">
        <v>26.613351999999999</v>
      </c>
      <c r="M153" s="13">
        <v>27.040420999999998</v>
      </c>
      <c r="N153" s="13">
        <v>27.455718999999998</v>
      </c>
      <c r="O153" s="13">
        <v>27.850619999999999</v>
      </c>
      <c r="P153" s="13">
        <v>28.202456999999999</v>
      </c>
      <c r="Q153" s="13">
        <v>28.506288999999999</v>
      </c>
      <c r="R153" s="13">
        <v>28.818926000000001</v>
      </c>
      <c r="S153" s="13">
        <v>29.067893999999999</v>
      </c>
      <c r="T153" s="13">
        <v>29.335823000000001</v>
      </c>
      <c r="U153" s="13">
        <v>29.594332000000001</v>
      </c>
      <c r="V153" s="13">
        <v>29.839268000000001</v>
      </c>
      <c r="W153" s="13">
        <v>30.097034000000001</v>
      </c>
      <c r="X153" s="13">
        <v>30.311741000000001</v>
      </c>
      <c r="Y153" s="13">
        <v>30.509004999999998</v>
      </c>
      <c r="Z153" s="13">
        <v>30.681097000000001</v>
      </c>
      <c r="AA153" s="13">
        <v>30.810043</v>
      </c>
      <c r="AB153" s="13">
        <v>30.89753</v>
      </c>
      <c r="AC153" s="13">
        <v>31.062836000000001</v>
      </c>
      <c r="AD153" s="13">
        <v>31.291937000000001</v>
      </c>
      <c r="AE153" s="14">
        <v>1.1468000000000001E-2</v>
      </c>
    </row>
    <row r="154" spans="1:31" ht="15" customHeight="1">
      <c r="A154" s="12" t="s">
        <v>59</v>
      </c>
      <c r="B154" s="13">
        <v>4</v>
      </c>
      <c r="C154" s="13">
        <v>7</v>
      </c>
      <c r="D154" s="13">
        <v>6.7767289999999996</v>
      </c>
      <c r="E154" s="13">
        <v>6.9159199999999998</v>
      </c>
      <c r="F154" s="13">
        <v>7.0451009999999998</v>
      </c>
      <c r="G154" s="13">
        <v>7.1901599999999997</v>
      </c>
      <c r="H154" s="13">
        <v>7.3340350000000001</v>
      </c>
      <c r="I154" s="13">
        <v>7.4715480000000003</v>
      </c>
      <c r="J154" s="13">
        <v>7.589594</v>
      </c>
      <c r="K154" s="13">
        <v>7.7034029999999998</v>
      </c>
      <c r="L154" s="13">
        <v>7.8130940000000004</v>
      </c>
      <c r="M154" s="13">
        <v>7.9384709999999998</v>
      </c>
      <c r="N154" s="13">
        <v>8.0603940000000005</v>
      </c>
      <c r="O154" s="13">
        <v>8.1763290000000008</v>
      </c>
      <c r="P154" s="13">
        <v>8.2796190000000003</v>
      </c>
      <c r="Q154" s="13">
        <v>8.3688179999999992</v>
      </c>
      <c r="R154" s="13">
        <v>8.4606030000000008</v>
      </c>
      <c r="S154" s="13">
        <v>8.5336929999999995</v>
      </c>
      <c r="T154" s="13">
        <v>8.6123510000000003</v>
      </c>
      <c r="U154" s="13">
        <v>8.6882439999999992</v>
      </c>
      <c r="V154" s="13">
        <v>8.7601519999999997</v>
      </c>
      <c r="W154" s="13">
        <v>8.8358270000000001</v>
      </c>
      <c r="X154" s="13">
        <v>8.8988589999999999</v>
      </c>
      <c r="Y154" s="13">
        <v>8.9567720000000008</v>
      </c>
      <c r="Z154" s="13">
        <v>9.0072949999999992</v>
      </c>
      <c r="AA154" s="13">
        <v>9.0451499999999996</v>
      </c>
      <c r="AB154" s="13">
        <v>9.0708339999999996</v>
      </c>
      <c r="AC154" s="13">
        <v>9.1193639999999991</v>
      </c>
      <c r="AD154" s="13">
        <v>9.1866240000000001</v>
      </c>
      <c r="AE154" s="14">
        <v>1.0119E-2</v>
      </c>
    </row>
    <row r="155" spans="1:31" ht="15" customHeight="1">
      <c r="A155" s="12" t="s">
        <v>69</v>
      </c>
      <c r="B155" s="13">
        <v>168</v>
      </c>
      <c r="C155" s="13">
        <v>220</v>
      </c>
      <c r="D155" s="13">
        <v>169.69438199999999</v>
      </c>
      <c r="E155" s="13">
        <v>178.77143899999999</v>
      </c>
      <c r="F155" s="13">
        <v>189.19970699999999</v>
      </c>
      <c r="G155" s="13">
        <v>200.01422099999999</v>
      </c>
      <c r="H155" s="13">
        <v>211.442093</v>
      </c>
      <c r="I155" s="13">
        <v>223.60446200000001</v>
      </c>
      <c r="J155" s="13">
        <v>236.14962800000001</v>
      </c>
      <c r="K155" s="13">
        <v>249.46313499999999</v>
      </c>
      <c r="L155" s="13">
        <v>263.31445300000001</v>
      </c>
      <c r="M155" s="13">
        <v>278.39874300000002</v>
      </c>
      <c r="N155" s="13">
        <v>293.83175699999998</v>
      </c>
      <c r="O155" s="13">
        <v>308.68945300000001</v>
      </c>
      <c r="P155" s="13">
        <v>323.64367700000003</v>
      </c>
      <c r="Q155" s="13">
        <v>339.11288500000001</v>
      </c>
      <c r="R155" s="13">
        <v>355.57568400000002</v>
      </c>
      <c r="S155" s="13">
        <v>371.86300699999998</v>
      </c>
      <c r="T155" s="13">
        <v>389.61279300000001</v>
      </c>
      <c r="U155" s="13">
        <v>407.961975</v>
      </c>
      <c r="V155" s="13">
        <v>426.308289</v>
      </c>
      <c r="W155" s="13">
        <v>445.55218500000001</v>
      </c>
      <c r="X155" s="13">
        <v>465.34646600000002</v>
      </c>
      <c r="Y155" s="13">
        <v>485.53277600000001</v>
      </c>
      <c r="Z155" s="13">
        <v>506.62451199999998</v>
      </c>
      <c r="AA155" s="13">
        <v>527.87914999999998</v>
      </c>
      <c r="AB155" s="13">
        <v>548.93530299999998</v>
      </c>
      <c r="AC155" s="13">
        <v>573.66216999999995</v>
      </c>
      <c r="AD155" s="13">
        <v>599.04626499999995</v>
      </c>
      <c r="AE155" s="14">
        <v>3.7796999999999997E-2</v>
      </c>
    </row>
    <row r="156" spans="1:31" ht="15" customHeight="1">
      <c r="A156" s="12" t="s">
        <v>57</v>
      </c>
      <c r="B156" s="13">
        <v>121</v>
      </c>
      <c r="C156" s="13">
        <v>135</v>
      </c>
      <c r="D156" s="13">
        <v>109.30246699999999</v>
      </c>
      <c r="E156" s="13">
        <v>115.149124</v>
      </c>
      <c r="F156" s="13">
        <v>121.866119</v>
      </c>
      <c r="G156" s="13">
        <v>128.83189400000001</v>
      </c>
      <c r="H156" s="13">
        <v>136.19274899999999</v>
      </c>
      <c r="I156" s="13">
        <v>144.02668800000001</v>
      </c>
      <c r="J156" s="13">
        <v>152.10720800000001</v>
      </c>
      <c r="K156" s="13">
        <v>160.68261699999999</v>
      </c>
      <c r="L156" s="13">
        <v>169.60443100000001</v>
      </c>
      <c r="M156" s="13">
        <v>179.320435</v>
      </c>
      <c r="N156" s="13">
        <v>189.26106300000001</v>
      </c>
      <c r="O156" s="13">
        <v>198.83109999999999</v>
      </c>
      <c r="P156" s="13">
        <v>208.46333300000001</v>
      </c>
      <c r="Q156" s="13">
        <v>218.42726099999999</v>
      </c>
      <c r="R156" s="13">
        <v>229.031158</v>
      </c>
      <c r="S156" s="13">
        <v>239.522064</v>
      </c>
      <c r="T156" s="13">
        <v>250.954926</v>
      </c>
      <c r="U156" s="13">
        <v>262.77389499999998</v>
      </c>
      <c r="V156" s="13">
        <v>274.591003</v>
      </c>
      <c r="W156" s="13">
        <v>286.986267</v>
      </c>
      <c r="X156" s="13">
        <v>299.73602299999999</v>
      </c>
      <c r="Y156" s="13">
        <v>312.73831200000001</v>
      </c>
      <c r="Z156" s="13">
        <v>326.32379200000003</v>
      </c>
      <c r="AA156" s="13">
        <v>340.01419099999998</v>
      </c>
      <c r="AB156" s="13">
        <v>353.57672100000002</v>
      </c>
      <c r="AC156" s="13">
        <v>369.50363199999998</v>
      </c>
      <c r="AD156" s="13">
        <v>385.853882</v>
      </c>
      <c r="AE156" s="14">
        <v>3.9662000000000003E-2</v>
      </c>
    </row>
    <row r="157" spans="1:31" ht="15" customHeight="1">
      <c r="A157" s="12" t="s">
        <v>58</v>
      </c>
      <c r="B157" s="13">
        <v>30</v>
      </c>
      <c r="C157" s="13">
        <v>50</v>
      </c>
      <c r="D157" s="13">
        <v>34.903305000000003</v>
      </c>
      <c r="E157" s="13">
        <v>36.770305999999998</v>
      </c>
      <c r="F157" s="13">
        <v>38.915230000000001</v>
      </c>
      <c r="G157" s="13">
        <v>41.139595</v>
      </c>
      <c r="H157" s="13">
        <v>43.490119999999997</v>
      </c>
      <c r="I157" s="13">
        <v>45.991711000000002</v>
      </c>
      <c r="J157" s="13">
        <v>48.572048000000002</v>
      </c>
      <c r="K157" s="13">
        <v>51.310412999999997</v>
      </c>
      <c r="L157" s="13">
        <v>54.159396999999998</v>
      </c>
      <c r="M157" s="13">
        <v>57.261977999999999</v>
      </c>
      <c r="N157" s="13">
        <v>60.436298000000001</v>
      </c>
      <c r="O157" s="13">
        <v>63.492283</v>
      </c>
      <c r="P157" s="13">
        <v>66.568115000000006</v>
      </c>
      <c r="Q157" s="13">
        <v>69.749877999999995</v>
      </c>
      <c r="R157" s="13">
        <v>73.135993999999997</v>
      </c>
      <c r="S157" s="13">
        <v>76.486030999999997</v>
      </c>
      <c r="T157" s="13">
        <v>80.136855999999995</v>
      </c>
      <c r="U157" s="13">
        <v>83.910988000000003</v>
      </c>
      <c r="V157" s="13">
        <v>87.684509000000006</v>
      </c>
      <c r="W157" s="13">
        <v>91.642662000000001</v>
      </c>
      <c r="X157" s="13">
        <v>95.714020000000005</v>
      </c>
      <c r="Y157" s="13">
        <v>99.866005000000001</v>
      </c>
      <c r="Z157" s="13">
        <v>104.20423099999999</v>
      </c>
      <c r="AA157" s="13">
        <v>108.575951</v>
      </c>
      <c r="AB157" s="13">
        <v>112.906845</v>
      </c>
      <c r="AC157" s="13">
        <v>117.99276</v>
      </c>
      <c r="AD157" s="13">
        <v>123.213837</v>
      </c>
      <c r="AE157" s="14">
        <v>3.3967999999999998E-2</v>
      </c>
    </row>
    <row r="158" spans="1:31" ht="15" customHeight="1">
      <c r="A158" s="12" t="s">
        <v>59</v>
      </c>
      <c r="B158" s="13">
        <v>17</v>
      </c>
      <c r="C158" s="13">
        <v>35</v>
      </c>
      <c r="D158" s="13">
        <v>25.488598</v>
      </c>
      <c r="E158" s="13">
        <v>26.852001000000001</v>
      </c>
      <c r="F158" s="13">
        <v>28.41836</v>
      </c>
      <c r="G158" s="13">
        <v>30.042729999999999</v>
      </c>
      <c r="H158" s="13">
        <v>31.759232000000001</v>
      </c>
      <c r="I158" s="13">
        <v>33.586052000000002</v>
      </c>
      <c r="J158" s="13">
        <v>35.470374999999997</v>
      </c>
      <c r="K158" s="13">
        <v>37.470103999999999</v>
      </c>
      <c r="L158" s="13">
        <v>39.550612999999998</v>
      </c>
      <c r="M158" s="13">
        <v>41.816315000000003</v>
      </c>
      <c r="N158" s="13">
        <v>44.134402999999999</v>
      </c>
      <c r="O158" s="13">
        <v>46.366073999999998</v>
      </c>
      <c r="P158" s="13">
        <v>48.612243999999997</v>
      </c>
      <c r="Q158" s="13">
        <v>50.935768000000003</v>
      </c>
      <c r="R158" s="13">
        <v>53.408524</v>
      </c>
      <c r="S158" s="13">
        <v>55.854927000000004</v>
      </c>
      <c r="T158" s="13">
        <v>58.520995999999997</v>
      </c>
      <c r="U158" s="13">
        <v>61.277102999999997</v>
      </c>
      <c r="V158" s="13">
        <v>64.032768000000004</v>
      </c>
      <c r="W158" s="13">
        <v>66.923264000000003</v>
      </c>
      <c r="X158" s="13">
        <v>69.896422999999999</v>
      </c>
      <c r="Y158" s="13">
        <v>72.928466999999998</v>
      </c>
      <c r="Z158" s="13">
        <v>76.096512000000004</v>
      </c>
      <c r="AA158" s="13">
        <v>79.289017000000001</v>
      </c>
      <c r="AB158" s="13">
        <v>82.451706000000001</v>
      </c>
      <c r="AC158" s="13">
        <v>86.165763999999996</v>
      </c>
      <c r="AD158" s="13">
        <v>89.978522999999996</v>
      </c>
      <c r="AE158" s="14">
        <v>3.5589999999999997E-2</v>
      </c>
    </row>
    <row r="159" spans="1:31" ht="15" customHeight="1">
      <c r="A159" s="12" t="s">
        <v>70</v>
      </c>
      <c r="B159" s="13">
        <v>52</v>
      </c>
      <c r="C159" s="13">
        <v>50</v>
      </c>
      <c r="D159" s="13">
        <v>63.612160000000003</v>
      </c>
      <c r="E159" s="13">
        <v>67.109183999999999</v>
      </c>
      <c r="F159" s="13">
        <v>71.309630999999996</v>
      </c>
      <c r="G159" s="13">
        <v>75.762542999999994</v>
      </c>
      <c r="H159" s="13">
        <v>80.648032999999998</v>
      </c>
      <c r="I159" s="13">
        <v>85.990966999999998</v>
      </c>
      <c r="J159" s="13">
        <v>91.639519000000007</v>
      </c>
      <c r="K159" s="13">
        <v>97.680878000000007</v>
      </c>
      <c r="L159" s="13">
        <v>103.92263800000001</v>
      </c>
      <c r="M159" s="13">
        <v>110.84844200000001</v>
      </c>
      <c r="N159" s="13">
        <v>118.058289</v>
      </c>
      <c r="O159" s="13">
        <v>124.25103799999999</v>
      </c>
      <c r="P159" s="13">
        <v>130.776184</v>
      </c>
      <c r="Q159" s="13">
        <v>137.22395299999999</v>
      </c>
      <c r="R159" s="13">
        <v>144.26208500000001</v>
      </c>
      <c r="S159" s="13">
        <v>151.05299400000001</v>
      </c>
      <c r="T159" s="13">
        <v>158.38171399999999</v>
      </c>
      <c r="U159" s="13">
        <v>166.14430200000001</v>
      </c>
      <c r="V159" s="13">
        <v>173.75611900000001</v>
      </c>
      <c r="W159" s="13">
        <v>181.725143</v>
      </c>
      <c r="X159" s="13">
        <v>189.90725699999999</v>
      </c>
      <c r="Y159" s="13">
        <v>198.10496499999999</v>
      </c>
      <c r="Z159" s="13">
        <v>206.79402200000001</v>
      </c>
      <c r="AA159" s="13">
        <v>215.601044</v>
      </c>
      <c r="AB159" s="13">
        <v>224.02536000000001</v>
      </c>
      <c r="AC159" s="13">
        <v>233.824005</v>
      </c>
      <c r="AD159" s="13">
        <v>244.10311899999999</v>
      </c>
      <c r="AE159" s="14">
        <v>6.0483000000000002E-2</v>
      </c>
    </row>
    <row r="160" spans="1:31" ht="15" customHeight="1">
      <c r="A160" s="12" t="s">
        <v>57</v>
      </c>
      <c r="B160" s="13">
        <v>33</v>
      </c>
      <c r="C160" s="13">
        <v>40</v>
      </c>
      <c r="D160" s="13">
        <v>47.394207000000002</v>
      </c>
      <c r="E160" s="13">
        <v>49.999668</v>
      </c>
      <c r="F160" s="13">
        <v>53.129204000000001</v>
      </c>
      <c r="G160" s="13">
        <v>56.446841999999997</v>
      </c>
      <c r="H160" s="13">
        <v>60.086776999999998</v>
      </c>
      <c r="I160" s="13">
        <v>64.067527999999996</v>
      </c>
      <c r="J160" s="13">
        <v>68.275977999999995</v>
      </c>
      <c r="K160" s="13">
        <v>72.777091999999996</v>
      </c>
      <c r="L160" s="13">
        <v>77.427513000000005</v>
      </c>
      <c r="M160" s="13">
        <v>82.587577999999993</v>
      </c>
      <c r="N160" s="13">
        <v>87.959273999999994</v>
      </c>
      <c r="O160" s="13">
        <v>92.573173999999995</v>
      </c>
      <c r="P160" s="13">
        <v>97.434730999999999</v>
      </c>
      <c r="Q160" s="13">
        <v>102.238632</v>
      </c>
      <c r="R160" s="13">
        <v>107.482399</v>
      </c>
      <c r="S160" s="13">
        <v>112.541962</v>
      </c>
      <c r="T160" s="13">
        <v>118.00221999999999</v>
      </c>
      <c r="U160" s="13">
        <v>123.785736</v>
      </c>
      <c r="V160" s="13">
        <v>129.456909</v>
      </c>
      <c r="W160" s="13">
        <v>135.394226</v>
      </c>
      <c r="X160" s="13">
        <v>141.49031099999999</v>
      </c>
      <c r="Y160" s="13">
        <v>147.598007</v>
      </c>
      <c r="Z160" s="13">
        <v>154.07179300000001</v>
      </c>
      <c r="AA160" s="13">
        <v>160.633453</v>
      </c>
      <c r="AB160" s="13">
        <v>166.909988</v>
      </c>
      <c r="AC160" s="13">
        <v>174.210464</v>
      </c>
      <c r="AD160" s="13">
        <v>181.86891199999999</v>
      </c>
      <c r="AE160" s="14">
        <v>5.7692E-2</v>
      </c>
    </row>
    <row r="161" spans="1:31" ht="15" customHeight="1">
      <c r="A161" s="12" t="s">
        <v>58</v>
      </c>
      <c r="B161" s="13">
        <v>8</v>
      </c>
      <c r="C161" s="13">
        <v>7</v>
      </c>
      <c r="D161" s="13">
        <v>10.077173</v>
      </c>
      <c r="E161" s="13">
        <v>10.631157999999999</v>
      </c>
      <c r="F161" s="13">
        <v>11.296575000000001</v>
      </c>
      <c r="G161" s="13">
        <v>12.001988000000001</v>
      </c>
      <c r="H161" s="13">
        <v>12.775926</v>
      </c>
      <c r="I161" s="13">
        <v>13.622332</v>
      </c>
      <c r="J161" s="13">
        <v>14.517150000000001</v>
      </c>
      <c r="K161" s="13">
        <v>15.474199</v>
      </c>
      <c r="L161" s="13">
        <v>16.462993999999998</v>
      </c>
      <c r="M161" s="13">
        <v>17.56015</v>
      </c>
      <c r="N161" s="13">
        <v>18.702304999999999</v>
      </c>
      <c r="O161" s="13">
        <v>19.683332</v>
      </c>
      <c r="P161" s="13">
        <v>20.717017999999999</v>
      </c>
      <c r="Q161" s="13">
        <v>21.738447000000001</v>
      </c>
      <c r="R161" s="13">
        <v>22.853399</v>
      </c>
      <c r="S161" s="13">
        <v>23.929186000000001</v>
      </c>
      <c r="T161" s="13">
        <v>25.090171999999999</v>
      </c>
      <c r="U161" s="13">
        <v>26.319890999999998</v>
      </c>
      <c r="V161" s="13">
        <v>27.525724</v>
      </c>
      <c r="W161" s="13">
        <v>28.788141</v>
      </c>
      <c r="X161" s="13">
        <v>30.084318</v>
      </c>
      <c r="Y161" s="13">
        <v>31.382963</v>
      </c>
      <c r="Z161" s="13">
        <v>32.759448999999996</v>
      </c>
      <c r="AA161" s="13">
        <v>34.154620999999999</v>
      </c>
      <c r="AB161" s="13">
        <v>35.489165999999997</v>
      </c>
      <c r="AC161" s="13">
        <v>37.041423999999999</v>
      </c>
      <c r="AD161" s="13">
        <v>38.669800000000002</v>
      </c>
      <c r="AE161" s="14">
        <v>6.5348000000000003E-2</v>
      </c>
    </row>
    <row r="162" spans="1:31" ht="15" customHeight="1">
      <c r="A162" s="12" t="s">
        <v>59</v>
      </c>
      <c r="B162" s="13">
        <v>11</v>
      </c>
      <c r="C162" s="13">
        <v>3</v>
      </c>
      <c r="D162" s="13">
        <v>6.1407780000000001</v>
      </c>
      <c r="E162" s="13">
        <v>6.4783619999999997</v>
      </c>
      <c r="F162" s="13">
        <v>6.8838489999999997</v>
      </c>
      <c r="G162" s="13">
        <v>7.3137109999999996</v>
      </c>
      <c r="H162" s="13">
        <v>7.7853289999999999</v>
      </c>
      <c r="I162" s="13">
        <v>8.301107</v>
      </c>
      <c r="J162" s="13">
        <v>8.8463879999999993</v>
      </c>
      <c r="K162" s="13">
        <v>9.4295899999999993</v>
      </c>
      <c r="L162" s="13">
        <v>10.032135999999999</v>
      </c>
      <c r="M162" s="13">
        <v>10.700716</v>
      </c>
      <c r="N162" s="13">
        <v>11.396716</v>
      </c>
      <c r="O162" s="13">
        <v>11.994531</v>
      </c>
      <c r="P162" s="13">
        <v>12.624433</v>
      </c>
      <c r="Q162" s="13">
        <v>13.246865</v>
      </c>
      <c r="R162" s="13">
        <v>13.926291000000001</v>
      </c>
      <c r="S162" s="13">
        <v>14.581848000000001</v>
      </c>
      <c r="T162" s="13">
        <v>15.289323</v>
      </c>
      <c r="U162" s="13">
        <v>16.038682999999999</v>
      </c>
      <c r="V162" s="13">
        <v>16.773486999999999</v>
      </c>
      <c r="W162" s="13">
        <v>17.542774000000001</v>
      </c>
      <c r="X162" s="13">
        <v>18.332630000000002</v>
      </c>
      <c r="Y162" s="13">
        <v>19.123992999999999</v>
      </c>
      <c r="Z162" s="13">
        <v>19.962789999999998</v>
      </c>
      <c r="AA162" s="13">
        <v>20.812971000000001</v>
      </c>
      <c r="AB162" s="13">
        <v>21.626208999999999</v>
      </c>
      <c r="AC162" s="13">
        <v>22.572119000000001</v>
      </c>
      <c r="AD162" s="13">
        <v>23.564409000000001</v>
      </c>
      <c r="AE162" s="14">
        <v>7.9326999999999995E-2</v>
      </c>
    </row>
    <row r="163" spans="1:31" ht="15" customHeight="1">
      <c r="A163" s="12" t="s">
        <v>71</v>
      </c>
      <c r="B163" s="13">
        <v>36</v>
      </c>
      <c r="C163" s="13">
        <v>39</v>
      </c>
      <c r="D163" s="13">
        <v>43.136009000000001</v>
      </c>
      <c r="E163" s="13">
        <v>44.437992000000001</v>
      </c>
      <c r="F163" s="13">
        <v>45.734112000000003</v>
      </c>
      <c r="G163" s="13">
        <v>47.113415000000003</v>
      </c>
      <c r="H163" s="13">
        <v>48.466335000000001</v>
      </c>
      <c r="I163" s="13">
        <v>49.726486000000001</v>
      </c>
      <c r="J163" s="13">
        <v>50.915871000000003</v>
      </c>
      <c r="K163" s="13">
        <v>52.178168999999997</v>
      </c>
      <c r="L163" s="13">
        <v>53.384295999999999</v>
      </c>
      <c r="M163" s="13">
        <v>54.667400000000001</v>
      </c>
      <c r="N163" s="13">
        <v>56.012253000000001</v>
      </c>
      <c r="O163" s="13">
        <v>57.399611999999998</v>
      </c>
      <c r="P163" s="13">
        <v>58.795527999999997</v>
      </c>
      <c r="Q163" s="13">
        <v>60.132767000000001</v>
      </c>
      <c r="R163" s="13">
        <v>61.509841999999999</v>
      </c>
      <c r="S163" s="13">
        <v>62.828673999999999</v>
      </c>
      <c r="T163" s="13">
        <v>64.230643999999998</v>
      </c>
      <c r="U163" s="13">
        <v>65.691856000000001</v>
      </c>
      <c r="V163" s="13">
        <v>67.171943999999996</v>
      </c>
      <c r="W163" s="13">
        <v>68.718627999999995</v>
      </c>
      <c r="X163" s="13">
        <v>70.255645999999999</v>
      </c>
      <c r="Y163" s="13">
        <v>71.807609999999997</v>
      </c>
      <c r="Z163" s="13">
        <v>73.366660999999993</v>
      </c>
      <c r="AA163" s="13">
        <v>74.929671999999997</v>
      </c>
      <c r="AB163" s="13">
        <v>76.516189999999995</v>
      </c>
      <c r="AC163" s="13">
        <v>78.178657999999999</v>
      </c>
      <c r="AD163" s="13">
        <v>79.988677999999993</v>
      </c>
      <c r="AE163" s="14">
        <v>2.6962E-2</v>
      </c>
    </row>
    <row r="164" spans="1:31" ht="15" customHeight="1">
      <c r="A164" s="12" t="s">
        <v>57</v>
      </c>
      <c r="B164" s="13">
        <v>23</v>
      </c>
      <c r="C164" s="13">
        <v>21</v>
      </c>
      <c r="D164" s="13">
        <v>23.627262000000002</v>
      </c>
      <c r="E164" s="13">
        <v>24.340406000000002</v>
      </c>
      <c r="F164" s="13">
        <v>25.050343000000002</v>
      </c>
      <c r="G164" s="13">
        <v>25.80584</v>
      </c>
      <c r="H164" s="13">
        <v>26.546886000000001</v>
      </c>
      <c r="I164" s="13">
        <v>27.237121999999999</v>
      </c>
      <c r="J164" s="13">
        <v>27.888594000000001</v>
      </c>
      <c r="K164" s="13">
        <v>28.580003999999999</v>
      </c>
      <c r="L164" s="13">
        <v>29.240644</v>
      </c>
      <c r="M164" s="13">
        <v>29.943451</v>
      </c>
      <c r="N164" s="13">
        <v>30.680077000000001</v>
      </c>
      <c r="O164" s="13">
        <v>31.439989000000001</v>
      </c>
      <c r="P164" s="13">
        <v>32.204585999999999</v>
      </c>
      <c r="Q164" s="13">
        <v>32.937041999999998</v>
      </c>
      <c r="R164" s="13">
        <v>33.691319</v>
      </c>
      <c r="S164" s="13">
        <v>34.413696000000002</v>
      </c>
      <c r="T164" s="13">
        <v>35.181609999999999</v>
      </c>
      <c r="U164" s="13">
        <v>35.981971999999999</v>
      </c>
      <c r="V164" s="13">
        <v>36.792670999999999</v>
      </c>
      <c r="W164" s="13">
        <v>37.639851</v>
      </c>
      <c r="X164" s="13">
        <v>38.481735</v>
      </c>
      <c r="Y164" s="13">
        <v>39.331806</v>
      </c>
      <c r="Z164" s="13">
        <v>40.185760000000002</v>
      </c>
      <c r="AA164" s="13">
        <v>41.041885000000001</v>
      </c>
      <c r="AB164" s="13">
        <v>41.910876999999999</v>
      </c>
      <c r="AC164" s="13">
        <v>42.821472</v>
      </c>
      <c r="AD164" s="13">
        <v>43.812897</v>
      </c>
      <c r="AE164" s="14">
        <v>2.7612000000000001E-2</v>
      </c>
    </row>
    <row r="165" spans="1:31" ht="15" customHeight="1">
      <c r="A165" s="12" t="s">
        <v>58</v>
      </c>
      <c r="B165" s="13">
        <v>5</v>
      </c>
      <c r="C165" s="13">
        <v>8</v>
      </c>
      <c r="D165" s="13">
        <v>8.2370269999999994</v>
      </c>
      <c r="E165" s="13">
        <v>8.4856459999999991</v>
      </c>
      <c r="F165" s="13">
        <v>8.7331470000000007</v>
      </c>
      <c r="G165" s="13">
        <v>8.9965309999999992</v>
      </c>
      <c r="H165" s="13">
        <v>9.2548779999999997</v>
      </c>
      <c r="I165" s="13">
        <v>9.4955099999999995</v>
      </c>
      <c r="J165" s="13">
        <v>9.7226289999999995</v>
      </c>
      <c r="K165" s="13">
        <v>9.9636720000000008</v>
      </c>
      <c r="L165" s="13">
        <v>10.193986000000001</v>
      </c>
      <c r="M165" s="13">
        <v>10.439</v>
      </c>
      <c r="N165" s="13">
        <v>10.695807</v>
      </c>
      <c r="O165" s="13">
        <v>10.96073</v>
      </c>
      <c r="P165" s="13">
        <v>11.227285999999999</v>
      </c>
      <c r="Q165" s="13">
        <v>11.482638</v>
      </c>
      <c r="R165" s="13">
        <v>11.745597</v>
      </c>
      <c r="S165" s="13">
        <v>11.997436</v>
      </c>
      <c r="T165" s="13">
        <v>12.265148</v>
      </c>
      <c r="U165" s="13">
        <v>12.544173000000001</v>
      </c>
      <c r="V165" s="13">
        <v>12.826803</v>
      </c>
      <c r="W165" s="13">
        <v>13.122149</v>
      </c>
      <c r="X165" s="13">
        <v>13.415651</v>
      </c>
      <c r="Y165" s="13">
        <v>13.712006000000001</v>
      </c>
      <c r="Z165" s="13">
        <v>14.009714000000001</v>
      </c>
      <c r="AA165" s="13">
        <v>14.308179000000001</v>
      </c>
      <c r="AB165" s="13">
        <v>14.611131</v>
      </c>
      <c r="AC165" s="13">
        <v>14.928588</v>
      </c>
      <c r="AD165" s="13">
        <v>15.27422</v>
      </c>
      <c r="AE165" s="14">
        <v>2.4242E-2</v>
      </c>
    </row>
    <row r="166" spans="1:31" ht="15" customHeight="1">
      <c r="A166" s="12" t="s">
        <v>59</v>
      </c>
      <c r="B166" s="13">
        <v>8</v>
      </c>
      <c r="C166" s="13">
        <v>10</v>
      </c>
      <c r="D166" s="13">
        <v>11.271720999999999</v>
      </c>
      <c r="E166" s="13">
        <v>11.611938</v>
      </c>
      <c r="F166" s="13">
        <v>11.950623</v>
      </c>
      <c r="G166" s="13">
        <v>12.311043</v>
      </c>
      <c r="H166" s="13">
        <v>12.664569999999999</v>
      </c>
      <c r="I166" s="13">
        <v>12.993855999999999</v>
      </c>
      <c r="J166" s="13">
        <v>13.304650000000001</v>
      </c>
      <c r="K166" s="13">
        <v>13.634497</v>
      </c>
      <c r="L166" s="13">
        <v>13.949665</v>
      </c>
      <c r="M166" s="13">
        <v>14.284948999999999</v>
      </c>
      <c r="N166" s="13">
        <v>14.636367</v>
      </c>
      <c r="O166" s="13">
        <v>14.998892</v>
      </c>
      <c r="P166" s="13">
        <v>15.363656000000001</v>
      </c>
      <c r="Q166" s="13">
        <v>15.713085</v>
      </c>
      <c r="R166" s="13">
        <v>16.072924</v>
      </c>
      <c r="S166" s="13">
        <v>16.417542999999998</v>
      </c>
      <c r="T166" s="13">
        <v>16.783888000000001</v>
      </c>
      <c r="U166" s="13">
        <v>17.165710000000001</v>
      </c>
      <c r="V166" s="13">
        <v>17.552467</v>
      </c>
      <c r="W166" s="13">
        <v>17.956624999999999</v>
      </c>
      <c r="X166" s="13">
        <v>18.358259</v>
      </c>
      <c r="Y166" s="13">
        <v>18.763798000000001</v>
      </c>
      <c r="Z166" s="13">
        <v>19.171189999999999</v>
      </c>
      <c r="AA166" s="13">
        <v>19.579612999999998</v>
      </c>
      <c r="AB166" s="13">
        <v>19.994181000000001</v>
      </c>
      <c r="AC166" s="13">
        <v>20.428595999999999</v>
      </c>
      <c r="AD166" s="13">
        <v>20.901565999999999</v>
      </c>
      <c r="AE166" s="14">
        <v>2.7681000000000001E-2</v>
      </c>
    </row>
    <row r="167" spans="1:31" ht="15" customHeight="1">
      <c r="A167" s="12" t="s">
        <v>74</v>
      </c>
      <c r="B167" s="13">
        <v>1356</v>
      </c>
      <c r="C167" s="13">
        <v>1454</v>
      </c>
      <c r="D167" s="13">
        <v>1488.9567870000001</v>
      </c>
      <c r="E167" s="13">
        <v>1552.0748289999999</v>
      </c>
      <c r="F167" s="13">
        <v>1625.010254</v>
      </c>
      <c r="G167" s="13">
        <v>1697.840332</v>
      </c>
      <c r="H167" s="13">
        <v>1770.8876949999999</v>
      </c>
      <c r="I167" s="13">
        <v>1846.1724850000001</v>
      </c>
      <c r="J167" s="13">
        <v>1921.619019</v>
      </c>
      <c r="K167" s="13">
        <v>2000.7193600000001</v>
      </c>
      <c r="L167" s="13">
        <v>2080.5458979999999</v>
      </c>
      <c r="M167" s="13">
        <v>2165.1735840000001</v>
      </c>
      <c r="N167" s="13">
        <v>2253.4157709999999</v>
      </c>
      <c r="O167" s="13">
        <v>2342.1669919999999</v>
      </c>
      <c r="P167" s="13">
        <v>2432.455078</v>
      </c>
      <c r="Q167" s="13">
        <v>2524.1757809999999</v>
      </c>
      <c r="R167" s="13">
        <v>2618.6796880000002</v>
      </c>
      <c r="S167" s="13">
        <v>2713.289307</v>
      </c>
      <c r="T167" s="13">
        <v>2811.5375979999999</v>
      </c>
      <c r="U167" s="13">
        <v>2913.75</v>
      </c>
      <c r="V167" s="13">
        <v>3014.7622070000002</v>
      </c>
      <c r="W167" s="13">
        <v>3114.7329100000002</v>
      </c>
      <c r="X167" s="13">
        <v>3216.26001</v>
      </c>
      <c r="Y167" s="13">
        <v>3317.7165530000002</v>
      </c>
      <c r="Z167" s="13">
        <v>3419.7204590000001</v>
      </c>
      <c r="AA167" s="13">
        <v>3521.5969239999999</v>
      </c>
      <c r="AB167" s="13">
        <v>3613.9064939999998</v>
      </c>
      <c r="AC167" s="13">
        <v>3718.8808589999999</v>
      </c>
      <c r="AD167" s="13">
        <v>3857.2421880000002</v>
      </c>
      <c r="AE167" s="14">
        <v>3.6795000000000001E-2</v>
      </c>
    </row>
    <row r="168" spans="1:31" ht="15" customHeight="1"/>
    <row r="169" spans="1:31" ht="15" customHeight="1">
      <c r="A169" s="11" t="s">
        <v>75</v>
      </c>
    </row>
    <row r="170" spans="1:31" ht="15" customHeight="1">
      <c r="A170" s="12" t="s">
        <v>76</v>
      </c>
      <c r="B170" s="21">
        <v>0</v>
      </c>
      <c r="C170" s="21">
        <v>0</v>
      </c>
      <c r="D170" s="21">
        <v>0.65</v>
      </c>
      <c r="E170" s="21">
        <v>0.72</v>
      </c>
      <c r="F170" s="21">
        <v>0.79</v>
      </c>
      <c r="G170" s="21">
        <v>0.86</v>
      </c>
      <c r="H170" s="21">
        <v>0.93</v>
      </c>
      <c r="I170" s="21">
        <v>1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1">
        <v>0</v>
      </c>
      <c r="X170" s="21">
        <v>0</v>
      </c>
      <c r="Y170" s="21">
        <v>0</v>
      </c>
      <c r="Z170" s="21">
        <v>0</v>
      </c>
      <c r="AA170" s="21">
        <v>0</v>
      </c>
      <c r="AB170" s="21">
        <v>0</v>
      </c>
      <c r="AC170" s="21">
        <v>0</v>
      </c>
      <c r="AD170" s="21">
        <v>0</v>
      </c>
      <c r="AE170" s="15" t="s">
        <v>2</v>
      </c>
    </row>
    <row r="171" spans="1:31" ht="15" customHeight="1">
      <c r="A171" s="12" t="s">
        <v>77</v>
      </c>
      <c r="B171" s="21">
        <v>0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0.7</v>
      </c>
      <c r="K171" s="21">
        <v>0.77500000000000002</v>
      </c>
      <c r="L171" s="21">
        <v>0.85</v>
      </c>
      <c r="M171" s="21">
        <v>0.92500000000000004</v>
      </c>
      <c r="N171" s="21">
        <v>1</v>
      </c>
      <c r="O171" s="21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  <c r="AE171" s="15" t="s">
        <v>2</v>
      </c>
    </row>
    <row r="172" spans="1:31" ht="15" customHeight="1">
      <c r="A172" s="12" t="s">
        <v>78</v>
      </c>
      <c r="B172" s="21">
        <v>0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0.75</v>
      </c>
      <c r="P172" s="21">
        <v>0.81</v>
      </c>
      <c r="Q172" s="21">
        <v>0.87</v>
      </c>
      <c r="R172" s="21">
        <v>0.94</v>
      </c>
      <c r="S172" s="21">
        <v>1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  <c r="AE172" s="15" t="s">
        <v>2</v>
      </c>
    </row>
    <row r="173" spans="1:31" ht="15" customHeight="1">
      <c r="A173" s="12" t="s">
        <v>79</v>
      </c>
      <c r="B173" s="21">
        <v>0</v>
      </c>
      <c r="C173" s="21">
        <v>0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0.75</v>
      </c>
      <c r="U173" s="21">
        <v>0.81</v>
      </c>
      <c r="V173" s="21">
        <v>0.87</v>
      </c>
      <c r="W173" s="21">
        <v>0.94</v>
      </c>
      <c r="X173" s="21">
        <v>1</v>
      </c>
      <c r="Y173" s="21">
        <v>0</v>
      </c>
      <c r="Z173" s="21">
        <v>0</v>
      </c>
      <c r="AA173" s="21">
        <v>0</v>
      </c>
      <c r="AB173" s="21">
        <v>0</v>
      </c>
      <c r="AC173" s="21">
        <v>0</v>
      </c>
      <c r="AD173" s="21">
        <v>0</v>
      </c>
      <c r="AE173" s="15" t="s">
        <v>2</v>
      </c>
    </row>
    <row r="174" spans="1:31" ht="15" customHeight="1">
      <c r="A174" s="12" t="s">
        <v>80</v>
      </c>
      <c r="B174" s="21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0.75</v>
      </c>
      <c r="Z174" s="21">
        <v>0.8</v>
      </c>
      <c r="AA174" s="21">
        <v>0.85</v>
      </c>
      <c r="AB174" s="21">
        <v>0.9</v>
      </c>
      <c r="AC174" s="21">
        <v>0.95</v>
      </c>
      <c r="AD174" s="21">
        <v>1</v>
      </c>
      <c r="AE174" s="15" t="s">
        <v>2</v>
      </c>
    </row>
    <row r="175" spans="1:31" ht="15" customHeight="1">
      <c r="A175" s="12" t="s">
        <v>81</v>
      </c>
      <c r="B175" s="21">
        <v>7.4999999999999993E-5</v>
      </c>
      <c r="C175" s="21">
        <v>7.4999999999999993E-5</v>
      </c>
      <c r="D175" s="21">
        <v>7.4999999999999993E-5</v>
      </c>
      <c r="E175" s="21">
        <v>7.4999999999999993E-5</v>
      </c>
      <c r="F175" s="21">
        <v>7.4999999999999993E-5</v>
      </c>
      <c r="G175" s="21">
        <v>7.4999999999999993E-5</v>
      </c>
      <c r="H175" s="21">
        <v>7.4999999999999993E-5</v>
      </c>
      <c r="I175" s="21">
        <v>7.4999999999999993E-5</v>
      </c>
      <c r="J175" s="21">
        <v>7.4999999999999993E-5</v>
      </c>
      <c r="K175" s="21">
        <v>7.4999999999999993E-5</v>
      </c>
      <c r="L175" s="21">
        <v>7.4999999999999993E-5</v>
      </c>
      <c r="M175" s="21">
        <v>7.4999999999999993E-5</v>
      </c>
      <c r="N175" s="21">
        <v>1.13E-4</v>
      </c>
      <c r="O175" s="21">
        <v>2.04E-4</v>
      </c>
      <c r="P175" s="21">
        <v>3.7399999999999998E-4</v>
      </c>
      <c r="Q175" s="21">
        <v>6.9200000000000002E-4</v>
      </c>
      <c r="R175" s="21">
        <v>1.258E-3</v>
      </c>
      <c r="S175" s="21">
        <v>2.2550000000000001E-3</v>
      </c>
      <c r="T175" s="21">
        <v>4.0029999999999996E-3</v>
      </c>
      <c r="U175" s="21">
        <v>6.9649999999999998E-3</v>
      </c>
      <c r="V175" s="21">
        <v>1.2035000000000001E-2</v>
      </c>
      <c r="W175" s="21">
        <v>2.0625999999999999E-2</v>
      </c>
      <c r="X175" s="21">
        <v>3.4721000000000002E-2</v>
      </c>
      <c r="Y175" s="21">
        <v>5.6951000000000002E-2</v>
      </c>
      <c r="Z175" s="21">
        <v>9.2224E-2</v>
      </c>
      <c r="AA175" s="21">
        <v>0.14680499999999999</v>
      </c>
      <c r="AB175" s="21">
        <v>0.22722700000000001</v>
      </c>
      <c r="AC175" s="21">
        <v>0.326625</v>
      </c>
      <c r="AD175" s="21">
        <v>0.44297500000000001</v>
      </c>
      <c r="AE175" s="14">
        <v>0.379467</v>
      </c>
    </row>
    <row r="176" spans="1:31" ht="15" customHeight="1">
      <c r="A176" s="12" t="s">
        <v>82</v>
      </c>
      <c r="B176" s="21">
        <v>7.4999999999999993E-5</v>
      </c>
      <c r="C176" s="21">
        <v>7.4999999999999993E-5</v>
      </c>
      <c r="D176" s="21">
        <v>7.4999999999999993E-5</v>
      </c>
      <c r="E176" s="21">
        <v>7.4999999999999993E-5</v>
      </c>
      <c r="F176" s="21">
        <v>7.4999999999999993E-5</v>
      </c>
      <c r="G176" s="21">
        <v>7.4999999999999993E-5</v>
      </c>
      <c r="H176" s="21">
        <v>7.4999999999999993E-5</v>
      </c>
      <c r="I176" s="21">
        <v>7.4999999999999993E-5</v>
      </c>
      <c r="J176" s="21">
        <v>7.4999999999999993E-5</v>
      </c>
      <c r="K176" s="21">
        <v>7.4999999999999993E-5</v>
      </c>
      <c r="L176" s="21">
        <v>7.4999999999999993E-5</v>
      </c>
      <c r="M176" s="21">
        <v>7.4999999999999993E-5</v>
      </c>
      <c r="N176" s="21">
        <v>7.4999999999999993E-5</v>
      </c>
      <c r="O176" s="21">
        <v>7.4999999999999993E-5</v>
      </c>
      <c r="P176" s="21">
        <v>7.4999999999999993E-5</v>
      </c>
      <c r="Q176" s="21">
        <v>7.4999999999999993E-5</v>
      </c>
      <c r="R176" s="21">
        <v>7.4999999999999993E-5</v>
      </c>
      <c r="S176" s="21">
        <v>7.4999999999999993E-5</v>
      </c>
      <c r="T176" s="21">
        <v>7.4999999999999993E-5</v>
      </c>
      <c r="U176" s="21">
        <v>7.4999999999999993E-5</v>
      </c>
      <c r="V176" s="21">
        <v>7.4999999999999993E-5</v>
      </c>
      <c r="W176" s="21">
        <v>7.4999999999999993E-5</v>
      </c>
      <c r="X176" s="21">
        <v>7.4999999999999993E-5</v>
      </c>
      <c r="Y176" s="21">
        <v>7.4999999999999993E-5</v>
      </c>
      <c r="Z176" s="21">
        <v>7.4999999999999993E-5</v>
      </c>
      <c r="AA176" s="21">
        <v>7.4999999999999993E-5</v>
      </c>
      <c r="AB176" s="21">
        <v>7.4999999999999993E-5</v>
      </c>
      <c r="AC176" s="21">
        <v>7.4999999999999993E-5</v>
      </c>
      <c r="AD176" s="21">
        <v>7.4999999999999993E-5</v>
      </c>
      <c r="AE176" s="14">
        <v>0</v>
      </c>
    </row>
    <row r="177" spans="1:31" ht="15" customHeight="1">
      <c r="A177" s="12" t="s">
        <v>83</v>
      </c>
      <c r="B177" s="21">
        <v>7.4999999999999993E-5</v>
      </c>
      <c r="C177" s="21">
        <v>7.4999999999999993E-5</v>
      </c>
      <c r="D177" s="21">
        <v>7.4999999999999993E-5</v>
      </c>
      <c r="E177" s="21">
        <v>7.4999999999999993E-5</v>
      </c>
      <c r="F177" s="21">
        <v>7.4999999999999993E-5</v>
      </c>
      <c r="G177" s="21">
        <v>7.4999999999999993E-5</v>
      </c>
      <c r="H177" s="21">
        <v>7.4999999999999993E-5</v>
      </c>
      <c r="I177" s="21">
        <v>7.4999999999999993E-5</v>
      </c>
      <c r="J177" s="21">
        <v>7.4999999999999993E-5</v>
      </c>
      <c r="K177" s="21">
        <v>7.4999999999999993E-5</v>
      </c>
      <c r="L177" s="21">
        <v>7.4999999999999993E-5</v>
      </c>
      <c r="M177" s="21">
        <v>7.4999999999999993E-5</v>
      </c>
      <c r="N177" s="21">
        <v>7.4999999999999993E-5</v>
      </c>
      <c r="O177" s="21">
        <v>7.4999999999999993E-5</v>
      </c>
      <c r="P177" s="21">
        <v>7.4999999999999993E-5</v>
      </c>
      <c r="Q177" s="21">
        <v>7.4999999999999993E-5</v>
      </c>
      <c r="R177" s="21">
        <v>7.4999999999999993E-5</v>
      </c>
      <c r="S177" s="21">
        <v>7.4999999999999993E-5</v>
      </c>
      <c r="T177" s="21">
        <v>7.4999999999999993E-5</v>
      </c>
      <c r="U177" s="21">
        <v>7.4999999999999993E-5</v>
      </c>
      <c r="V177" s="21">
        <v>7.4999999999999993E-5</v>
      </c>
      <c r="W177" s="21">
        <v>7.4999999999999993E-5</v>
      </c>
      <c r="X177" s="21">
        <v>7.4999999999999993E-5</v>
      </c>
      <c r="Y177" s="21">
        <v>7.4999999999999993E-5</v>
      </c>
      <c r="Z177" s="21">
        <v>7.4999999999999993E-5</v>
      </c>
      <c r="AA177" s="21">
        <v>7.4999999999999993E-5</v>
      </c>
      <c r="AB177" s="21">
        <v>7.4999999999999993E-5</v>
      </c>
      <c r="AC177" s="21">
        <v>7.4999999999999993E-5</v>
      </c>
      <c r="AD177" s="21">
        <v>7.4999999999999993E-5</v>
      </c>
      <c r="AE177" s="14">
        <v>0</v>
      </c>
    </row>
    <row r="178" spans="1:31" ht="15" customHeight="1">
      <c r="A178" s="12" t="s">
        <v>84</v>
      </c>
      <c r="B178" s="21">
        <v>7.4999999999999993E-5</v>
      </c>
      <c r="C178" s="21">
        <v>7.4999999999999993E-5</v>
      </c>
      <c r="D178" s="21">
        <v>7.4999999999999993E-5</v>
      </c>
      <c r="E178" s="21">
        <v>7.4999999999999993E-5</v>
      </c>
      <c r="F178" s="21">
        <v>7.4999999999999993E-5</v>
      </c>
      <c r="G178" s="21">
        <v>7.4999999999999993E-5</v>
      </c>
      <c r="H178" s="21">
        <v>7.4999999999999993E-5</v>
      </c>
      <c r="I178" s="21">
        <v>7.4999999999999993E-5</v>
      </c>
      <c r="J178" s="21">
        <v>7.4999999999999993E-5</v>
      </c>
      <c r="K178" s="21">
        <v>7.4999999999999993E-5</v>
      </c>
      <c r="L178" s="21">
        <v>7.4999999999999993E-5</v>
      </c>
      <c r="M178" s="21">
        <v>7.4999999999999993E-5</v>
      </c>
      <c r="N178" s="21">
        <v>7.4999999999999993E-5</v>
      </c>
      <c r="O178" s="21">
        <v>7.4999999999999993E-5</v>
      </c>
      <c r="P178" s="21">
        <v>7.4999999999999993E-5</v>
      </c>
      <c r="Q178" s="21">
        <v>7.4999999999999993E-5</v>
      </c>
      <c r="R178" s="21">
        <v>7.4999999999999993E-5</v>
      </c>
      <c r="S178" s="21">
        <v>7.4999999999999993E-5</v>
      </c>
      <c r="T178" s="21">
        <v>7.4999999999999993E-5</v>
      </c>
      <c r="U178" s="21">
        <v>7.4999999999999993E-5</v>
      </c>
      <c r="V178" s="21">
        <v>7.4999999999999993E-5</v>
      </c>
      <c r="W178" s="21">
        <v>7.4999999999999993E-5</v>
      </c>
      <c r="X178" s="21">
        <v>7.4999999999999993E-5</v>
      </c>
      <c r="Y178" s="21">
        <v>7.4999999999999993E-5</v>
      </c>
      <c r="Z178" s="21">
        <v>7.4999999999999993E-5</v>
      </c>
      <c r="AA178" s="21">
        <v>7.4999999999999993E-5</v>
      </c>
      <c r="AB178" s="21">
        <v>7.4999999999999993E-5</v>
      </c>
      <c r="AC178" s="21">
        <v>7.4999999999999993E-5</v>
      </c>
      <c r="AD178" s="21">
        <v>7.4999999999999993E-5</v>
      </c>
      <c r="AE178" s="14">
        <v>0</v>
      </c>
    </row>
    <row r="180" spans="1:31" ht="15" customHeight="1">
      <c r="A180" s="11" t="s">
        <v>85</v>
      </c>
    </row>
    <row r="181" spans="1:31" ht="15" customHeight="1">
      <c r="A181" s="11" t="s">
        <v>86</v>
      </c>
    </row>
    <row r="182" spans="1:31" ht="15" customHeight="1">
      <c r="A182" s="12" t="s">
        <v>57</v>
      </c>
      <c r="B182" s="20">
        <v>68.908912999999998</v>
      </c>
      <c r="C182" s="20">
        <v>69.470153999999994</v>
      </c>
      <c r="D182" s="20">
        <v>70.164848000000006</v>
      </c>
      <c r="E182" s="20">
        <v>70.970710999999994</v>
      </c>
      <c r="F182" s="20">
        <v>71.116600000000005</v>
      </c>
      <c r="G182" s="20">
        <v>71.262482000000006</v>
      </c>
      <c r="H182" s="20">
        <v>71.408371000000002</v>
      </c>
      <c r="I182" s="20">
        <v>71.554253000000003</v>
      </c>
      <c r="J182" s="20">
        <v>71.901604000000006</v>
      </c>
      <c r="K182" s="20">
        <v>72.162132</v>
      </c>
      <c r="L182" s="20">
        <v>72.422638000000006</v>
      </c>
      <c r="M182" s="20">
        <v>72.683143999999999</v>
      </c>
      <c r="N182" s="20">
        <v>72.943657000000002</v>
      </c>
      <c r="O182" s="20">
        <v>74.159385999999998</v>
      </c>
      <c r="P182" s="20">
        <v>74.534522999999993</v>
      </c>
      <c r="Q182" s="20">
        <v>74.909667999999996</v>
      </c>
      <c r="R182" s="20">
        <v>75.347320999999994</v>
      </c>
      <c r="S182" s="20">
        <v>75.722472999999994</v>
      </c>
      <c r="T182" s="20">
        <v>76.243492000000003</v>
      </c>
      <c r="U182" s="20">
        <v>76.785354999999996</v>
      </c>
      <c r="V182" s="20">
        <v>77.327231999999995</v>
      </c>
      <c r="W182" s="20">
        <v>77.959404000000006</v>
      </c>
      <c r="X182" s="20">
        <v>78.501273999999995</v>
      </c>
      <c r="Y182" s="20">
        <v>78.327599000000006</v>
      </c>
      <c r="Z182" s="20">
        <v>78.918098000000001</v>
      </c>
      <c r="AA182" s="20">
        <v>79.508590999999996</v>
      </c>
      <c r="AB182" s="20">
        <v>80.099091000000001</v>
      </c>
      <c r="AC182" s="20">
        <v>80.689589999999995</v>
      </c>
      <c r="AD182" s="20">
        <v>81.280074999999997</v>
      </c>
      <c r="AE182" s="14">
        <v>5.8320000000000004E-3</v>
      </c>
    </row>
    <row r="183" spans="1:31" ht="15" customHeight="1">
      <c r="A183" s="12" t="s">
        <v>58</v>
      </c>
      <c r="B183" s="20">
        <v>68.055533999999994</v>
      </c>
      <c r="C183" s="20">
        <v>68.692115999999999</v>
      </c>
      <c r="D183" s="20">
        <v>69.379035999999999</v>
      </c>
      <c r="E183" s="20">
        <v>70.175865000000002</v>
      </c>
      <c r="F183" s="20">
        <v>70.320114000000004</v>
      </c>
      <c r="G183" s="20">
        <v>70.464377999999996</v>
      </c>
      <c r="H183" s="20">
        <v>70.608626999999998</v>
      </c>
      <c r="I183" s="20">
        <v>70.752876000000001</v>
      </c>
      <c r="J183" s="20">
        <v>71.096335999999994</v>
      </c>
      <c r="K183" s="20">
        <v>71.353935000000007</v>
      </c>
      <c r="L183" s="20">
        <v>71.611534000000006</v>
      </c>
      <c r="M183" s="20">
        <v>71.869124999999997</v>
      </c>
      <c r="N183" s="20">
        <v>72.126709000000005</v>
      </c>
      <c r="O183" s="20">
        <v>73.328841999999995</v>
      </c>
      <c r="P183" s="20">
        <v>73.699776</v>
      </c>
      <c r="Q183" s="20">
        <v>74.070708999999994</v>
      </c>
      <c r="R183" s="20">
        <v>74.503463999999994</v>
      </c>
      <c r="S183" s="20">
        <v>74.874404999999996</v>
      </c>
      <c r="T183" s="20">
        <v>75.389595</v>
      </c>
      <c r="U183" s="20">
        <v>75.925392000000002</v>
      </c>
      <c r="V183" s="20">
        <v>76.461196999999999</v>
      </c>
      <c r="W183" s="20">
        <v>77.086287999999996</v>
      </c>
      <c r="X183" s="20">
        <v>77.622085999999996</v>
      </c>
      <c r="Y183" s="20">
        <v>77.450371000000004</v>
      </c>
      <c r="Z183" s="20">
        <v>78.034240999999994</v>
      </c>
      <c r="AA183" s="20">
        <v>78.618126000000004</v>
      </c>
      <c r="AB183" s="20">
        <v>79.202010999999999</v>
      </c>
      <c r="AC183" s="20">
        <v>79.785888999999997</v>
      </c>
      <c r="AD183" s="20">
        <v>80.369765999999998</v>
      </c>
      <c r="AE183" s="14">
        <v>5.8320000000000004E-3</v>
      </c>
    </row>
    <row r="184" spans="1:31" ht="15" customHeight="1">
      <c r="A184" s="12" t="s">
        <v>59</v>
      </c>
      <c r="B184" s="20">
        <v>45.748604</v>
      </c>
      <c r="C184" s="20">
        <v>46.127563000000002</v>
      </c>
      <c r="D184" s="20">
        <v>46.559489999999997</v>
      </c>
      <c r="E184" s="20">
        <v>47.094504999999998</v>
      </c>
      <c r="F184" s="20">
        <v>47.191642999999999</v>
      </c>
      <c r="G184" s="20">
        <v>47.288601</v>
      </c>
      <c r="H184" s="20">
        <v>47.385680999999998</v>
      </c>
      <c r="I184" s="20">
        <v>47.482784000000002</v>
      </c>
      <c r="J184" s="20">
        <v>47.713603999999997</v>
      </c>
      <c r="K184" s="20">
        <v>47.886901999999999</v>
      </c>
      <c r="L184" s="20">
        <v>48.060200000000002</v>
      </c>
      <c r="M184" s="20">
        <v>48.233485999999999</v>
      </c>
      <c r="N184" s="20">
        <v>48.406807000000001</v>
      </c>
      <c r="O184" s="20">
        <v>49.214042999999997</v>
      </c>
      <c r="P184" s="20">
        <v>49.463493</v>
      </c>
      <c r="Q184" s="20">
        <v>49.712975</v>
      </c>
      <c r="R184" s="20">
        <v>50.003990000000002</v>
      </c>
      <c r="S184" s="20">
        <v>50.253566999999997</v>
      </c>
      <c r="T184" s="20">
        <v>50.599986999999999</v>
      </c>
      <c r="U184" s="20">
        <v>50.960262</v>
      </c>
      <c r="V184" s="20">
        <v>51.320563999999997</v>
      </c>
      <c r="W184" s="20">
        <v>51.740825999999998</v>
      </c>
      <c r="X184" s="20">
        <v>52.101157999999998</v>
      </c>
      <c r="Y184" s="20">
        <v>51.986603000000002</v>
      </c>
      <c r="Z184" s="20">
        <v>52.379233999999997</v>
      </c>
      <c r="AA184" s="20">
        <v>52.771877000000003</v>
      </c>
      <c r="AB184" s="20">
        <v>53.164527999999997</v>
      </c>
      <c r="AC184" s="20">
        <v>53.557189999999999</v>
      </c>
      <c r="AD184" s="20">
        <v>53.949848000000003</v>
      </c>
      <c r="AE184" s="14">
        <v>5.8180000000000003E-3</v>
      </c>
    </row>
    <row r="185" spans="1:31" ht="15" customHeight="1">
      <c r="A185" s="12" t="s">
        <v>87</v>
      </c>
      <c r="B185" s="20">
        <v>66.493354999999994</v>
      </c>
      <c r="C185" s="20">
        <v>67.098190000000002</v>
      </c>
      <c r="D185" s="20">
        <v>66.345237999999995</v>
      </c>
      <c r="E185" s="20">
        <v>67.104500000000002</v>
      </c>
      <c r="F185" s="20">
        <v>67.238365000000002</v>
      </c>
      <c r="G185" s="20">
        <v>67.377953000000005</v>
      </c>
      <c r="H185" s="20">
        <v>67.514235999999997</v>
      </c>
      <c r="I185" s="20">
        <v>67.650351999999998</v>
      </c>
      <c r="J185" s="20">
        <v>67.976341000000005</v>
      </c>
      <c r="K185" s="20">
        <v>68.217117000000002</v>
      </c>
      <c r="L185" s="20">
        <v>68.458083999999999</v>
      </c>
      <c r="M185" s="20">
        <v>68.699721999999994</v>
      </c>
      <c r="N185" s="20">
        <v>68.940574999999995</v>
      </c>
      <c r="O185" s="20">
        <v>70.083816999999996</v>
      </c>
      <c r="P185" s="20">
        <v>70.431274000000002</v>
      </c>
      <c r="Q185" s="20">
        <v>70.777732999999998</v>
      </c>
      <c r="R185" s="20">
        <v>71.181572000000003</v>
      </c>
      <c r="S185" s="20">
        <v>71.524711999999994</v>
      </c>
      <c r="T185" s="20">
        <v>72.004317999999998</v>
      </c>
      <c r="U185" s="20">
        <v>72.502464000000003</v>
      </c>
      <c r="V185" s="20">
        <v>72.999709999999993</v>
      </c>
      <c r="W185" s="20">
        <v>73.581176999999997</v>
      </c>
      <c r="X185" s="20">
        <v>74.076438999999993</v>
      </c>
      <c r="Y185" s="20">
        <v>73.895706000000004</v>
      </c>
      <c r="Z185" s="20">
        <v>74.435248999999999</v>
      </c>
      <c r="AA185" s="20">
        <v>74.974068000000003</v>
      </c>
      <c r="AB185" s="20">
        <v>75.512153999999995</v>
      </c>
      <c r="AC185" s="20">
        <v>76.049637000000004</v>
      </c>
      <c r="AD185" s="20">
        <v>76.586517000000001</v>
      </c>
      <c r="AE185" s="14">
        <v>4.9109999999999996E-3</v>
      </c>
    </row>
    <row r="186" spans="1:31" ht="15" customHeight="1">
      <c r="A186" s="11" t="s">
        <v>88</v>
      </c>
    </row>
    <row r="187" spans="1:31" ht="15" customHeight="1">
      <c r="A187" s="12" t="s">
        <v>57</v>
      </c>
      <c r="B187" s="20">
        <v>65.570892000000001</v>
      </c>
      <c r="C187" s="20">
        <v>65.807609999999997</v>
      </c>
      <c r="D187" s="20">
        <v>65.745887999999994</v>
      </c>
      <c r="E187" s="20">
        <v>66.009688999999995</v>
      </c>
      <c r="F187" s="20">
        <v>66.268646000000004</v>
      </c>
      <c r="G187" s="20">
        <v>66.547661000000005</v>
      </c>
      <c r="H187" s="20">
        <v>66.838722000000004</v>
      </c>
      <c r="I187" s="20">
        <v>67.204552000000007</v>
      </c>
      <c r="J187" s="20">
        <v>67.516166999999996</v>
      </c>
      <c r="K187" s="20">
        <v>67.868233000000004</v>
      </c>
      <c r="L187" s="20">
        <v>68.159569000000005</v>
      </c>
      <c r="M187" s="20">
        <v>68.401825000000002</v>
      </c>
      <c r="N187" s="20">
        <v>68.672950999999998</v>
      </c>
      <c r="O187" s="20">
        <v>68.975928999999994</v>
      </c>
      <c r="P187" s="20">
        <v>69.255500999999995</v>
      </c>
      <c r="Q187" s="20">
        <v>69.554992999999996</v>
      </c>
      <c r="R187" s="20">
        <v>69.871391000000003</v>
      </c>
      <c r="S187" s="20">
        <v>70.202361999999994</v>
      </c>
      <c r="T187" s="20">
        <v>70.551254</v>
      </c>
      <c r="U187" s="20">
        <v>70.905281000000002</v>
      </c>
      <c r="V187" s="20">
        <v>71.277946</v>
      </c>
      <c r="W187" s="20">
        <v>71.677306999999999</v>
      </c>
      <c r="X187" s="20">
        <v>72.095596</v>
      </c>
      <c r="Y187" s="20">
        <v>72.507057000000003</v>
      </c>
      <c r="Z187" s="20">
        <v>72.933098000000001</v>
      </c>
      <c r="AA187" s="20">
        <v>73.382271000000003</v>
      </c>
      <c r="AB187" s="20">
        <v>73.847328000000005</v>
      </c>
      <c r="AC187" s="20">
        <v>74.329727000000005</v>
      </c>
      <c r="AD187" s="20">
        <v>74.821303999999998</v>
      </c>
      <c r="AE187" s="14">
        <v>4.7660000000000003E-3</v>
      </c>
    </row>
    <row r="188" spans="1:31" ht="15" customHeight="1">
      <c r="A188" s="12" t="s">
        <v>58</v>
      </c>
      <c r="B188" s="20">
        <v>63.844154000000003</v>
      </c>
      <c r="C188" s="20">
        <v>64.219513000000006</v>
      </c>
      <c r="D188" s="20">
        <v>66.371467999999993</v>
      </c>
      <c r="E188" s="20">
        <v>66.568375000000003</v>
      </c>
      <c r="F188" s="20">
        <v>66.790886</v>
      </c>
      <c r="G188" s="20">
        <v>67.009583000000006</v>
      </c>
      <c r="H188" s="20">
        <v>67.290824999999998</v>
      </c>
      <c r="I188" s="20">
        <v>67.607353000000003</v>
      </c>
      <c r="J188" s="20">
        <v>67.902587999999994</v>
      </c>
      <c r="K188" s="20">
        <v>68.208748</v>
      </c>
      <c r="L188" s="20">
        <v>68.523758000000001</v>
      </c>
      <c r="M188" s="20">
        <v>68.794944999999998</v>
      </c>
      <c r="N188" s="20">
        <v>69.052543999999997</v>
      </c>
      <c r="O188" s="20">
        <v>69.305655999999999</v>
      </c>
      <c r="P188" s="20">
        <v>69.601439999999997</v>
      </c>
      <c r="Q188" s="20">
        <v>69.902343999999999</v>
      </c>
      <c r="R188" s="20">
        <v>70.209923000000003</v>
      </c>
      <c r="S188" s="20">
        <v>70.531959999999998</v>
      </c>
      <c r="T188" s="20">
        <v>70.865691999999996</v>
      </c>
      <c r="U188" s="20">
        <v>71.211021000000002</v>
      </c>
      <c r="V188" s="20">
        <v>71.585587000000004</v>
      </c>
      <c r="W188" s="20">
        <v>72.047049999999999</v>
      </c>
      <c r="X188" s="20">
        <v>72.486525999999998</v>
      </c>
      <c r="Y188" s="20">
        <v>72.916656000000003</v>
      </c>
      <c r="Z188" s="20">
        <v>73.291854999999998</v>
      </c>
      <c r="AA188" s="20">
        <v>73.760848999999993</v>
      </c>
      <c r="AB188" s="20">
        <v>74.250923</v>
      </c>
      <c r="AC188" s="20">
        <v>74.731269999999995</v>
      </c>
      <c r="AD188" s="20">
        <v>75.221603000000002</v>
      </c>
      <c r="AE188" s="14">
        <v>5.8739999999999999E-3</v>
      </c>
    </row>
    <row r="189" spans="1:31" ht="15" customHeight="1">
      <c r="A189" s="12" t="s">
        <v>59</v>
      </c>
      <c r="B189" s="20">
        <v>45.704467999999999</v>
      </c>
      <c r="C189" s="20">
        <v>45.908054</v>
      </c>
      <c r="D189" s="20">
        <v>45.958053999999997</v>
      </c>
      <c r="E189" s="20">
        <v>46.077075999999998</v>
      </c>
      <c r="F189" s="20">
        <v>46.219524</v>
      </c>
      <c r="G189" s="20">
        <v>46.357551999999998</v>
      </c>
      <c r="H189" s="20">
        <v>46.482635000000002</v>
      </c>
      <c r="I189" s="20">
        <v>46.609977999999998</v>
      </c>
      <c r="J189" s="20">
        <v>46.760478999999997</v>
      </c>
      <c r="K189" s="20">
        <v>46.919314999999997</v>
      </c>
      <c r="L189" s="20">
        <v>47.089115</v>
      </c>
      <c r="M189" s="20">
        <v>47.264290000000003</v>
      </c>
      <c r="N189" s="20">
        <v>47.426040999999998</v>
      </c>
      <c r="O189" s="20">
        <v>47.593826</v>
      </c>
      <c r="P189" s="20">
        <v>47.778885000000002</v>
      </c>
      <c r="Q189" s="20">
        <v>47.978157000000003</v>
      </c>
      <c r="R189" s="20">
        <v>48.171000999999997</v>
      </c>
      <c r="S189" s="20">
        <v>48.376491999999999</v>
      </c>
      <c r="T189" s="20">
        <v>48.606316</v>
      </c>
      <c r="U189" s="20">
        <v>48.836514000000001</v>
      </c>
      <c r="V189" s="20">
        <v>49.082920000000001</v>
      </c>
      <c r="W189" s="20">
        <v>49.366458999999999</v>
      </c>
      <c r="X189" s="20">
        <v>49.658389999999997</v>
      </c>
      <c r="Y189" s="20">
        <v>49.956505</v>
      </c>
      <c r="Z189" s="20">
        <v>50.284500000000001</v>
      </c>
      <c r="AA189" s="20">
        <v>50.634498999999998</v>
      </c>
      <c r="AB189" s="20">
        <v>50.988121</v>
      </c>
      <c r="AC189" s="20">
        <v>51.351588999999997</v>
      </c>
      <c r="AD189" s="20">
        <v>51.763987999999998</v>
      </c>
      <c r="AE189" s="14">
        <v>4.4559999999999999E-3</v>
      </c>
    </row>
    <row r="190" spans="1:31" ht="15" customHeight="1">
      <c r="A190" s="12" t="s">
        <v>87</v>
      </c>
      <c r="B190" s="20">
        <v>64.234809999999996</v>
      </c>
      <c r="C190" s="20">
        <v>65.884536999999995</v>
      </c>
      <c r="D190" s="20">
        <v>65.884536999999995</v>
      </c>
      <c r="E190" s="20">
        <v>66.105331000000007</v>
      </c>
      <c r="F190" s="20">
        <v>66.33287</v>
      </c>
      <c r="G190" s="20">
        <v>66.576324</v>
      </c>
      <c r="H190" s="20">
        <v>66.834541000000002</v>
      </c>
      <c r="I190" s="20">
        <v>67.143105000000006</v>
      </c>
      <c r="J190" s="20">
        <v>67.420745999999994</v>
      </c>
      <c r="K190" s="20">
        <v>67.721564999999998</v>
      </c>
      <c r="L190" s="20">
        <v>67.993628999999999</v>
      </c>
      <c r="M190" s="20">
        <v>68.229934999999998</v>
      </c>
      <c r="N190" s="20">
        <v>68.474838000000005</v>
      </c>
      <c r="O190" s="20">
        <v>68.737053000000003</v>
      </c>
      <c r="P190" s="20">
        <v>68.999427999999995</v>
      </c>
      <c r="Q190" s="20">
        <v>69.276131000000007</v>
      </c>
      <c r="R190" s="20">
        <v>69.560355999999999</v>
      </c>
      <c r="S190" s="20">
        <v>69.857169999999996</v>
      </c>
      <c r="T190" s="20">
        <v>70.170845</v>
      </c>
      <c r="U190" s="20">
        <v>70.48912</v>
      </c>
      <c r="V190" s="20">
        <v>70.827652</v>
      </c>
      <c r="W190" s="20">
        <v>71.209830999999994</v>
      </c>
      <c r="X190" s="20">
        <v>71.597733000000005</v>
      </c>
      <c r="Y190" s="20">
        <v>71.980095000000006</v>
      </c>
      <c r="Z190" s="20">
        <v>72.363074999999995</v>
      </c>
      <c r="AA190" s="20">
        <v>72.786354000000003</v>
      </c>
      <c r="AB190" s="20">
        <v>73.223633000000007</v>
      </c>
      <c r="AC190" s="20">
        <v>73.669785000000005</v>
      </c>
      <c r="AD190" s="20">
        <v>74.134513999999996</v>
      </c>
      <c r="AE190" s="14">
        <v>4.3790000000000001E-3</v>
      </c>
    </row>
    <row r="191" spans="1:31" ht="15" customHeight="1"/>
    <row r="192" spans="1:31" ht="15" customHeight="1">
      <c r="A192" s="11" t="s">
        <v>89</v>
      </c>
    </row>
    <row r="193" spans="1:31" ht="15" customHeight="1">
      <c r="A193" s="11" t="s">
        <v>90</v>
      </c>
    </row>
    <row r="194" spans="1:31" ht="15" customHeight="1">
      <c r="A194" s="12" t="s">
        <v>22</v>
      </c>
      <c r="B194" s="13">
        <v>2307.1999510000001</v>
      </c>
      <c r="C194" s="13">
        <v>2279.1000979999999</v>
      </c>
      <c r="D194" s="13">
        <v>2324.9123540000001</v>
      </c>
      <c r="E194" s="13">
        <v>2356.1989749999998</v>
      </c>
      <c r="F194" s="13">
        <v>2377.9187010000001</v>
      </c>
      <c r="G194" s="13">
        <v>2416.2170409999999</v>
      </c>
      <c r="H194" s="13">
        <v>2451.25</v>
      </c>
      <c r="I194" s="13">
        <v>2486.094971</v>
      </c>
      <c r="J194" s="13">
        <v>2522.2485350000002</v>
      </c>
      <c r="K194" s="13">
        <v>2550.7058109999998</v>
      </c>
      <c r="L194" s="13">
        <v>2583.7150879999999</v>
      </c>
      <c r="M194" s="13">
        <v>2623.1027829999998</v>
      </c>
      <c r="N194" s="13">
        <v>2663.3366700000001</v>
      </c>
      <c r="O194" s="13">
        <v>2704.679932</v>
      </c>
      <c r="P194" s="13">
        <v>2744.3093260000001</v>
      </c>
      <c r="Q194" s="13">
        <v>2784.2863769999999</v>
      </c>
      <c r="R194" s="13">
        <v>2821.5117190000001</v>
      </c>
      <c r="S194" s="13">
        <v>2853.9953609999998</v>
      </c>
      <c r="T194" s="13">
        <v>2882.7299800000001</v>
      </c>
      <c r="U194" s="13">
        <v>2908.7453609999998</v>
      </c>
      <c r="V194" s="13">
        <v>2933.7993160000001</v>
      </c>
      <c r="W194" s="13">
        <v>2957.2451169999999</v>
      </c>
      <c r="X194" s="13">
        <v>2978.7382809999999</v>
      </c>
      <c r="Y194" s="13">
        <v>2998.3903810000002</v>
      </c>
      <c r="Z194" s="13">
        <v>3016.0534670000002</v>
      </c>
      <c r="AA194" s="13">
        <v>3030.1020509999998</v>
      </c>
      <c r="AB194" s="13">
        <v>3042.3728030000002</v>
      </c>
      <c r="AC194" s="13">
        <v>3052.5610350000002</v>
      </c>
      <c r="AD194" s="13">
        <v>3060.9018550000001</v>
      </c>
      <c r="AE194" s="14">
        <v>1.0983E-2</v>
      </c>
    </row>
    <row r="195" spans="1:31" ht="15" customHeight="1">
      <c r="A195" s="12" t="s">
        <v>23</v>
      </c>
      <c r="B195" s="13">
        <v>345.51501500000001</v>
      </c>
      <c r="C195" s="13">
        <v>348.875336</v>
      </c>
      <c r="D195" s="13">
        <v>357.66055299999999</v>
      </c>
      <c r="E195" s="13">
        <v>371.32565299999999</v>
      </c>
      <c r="F195" s="13">
        <v>386.10916099999997</v>
      </c>
      <c r="G195" s="13">
        <v>398.859039</v>
      </c>
      <c r="H195" s="13">
        <v>413.423157</v>
      </c>
      <c r="I195" s="13">
        <v>428.408905</v>
      </c>
      <c r="J195" s="13">
        <v>441.28036500000002</v>
      </c>
      <c r="K195" s="13">
        <v>452.37252799999999</v>
      </c>
      <c r="L195" s="13">
        <v>462.85296599999998</v>
      </c>
      <c r="M195" s="13">
        <v>472.766571</v>
      </c>
      <c r="N195" s="13">
        <v>482.111603</v>
      </c>
      <c r="O195" s="13">
        <v>491.25192299999998</v>
      </c>
      <c r="P195" s="13">
        <v>499.47924799999998</v>
      </c>
      <c r="Q195" s="13">
        <v>507.127838</v>
      </c>
      <c r="R195" s="13">
        <v>514.35070800000005</v>
      </c>
      <c r="S195" s="13">
        <v>521.00903300000004</v>
      </c>
      <c r="T195" s="13">
        <v>527.30505400000004</v>
      </c>
      <c r="U195" s="13">
        <v>533.14257799999996</v>
      </c>
      <c r="V195" s="13">
        <v>538.28149399999995</v>
      </c>
      <c r="W195" s="13">
        <v>542.65765399999998</v>
      </c>
      <c r="X195" s="13">
        <v>546.70349099999999</v>
      </c>
      <c r="Y195" s="13">
        <v>550.46362299999998</v>
      </c>
      <c r="Z195" s="13">
        <v>554.13812299999995</v>
      </c>
      <c r="AA195" s="13">
        <v>557.26904300000001</v>
      </c>
      <c r="AB195" s="13">
        <v>559.86163299999998</v>
      </c>
      <c r="AC195" s="13">
        <v>562.38256799999999</v>
      </c>
      <c r="AD195" s="13">
        <v>564.65063499999997</v>
      </c>
      <c r="AE195" s="14">
        <v>1.7992999999999999E-2</v>
      </c>
    </row>
    <row r="196" spans="1:31" ht="15" customHeight="1">
      <c r="A196" s="12" t="s">
        <v>24</v>
      </c>
      <c r="B196" s="13">
        <v>161.71833799999999</v>
      </c>
      <c r="C196" s="13">
        <v>173.23081999999999</v>
      </c>
      <c r="D196" s="13">
        <v>191.65348800000001</v>
      </c>
      <c r="E196" s="13">
        <v>211.21937600000001</v>
      </c>
      <c r="F196" s="13">
        <v>235.56526199999999</v>
      </c>
      <c r="G196" s="13">
        <v>260.57427999999999</v>
      </c>
      <c r="H196" s="13">
        <v>288.71862800000002</v>
      </c>
      <c r="I196" s="13">
        <v>312.20721400000002</v>
      </c>
      <c r="J196" s="13">
        <v>336.58581500000003</v>
      </c>
      <c r="K196" s="13">
        <v>360.39080799999999</v>
      </c>
      <c r="L196" s="13">
        <v>385.27191199999999</v>
      </c>
      <c r="M196" s="13">
        <v>407.96935999999999</v>
      </c>
      <c r="N196" s="13">
        <v>429.03857399999998</v>
      </c>
      <c r="O196" s="13">
        <v>447.30523699999998</v>
      </c>
      <c r="P196" s="13">
        <v>465.90588400000001</v>
      </c>
      <c r="Q196" s="13">
        <v>481.53112800000002</v>
      </c>
      <c r="R196" s="13">
        <v>498.62756300000001</v>
      </c>
      <c r="S196" s="13">
        <v>513.96844499999997</v>
      </c>
      <c r="T196" s="13">
        <v>530.777466</v>
      </c>
      <c r="U196" s="13">
        <v>545.58715800000004</v>
      </c>
      <c r="V196" s="13">
        <v>560.38360599999999</v>
      </c>
      <c r="W196" s="13">
        <v>574.456909</v>
      </c>
      <c r="X196" s="13">
        <v>587.33783000000005</v>
      </c>
      <c r="Y196" s="13">
        <v>600.28546100000005</v>
      </c>
      <c r="Z196" s="13">
        <v>614.88629200000003</v>
      </c>
      <c r="AA196" s="13">
        <v>626.62066700000003</v>
      </c>
      <c r="AB196" s="13">
        <v>639.81445299999996</v>
      </c>
      <c r="AC196" s="13">
        <v>652.79162599999995</v>
      </c>
      <c r="AD196" s="13">
        <v>664.42950399999995</v>
      </c>
      <c r="AE196" s="14">
        <v>5.1048999999999997E-2</v>
      </c>
    </row>
    <row r="197" spans="1:31" ht="15" customHeight="1">
      <c r="A197" s="12" t="s">
        <v>25</v>
      </c>
      <c r="B197" s="13">
        <v>632.158997</v>
      </c>
      <c r="C197" s="13">
        <v>643.99389599999995</v>
      </c>
      <c r="D197" s="13">
        <v>662.68023700000003</v>
      </c>
      <c r="E197" s="13">
        <v>691.18218999999999</v>
      </c>
      <c r="F197" s="13">
        <v>726.74719200000004</v>
      </c>
      <c r="G197" s="13">
        <v>767.11511199999995</v>
      </c>
      <c r="H197" s="13">
        <v>810.661743</v>
      </c>
      <c r="I197" s="13">
        <v>856.02789299999995</v>
      </c>
      <c r="J197" s="13">
        <v>904.25494400000002</v>
      </c>
      <c r="K197" s="13">
        <v>956.408997</v>
      </c>
      <c r="L197" s="13">
        <v>1012.650024</v>
      </c>
      <c r="M197" s="13">
        <v>1072.677246</v>
      </c>
      <c r="N197" s="13">
        <v>1135.263672</v>
      </c>
      <c r="O197" s="13">
        <v>1200.0620120000001</v>
      </c>
      <c r="P197" s="13">
        <v>1265.6254879999999</v>
      </c>
      <c r="Q197" s="13">
        <v>1330.872314</v>
      </c>
      <c r="R197" s="13">
        <v>1396.2235109999999</v>
      </c>
      <c r="S197" s="13">
        <v>1460.240112</v>
      </c>
      <c r="T197" s="13">
        <v>1523.3238530000001</v>
      </c>
      <c r="U197" s="13">
        <v>1584.371948</v>
      </c>
      <c r="V197" s="13">
        <v>1641.215332</v>
      </c>
      <c r="W197" s="13">
        <v>1691.5115969999999</v>
      </c>
      <c r="X197" s="13">
        <v>1736.015625</v>
      </c>
      <c r="Y197" s="13">
        <v>1775.2567140000001</v>
      </c>
      <c r="Z197" s="13">
        <v>1813.0802000000001</v>
      </c>
      <c r="AA197" s="13">
        <v>1845.414307</v>
      </c>
      <c r="AB197" s="13">
        <v>1871.8275149999999</v>
      </c>
      <c r="AC197" s="13">
        <v>1893.8170170000001</v>
      </c>
      <c r="AD197" s="13">
        <v>1911.5766599999999</v>
      </c>
      <c r="AE197" s="14">
        <v>4.1119000000000003E-2</v>
      </c>
    </row>
    <row r="198" spans="1:31" ht="15" customHeight="1">
      <c r="A198" s="12" t="s">
        <v>26</v>
      </c>
      <c r="B198" s="13">
        <v>2628.141357</v>
      </c>
      <c r="C198" s="13">
        <v>2660.6804200000001</v>
      </c>
      <c r="D198" s="13">
        <v>2723.0463869999999</v>
      </c>
      <c r="E198" s="13">
        <v>2820.1525879999999</v>
      </c>
      <c r="F198" s="13">
        <v>2930.8210450000001</v>
      </c>
      <c r="G198" s="13">
        <v>3038.9309079999998</v>
      </c>
      <c r="H198" s="13">
        <v>3149.8562010000001</v>
      </c>
      <c r="I198" s="13">
        <v>3250.9865719999998</v>
      </c>
      <c r="J198" s="13">
        <v>3343.9316410000001</v>
      </c>
      <c r="K198" s="13">
        <v>3433.3066410000001</v>
      </c>
      <c r="L198" s="13">
        <v>3513.4663089999999</v>
      </c>
      <c r="M198" s="13">
        <v>3599.311279</v>
      </c>
      <c r="N198" s="13">
        <v>3677.669922</v>
      </c>
      <c r="O198" s="13">
        <v>3753.9965820000002</v>
      </c>
      <c r="P198" s="13">
        <v>3818.186768</v>
      </c>
      <c r="Q198" s="13">
        <v>3877.6960450000001</v>
      </c>
      <c r="R198" s="13">
        <v>3936.3354490000002</v>
      </c>
      <c r="S198" s="13">
        <v>3985.4819339999999</v>
      </c>
      <c r="T198" s="13">
        <v>4036.994385</v>
      </c>
      <c r="U198" s="13">
        <v>4084.827393</v>
      </c>
      <c r="V198" s="13">
        <v>4125.3505859999996</v>
      </c>
      <c r="W198" s="13">
        <v>4158.4951170000004</v>
      </c>
      <c r="X198" s="13">
        <v>4186.501953</v>
      </c>
      <c r="Y198" s="13">
        <v>4209.7373049999997</v>
      </c>
      <c r="Z198" s="13">
        <v>4236.2280270000001</v>
      </c>
      <c r="AA198" s="13">
        <v>4258.2875979999999</v>
      </c>
      <c r="AB198" s="13">
        <v>4270.5996089999999</v>
      </c>
      <c r="AC198" s="13">
        <v>4283.9555659999996</v>
      </c>
      <c r="AD198" s="13">
        <v>4293.173828</v>
      </c>
      <c r="AE198" s="14">
        <v>1.7878000000000002E-2</v>
      </c>
    </row>
    <row r="199" spans="1:31" ht="15" customHeight="1">
      <c r="A199" s="12" t="s">
        <v>27</v>
      </c>
      <c r="B199" s="13">
        <v>505.76711999999998</v>
      </c>
      <c r="C199" s="13">
        <v>496.96636999999998</v>
      </c>
      <c r="D199" s="13">
        <v>514.89367700000003</v>
      </c>
      <c r="E199" s="13">
        <v>532.09039299999995</v>
      </c>
      <c r="F199" s="13">
        <v>552.884094</v>
      </c>
      <c r="G199" s="13">
        <v>575.46826199999998</v>
      </c>
      <c r="H199" s="13">
        <v>599.42175299999997</v>
      </c>
      <c r="I199" s="13">
        <v>624.45459000000005</v>
      </c>
      <c r="J199" s="13">
        <v>650.82507299999997</v>
      </c>
      <c r="K199" s="13">
        <v>678.91619900000001</v>
      </c>
      <c r="L199" s="13">
        <v>707.85003700000004</v>
      </c>
      <c r="M199" s="13">
        <v>737.60906999999997</v>
      </c>
      <c r="N199" s="13">
        <v>767.67175299999997</v>
      </c>
      <c r="O199" s="13">
        <v>798.00354000000004</v>
      </c>
      <c r="P199" s="13">
        <v>829.23095699999999</v>
      </c>
      <c r="Q199" s="13">
        <v>858.64807099999996</v>
      </c>
      <c r="R199" s="13">
        <v>886.776611</v>
      </c>
      <c r="S199" s="13">
        <v>912.91302499999995</v>
      </c>
      <c r="T199" s="13">
        <v>936.90844700000002</v>
      </c>
      <c r="U199" s="13">
        <v>959.21972700000003</v>
      </c>
      <c r="V199" s="13">
        <v>979.09655799999996</v>
      </c>
      <c r="W199" s="13">
        <v>996.43743900000004</v>
      </c>
      <c r="X199" s="13">
        <v>1011.772461</v>
      </c>
      <c r="Y199" s="13">
        <v>1025.451172</v>
      </c>
      <c r="Z199" s="13">
        <v>1040.8186040000001</v>
      </c>
      <c r="AA199" s="13">
        <v>1054.5275879999999</v>
      </c>
      <c r="AB199" s="13">
        <v>1067.057495</v>
      </c>
      <c r="AC199" s="13">
        <v>1078.720947</v>
      </c>
      <c r="AD199" s="13">
        <v>1089.5736079999999</v>
      </c>
      <c r="AE199" s="14">
        <v>2.9502E-2</v>
      </c>
    </row>
    <row r="200" spans="1:31" ht="15" customHeight="1">
      <c r="A200" s="12" t="s">
        <v>28</v>
      </c>
      <c r="B200" s="13">
        <v>748.71460000000002</v>
      </c>
      <c r="C200" s="13">
        <v>796.06817599999999</v>
      </c>
      <c r="D200" s="13">
        <v>849.31933600000002</v>
      </c>
      <c r="E200" s="13">
        <v>905.01763900000003</v>
      </c>
      <c r="F200" s="13">
        <v>967.19317599999999</v>
      </c>
      <c r="G200" s="13">
        <v>1029.928711</v>
      </c>
      <c r="H200" s="13">
        <v>1090.133789</v>
      </c>
      <c r="I200" s="13">
        <v>1151.044678</v>
      </c>
      <c r="J200" s="13">
        <v>1216.364746</v>
      </c>
      <c r="K200" s="13">
        <v>1280.9145510000001</v>
      </c>
      <c r="L200" s="13">
        <v>1345.3198239999999</v>
      </c>
      <c r="M200" s="13">
        <v>1409.1525879999999</v>
      </c>
      <c r="N200" s="13">
        <v>1469.3388669999999</v>
      </c>
      <c r="O200" s="13">
        <v>1525.064697</v>
      </c>
      <c r="P200" s="13">
        <v>1576.8085940000001</v>
      </c>
      <c r="Q200" s="13">
        <v>1623.010254</v>
      </c>
      <c r="R200" s="13">
        <v>1664.301025</v>
      </c>
      <c r="S200" s="13">
        <v>1702.3093260000001</v>
      </c>
      <c r="T200" s="13">
        <v>1738.5795900000001</v>
      </c>
      <c r="U200" s="13">
        <v>1772.644043</v>
      </c>
      <c r="V200" s="13">
        <v>1802.8759769999999</v>
      </c>
      <c r="W200" s="13">
        <v>1829.4841309999999</v>
      </c>
      <c r="X200" s="13">
        <v>1854.2448730000001</v>
      </c>
      <c r="Y200" s="13">
        <v>1877.496582</v>
      </c>
      <c r="Z200" s="13">
        <v>1902.5336910000001</v>
      </c>
      <c r="AA200" s="13">
        <v>1925.1188959999999</v>
      </c>
      <c r="AB200" s="13">
        <v>1945.8920900000001</v>
      </c>
      <c r="AC200" s="13">
        <v>1966.6125489999999</v>
      </c>
      <c r="AD200" s="13">
        <v>1986.2998050000001</v>
      </c>
      <c r="AE200" s="14">
        <v>3.4445000000000003E-2</v>
      </c>
    </row>
    <row r="201" spans="1:31" ht="15" customHeight="1">
      <c r="A201" s="12" t="s">
        <v>29</v>
      </c>
      <c r="B201" s="13">
        <v>894.72851600000001</v>
      </c>
      <c r="C201" s="13">
        <v>936.07702600000005</v>
      </c>
      <c r="D201" s="13">
        <v>989.13147000000004</v>
      </c>
      <c r="E201" s="13">
        <v>1054.1710210000001</v>
      </c>
      <c r="F201" s="13">
        <v>1123.1633300000001</v>
      </c>
      <c r="G201" s="13">
        <v>1182.4223629999999</v>
      </c>
      <c r="H201" s="13">
        <v>1244.740967</v>
      </c>
      <c r="I201" s="13">
        <v>1305.843018</v>
      </c>
      <c r="J201" s="13">
        <v>1363.5048830000001</v>
      </c>
      <c r="K201" s="13">
        <v>1415.1660159999999</v>
      </c>
      <c r="L201" s="13">
        <v>1456.0354</v>
      </c>
      <c r="M201" s="13">
        <v>1488.0996090000001</v>
      </c>
      <c r="N201" s="13">
        <v>1509.735107</v>
      </c>
      <c r="O201" s="13">
        <v>1523.551514</v>
      </c>
      <c r="P201" s="13">
        <v>1532.0817870000001</v>
      </c>
      <c r="Q201" s="13">
        <v>1535.997314</v>
      </c>
      <c r="R201" s="13">
        <v>1536.355957</v>
      </c>
      <c r="S201" s="13">
        <v>1533.1264650000001</v>
      </c>
      <c r="T201" s="13">
        <v>1528.0310059999999</v>
      </c>
      <c r="U201" s="13">
        <v>1521.463135</v>
      </c>
      <c r="V201" s="13">
        <v>1513.2985839999999</v>
      </c>
      <c r="W201" s="13">
        <v>1503.6096190000001</v>
      </c>
      <c r="X201" s="13">
        <v>1493.1000979999999</v>
      </c>
      <c r="Y201" s="13">
        <v>1482.2687989999999</v>
      </c>
      <c r="Z201" s="13">
        <v>1473.549072</v>
      </c>
      <c r="AA201" s="13">
        <v>1464.0498050000001</v>
      </c>
      <c r="AB201" s="13">
        <v>1454.263428</v>
      </c>
      <c r="AC201" s="13">
        <v>1444.4819339999999</v>
      </c>
      <c r="AD201" s="13">
        <v>1434.5473629999999</v>
      </c>
      <c r="AE201" s="14">
        <v>1.5937E-2</v>
      </c>
    </row>
    <row r="202" spans="1:31" ht="15" customHeight="1">
      <c r="A202" s="12" t="s">
        <v>30</v>
      </c>
      <c r="B202" s="13">
        <v>1109.2126459999999</v>
      </c>
      <c r="C202" s="13">
        <v>1182.5426030000001</v>
      </c>
      <c r="D202" s="13">
        <v>1269.640991</v>
      </c>
      <c r="E202" s="13">
        <v>1365.3466800000001</v>
      </c>
      <c r="F202" s="13">
        <v>1478.0189210000001</v>
      </c>
      <c r="G202" s="13">
        <v>1603.2650149999999</v>
      </c>
      <c r="H202" s="13">
        <v>1729.01062</v>
      </c>
      <c r="I202" s="13">
        <v>1858.7429199999999</v>
      </c>
      <c r="J202" s="13">
        <v>1993.4849850000001</v>
      </c>
      <c r="K202" s="13">
        <v>2136.5678710000002</v>
      </c>
      <c r="L202" s="13">
        <v>2292.5483399999998</v>
      </c>
      <c r="M202" s="13">
        <v>2460.6611330000001</v>
      </c>
      <c r="N202" s="13">
        <v>2640.976807</v>
      </c>
      <c r="O202" s="13">
        <v>2820.9816890000002</v>
      </c>
      <c r="P202" s="13">
        <v>2999.704346</v>
      </c>
      <c r="Q202" s="13">
        <v>3174.161865</v>
      </c>
      <c r="R202" s="13">
        <v>3334.2290039999998</v>
      </c>
      <c r="S202" s="13">
        <v>3482.2221679999998</v>
      </c>
      <c r="T202" s="13">
        <v>3610.0021969999998</v>
      </c>
      <c r="U202" s="13">
        <v>3726.2697750000002</v>
      </c>
      <c r="V202" s="13">
        <v>3820.3767090000001</v>
      </c>
      <c r="W202" s="13">
        <v>3888.9865719999998</v>
      </c>
      <c r="X202" s="13">
        <v>3944.5583499999998</v>
      </c>
      <c r="Y202" s="13">
        <v>3986.9140619999998</v>
      </c>
      <c r="Z202" s="13">
        <v>4025.6791990000002</v>
      </c>
      <c r="AA202" s="13">
        <v>4052.952393</v>
      </c>
      <c r="AB202" s="13">
        <v>4062.0317380000001</v>
      </c>
      <c r="AC202" s="13">
        <v>4072.7495119999999</v>
      </c>
      <c r="AD202" s="13">
        <v>4084.6655270000001</v>
      </c>
      <c r="AE202" s="14">
        <v>4.6980000000000001E-2</v>
      </c>
    </row>
    <row r="203" spans="1:31" ht="15" customHeight="1">
      <c r="A203" s="12" t="s">
        <v>31</v>
      </c>
      <c r="B203" s="13">
        <v>685.73028599999998</v>
      </c>
      <c r="C203" s="13">
        <v>696.21105999999997</v>
      </c>
      <c r="D203" s="13">
        <v>717.86920199999997</v>
      </c>
      <c r="E203" s="13">
        <v>741.67150900000001</v>
      </c>
      <c r="F203" s="13">
        <v>765.13287400000002</v>
      </c>
      <c r="G203" s="13">
        <v>793.28082300000005</v>
      </c>
      <c r="H203" s="13">
        <v>822.38696300000004</v>
      </c>
      <c r="I203" s="13">
        <v>850.45996100000002</v>
      </c>
      <c r="J203" s="13">
        <v>874.86309800000004</v>
      </c>
      <c r="K203" s="13">
        <v>897.90106200000002</v>
      </c>
      <c r="L203" s="13">
        <v>919.91845699999999</v>
      </c>
      <c r="M203" s="13">
        <v>944.90026899999998</v>
      </c>
      <c r="N203" s="13">
        <v>967.67742899999996</v>
      </c>
      <c r="O203" s="13">
        <v>987.38708499999996</v>
      </c>
      <c r="P203" s="13">
        <v>1002.961487</v>
      </c>
      <c r="Q203" s="13">
        <v>1014.397461</v>
      </c>
      <c r="R203" s="13">
        <v>1024.5974120000001</v>
      </c>
      <c r="S203" s="13">
        <v>1030.459961</v>
      </c>
      <c r="T203" s="13">
        <v>1035.640625</v>
      </c>
      <c r="U203" s="13">
        <v>1039.137207</v>
      </c>
      <c r="V203" s="13">
        <v>1040.7254640000001</v>
      </c>
      <c r="W203" s="13">
        <v>1041.0009769999999</v>
      </c>
      <c r="X203" s="13">
        <v>1038.9868160000001</v>
      </c>
      <c r="Y203" s="13">
        <v>1035.7958980000001</v>
      </c>
      <c r="Z203" s="13">
        <v>1033.3220209999999</v>
      </c>
      <c r="AA203" s="13">
        <v>1028.862061</v>
      </c>
      <c r="AB203" s="13">
        <v>1023.029175</v>
      </c>
      <c r="AC203" s="13">
        <v>1018.116638</v>
      </c>
      <c r="AD203" s="13">
        <v>1013.4987180000001</v>
      </c>
      <c r="AE203" s="14">
        <v>1.4005E-2</v>
      </c>
    </row>
    <row r="204" spans="1:31" ht="15" customHeight="1">
      <c r="A204" s="12" t="s">
        <v>32</v>
      </c>
      <c r="B204" s="13">
        <v>1096.8950199999999</v>
      </c>
      <c r="C204" s="13">
        <v>1147.5512699999999</v>
      </c>
      <c r="D204" s="13">
        <v>1200.1345209999999</v>
      </c>
      <c r="E204" s="13">
        <v>1270.39563</v>
      </c>
      <c r="F204" s="13">
        <v>1355.46875</v>
      </c>
      <c r="G204" s="13">
        <v>1445.8129879999999</v>
      </c>
      <c r="H204" s="13">
        <v>1542.9296879999999</v>
      </c>
      <c r="I204" s="13">
        <v>1646.2597659999999</v>
      </c>
      <c r="J204" s="13">
        <v>1752.1521</v>
      </c>
      <c r="K204" s="13">
        <v>1861.6813959999999</v>
      </c>
      <c r="L204" s="13">
        <v>1971.373047</v>
      </c>
      <c r="M204" s="13">
        <v>2085.1655270000001</v>
      </c>
      <c r="N204" s="13">
        <v>2191.6896969999998</v>
      </c>
      <c r="O204" s="13">
        <v>2283.0717770000001</v>
      </c>
      <c r="P204" s="13">
        <v>2365.0539549999999</v>
      </c>
      <c r="Q204" s="13">
        <v>2439.4995119999999</v>
      </c>
      <c r="R204" s="13">
        <v>2508.1994629999999</v>
      </c>
      <c r="S204" s="13">
        <v>2565.5671390000002</v>
      </c>
      <c r="T204" s="13">
        <v>2618.0239259999998</v>
      </c>
      <c r="U204" s="13">
        <v>2662.3796390000002</v>
      </c>
      <c r="V204" s="13">
        <v>2697.703125</v>
      </c>
      <c r="W204" s="13">
        <v>2726.063232</v>
      </c>
      <c r="X204" s="13">
        <v>2748.720703</v>
      </c>
      <c r="Y204" s="13">
        <v>2766.6606449999999</v>
      </c>
      <c r="Z204" s="13">
        <v>2786.0939939999998</v>
      </c>
      <c r="AA204" s="13">
        <v>2800.5756839999999</v>
      </c>
      <c r="AB204" s="13">
        <v>2811.4008789999998</v>
      </c>
      <c r="AC204" s="13">
        <v>2821.2211910000001</v>
      </c>
      <c r="AD204" s="13">
        <v>2828.21875</v>
      </c>
      <c r="AE204" s="14">
        <v>3.3972000000000002E-2</v>
      </c>
    </row>
    <row r="205" spans="1:31" ht="15" customHeight="1">
      <c r="A205" s="12" t="s">
        <v>33</v>
      </c>
      <c r="B205" s="13">
        <v>334.23623700000002</v>
      </c>
      <c r="C205" s="13">
        <v>346.52298000000002</v>
      </c>
      <c r="D205" s="13">
        <v>361.846405</v>
      </c>
      <c r="E205" s="13">
        <v>382.966003</v>
      </c>
      <c r="F205" s="13">
        <v>410.04281600000002</v>
      </c>
      <c r="G205" s="13">
        <v>440.27804600000002</v>
      </c>
      <c r="H205" s="13">
        <v>475.42907700000001</v>
      </c>
      <c r="I205" s="13">
        <v>515.88934300000005</v>
      </c>
      <c r="J205" s="13">
        <v>561.23846400000002</v>
      </c>
      <c r="K205" s="13">
        <v>611.88098100000002</v>
      </c>
      <c r="L205" s="13">
        <v>666.15240500000004</v>
      </c>
      <c r="M205" s="13">
        <v>728.38586399999997</v>
      </c>
      <c r="N205" s="13">
        <v>793.02191200000004</v>
      </c>
      <c r="O205" s="13">
        <v>845.77581799999996</v>
      </c>
      <c r="P205" s="13">
        <v>899.301514</v>
      </c>
      <c r="Q205" s="13">
        <v>948.58813499999997</v>
      </c>
      <c r="R205" s="13">
        <v>998.45519999999999</v>
      </c>
      <c r="S205" s="13">
        <v>1041.247803</v>
      </c>
      <c r="T205" s="13">
        <v>1082.149414</v>
      </c>
      <c r="U205" s="13">
        <v>1119.572754</v>
      </c>
      <c r="V205" s="13">
        <v>1150.073975</v>
      </c>
      <c r="W205" s="13">
        <v>1176.102783</v>
      </c>
      <c r="X205" s="13">
        <v>1197.8969729999999</v>
      </c>
      <c r="Y205" s="13">
        <v>1215.611328</v>
      </c>
      <c r="Z205" s="13">
        <v>1233.4858400000001</v>
      </c>
      <c r="AA205" s="13">
        <v>1247.752197</v>
      </c>
      <c r="AB205" s="13">
        <v>1258.5969239999999</v>
      </c>
      <c r="AC205" s="13">
        <v>1269.15625</v>
      </c>
      <c r="AD205" s="13">
        <v>1277.885254</v>
      </c>
      <c r="AE205" s="14">
        <v>4.9521000000000003E-2</v>
      </c>
    </row>
    <row r="206" spans="1:31" ht="15" customHeight="1">
      <c r="A206" s="12" t="s">
        <v>34</v>
      </c>
      <c r="B206" s="13">
        <v>323.42279100000002</v>
      </c>
      <c r="C206" s="13">
        <v>336.25225799999998</v>
      </c>
      <c r="D206" s="13">
        <v>350.21847500000001</v>
      </c>
      <c r="E206" s="13">
        <v>370.126892</v>
      </c>
      <c r="F206" s="13">
        <v>390.06140099999999</v>
      </c>
      <c r="G206" s="13">
        <v>412.20272799999998</v>
      </c>
      <c r="H206" s="13">
        <v>433.69390900000002</v>
      </c>
      <c r="I206" s="13">
        <v>453.067139</v>
      </c>
      <c r="J206" s="13">
        <v>471.233093</v>
      </c>
      <c r="K206" s="13">
        <v>490.57455399999998</v>
      </c>
      <c r="L206" s="13">
        <v>508.91195699999997</v>
      </c>
      <c r="M206" s="13">
        <v>529.04748500000005</v>
      </c>
      <c r="N206" s="13">
        <v>550.21624799999995</v>
      </c>
      <c r="O206" s="13">
        <v>572.00952099999995</v>
      </c>
      <c r="P206" s="13">
        <v>593.49981700000001</v>
      </c>
      <c r="Q206" s="13">
        <v>613.25750700000003</v>
      </c>
      <c r="R206" s="13">
        <v>633.17175299999997</v>
      </c>
      <c r="S206" s="13">
        <v>651.30602999999996</v>
      </c>
      <c r="T206" s="13">
        <v>670.19647199999997</v>
      </c>
      <c r="U206" s="13">
        <v>689.46362299999998</v>
      </c>
      <c r="V206" s="13">
        <v>707.88879399999996</v>
      </c>
      <c r="W206" s="13">
        <v>726.06860400000005</v>
      </c>
      <c r="X206" s="13">
        <v>742.83557099999996</v>
      </c>
      <c r="Y206" s="13">
        <v>758.70251499999995</v>
      </c>
      <c r="Z206" s="13">
        <v>775.330017</v>
      </c>
      <c r="AA206" s="13">
        <v>790.48468000000003</v>
      </c>
      <c r="AB206" s="13">
        <v>804.582581</v>
      </c>
      <c r="AC206" s="13">
        <v>818.31451400000003</v>
      </c>
      <c r="AD206" s="13">
        <v>832.07885699999997</v>
      </c>
      <c r="AE206" s="14">
        <v>3.4126999999999998E-2</v>
      </c>
    </row>
    <row r="207" spans="1:31" ht="15" customHeight="1">
      <c r="A207" s="12" t="s">
        <v>54</v>
      </c>
      <c r="B207" s="13">
        <v>11773.440430000001</v>
      </c>
      <c r="C207" s="13">
        <v>12044.072265999999</v>
      </c>
      <c r="D207" s="13">
        <v>12513.007812</v>
      </c>
      <c r="E207" s="13">
        <v>13071.865234000001</v>
      </c>
      <c r="F207" s="13">
        <v>13699.126953000001</v>
      </c>
      <c r="G207" s="13">
        <v>14364.356444999999</v>
      </c>
      <c r="H207" s="13">
        <v>15051.65625</v>
      </c>
      <c r="I207" s="13">
        <v>15739.487305000001</v>
      </c>
      <c r="J207" s="13">
        <v>16431.966797000001</v>
      </c>
      <c r="K207" s="13">
        <v>17126.789062</v>
      </c>
      <c r="L207" s="13">
        <v>17826.066406000002</v>
      </c>
      <c r="M207" s="13">
        <v>18558.849609000001</v>
      </c>
      <c r="N207" s="13">
        <v>19277.748047000001</v>
      </c>
      <c r="O207" s="13">
        <v>19953.140625</v>
      </c>
      <c r="P207" s="13">
        <v>20592.150390999999</v>
      </c>
      <c r="Q207" s="13">
        <v>21189.074218999998</v>
      </c>
      <c r="R207" s="13">
        <v>21753.134765999999</v>
      </c>
      <c r="S207" s="13">
        <v>22253.847656000002</v>
      </c>
      <c r="T207" s="13">
        <v>22720.662109000001</v>
      </c>
      <c r="U207" s="13">
        <v>23146.822265999999</v>
      </c>
      <c r="V207" s="13">
        <v>23511.068359000001</v>
      </c>
      <c r="W207" s="13">
        <v>23812.121093999998</v>
      </c>
      <c r="X207" s="13">
        <v>24067.412109000001</v>
      </c>
      <c r="Y207" s="13">
        <v>24283.037109000001</v>
      </c>
      <c r="Z207" s="13">
        <v>24505.199218999998</v>
      </c>
      <c r="AA207" s="13">
        <v>24682.015625</v>
      </c>
      <c r="AB207" s="13">
        <v>24811.330077999999</v>
      </c>
      <c r="AC207" s="13">
        <v>24934.880859000001</v>
      </c>
      <c r="AD207" s="13">
        <v>25041.498047000001</v>
      </c>
      <c r="AE207" s="14">
        <v>2.7480000000000001E-2</v>
      </c>
    </row>
    <row r="208" spans="1:31" ht="15" customHeight="1">
      <c r="A208" s="12" t="s">
        <v>91</v>
      </c>
      <c r="B208" s="13">
        <v>25.114000000000001</v>
      </c>
      <c r="C208" s="13">
        <v>22.357997999999998</v>
      </c>
      <c r="D208" s="13">
        <v>22.647708999999999</v>
      </c>
      <c r="E208" s="13">
        <v>22.597695999999999</v>
      </c>
      <c r="F208" s="13">
        <v>22.556318000000001</v>
      </c>
      <c r="G208" s="13">
        <v>22.522082999999999</v>
      </c>
      <c r="H208" s="13">
        <v>22.493756999999999</v>
      </c>
      <c r="I208" s="13">
        <v>22.470321999999999</v>
      </c>
      <c r="J208" s="13">
        <v>22.450932000000002</v>
      </c>
      <c r="K208" s="13">
        <v>22.434888999999998</v>
      </c>
      <c r="L208" s="13">
        <v>22.421616</v>
      </c>
      <c r="M208" s="13">
        <v>22.410633000000001</v>
      </c>
      <c r="N208" s="13">
        <v>22.401546</v>
      </c>
      <c r="O208" s="13">
        <v>22.394030000000001</v>
      </c>
      <c r="P208" s="13">
        <v>22.387810000000002</v>
      </c>
      <c r="Q208" s="13">
        <v>22.382663999999998</v>
      </c>
      <c r="R208" s="13">
        <v>22.378405000000001</v>
      </c>
      <c r="S208" s="13">
        <v>22.374881999999999</v>
      </c>
      <c r="T208" s="13">
        <v>22.371967000000001</v>
      </c>
      <c r="U208" s="13">
        <v>22.369555999999999</v>
      </c>
      <c r="V208" s="13">
        <v>22.367560999999998</v>
      </c>
      <c r="W208" s="13">
        <v>22.36591</v>
      </c>
      <c r="X208" s="13">
        <v>22.364543999999999</v>
      </c>
      <c r="Y208" s="13">
        <v>22.363415</v>
      </c>
      <c r="Z208" s="13">
        <v>22.362477999999999</v>
      </c>
      <c r="AA208" s="13">
        <v>22.361706000000002</v>
      </c>
      <c r="AB208" s="13">
        <v>22.361065</v>
      </c>
      <c r="AC208" s="13">
        <v>22.360537000000001</v>
      </c>
      <c r="AD208" s="13">
        <v>22.360098000000001</v>
      </c>
      <c r="AE208" s="14">
        <v>3.0000000000000001E-6</v>
      </c>
    </row>
    <row r="209" spans="1:31" ht="15" customHeight="1">
      <c r="A209" s="12" t="s">
        <v>92</v>
      </c>
      <c r="B209" s="13">
        <v>556.13458300000002</v>
      </c>
      <c r="C209" s="13">
        <v>519.255493</v>
      </c>
      <c r="D209" s="13">
        <v>507.62103300000001</v>
      </c>
      <c r="E209" s="13">
        <v>498.41296399999999</v>
      </c>
      <c r="F209" s="13">
        <v>493.29992700000003</v>
      </c>
      <c r="G209" s="13">
        <v>490.98367300000001</v>
      </c>
      <c r="H209" s="13">
        <v>490.21383700000001</v>
      </c>
      <c r="I209" s="13">
        <v>490.04037499999998</v>
      </c>
      <c r="J209" s="13">
        <v>490.25991800000003</v>
      </c>
      <c r="K209" s="13">
        <v>490.66137700000002</v>
      </c>
      <c r="L209" s="13">
        <v>491.34613000000002</v>
      </c>
      <c r="M209" s="13">
        <v>491.97042800000003</v>
      </c>
      <c r="N209" s="13">
        <v>492.58978300000001</v>
      </c>
      <c r="O209" s="13">
        <v>495.86975100000001</v>
      </c>
      <c r="P209" s="13">
        <v>500.82681300000002</v>
      </c>
      <c r="Q209" s="13">
        <v>506.03518700000001</v>
      </c>
      <c r="R209" s="13">
        <v>511.506531</v>
      </c>
      <c r="S209" s="13">
        <v>517.209656</v>
      </c>
      <c r="T209" s="13">
        <v>523.14196800000002</v>
      </c>
      <c r="U209" s="13">
        <v>529.27355999999997</v>
      </c>
      <c r="V209" s="13">
        <v>535.64825399999995</v>
      </c>
      <c r="W209" s="13">
        <v>542.22851600000001</v>
      </c>
      <c r="X209" s="13">
        <v>549.03607199999999</v>
      </c>
      <c r="Y209" s="13">
        <v>556.06292699999995</v>
      </c>
      <c r="Z209" s="13">
        <v>563.27105700000004</v>
      </c>
      <c r="AA209" s="13">
        <v>570.73071300000004</v>
      </c>
      <c r="AB209" s="13">
        <v>578.36993399999994</v>
      </c>
      <c r="AC209" s="13">
        <v>586.18573000000004</v>
      </c>
      <c r="AD209" s="13">
        <v>594.17468299999996</v>
      </c>
      <c r="AE209" s="14">
        <v>5.0039999999999998E-3</v>
      </c>
    </row>
    <row r="210" spans="1:31" ht="15" customHeight="1" thickBot="1"/>
    <row r="211" spans="1:31" ht="15" customHeight="1">
      <c r="A211" s="33" t="s">
        <v>93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</row>
    <row r="212" spans="1:31" ht="15" customHeight="1">
      <c r="A212" s="18" t="s">
        <v>94</v>
      </c>
    </row>
    <row r="213" spans="1:31" ht="15" customHeight="1">
      <c r="A213" s="18" t="s">
        <v>3</v>
      </c>
    </row>
    <row r="214" spans="1:31" ht="15" customHeight="1">
      <c r="A214" s="18" t="s">
        <v>4</v>
      </c>
    </row>
    <row r="215" spans="1:31" ht="15" customHeight="1">
      <c r="A215" s="18" t="s">
        <v>101</v>
      </c>
    </row>
    <row r="216" spans="1:31" ht="15" customHeight="1">
      <c r="A216" s="18" t="s">
        <v>95</v>
      </c>
    </row>
    <row r="217" spans="1:31" ht="15" customHeight="1">
      <c r="A217" s="18" t="s">
        <v>102</v>
      </c>
    </row>
    <row r="218" spans="1:31" ht="15" customHeight="1">
      <c r="A218" s="18" t="s">
        <v>103</v>
      </c>
    </row>
    <row r="219" spans="1:31" ht="15" customHeight="1"/>
    <row r="220" spans="1:31" ht="15" customHeight="1"/>
    <row r="221" spans="1:31" ht="15" customHeight="1"/>
    <row r="222" spans="1:31" ht="15" customHeight="1"/>
    <row r="223" spans="1:31" ht="15" customHeight="1"/>
    <row r="224" spans="1:31" ht="15" customHeight="1"/>
    <row r="225" ht="15" customHeight="1"/>
    <row r="226" ht="15" customHeight="1"/>
    <row r="227" ht="15" customHeight="1"/>
  </sheetData>
  <mergeCells count="1">
    <mergeCell ref="A211:AE2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5"/>
  <cols>
    <col min="1" max="1" width="41.453125" customWidth="1"/>
  </cols>
  <sheetData>
    <row r="1" spans="1:2">
      <c r="A1" t="s">
        <v>165</v>
      </c>
      <c r="B1">
        <v>0.75</v>
      </c>
    </row>
    <row r="2" spans="1:2">
      <c r="A2" t="s">
        <v>166</v>
      </c>
      <c r="B2">
        <v>0.25</v>
      </c>
    </row>
    <row r="4" spans="1:2">
      <c r="A4" t="s">
        <v>167</v>
      </c>
    </row>
    <row r="5" spans="1:2">
      <c r="A5" t="s">
        <v>168</v>
      </c>
    </row>
    <row r="6" spans="1:2">
      <c r="A6" t="s">
        <v>171</v>
      </c>
    </row>
    <row r="7" spans="1:2">
      <c r="A7" t="s">
        <v>169</v>
      </c>
    </row>
    <row r="8" spans="1:2">
      <c r="A8" t="s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"/>
  <sheetViews>
    <sheetView topLeftCell="A14" workbookViewId="0">
      <selection activeCell="A25" sqref="A25"/>
    </sheetView>
  </sheetViews>
  <sheetFormatPr defaultColWidth="9.1796875" defaultRowHeight="14.5"/>
  <cols>
    <col min="1" max="1" width="45" style="57" customWidth="1"/>
    <col min="2" max="23" width="14" style="57" hidden="1" customWidth="1"/>
    <col min="24" max="26" width="14" style="57" customWidth="1"/>
    <col min="27" max="16384" width="9.1796875" style="57"/>
  </cols>
  <sheetData>
    <row r="1" spans="1:26">
      <c r="A1" s="55" t="s">
        <v>172</v>
      </c>
      <c r="B1" s="56"/>
      <c r="C1" s="56"/>
      <c r="D1" s="56"/>
    </row>
    <row r="2" spans="1:26">
      <c r="A2" s="58" t="s">
        <v>173</v>
      </c>
      <c r="B2" s="56"/>
      <c r="C2" s="56"/>
      <c r="D2" s="56"/>
    </row>
    <row r="3" spans="1:26">
      <c r="A3" s="55" t="s">
        <v>174</v>
      </c>
      <c r="B3" s="56"/>
      <c r="C3" s="56"/>
      <c r="D3" s="56"/>
    </row>
    <row r="4" spans="1:26">
      <c r="A4" s="58" t="s">
        <v>175</v>
      </c>
      <c r="B4" s="56"/>
      <c r="C4" s="56"/>
      <c r="D4" s="56"/>
    </row>
    <row r="5" spans="1:26">
      <c r="A5" s="59" t="s">
        <v>176</v>
      </c>
      <c r="B5" s="59">
        <v>1990</v>
      </c>
      <c r="C5" s="59">
        <v>1991</v>
      </c>
      <c r="D5" s="59">
        <v>1992</v>
      </c>
      <c r="E5" s="59">
        <v>1993</v>
      </c>
      <c r="F5" s="59">
        <v>1994</v>
      </c>
      <c r="G5" s="59">
        <v>1995</v>
      </c>
      <c r="H5" s="59">
        <v>1996</v>
      </c>
      <c r="I5" s="59">
        <v>1997</v>
      </c>
      <c r="J5" s="59">
        <v>1998</v>
      </c>
      <c r="K5" s="59">
        <v>1999</v>
      </c>
      <c r="L5" s="59">
        <v>2000</v>
      </c>
      <c r="M5" s="59">
        <v>2001</v>
      </c>
      <c r="N5" s="59">
        <v>2002</v>
      </c>
      <c r="O5" s="59">
        <v>2003</v>
      </c>
      <c r="P5" s="59">
        <v>2004</v>
      </c>
      <c r="Q5" s="59">
        <v>2005</v>
      </c>
      <c r="R5" s="59">
        <v>2006</v>
      </c>
      <c r="S5" s="59">
        <v>2007</v>
      </c>
      <c r="T5" s="59">
        <v>2008</v>
      </c>
      <c r="U5" s="59">
        <v>2009</v>
      </c>
      <c r="V5" s="59">
        <v>2010</v>
      </c>
      <c r="W5" s="59">
        <v>2011</v>
      </c>
      <c r="X5" s="59">
        <v>2012</v>
      </c>
      <c r="Y5" s="59">
        <v>2013</v>
      </c>
      <c r="Z5" s="59">
        <v>2014</v>
      </c>
    </row>
    <row r="6" spans="1:26">
      <c r="A6" s="60" t="s">
        <v>177</v>
      </c>
      <c r="B6" s="61">
        <v>5920</v>
      </c>
      <c r="C6" s="61">
        <v>6111</v>
      </c>
      <c r="D6" s="61">
        <v>6140</v>
      </c>
      <c r="E6" s="61">
        <v>5215</v>
      </c>
      <c r="F6" s="61">
        <v>5540</v>
      </c>
      <c r="G6" s="61">
        <v>5369</v>
      </c>
      <c r="H6" s="61">
        <v>5565</v>
      </c>
      <c r="I6" s="61">
        <v>5913</v>
      </c>
      <c r="J6" s="61">
        <v>6239</v>
      </c>
      <c r="K6" s="61">
        <v>6299</v>
      </c>
      <c r="L6" s="61">
        <v>6496</v>
      </c>
      <c r="M6" s="61">
        <v>6425</v>
      </c>
      <c r="N6" s="61">
        <v>6611</v>
      </c>
      <c r="O6" s="61">
        <v>6874</v>
      </c>
      <c r="P6" s="61">
        <v>7177</v>
      </c>
      <c r="Q6" s="61">
        <v>7915</v>
      </c>
      <c r="R6" s="61">
        <v>8038</v>
      </c>
      <c r="S6" s="61">
        <v>8072</v>
      </c>
      <c r="T6" s="61">
        <v>8305</v>
      </c>
      <c r="U6" s="61">
        <v>8322</v>
      </c>
      <c r="V6" s="61">
        <v>8243</v>
      </c>
      <c r="W6" s="61">
        <v>8577</v>
      </c>
      <c r="X6" s="61">
        <v>8675</v>
      </c>
      <c r="Y6" s="61">
        <v>8698</v>
      </c>
      <c r="Z6" s="61">
        <v>8632</v>
      </c>
    </row>
    <row r="7" spans="1:26">
      <c r="A7" s="62" t="s">
        <v>178</v>
      </c>
      <c r="B7" s="63">
        <v>1276</v>
      </c>
      <c r="C7" s="63">
        <v>1360</v>
      </c>
      <c r="D7" s="63">
        <v>1372</v>
      </c>
      <c r="E7" s="63">
        <v>1403</v>
      </c>
      <c r="F7" s="63">
        <v>1469</v>
      </c>
      <c r="G7" s="63">
        <v>1399</v>
      </c>
      <c r="H7" s="63">
        <v>1419</v>
      </c>
      <c r="I7" s="63">
        <v>1478</v>
      </c>
      <c r="J7" s="63">
        <v>1527</v>
      </c>
      <c r="K7" s="63">
        <v>1548</v>
      </c>
      <c r="L7" s="63">
        <v>1611</v>
      </c>
      <c r="M7" s="63">
        <v>1613</v>
      </c>
      <c r="N7" s="63">
        <v>1644</v>
      </c>
      <c r="O7" s="63">
        <v>1733</v>
      </c>
      <c r="P7" s="63">
        <v>1855</v>
      </c>
      <c r="Q7" s="63">
        <v>1913</v>
      </c>
      <c r="R7" s="63">
        <v>2023</v>
      </c>
      <c r="S7" s="63">
        <v>2176</v>
      </c>
      <c r="T7" s="63">
        <v>2303</v>
      </c>
      <c r="U7" s="63">
        <v>2200</v>
      </c>
      <c r="V7" s="63">
        <v>2243</v>
      </c>
      <c r="W7" s="63">
        <v>2291</v>
      </c>
      <c r="X7" s="63">
        <v>2299</v>
      </c>
      <c r="Y7" s="63">
        <v>2262</v>
      </c>
      <c r="Z7" s="63">
        <v>2246</v>
      </c>
    </row>
    <row r="8" spans="1:26">
      <c r="A8" s="60" t="s">
        <v>179</v>
      </c>
      <c r="B8" s="61">
        <v>74</v>
      </c>
      <c r="C8" s="61">
        <v>76</v>
      </c>
      <c r="D8" s="61">
        <v>85</v>
      </c>
      <c r="E8" s="61">
        <v>89</v>
      </c>
      <c r="F8" s="61">
        <v>100</v>
      </c>
      <c r="G8" s="61">
        <v>95</v>
      </c>
      <c r="H8" s="61">
        <v>92</v>
      </c>
      <c r="I8" s="61">
        <v>99</v>
      </c>
      <c r="J8" s="61">
        <v>109</v>
      </c>
      <c r="K8" s="61">
        <v>115</v>
      </c>
      <c r="L8" s="61">
        <v>116</v>
      </c>
      <c r="M8" s="61">
        <v>114</v>
      </c>
      <c r="N8" s="61">
        <v>110</v>
      </c>
      <c r="O8" s="61">
        <v>107</v>
      </c>
      <c r="P8" s="61">
        <v>118</v>
      </c>
      <c r="Q8" s="61">
        <v>113</v>
      </c>
      <c r="R8" s="61">
        <v>118</v>
      </c>
      <c r="S8" s="61">
        <v>134</v>
      </c>
      <c r="T8" s="61">
        <v>131</v>
      </c>
      <c r="U8" s="61">
        <v>111</v>
      </c>
      <c r="V8" s="61">
        <v>114</v>
      </c>
      <c r="W8" s="61">
        <v>115</v>
      </c>
      <c r="X8" s="61">
        <v>121</v>
      </c>
      <c r="Y8" s="61">
        <v>127</v>
      </c>
      <c r="Z8" s="61">
        <v>135</v>
      </c>
    </row>
    <row r="9" spans="1:26">
      <c r="A9" s="64" t="s">
        <v>180</v>
      </c>
      <c r="B9" s="65">
        <v>72</v>
      </c>
      <c r="C9" s="65">
        <v>75</v>
      </c>
      <c r="D9" s="65">
        <v>83</v>
      </c>
      <c r="E9" s="65">
        <v>89</v>
      </c>
      <c r="F9" s="65">
        <v>100</v>
      </c>
      <c r="G9" s="65">
        <v>92</v>
      </c>
      <c r="H9" s="65">
        <v>91</v>
      </c>
      <c r="I9" s="65">
        <v>98</v>
      </c>
      <c r="J9" s="65">
        <v>108</v>
      </c>
      <c r="K9" s="65">
        <v>114</v>
      </c>
      <c r="L9" s="65">
        <v>115</v>
      </c>
      <c r="M9" s="65">
        <v>113</v>
      </c>
      <c r="N9" s="65">
        <v>109</v>
      </c>
      <c r="O9" s="65">
        <v>106</v>
      </c>
      <c r="P9" s="65">
        <v>117</v>
      </c>
      <c r="Q9" s="65">
        <v>112</v>
      </c>
      <c r="R9" s="65">
        <v>117</v>
      </c>
      <c r="S9" s="65">
        <v>133</v>
      </c>
      <c r="T9" s="65">
        <v>130</v>
      </c>
      <c r="U9" s="65">
        <v>110</v>
      </c>
      <c r="V9" s="65">
        <v>113</v>
      </c>
      <c r="W9" s="65">
        <v>114</v>
      </c>
      <c r="X9" s="65">
        <v>120</v>
      </c>
      <c r="Y9" s="65">
        <v>126</v>
      </c>
      <c r="Z9" s="65">
        <v>134</v>
      </c>
    </row>
    <row r="10" spans="1:26">
      <c r="A10" s="66" t="s">
        <v>181</v>
      </c>
      <c r="B10" s="67">
        <v>2</v>
      </c>
      <c r="C10" s="67">
        <v>2</v>
      </c>
      <c r="D10" s="67">
        <v>1</v>
      </c>
      <c r="E10" s="67">
        <v>1</v>
      </c>
      <c r="F10" s="67">
        <v>1</v>
      </c>
      <c r="G10" s="67">
        <v>4</v>
      </c>
      <c r="H10" s="67">
        <v>1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</row>
    <row r="11" spans="1:26">
      <c r="A11" s="62" t="s">
        <v>182</v>
      </c>
      <c r="B11" s="63">
        <v>1147</v>
      </c>
      <c r="C11" s="63">
        <v>1230</v>
      </c>
      <c r="D11" s="63">
        <v>1245</v>
      </c>
      <c r="E11" s="63">
        <v>1274</v>
      </c>
      <c r="F11" s="63">
        <v>1313</v>
      </c>
      <c r="G11" s="63">
        <v>1253</v>
      </c>
      <c r="H11" s="63">
        <v>1274</v>
      </c>
      <c r="I11" s="63">
        <v>1321</v>
      </c>
      <c r="J11" s="63">
        <v>1358</v>
      </c>
      <c r="K11" s="63">
        <v>1357</v>
      </c>
      <c r="L11" s="63">
        <v>1417</v>
      </c>
      <c r="M11" s="63">
        <v>1432</v>
      </c>
      <c r="N11" s="63">
        <v>1476</v>
      </c>
      <c r="O11" s="63">
        <v>1568</v>
      </c>
      <c r="P11" s="63">
        <v>1677</v>
      </c>
      <c r="Q11" s="63">
        <v>1739</v>
      </c>
      <c r="R11" s="63">
        <v>1844</v>
      </c>
      <c r="S11" s="63">
        <v>1979</v>
      </c>
      <c r="T11" s="63">
        <v>2101</v>
      </c>
      <c r="U11" s="63">
        <v>2034</v>
      </c>
      <c r="V11" s="63">
        <v>2069</v>
      </c>
      <c r="W11" s="63">
        <v>2107</v>
      </c>
      <c r="X11" s="63">
        <v>2115</v>
      </c>
      <c r="Y11" s="63">
        <v>2075</v>
      </c>
      <c r="Z11" s="63">
        <v>2052</v>
      </c>
    </row>
    <row r="12" spans="1:26">
      <c r="A12" s="66" t="s">
        <v>183</v>
      </c>
      <c r="B12" s="67">
        <v>838</v>
      </c>
      <c r="C12" s="67">
        <v>903</v>
      </c>
      <c r="D12" s="67">
        <v>913</v>
      </c>
      <c r="E12" s="67">
        <v>930</v>
      </c>
      <c r="F12" s="67">
        <v>955</v>
      </c>
      <c r="G12" s="67">
        <v>929</v>
      </c>
      <c r="H12" s="67">
        <v>929</v>
      </c>
      <c r="I12" s="67">
        <v>958</v>
      </c>
      <c r="J12" s="67">
        <v>983</v>
      </c>
      <c r="K12" s="67">
        <v>956</v>
      </c>
      <c r="L12" s="67">
        <v>997</v>
      </c>
      <c r="M12" s="67">
        <v>1015</v>
      </c>
      <c r="N12" s="67">
        <v>1050</v>
      </c>
      <c r="O12" s="67">
        <v>1116</v>
      </c>
      <c r="P12" s="67">
        <v>1185</v>
      </c>
      <c r="Q12" s="67">
        <v>1248</v>
      </c>
      <c r="R12" s="67">
        <v>1335</v>
      </c>
      <c r="S12" s="67">
        <v>1414</v>
      </c>
      <c r="T12" s="67">
        <v>1477</v>
      </c>
      <c r="U12" s="67">
        <v>1473</v>
      </c>
      <c r="V12" s="67">
        <v>1491</v>
      </c>
      <c r="W12" s="67">
        <v>1501</v>
      </c>
      <c r="X12" s="67">
        <v>1506</v>
      </c>
      <c r="Y12" s="67">
        <v>1471</v>
      </c>
      <c r="Z12" s="67">
        <v>1455</v>
      </c>
    </row>
    <row r="13" spans="1:26">
      <c r="A13" s="64" t="s">
        <v>184</v>
      </c>
      <c r="B13" s="65">
        <v>294</v>
      </c>
      <c r="C13" s="65">
        <v>311</v>
      </c>
      <c r="D13" s="65">
        <v>315</v>
      </c>
      <c r="E13" s="65">
        <v>326</v>
      </c>
      <c r="F13" s="65">
        <v>342</v>
      </c>
      <c r="G13" s="65">
        <v>306</v>
      </c>
      <c r="H13" s="65">
        <v>326</v>
      </c>
      <c r="I13" s="65">
        <v>344</v>
      </c>
      <c r="J13" s="65">
        <v>355</v>
      </c>
      <c r="K13" s="65">
        <v>365</v>
      </c>
      <c r="L13" s="65">
        <v>375</v>
      </c>
      <c r="M13" s="65">
        <v>368</v>
      </c>
      <c r="N13" s="65">
        <v>372</v>
      </c>
      <c r="O13" s="65">
        <v>396</v>
      </c>
      <c r="P13" s="65">
        <v>436</v>
      </c>
      <c r="Q13" s="65">
        <v>441</v>
      </c>
      <c r="R13" s="65">
        <v>470</v>
      </c>
      <c r="S13" s="65">
        <v>518</v>
      </c>
      <c r="T13" s="65">
        <v>579</v>
      </c>
      <c r="U13" s="65">
        <v>519</v>
      </c>
      <c r="V13" s="65">
        <v>536</v>
      </c>
      <c r="W13" s="65">
        <v>560</v>
      </c>
      <c r="X13" s="65">
        <v>558</v>
      </c>
      <c r="Y13" s="65">
        <v>549</v>
      </c>
      <c r="Z13" s="65">
        <v>542</v>
      </c>
    </row>
    <row r="14" spans="1:26">
      <c r="A14" s="66" t="s">
        <v>185</v>
      </c>
      <c r="B14" s="67">
        <v>15</v>
      </c>
      <c r="C14" s="67">
        <v>16</v>
      </c>
      <c r="D14" s="67">
        <v>17</v>
      </c>
      <c r="E14" s="67">
        <v>18</v>
      </c>
      <c r="F14" s="67">
        <v>16</v>
      </c>
      <c r="G14" s="67">
        <v>18</v>
      </c>
      <c r="H14" s="67">
        <v>19</v>
      </c>
      <c r="I14" s="67">
        <v>19</v>
      </c>
      <c r="J14" s="67">
        <v>20</v>
      </c>
      <c r="K14" s="67">
        <v>36</v>
      </c>
      <c r="L14" s="67">
        <v>45</v>
      </c>
      <c r="M14" s="67">
        <v>49</v>
      </c>
      <c r="N14" s="67">
        <v>54</v>
      </c>
      <c r="O14" s="67">
        <v>56</v>
      </c>
      <c r="P14" s="67">
        <v>56</v>
      </c>
      <c r="Q14" s="67">
        <v>50</v>
      </c>
      <c r="R14" s="67">
        <v>39</v>
      </c>
      <c r="S14" s="67">
        <v>47</v>
      </c>
      <c r="T14" s="67">
        <v>45</v>
      </c>
      <c r="U14" s="67">
        <v>42</v>
      </c>
      <c r="V14" s="67">
        <v>42</v>
      </c>
      <c r="W14" s="67">
        <v>46</v>
      </c>
      <c r="X14" s="67">
        <v>51</v>
      </c>
      <c r="Y14" s="67">
        <v>55</v>
      </c>
      <c r="Z14" s="67">
        <v>55</v>
      </c>
    </row>
    <row r="15" spans="1:26">
      <c r="A15" s="62" t="s">
        <v>186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>
      <c r="A16" s="66" t="s">
        <v>187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>
      <c r="A17" s="64" t="s">
        <v>188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>
      <c r="A18" s="66" t="s">
        <v>184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>
      <c r="A19" s="62" t="s">
        <v>189</v>
      </c>
      <c r="B19" s="63">
        <v>27</v>
      </c>
      <c r="C19" s="63">
        <v>22</v>
      </c>
      <c r="D19" s="63">
        <v>22</v>
      </c>
      <c r="E19" s="63">
        <v>23</v>
      </c>
      <c r="F19" s="63">
        <v>26</v>
      </c>
      <c r="G19" s="63">
        <v>23</v>
      </c>
      <c r="H19" s="63">
        <v>24</v>
      </c>
      <c r="I19" s="63">
        <v>28</v>
      </c>
      <c r="J19" s="63">
        <v>23</v>
      </c>
      <c r="K19" s="63">
        <v>22</v>
      </c>
      <c r="L19" s="63">
        <v>23</v>
      </c>
      <c r="M19" s="63">
        <v>21</v>
      </c>
      <c r="N19" s="63">
        <v>22</v>
      </c>
      <c r="O19" s="63">
        <v>22</v>
      </c>
      <c r="P19" s="63">
        <v>24</v>
      </c>
      <c r="Q19" s="63">
        <v>24</v>
      </c>
      <c r="R19" s="63">
        <v>25</v>
      </c>
      <c r="S19" s="63">
        <v>26</v>
      </c>
      <c r="T19" s="63">
        <v>26</v>
      </c>
      <c r="U19" s="63">
        <v>23</v>
      </c>
      <c r="V19" s="63">
        <v>26</v>
      </c>
      <c r="W19" s="63">
        <v>29</v>
      </c>
      <c r="X19" s="63">
        <v>26</v>
      </c>
      <c r="Y19" s="63">
        <v>27</v>
      </c>
      <c r="Z19" s="63">
        <v>26</v>
      </c>
    </row>
    <row r="20" spans="1:26">
      <c r="A20" s="66" t="s">
        <v>190</v>
      </c>
      <c r="B20" s="67">
        <v>27</v>
      </c>
      <c r="C20" s="67">
        <v>22</v>
      </c>
      <c r="D20" s="67">
        <v>23</v>
      </c>
      <c r="E20" s="67">
        <v>23</v>
      </c>
      <c r="F20" s="67">
        <v>26</v>
      </c>
      <c r="G20" s="67">
        <v>23</v>
      </c>
      <c r="H20" s="67">
        <v>24</v>
      </c>
      <c r="I20" s="67">
        <v>28</v>
      </c>
      <c r="J20" s="67">
        <v>23</v>
      </c>
      <c r="K20" s="67">
        <v>22</v>
      </c>
      <c r="L20" s="67">
        <v>23</v>
      </c>
      <c r="M20" s="67">
        <v>21</v>
      </c>
      <c r="N20" s="67">
        <v>22</v>
      </c>
      <c r="O20" s="67">
        <v>22</v>
      </c>
      <c r="P20" s="67">
        <v>24</v>
      </c>
      <c r="Q20" s="67">
        <v>23</v>
      </c>
      <c r="R20" s="67">
        <v>25</v>
      </c>
      <c r="S20" s="67">
        <v>26</v>
      </c>
      <c r="T20" s="67">
        <v>26</v>
      </c>
      <c r="U20" s="67">
        <v>23</v>
      </c>
      <c r="V20" s="67">
        <v>26</v>
      </c>
      <c r="W20" s="67">
        <v>29</v>
      </c>
      <c r="X20" s="67">
        <v>26</v>
      </c>
      <c r="Y20" s="67">
        <v>27</v>
      </c>
      <c r="Z20" s="67">
        <v>26</v>
      </c>
    </row>
    <row r="21" spans="1:26">
      <c r="A21" s="64" t="s">
        <v>191</v>
      </c>
      <c r="B21" s="65"/>
      <c r="C21" s="65"/>
      <c r="D21" s="65">
        <v>15</v>
      </c>
      <c r="E21" s="65">
        <v>18</v>
      </c>
      <c r="F21" s="65">
        <v>19</v>
      </c>
      <c r="G21" s="65">
        <v>17</v>
      </c>
      <c r="H21" s="65">
        <v>18</v>
      </c>
      <c r="I21" s="65">
        <v>19</v>
      </c>
      <c r="J21" s="65">
        <v>22</v>
      </c>
      <c r="K21" s="65">
        <v>21</v>
      </c>
      <c r="L21" s="65">
        <v>22</v>
      </c>
      <c r="M21" s="65">
        <v>19</v>
      </c>
      <c r="N21" s="65">
        <v>20</v>
      </c>
      <c r="O21" s="65">
        <v>21</v>
      </c>
      <c r="P21" s="65">
        <v>23</v>
      </c>
      <c r="Q21" s="65">
        <v>22</v>
      </c>
      <c r="R21" s="65">
        <v>24</v>
      </c>
      <c r="S21" s="65">
        <v>24</v>
      </c>
      <c r="T21" s="65">
        <v>25</v>
      </c>
      <c r="U21" s="65">
        <v>23</v>
      </c>
      <c r="V21" s="65">
        <v>26</v>
      </c>
      <c r="W21" s="65">
        <v>28</v>
      </c>
      <c r="X21" s="65">
        <v>26</v>
      </c>
      <c r="Y21" s="65">
        <v>26</v>
      </c>
      <c r="Z21" s="65">
        <v>26</v>
      </c>
    </row>
    <row r="22" spans="1:26">
      <c r="A22" s="66" t="s">
        <v>192</v>
      </c>
      <c r="B22" s="67"/>
      <c r="C22" s="67"/>
      <c r="D22" s="67">
        <v>7</v>
      </c>
      <c r="E22" s="67">
        <v>5</v>
      </c>
      <c r="F22" s="67">
        <v>6</v>
      </c>
      <c r="G22" s="67">
        <v>5</v>
      </c>
      <c r="H22" s="67">
        <v>6</v>
      </c>
      <c r="I22" s="67">
        <v>9</v>
      </c>
      <c r="J22" s="67">
        <v>1</v>
      </c>
      <c r="K22" s="67">
        <v>1</v>
      </c>
      <c r="L22" s="67">
        <v>0</v>
      </c>
      <c r="M22" s="67">
        <v>1</v>
      </c>
      <c r="N22" s="67">
        <v>1</v>
      </c>
      <c r="O22" s="67">
        <v>1</v>
      </c>
      <c r="P22" s="67">
        <v>2</v>
      </c>
      <c r="Q22" s="67">
        <v>1</v>
      </c>
      <c r="R22" s="67">
        <v>1</v>
      </c>
      <c r="S22" s="67">
        <v>0</v>
      </c>
      <c r="T22" s="67">
        <v>1</v>
      </c>
      <c r="U22" s="67">
        <v>1</v>
      </c>
      <c r="V22" s="67">
        <v>0</v>
      </c>
      <c r="W22" s="67">
        <v>1</v>
      </c>
      <c r="X22" s="67">
        <v>1</v>
      </c>
      <c r="Y22" s="67">
        <v>1</v>
      </c>
      <c r="Z22" s="67">
        <v>1</v>
      </c>
    </row>
    <row r="23" spans="1:26">
      <c r="A23" s="64" t="s">
        <v>188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>
      <c r="A24" s="66" t="s">
        <v>192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>
      <c r="A25" s="62" t="s">
        <v>193</v>
      </c>
      <c r="B25" s="63">
        <v>3</v>
      </c>
      <c r="C25" s="63">
        <v>3</v>
      </c>
      <c r="D25" s="63">
        <v>3</v>
      </c>
      <c r="E25" s="63">
        <v>3</v>
      </c>
      <c r="F25" s="63">
        <v>3</v>
      </c>
      <c r="G25" s="63">
        <v>4</v>
      </c>
      <c r="H25" s="63">
        <v>4</v>
      </c>
      <c r="I25" s="63">
        <v>4</v>
      </c>
      <c r="J25" s="63">
        <v>4</v>
      </c>
      <c r="K25" s="63">
        <v>4</v>
      </c>
      <c r="L25" s="63">
        <v>4</v>
      </c>
      <c r="M25" s="63">
        <v>4</v>
      </c>
      <c r="N25" s="63">
        <v>4</v>
      </c>
      <c r="O25" s="63">
        <v>4</v>
      </c>
      <c r="P25" s="63">
        <v>4</v>
      </c>
      <c r="Q25" s="63">
        <v>4</v>
      </c>
      <c r="R25" s="63">
        <v>4</v>
      </c>
      <c r="S25" s="63">
        <v>4</v>
      </c>
      <c r="T25" s="63">
        <v>4</v>
      </c>
      <c r="U25" s="63">
        <v>4</v>
      </c>
      <c r="V25" s="63">
        <v>4</v>
      </c>
      <c r="W25" s="63">
        <v>4</v>
      </c>
      <c r="X25" s="63">
        <v>4</v>
      </c>
      <c r="Y25" s="63">
        <v>4</v>
      </c>
      <c r="Z25" s="63">
        <v>4</v>
      </c>
    </row>
    <row r="26" spans="1:26">
      <c r="A26" s="66" t="s">
        <v>188</v>
      </c>
      <c r="B26" s="67">
        <v>3</v>
      </c>
      <c r="C26" s="67">
        <v>3</v>
      </c>
      <c r="D26" s="67">
        <v>3</v>
      </c>
      <c r="E26" s="67">
        <v>3</v>
      </c>
      <c r="F26" s="67">
        <v>3</v>
      </c>
      <c r="G26" s="67">
        <v>4</v>
      </c>
      <c r="H26" s="67">
        <v>4</v>
      </c>
      <c r="I26" s="67">
        <v>4</v>
      </c>
      <c r="J26" s="67">
        <v>4</v>
      </c>
      <c r="K26" s="67">
        <v>4</v>
      </c>
      <c r="L26" s="67">
        <v>4</v>
      </c>
      <c r="M26" s="67">
        <v>4</v>
      </c>
      <c r="N26" s="67">
        <v>4</v>
      </c>
      <c r="O26" s="67">
        <v>4</v>
      </c>
      <c r="P26" s="67">
        <v>4</v>
      </c>
      <c r="Q26" s="67">
        <v>4</v>
      </c>
      <c r="R26" s="67">
        <v>4</v>
      </c>
      <c r="S26" s="67">
        <v>4</v>
      </c>
      <c r="T26" s="67">
        <v>4</v>
      </c>
      <c r="U26" s="67">
        <v>4</v>
      </c>
      <c r="V26" s="67">
        <v>4</v>
      </c>
      <c r="W26" s="67">
        <v>4</v>
      </c>
      <c r="X26" s="67">
        <v>4</v>
      </c>
      <c r="Y26" s="67">
        <v>4</v>
      </c>
      <c r="Z26" s="67">
        <v>4</v>
      </c>
    </row>
    <row r="27" spans="1:26">
      <c r="A27" s="64" t="s">
        <v>183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>
      <c r="A28" s="66" t="s">
        <v>184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>
      <c r="A29" s="64" t="s">
        <v>194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>
      <c r="A30" s="60" t="s">
        <v>195</v>
      </c>
      <c r="B30" s="61">
        <v>25</v>
      </c>
      <c r="C30" s="61">
        <v>29</v>
      </c>
      <c r="D30" s="61">
        <v>17</v>
      </c>
      <c r="E30" s="61">
        <v>14</v>
      </c>
      <c r="F30" s="61">
        <v>27</v>
      </c>
      <c r="G30" s="61">
        <v>24</v>
      </c>
      <c r="H30" s="61">
        <v>25</v>
      </c>
      <c r="I30" s="61">
        <v>26</v>
      </c>
      <c r="J30" s="61">
        <v>33</v>
      </c>
      <c r="K30" s="61">
        <v>50</v>
      </c>
      <c r="L30" s="61">
        <v>51</v>
      </c>
      <c r="M30" s="61">
        <v>42</v>
      </c>
      <c r="N30" s="61">
        <v>32</v>
      </c>
      <c r="O30" s="61">
        <v>32</v>
      </c>
      <c r="P30" s="61">
        <v>32</v>
      </c>
      <c r="Q30" s="61">
        <v>33</v>
      </c>
      <c r="R30" s="61">
        <v>32</v>
      </c>
      <c r="S30" s="61">
        <v>33</v>
      </c>
      <c r="T30" s="61">
        <v>41</v>
      </c>
      <c r="U30" s="61">
        <v>28</v>
      </c>
      <c r="V30" s="61">
        <v>30</v>
      </c>
      <c r="W30" s="61">
        <v>36</v>
      </c>
      <c r="X30" s="61">
        <v>33</v>
      </c>
      <c r="Y30" s="61">
        <v>29</v>
      </c>
      <c r="Z30" s="61">
        <v>29</v>
      </c>
    </row>
    <row r="31" spans="1:26">
      <c r="A31" s="64" t="s">
        <v>196</v>
      </c>
      <c r="B31" s="65">
        <v>21</v>
      </c>
      <c r="C31" s="65">
        <v>18</v>
      </c>
      <c r="D31" s="65">
        <v>2</v>
      </c>
      <c r="E31" s="65">
        <v>2</v>
      </c>
      <c r="F31" s="65">
        <v>2</v>
      </c>
      <c r="G31" s="65">
        <v>1</v>
      </c>
      <c r="H31" s="65">
        <v>2</v>
      </c>
      <c r="I31" s="65">
        <v>2</v>
      </c>
      <c r="J31" s="65">
        <v>3</v>
      </c>
      <c r="K31" s="65">
        <v>8</v>
      </c>
      <c r="L31" s="65">
        <v>7</v>
      </c>
      <c r="M31" s="65">
        <v>5</v>
      </c>
      <c r="N31" s="65">
        <v>4</v>
      </c>
      <c r="O31" s="65">
        <v>4</v>
      </c>
      <c r="P31" s="65">
        <v>3</v>
      </c>
      <c r="Q31" s="65">
        <v>3</v>
      </c>
      <c r="R31" s="65">
        <v>3</v>
      </c>
      <c r="S31" s="65">
        <v>3</v>
      </c>
      <c r="T31" s="65">
        <v>2</v>
      </c>
      <c r="U31" s="65">
        <v>2</v>
      </c>
      <c r="V31" s="65">
        <v>2</v>
      </c>
      <c r="W31" s="65">
        <v>2</v>
      </c>
      <c r="X31" s="65"/>
      <c r="Y31" s="65"/>
      <c r="Z31" s="65">
        <v>1</v>
      </c>
    </row>
    <row r="32" spans="1:26">
      <c r="A32" s="66" t="s">
        <v>190</v>
      </c>
      <c r="B32" s="67">
        <v>5</v>
      </c>
      <c r="C32" s="67">
        <v>12</v>
      </c>
      <c r="D32" s="67">
        <v>15</v>
      </c>
      <c r="E32" s="67">
        <v>12</v>
      </c>
      <c r="F32" s="67">
        <v>26</v>
      </c>
      <c r="G32" s="67">
        <v>23</v>
      </c>
      <c r="H32" s="67">
        <v>23</v>
      </c>
      <c r="I32" s="67">
        <v>25</v>
      </c>
      <c r="J32" s="67">
        <v>31</v>
      </c>
      <c r="K32" s="67">
        <v>42</v>
      </c>
      <c r="L32" s="67">
        <v>44</v>
      </c>
      <c r="M32" s="67">
        <v>37</v>
      </c>
      <c r="N32" s="67">
        <v>28</v>
      </c>
      <c r="O32" s="67">
        <v>29</v>
      </c>
      <c r="P32" s="67">
        <v>29</v>
      </c>
      <c r="Q32" s="67">
        <v>29</v>
      </c>
      <c r="R32" s="67">
        <v>29</v>
      </c>
      <c r="S32" s="67">
        <v>30</v>
      </c>
      <c r="T32" s="67">
        <v>39</v>
      </c>
      <c r="U32" s="67">
        <v>27</v>
      </c>
      <c r="V32" s="67">
        <v>28</v>
      </c>
      <c r="W32" s="67">
        <v>34</v>
      </c>
      <c r="X32" s="67">
        <v>32</v>
      </c>
      <c r="Y32" s="67">
        <v>29</v>
      </c>
      <c r="Z32" s="67">
        <v>29</v>
      </c>
    </row>
    <row r="33" spans="1:26">
      <c r="A33" s="64" t="s">
        <v>183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/>
  </sheetViews>
  <sheetFormatPr defaultRowHeight="14.5"/>
  <cols>
    <col min="1" max="1" width="24.26953125" customWidth="1"/>
    <col min="2" max="2" width="10.81640625" bestFit="1" customWidth="1"/>
  </cols>
  <sheetData>
    <row r="1" spans="1:20">
      <c r="A1" t="s">
        <v>5</v>
      </c>
      <c r="B1">
        <v>2012</v>
      </c>
      <c r="C1">
        <v>2013</v>
      </c>
      <c r="D1" s="71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2023</v>
      </c>
      <c r="N1" s="3">
        <v>2024</v>
      </c>
      <c r="O1" s="3">
        <v>2025</v>
      </c>
      <c r="P1" s="3">
        <v>2026</v>
      </c>
      <c r="Q1" s="3">
        <v>2027</v>
      </c>
      <c r="R1" s="3">
        <v>2028</v>
      </c>
      <c r="S1" s="3">
        <v>2029</v>
      </c>
      <c r="T1" s="3">
        <v>2030</v>
      </c>
    </row>
    <row r="2" spans="1:20" ht="29">
      <c r="A2" s="68" t="s">
        <v>200</v>
      </c>
      <c r="B2">
        <f>'NATS Data'!X26</f>
        <v>4</v>
      </c>
      <c r="C2" s="3">
        <f>'NATS Data'!Y26</f>
        <v>4</v>
      </c>
      <c r="D2" s="71">
        <f>'NATS Data'!Z26</f>
        <v>4</v>
      </c>
      <c r="E2" s="70">
        <f>$D2*(E$3/$D$3)</f>
        <v>4.0431902880618038</v>
      </c>
      <c r="F2" s="70">
        <f t="shared" ref="F2:T2" si="0">$D2*(F$3/$D$3)</f>
        <v>4.0855467823601863</v>
      </c>
      <c r="G2" s="70">
        <f t="shared" si="0"/>
        <v>4.1271394008088844</v>
      </c>
      <c r="H2" s="70">
        <f t="shared" si="0"/>
        <v>4.1678874172014639</v>
      </c>
      <c r="I2" s="70">
        <f t="shared" si="0"/>
        <v>4.2077042631659447</v>
      </c>
      <c r="J2" s="70">
        <f t="shared" si="0"/>
        <v>4.246537176228685</v>
      </c>
      <c r="K2" s="70">
        <f t="shared" si="0"/>
        <v>4.2845906914760405</v>
      </c>
      <c r="L2" s="70">
        <f t="shared" si="0"/>
        <v>4.3220577968885179</v>
      </c>
      <c r="M2" s="70">
        <f t="shared" si="0"/>
        <v>4.3588071211485282</v>
      </c>
      <c r="N2" s="70">
        <f t="shared" si="0"/>
        <v>4.3948190735822807</v>
      </c>
      <c r="O2" s="70">
        <f t="shared" si="0"/>
        <v>4.4300561313061637</v>
      </c>
      <c r="P2" s="70">
        <f t="shared" si="0"/>
        <v>4.464476296693114</v>
      </c>
      <c r="Q2" s="70">
        <f t="shared" si="0"/>
        <v>4.4980639281821091</v>
      </c>
      <c r="R2" s="70">
        <f t="shared" si="0"/>
        <v>4.5308165626118688</v>
      </c>
      <c r="S2" s="70">
        <f t="shared" si="0"/>
        <v>4.5627212266152322</v>
      </c>
      <c r="T2" s="70">
        <f t="shared" si="0"/>
        <v>4.5936899783702323</v>
      </c>
    </row>
    <row r="3" spans="1:20">
      <c r="A3" t="s">
        <v>198</v>
      </c>
      <c r="B3" s="69">
        <v>117053749.70031482</v>
      </c>
      <c r="C3" s="69">
        <v>118395053.83857793</v>
      </c>
      <c r="D3" s="69">
        <v>119713203.47999948</v>
      </c>
      <c r="E3" s="69">
        <v>121005815.41577512</v>
      </c>
      <c r="F3" s="69">
        <v>122273473.32093555</v>
      </c>
      <c r="G3" s="69">
        <v>123518269.71983927</v>
      </c>
      <c r="H3" s="69">
        <v>124737788.61429209</v>
      </c>
      <c r="I3" s="69">
        <v>125929439.1600115</v>
      </c>
      <c r="J3" s="69">
        <v>127091642.26581174</v>
      </c>
      <c r="K3" s="69">
        <v>128230519.31929573</v>
      </c>
      <c r="L3" s="69">
        <v>129351846.12280837</v>
      </c>
      <c r="M3" s="69">
        <v>130451690.95603113</v>
      </c>
      <c r="N3" s="69">
        <v>131529467.50338459</v>
      </c>
      <c r="O3" s="69">
        <v>132584052.76871851</v>
      </c>
      <c r="P3" s="69">
        <v>133614189.83441433</v>
      </c>
      <c r="Q3" s="69">
        <v>134619410.57512766</v>
      </c>
      <c r="R3" s="69">
        <v>135599641.27262661</v>
      </c>
      <c r="S3" s="69">
        <v>136554493.65607554</v>
      </c>
      <c r="T3" s="69">
        <v>137481335.77616751</v>
      </c>
    </row>
    <row r="4" spans="1:20" ht="29">
      <c r="A4" s="68" t="s">
        <v>199</v>
      </c>
      <c r="B4">
        <f>B2*'Conversion Factors'!$B$10</f>
        <v>3791200000000</v>
      </c>
      <c r="C4" s="3">
        <f>C2*'Conversion Factors'!$B$10</f>
        <v>3791200000000</v>
      </c>
      <c r="D4" s="3">
        <f>D2*'Conversion Factors'!$B$10</f>
        <v>3791200000000</v>
      </c>
      <c r="E4" s="3">
        <f>E2*'Conversion Factors'!$B$10</f>
        <v>3832135755024.9775</v>
      </c>
      <c r="F4" s="3">
        <f>F2*'Conversion Factors'!$B$10</f>
        <v>3872281240320.9844</v>
      </c>
      <c r="G4" s="3">
        <f>G2*'Conversion Factors'!$B$10</f>
        <v>3911702724086.6606</v>
      </c>
      <c r="H4" s="3">
        <f>H2*'Conversion Factors'!$B$10</f>
        <v>3950323694023.5474</v>
      </c>
      <c r="I4" s="3">
        <f>I2*'Conversion Factors'!$B$10</f>
        <v>3988062100628.6826</v>
      </c>
      <c r="J4" s="3">
        <f>J2*'Conversion Factors'!$B$10</f>
        <v>4024867935629.5479</v>
      </c>
      <c r="K4" s="3">
        <f>K2*'Conversion Factors'!$B$10</f>
        <v>4060935057380.9912</v>
      </c>
      <c r="L4" s="3">
        <f>L2*'Conversion Factors'!$B$10</f>
        <v>4096446379890.937</v>
      </c>
      <c r="M4" s="3">
        <f>M2*'Conversion Factors'!$B$10</f>
        <v>4131277389424.5752</v>
      </c>
      <c r="N4" s="3">
        <f>N2*'Conversion Factors'!$B$10</f>
        <v>4165409517941.2856</v>
      </c>
      <c r="O4" s="3">
        <f>O2*'Conversion Factors'!$B$10</f>
        <v>4198807201251.9819</v>
      </c>
      <c r="P4" s="3">
        <f>P2*'Conversion Factors'!$B$10</f>
        <v>4231430634005.7334</v>
      </c>
      <c r="Q4" s="3">
        <f>Q2*'Conversion Factors'!$B$10</f>
        <v>4263264991131.0029</v>
      </c>
      <c r="R4" s="3">
        <f>R2*'Conversion Factors'!$B$10</f>
        <v>4294307938043.5293</v>
      </c>
      <c r="S4" s="3">
        <f>S2*'Conversion Factors'!$B$10</f>
        <v>4324547178585.917</v>
      </c>
      <c r="T4" s="3">
        <f>T2*'Conversion Factors'!$B$10</f>
        <v>4353899361499.3062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/>
  <cols>
    <col min="1" max="1" width="35.6328125" customWidth="1"/>
    <col min="2" max="2" width="10" customWidth="1"/>
  </cols>
  <sheetData>
    <row r="1" spans="1:2">
      <c r="A1" t="s">
        <v>5</v>
      </c>
      <c r="B1">
        <v>2014</v>
      </c>
    </row>
    <row r="2" spans="1:2">
      <c r="A2" t="s">
        <v>144</v>
      </c>
      <c r="B2">
        <v>5101048000000</v>
      </c>
    </row>
    <row r="3" spans="1:2">
      <c r="A3" t="s">
        <v>145</v>
      </c>
      <c r="B3">
        <v>5825000000000</v>
      </c>
    </row>
    <row r="4" spans="1:2">
      <c r="A4" t="s">
        <v>146</v>
      </c>
      <c r="B4" s="31">
        <v>5670000000000</v>
      </c>
    </row>
    <row r="6" spans="1:2">
      <c r="A6" t="s">
        <v>147</v>
      </c>
      <c r="B6">
        <v>158.9</v>
      </c>
    </row>
    <row r="8" spans="1:2">
      <c r="A8" t="s">
        <v>162</v>
      </c>
      <c r="B8">
        <v>365</v>
      </c>
    </row>
    <row r="10" spans="1:2">
      <c r="A10" t="s">
        <v>197</v>
      </c>
      <c r="B10">
        <f>9.478*10^11</f>
        <v>947800000000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MX Road Veh Gas</vt:lpstr>
      <vt:lpstr>MX Road Veh Dies</vt:lpstr>
      <vt:lpstr>MX Nonroad Veh</vt:lpstr>
      <vt:lpstr>AEO Table 48</vt:lpstr>
      <vt:lpstr>Aircraft Fractions</vt:lpstr>
      <vt:lpstr>NATS Data</vt:lpstr>
      <vt:lpstr>MX Passenger Rail</vt:lpstr>
      <vt:lpstr>Conversion Factors</vt:lpstr>
      <vt:lpstr>BFFU-passengers</vt:lpstr>
      <vt:lpstr>BFFU-freight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2015-11-24T16:48:33Z</dcterms:modified>
</cp:coreProperties>
</file>