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na Bulos\Dropbox\InputData\bldgs\BDEQ\MEX\"/>
    </mc:Choice>
  </mc:AlternateContent>
  <bookViews>
    <workbookView xWindow="480" yWindow="465" windowWidth="27795" windowHeight="13620" tabRatio="670"/>
  </bookViews>
  <sheets>
    <sheet name="About" sheetId="1" r:id="rId1"/>
    <sheet name="Capacity by Type" sheetId="13" r:id="rId2"/>
    <sheet name="DG Capacity Tendency" sheetId="14" r:id="rId3"/>
    <sheet name="Urban vs Rural " sheetId="15" r:id="rId4"/>
    <sheet name="BDEQ-BEOfDS-urban-residential" sheetId="4" r:id="rId5"/>
    <sheet name="BDEQ-BEOfDS-rural-residential" sheetId="9" r:id="rId6"/>
    <sheet name="BDEQ-BEOfDS-commercial" sheetId="5" r:id="rId7"/>
    <sheet name="BDEQ-BDESC-urban-residential" sheetId="6" r:id="rId8"/>
    <sheet name="BDEQ-BDESC-rural-residential" sheetId="10" r:id="rId9"/>
    <sheet name="BDEQ-BDESC-commercial" sheetId="7" r:id="rId10"/>
  </sheets>
  <calcPr calcId="171027" concurrentCalc="0"/>
</workbook>
</file>

<file path=xl/calcChain.xml><?xml version="1.0" encoding="utf-8"?>
<calcChain xmlns="http://schemas.openxmlformats.org/spreadsheetml/2006/main">
  <c r="AJ7" i="5" l="1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A8" i="9"/>
  <c r="AB8" i="9"/>
  <c r="AC8" i="9"/>
  <c r="AD8" i="9"/>
  <c r="AE8" i="9"/>
  <c r="AF8" i="9"/>
  <c r="AG8" i="9"/>
  <c r="AH8" i="9"/>
  <c r="AI8" i="9"/>
  <c r="AJ8" i="9"/>
  <c r="AA9" i="9"/>
  <c r="AB9" i="9"/>
  <c r="AC9" i="9"/>
  <c r="AD9" i="9"/>
  <c r="AE9" i="9"/>
  <c r="AF9" i="9"/>
  <c r="AG9" i="9"/>
  <c r="AH9" i="9"/>
  <c r="AI9" i="9"/>
  <c r="AJ9" i="9"/>
  <c r="AA10" i="9"/>
  <c r="AB10" i="9"/>
  <c r="AC10" i="9"/>
  <c r="AD10" i="9"/>
  <c r="AE10" i="9"/>
  <c r="AF10" i="9"/>
  <c r="AG10" i="9"/>
  <c r="AH10" i="9"/>
  <c r="AI10" i="9"/>
  <c r="AJ10" i="9"/>
  <c r="AA11" i="9"/>
  <c r="AB11" i="9"/>
  <c r="AC11" i="9"/>
  <c r="AD11" i="9"/>
  <c r="AE11" i="9"/>
  <c r="AF11" i="9"/>
  <c r="AG11" i="9"/>
  <c r="AH11" i="9"/>
  <c r="AI11" i="9"/>
  <c r="AJ11" i="9"/>
  <c r="AA12" i="9"/>
  <c r="AB12" i="9"/>
  <c r="AC12" i="9"/>
  <c r="AD12" i="9"/>
  <c r="AE12" i="9"/>
  <c r="AF12" i="9"/>
  <c r="AG12" i="9"/>
  <c r="AH12" i="9"/>
  <c r="AI12" i="9"/>
  <c r="AJ12" i="9"/>
  <c r="AA13" i="9"/>
  <c r="AB13" i="9"/>
  <c r="AC13" i="9"/>
  <c r="AD13" i="9"/>
  <c r="AE13" i="9"/>
  <c r="AF13" i="9"/>
  <c r="AG13" i="9"/>
  <c r="AH13" i="9"/>
  <c r="AI13" i="9"/>
  <c r="AJ13" i="9"/>
  <c r="AA14" i="9"/>
  <c r="AB14" i="9"/>
  <c r="AC14" i="9"/>
  <c r="AD14" i="9"/>
  <c r="AE14" i="9"/>
  <c r="AF14" i="9"/>
  <c r="AG14" i="9"/>
  <c r="AH14" i="9"/>
  <c r="AI14" i="9"/>
  <c r="AJ14" i="9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H33" i="14"/>
  <c r="J33" i="14"/>
  <c r="L33" i="14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L36" i="14"/>
  <c r="G48" i="14"/>
  <c r="H49" i="14"/>
  <c r="G49" i="14"/>
  <c r="G50" i="14"/>
  <c r="G3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E44" i="14"/>
  <c r="E43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45" i="14"/>
  <c r="E46" i="14"/>
  <c r="E47" i="14"/>
  <c r="E48" i="14"/>
  <c r="G34" i="14"/>
  <c r="J34" i="14"/>
  <c r="N34" i="14"/>
  <c r="G35" i="14"/>
  <c r="J35" i="14"/>
  <c r="N35" i="14"/>
  <c r="G36" i="14"/>
  <c r="J36" i="14"/>
  <c r="N36" i="14"/>
  <c r="G37" i="14"/>
  <c r="J37" i="14"/>
  <c r="N37" i="14"/>
  <c r="G38" i="14"/>
  <c r="J38" i="14"/>
  <c r="N38" i="14"/>
  <c r="G39" i="14"/>
  <c r="J39" i="14"/>
  <c r="N39" i="14"/>
  <c r="G40" i="14"/>
  <c r="J40" i="14"/>
  <c r="N40" i="14"/>
  <c r="G41" i="14"/>
  <c r="J41" i="14"/>
  <c r="N41" i="14"/>
  <c r="G42" i="14"/>
  <c r="J42" i="14"/>
  <c r="N42" i="14"/>
  <c r="G43" i="14"/>
  <c r="J43" i="14"/>
  <c r="N43" i="14"/>
  <c r="G44" i="14"/>
  <c r="J44" i="14"/>
  <c r="N44" i="14"/>
  <c r="G45" i="14"/>
  <c r="J45" i="14"/>
  <c r="N45" i="14"/>
  <c r="G46" i="14"/>
  <c r="J46" i="14"/>
  <c r="N46" i="14"/>
  <c r="G47" i="14"/>
  <c r="J47" i="14"/>
  <c r="N47" i="14"/>
  <c r="J48" i="14"/>
  <c r="N48" i="14"/>
  <c r="J49" i="14"/>
  <c r="N49" i="14"/>
  <c r="J50" i="14"/>
  <c r="N50" i="14"/>
  <c r="G51" i="14"/>
  <c r="J51" i="14"/>
  <c r="N51" i="14"/>
  <c r="G52" i="14"/>
  <c r="J52" i="14"/>
  <c r="N52" i="14"/>
  <c r="G53" i="14"/>
  <c r="J53" i="14"/>
  <c r="N53" i="14"/>
  <c r="G54" i="14"/>
  <c r="J54" i="14"/>
  <c r="N54" i="14"/>
  <c r="G55" i="14"/>
  <c r="J55" i="14"/>
  <c r="N55" i="14"/>
  <c r="G56" i="14"/>
  <c r="J56" i="14"/>
  <c r="N56" i="14"/>
  <c r="G57" i="14"/>
  <c r="J57" i="14"/>
  <c r="N57" i="14"/>
  <c r="G58" i="14"/>
  <c r="J58" i="14"/>
  <c r="N58" i="14"/>
  <c r="G59" i="14"/>
  <c r="J59" i="14"/>
  <c r="N59" i="14"/>
  <c r="G60" i="14"/>
  <c r="J60" i="14"/>
  <c r="N60" i="14"/>
  <c r="G61" i="14"/>
  <c r="J61" i="14"/>
  <c r="N61" i="14"/>
  <c r="G62" i="14"/>
  <c r="J62" i="14"/>
  <c r="N62" i="14"/>
  <c r="G63" i="14"/>
  <c r="J63" i="14"/>
  <c r="N63" i="14"/>
  <c r="G64" i="14"/>
  <c r="J64" i="14"/>
  <c r="N64" i="14"/>
  <c r="G65" i="14"/>
  <c r="J65" i="14"/>
  <c r="N65" i="14"/>
  <c r="G66" i="14"/>
  <c r="J66" i="14"/>
  <c r="N66" i="14"/>
  <c r="G67" i="14"/>
  <c r="J67" i="14"/>
  <c r="N67" i="14"/>
  <c r="G68" i="14"/>
  <c r="J68" i="14"/>
  <c r="N68" i="14"/>
  <c r="G69" i="14"/>
  <c r="J69" i="14"/>
  <c r="N69" i="14"/>
  <c r="G70" i="14"/>
  <c r="J70" i="14"/>
  <c r="N70" i="14"/>
  <c r="G71" i="14"/>
  <c r="J71" i="14"/>
  <c r="N71" i="14"/>
  <c r="G72" i="14"/>
  <c r="J72" i="14"/>
  <c r="N72" i="14"/>
  <c r="G73" i="14"/>
  <c r="J73" i="14"/>
  <c r="N73" i="14"/>
  <c r="G74" i="14"/>
  <c r="J74" i="14"/>
  <c r="N74" i="14"/>
  <c r="G75" i="14"/>
  <c r="J75" i="14"/>
  <c r="N75" i="14"/>
  <c r="G76" i="14"/>
  <c r="J76" i="14"/>
  <c r="N76" i="14"/>
  <c r="N33" i="14"/>
  <c r="I34" i="14"/>
  <c r="M34" i="14"/>
  <c r="I35" i="14"/>
  <c r="M35" i="14"/>
  <c r="I36" i="14"/>
  <c r="M36" i="14"/>
  <c r="I37" i="14"/>
  <c r="M37" i="14"/>
  <c r="I38" i="14"/>
  <c r="M38" i="14"/>
  <c r="I39" i="14"/>
  <c r="M39" i="14"/>
  <c r="I40" i="14"/>
  <c r="M40" i="14"/>
  <c r="I41" i="14"/>
  <c r="M41" i="14"/>
  <c r="I42" i="14"/>
  <c r="M42" i="14"/>
  <c r="I43" i="14"/>
  <c r="M43" i="14"/>
  <c r="I44" i="14"/>
  <c r="M44" i="14"/>
  <c r="I45" i="14"/>
  <c r="M45" i="14"/>
  <c r="I46" i="14"/>
  <c r="M46" i="14"/>
  <c r="I47" i="14"/>
  <c r="M47" i="14"/>
  <c r="I48" i="14"/>
  <c r="M48" i="14"/>
  <c r="I49" i="14"/>
  <c r="M49" i="14"/>
  <c r="I50" i="14"/>
  <c r="M50" i="14"/>
  <c r="I51" i="14"/>
  <c r="M51" i="14"/>
  <c r="I52" i="14"/>
  <c r="M52" i="14"/>
  <c r="I53" i="14"/>
  <c r="M53" i="14"/>
  <c r="I54" i="14"/>
  <c r="M54" i="14"/>
  <c r="I55" i="14"/>
  <c r="M55" i="14"/>
  <c r="I56" i="14"/>
  <c r="M56" i="14"/>
  <c r="I57" i="14"/>
  <c r="M57" i="14"/>
  <c r="I58" i="14"/>
  <c r="M58" i="14"/>
  <c r="I59" i="14"/>
  <c r="M59" i="14"/>
  <c r="I60" i="14"/>
  <c r="M60" i="14"/>
  <c r="I61" i="14"/>
  <c r="M61" i="14"/>
  <c r="I62" i="14"/>
  <c r="M62" i="14"/>
  <c r="I63" i="14"/>
  <c r="M63" i="14"/>
  <c r="I64" i="14"/>
  <c r="M64" i="14"/>
  <c r="I65" i="14"/>
  <c r="M65" i="14"/>
  <c r="I66" i="14"/>
  <c r="M66" i="14"/>
  <c r="I67" i="14"/>
  <c r="M67" i="14"/>
  <c r="I68" i="14"/>
  <c r="M68" i="14"/>
  <c r="I69" i="14"/>
  <c r="M69" i="14"/>
  <c r="I70" i="14"/>
  <c r="M70" i="14"/>
  <c r="I71" i="14"/>
  <c r="M71" i="14"/>
  <c r="I72" i="14"/>
  <c r="M72" i="14"/>
  <c r="I73" i="14"/>
  <c r="M73" i="14"/>
  <c r="I74" i="14"/>
  <c r="M74" i="14"/>
  <c r="I75" i="14"/>
  <c r="M75" i="14"/>
  <c r="I76" i="14"/>
  <c r="M76" i="14"/>
  <c r="I33" i="14"/>
  <c r="M33" i="14"/>
  <c r="H34" i="14"/>
  <c r="L34" i="14"/>
  <c r="H35" i="14"/>
  <c r="L35" i="14"/>
  <c r="H36" i="14"/>
  <c r="H37" i="14"/>
  <c r="L37" i="14"/>
  <c r="H38" i="14"/>
  <c r="L38" i="14"/>
  <c r="H39" i="14"/>
  <c r="L39" i="14"/>
  <c r="H40" i="14"/>
  <c r="L40" i="14"/>
  <c r="H41" i="14"/>
  <c r="L41" i="14"/>
  <c r="H42" i="14"/>
  <c r="L42" i="14"/>
  <c r="H43" i="14"/>
  <c r="L43" i="14"/>
  <c r="H44" i="14"/>
  <c r="L44" i="14"/>
  <c r="H45" i="14"/>
  <c r="L45" i="14"/>
  <c r="H46" i="14"/>
  <c r="L46" i="14"/>
  <c r="H47" i="14"/>
  <c r="L47" i="14"/>
  <c r="H48" i="14"/>
  <c r="L48" i="14"/>
  <c r="L49" i="14"/>
  <c r="H50" i="14"/>
  <c r="L50" i="14"/>
  <c r="H51" i="14"/>
  <c r="L51" i="14"/>
  <c r="H52" i="14"/>
  <c r="L52" i="14"/>
  <c r="H53" i="14"/>
  <c r="L53" i="14"/>
  <c r="H54" i="14"/>
  <c r="L54" i="14"/>
  <c r="H55" i="14"/>
  <c r="L55" i="14"/>
  <c r="H56" i="14"/>
  <c r="L56" i="14"/>
  <c r="H57" i="14"/>
  <c r="L57" i="14"/>
  <c r="H58" i="14"/>
  <c r="L58" i="14"/>
  <c r="H59" i="14"/>
  <c r="L59" i="14"/>
  <c r="H60" i="14"/>
  <c r="L60" i="14"/>
  <c r="H61" i="14"/>
  <c r="L61" i="14"/>
  <c r="H62" i="14"/>
  <c r="L62" i="14"/>
  <c r="H63" i="14"/>
  <c r="L63" i="14"/>
  <c r="H64" i="14"/>
  <c r="L64" i="14"/>
  <c r="H65" i="14"/>
  <c r="L65" i="14"/>
  <c r="H66" i="14"/>
  <c r="L66" i="14"/>
  <c r="H67" i="14"/>
  <c r="L67" i="14"/>
  <c r="H68" i="14"/>
  <c r="L68" i="14"/>
  <c r="H69" i="14"/>
  <c r="L69" i="14"/>
  <c r="H70" i="14"/>
  <c r="L70" i="14"/>
  <c r="H71" i="14"/>
  <c r="L71" i="14"/>
  <c r="H72" i="14"/>
  <c r="L72" i="14"/>
  <c r="H73" i="14"/>
  <c r="L73" i="14"/>
  <c r="H74" i="14"/>
  <c r="L74" i="14"/>
  <c r="H75" i="14"/>
  <c r="L75" i="14"/>
  <c r="H76" i="14"/>
  <c r="L76" i="14"/>
  <c r="AA8" i="6"/>
  <c r="AB8" i="6"/>
  <c r="AC8" i="6"/>
  <c r="AD8" i="6"/>
  <c r="AE8" i="6"/>
  <c r="AF8" i="6"/>
  <c r="AG8" i="6"/>
  <c r="AH8" i="6"/>
  <c r="AI8" i="6"/>
  <c r="AJ8" i="6"/>
  <c r="AA9" i="6"/>
  <c r="AB9" i="6"/>
  <c r="AC9" i="6"/>
  <c r="AD9" i="6"/>
  <c r="AE9" i="6"/>
  <c r="AF9" i="6"/>
  <c r="AG9" i="6"/>
  <c r="AH9" i="6"/>
  <c r="AI9" i="6"/>
  <c r="AJ9" i="6"/>
  <c r="AA10" i="6"/>
  <c r="AB10" i="6"/>
  <c r="AC10" i="6"/>
  <c r="AD10" i="6"/>
  <c r="AE10" i="6"/>
  <c r="AF10" i="6"/>
  <c r="AG10" i="6"/>
  <c r="AH10" i="6"/>
  <c r="AI10" i="6"/>
  <c r="AJ10" i="6"/>
  <c r="AA11" i="6"/>
  <c r="AB11" i="6"/>
  <c r="AC11" i="6"/>
  <c r="AD11" i="6"/>
  <c r="AE11" i="6"/>
  <c r="AF11" i="6"/>
  <c r="AG11" i="6"/>
  <c r="AH11" i="6"/>
  <c r="AI11" i="6"/>
  <c r="AJ11" i="6"/>
  <c r="AA12" i="6"/>
  <c r="AB12" i="6"/>
  <c r="AC12" i="6"/>
  <c r="AD12" i="6"/>
  <c r="AE12" i="6"/>
  <c r="AF12" i="6"/>
  <c r="AG12" i="6"/>
  <c r="AH12" i="6"/>
  <c r="AI12" i="6"/>
  <c r="AJ12" i="6"/>
  <c r="AA13" i="6"/>
  <c r="AB13" i="6"/>
  <c r="AC13" i="6"/>
  <c r="AD13" i="6"/>
  <c r="AE13" i="6"/>
  <c r="AF13" i="6"/>
  <c r="AG13" i="6"/>
  <c r="AH13" i="6"/>
  <c r="AI13" i="6"/>
  <c r="AJ13" i="6"/>
  <c r="AA14" i="6"/>
  <c r="AB14" i="6"/>
  <c r="AC14" i="6"/>
  <c r="AD14" i="6"/>
  <c r="AE14" i="6"/>
  <c r="AF14" i="6"/>
  <c r="AG14" i="6"/>
  <c r="AH14" i="6"/>
  <c r="AI14" i="6"/>
  <c r="AJ14" i="6"/>
  <c r="D7" i="15"/>
  <c r="B11" i="15"/>
  <c r="D6" i="15"/>
  <c r="B10" i="15"/>
  <c r="C32" i="13"/>
  <c r="C31" i="13"/>
  <c r="B32" i="13"/>
  <c r="AJ14" i="7"/>
  <c r="AI14" i="7"/>
  <c r="AH14" i="7"/>
  <c r="AG14" i="7"/>
  <c r="AF14" i="7"/>
  <c r="AE14" i="7"/>
  <c r="AD14" i="7"/>
  <c r="AC14" i="7"/>
  <c r="AB14" i="7"/>
  <c r="AA14" i="7"/>
  <c r="AJ14" i="10"/>
  <c r="AI14" i="10"/>
  <c r="AH14" i="10"/>
  <c r="AG14" i="10"/>
  <c r="AF14" i="10"/>
  <c r="AE14" i="10"/>
  <c r="AD14" i="10"/>
  <c r="AC14" i="10"/>
  <c r="AB14" i="10"/>
  <c r="AA14" i="10"/>
  <c r="AJ14" i="5"/>
  <c r="AI14" i="5"/>
  <c r="AH14" i="5"/>
  <c r="AG14" i="5"/>
  <c r="AF14" i="5"/>
  <c r="AE14" i="5"/>
  <c r="AD14" i="5"/>
  <c r="AC14" i="5"/>
  <c r="AB14" i="5"/>
  <c r="AA14" i="5"/>
  <c r="AJ14" i="4"/>
  <c r="AI14" i="4"/>
  <c r="AH14" i="4"/>
  <c r="AG14" i="4"/>
  <c r="AF14" i="4"/>
  <c r="AE14" i="4"/>
  <c r="AD14" i="4"/>
  <c r="AC14" i="4"/>
  <c r="AB14" i="4"/>
  <c r="AA14" i="4"/>
  <c r="AJ13" i="7"/>
  <c r="AI13" i="7"/>
  <c r="AH13" i="7"/>
  <c r="AG13" i="7"/>
  <c r="AF13" i="7"/>
  <c r="AE13" i="7"/>
  <c r="AD13" i="7"/>
  <c r="AC13" i="7"/>
  <c r="AB13" i="7"/>
  <c r="AA13" i="7"/>
  <c r="AJ13" i="10"/>
  <c r="AI13" i="10"/>
  <c r="AH13" i="10"/>
  <c r="AG13" i="10"/>
  <c r="AF13" i="10"/>
  <c r="AE13" i="10"/>
  <c r="AD13" i="10"/>
  <c r="AC13" i="10"/>
  <c r="AB13" i="10"/>
  <c r="AA13" i="10"/>
  <c r="AJ13" i="5"/>
  <c r="AI13" i="5"/>
  <c r="AH13" i="5"/>
  <c r="AG13" i="5"/>
  <c r="AF13" i="5"/>
  <c r="AE13" i="5"/>
  <c r="AD13" i="5"/>
  <c r="AC13" i="5"/>
  <c r="AB13" i="5"/>
  <c r="AA13" i="5"/>
  <c r="AJ13" i="4"/>
  <c r="AI13" i="4"/>
  <c r="AH13" i="4"/>
  <c r="AG13" i="4"/>
  <c r="AF13" i="4"/>
  <c r="AE13" i="4"/>
  <c r="AD13" i="4"/>
  <c r="AC13" i="4"/>
  <c r="AB13" i="4"/>
  <c r="AA13" i="4"/>
  <c r="AJ12" i="7"/>
  <c r="AI12" i="7"/>
  <c r="AH12" i="7"/>
  <c r="AG12" i="7"/>
  <c r="AF12" i="7"/>
  <c r="AE12" i="7"/>
  <c r="AD12" i="7"/>
  <c r="AC12" i="7"/>
  <c r="AB12" i="7"/>
  <c r="AA12" i="7"/>
  <c r="AJ10" i="7"/>
  <c r="AI10" i="7"/>
  <c r="AH10" i="7"/>
  <c r="AG10" i="7"/>
  <c r="AF10" i="7"/>
  <c r="AE10" i="7"/>
  <c r="AD10" i="7"/>
  <c r="AC10" i="7"/>
  <c r="AB10" i="7"/>
  <c r="AA10" i="7"/>
  <c r="AJ9" i="7"/>
  <c r="AI9" i="7"/>
  <c r="AH9" i="7"/>
  <c r="AG9" i="7"/>
  <c r="AF9" i="7"/>
  <c r="AE9" i="7"/>
  <c r="AD9" i="7"/>
  <c r="AC9" i="7"/>
  <c r="AB9" i="7"/>
  <c r="AA9" i="7"/>
  <c r="AJ8" i="7"/>
  <c r="AI8" i="7"/>
  <c r="AH8" i="7"/>
  <c r="AG8" i="7"/>
  <c r="AF8" i="7"/>
  <c r="AE8" i="7"/>
  <c r="AD8" i="7"/>
  <c r="AC8" i="7"/>
  <c r="AB8" i="7"/>
  <c r="AA8" i="7"/>
  <c r="AJ5" i="7"/>
  <c r="AI5" i="7"/>
  <c r="AH5" i="7"/>
  <c r="AG5" i="7"/>
  <c r="AF5" i="7"/>
  <c r="AE5" i="7"/>
  <c r="AD5" i="7"/>
  <c r="AC5" i="7"/>
  <c r="AB5" i="7"/>
  <c r="AA5" i="7"/>
  <c r="AJ4" i="7"/>
  <c r="AI4" i="7"/>
  <c r="AH4" i="7"/>
  <c r="AG4" i="7"/>
  <c r="AF4" i="7"/>
  <c r="AE4" i="7"/>
  <c r="AD4" i="7"/>
  <c r="AC4" i="7"/>
  <c r="AB4" i="7"/>
  <c r="AA4" i="7"/>
  <c r="AJ2" i="7"/>
  <c r="AI2" i="7"/>
  <c r="AH2" i="7"/>
  <c r="AG2" i="7"/>
  <c r="AF2" i="7"/>
  <c r="AE2" i="7"/>
  <c r="AD2" i="7"/>
  <c r="AC2" i="7"/>
  <c r="AB2" i="7"/>
  <c r="AA2" i="7"/>
  <c r="AJ12" i="10"/>
  <c r="AI12" i="10"/>
  <c r="AH12" i="10"/>
  <c r="AG12" i="10"/>
  <c r="AF12" i="10"/>
  <c r="AE12" i="10"/>
  <c r="AD12" i="10"/>
  <c r="AC12" i="10"/>
  <c r="AB12" i="10"/>
  <c r="AA12" i="10"/>
  <c r="AJ11" i="10"/>
  <c r="AI11" i="10"/>
  <c r="AH11" i="10"/>
  <c r="AG11" i="10"/>
  <c r="AF11" i="10"/>
  <c r="AE11" i="10"/>
  <c r="AD11" i="10"/>
  <c r="AC11" i="10"/>
  <c r="AB11" i="10"/>
  <c r="AA11" i="10"/>
  <c r="AJ10" i="10"/>
  <c r="AI10" i="10"/>
  <c r="AH10" i="10"/>
  <c r="AG10" i="10"/>
  <c r="AF10" i="10"/>
  <c r="AE10" i="10"/>
  <c r="AD10" i="10"/>
  <c r="AC10" i="10"/>
  <c r="AB10" i="10"/>
  <c r="AA10" i="10"/>
  <c r="AJ9" i="10"/>
  <c r="AI9" i="10"/>
  <c r="AH9" i="10"/>
  <c r="AG9" i="10"/>
  <c r="AF9" i="10"/>
  <c r="AE9" i="10"/>
  <c r="AD9" i="10"/>
  <c r="AC9" i="10"/>
  <c r="AB9" i="10"/>
  <c r="AA9" i="10"/>
  <c r="AJ8" i="10"/>
  <c r="AI8" i="10"/>
  <c r="AH8" i="10"/>
  <c r="AG8" i="10"/>
  <c r="AF8" i="10"/>
  <c r="AE8" i="10"/>
  <c r="AD8" i="10"/>
  <c r="AC8" i="10"/>
  <c r="AB8" i="10"/>
  <c r="AA8" i="10"/>
  <c r="AJ5" i="10"/>
  <c r="AI5" i="10"/>
  <c r="AH5" i="10"/>
  <c r="AG5" i="10"/>
  <c r="AF5" i="10"/>
  <c r="AE5" i="10"/>
  <c r="AD5" i="10"/>
  <c r="AC5" i="10"/>
  <c r="AB5" i="10"/>
  <c r="AA5" i="10"/>
  <c r="AJ4" i="10"/>
  <c r="AI4" i="10"/>
  <c r="AH4" i="10"/>
  <c r="AG4" i="10"/>
  <c r="AF4" i="10"/>
  <c r="AE4" i="10"/>
  <c r="AD4" i="10"/>
  <c r="AC4" i="10"/>
  <c r="AB4" i="10"/>
  <c r="AA4" i="10"/>
  <c r="AJ2" i="10"/>
  <c r="AI2" i="10"/>
  <c r="AH2" i="10"/>
  <c r="AG2" i="10"/>
  <c r="AF2" i="10"/>
  <c r="AE2" i="10"/>
  <c r="AD2" i="10"/>
  <c r="AC2" i="10"/>
  <c r="AB2" i="10"/>
  <c r="AA2" i="10"/>
  <c r="AJ5" i="6"/>
  <c r="AI5" i="6"/>
  <c r="AH5" i="6"/>
  <c r="AG5" i="6"/>
  <c r="AF5" i="6"/>
  <c r="AE5" i="6"/>
  <c r="AD5" i="6"/>
  <c r="AC5" i="6"/>
  <c r="AB5" i="6"/>
  <c r="AA5" i="6"/>
  <c r="AJ4" i="6"/>
  <c r="AI4" i="6"/>
  <c r="AH4" i="6"/>
  <c r="AG4" i="6"/>
  <c r="AF4" i="6"/>
  <c r="AE4" i="6"/>
  <c r="AD4" i="6"/>
  <c r="AC4" i="6"/>
  <c r="AB4" i="6"/>
  <c r="AA4" i="6"/>
  <c r="AJ2" i="6"/>
  <c r="AI2" i="6"/>
  <c r="AH2" i="6"/>
  <c r="AG2" i="6"/>
  <c r="AF2" i="6"/>
  <c r="AE2" i="6"/>
  <c r="AD2" i="6"/>
  <c r="AC2" i="6"/>
  <c r="AB2" i="6"/>
  <c r="AA2" i="6"/>
  <c r="AJ12" i="5"/>
  <c r="AI12" i="5"/>
  <c r="AH12" i="5"/>
  <c r="AG12" i="5"/>
  <c r="AF12" i="5"/>
  <c r="AE12" i="5"/>
  <c r="AD12" i="5"/>
  <c r="AC12" i="5"/>
  <c r="AB12" i="5"/>
  <c r="AA12" i="5"/>
  <c r="AJ10" i="5"/>
  <c r="AI10" i="5"/>
  <c r="AH10" i="5"/>
  <c r="AG10" i="5"/>
  <c r="AF10" i="5"/>
  <c r="AE10" i="5"/>
  <c r="AD10" i="5"/>
  <c r="AC10" i="5"/>
  <c r="AB10" i="5"/>
  <c r="AA10" i="5"/>
  <c r="AJ9" i="5"/>
  <c r="AI9" i="5"/>
  <c r="AH9" i="5"/>
  <c r="AG9" i="5"/>
  <c r="AF9" i="5"/>
  <c r="AE9" i="5"/>
  <c r="AD9" i="5"/>
  <c r="AC9" i="5"/>
  <c r="AB9" i="5"/>
  <c r="AA9" i="5"/>
  <c r="AJ8" i="5"/>
  <c r="AI8" i="5"/>
  <c r="AH8" i="5"/>
  <c r="AG8" i="5"/>
  <c r="AF8" i="5"/>
  <c r="AE8" i="5"/>
  <c r="AD8" i="5"/>
  <c r="AC8" i="5"/>
  <c r="AB8" i="5"/>
  <c r="AA8" i="5"/>
  <c r="AJ5" i="5"/>
  <c r="AI5" i="5"/>
  <c r="AH5" i="5"/>
  <c r="AG5" i="5"/>
  <c r="AF5" i="5"/>
  <c r="AE5" i="5"/>
  <c r="AD5" i="5"/>
  <c r="AC5" i="5"/>
  <c r="AB5" i="5"/>
  <c r="AA5" i="5"/>
  <c r="AJ4" i="5"/>
  <c r="AI4" i="5"/>
  <c r="AH4" i="5"/>
  <c r="AG4" i="5"/>
  <c r="AF4" i="5"/>
  <c r="AE4" i="5"/>
  <c r="AD4" i="5"/>
  <c r="AC4" i="5"/>
  <c r="AB4" i="5"/>
  <c r="AA4" i="5"/>
  <c r="AJ2" i="5"/>
  <c r="AI2" i="5"/>
  <c r="AH2" i="5"/>
  <c r="AG2" i="5"/>
  <c r="AF2" i="5"/>
  <c r="AE2" i="5"/>
  <c r="AD2" i="5"/>
  <c r="AC2" i="5"/>
  <c r="AB2" i="5"/>
  <c r="AA2" i="5"/>
  <c r="AJ2" i="9"/>
  <c r="AI2" i="9"/>
  <c r="AH2" i="9"/>
  <c r="AG2" i="9"/>
  <c r="AF2" i="9"/>
  <c r="AE2" i="9"/>
  <c r="AD2" i="9"/>
  <c r="AC2" i="9"/>
  <c r="AB2" i="9"/>
  <c r="AA2" i="9"/>
  <c r="AB2" i="4"/>
  <c r="AC2" i="4"/>
  <c r="AD2" i="4"/>
  <c r="AE2" i="4"/>
  <c r="AF2" i="4"/>
  <c r="AG2" i="4"/>
  <c r="AH2" i="4"/>
  <c r="AI2" i="4"/>
  <c r="AJ2" i="4"/>
  <c r="AB4" i="4"/>
  <c r="AC4" i="4"/>
  <c r="AD4" i="4"/>
  <c r="AE4" i="4"/>
  <c r="AF4" i="4"/>
  <c r="AG4" i="4"/>
  <c r="AH4" i="4"/>
  <c r="AI4" i="4"/>
  <c r="AJ4" i="4"/>
  <c r="AB5" i="4"/>
  <c r="AC5" i="4"/>
  <c r="AD5" i="4"/>
  <c r="AE5" i="4"/>
  <c r="AF5" i="4"/>
  <c r="AG5" i="4"/>
  <c r="AH5" i="4"/>
  <c r="AI5" i="4"/>
  <c r="AJ5" i="4"/>
  <c r="AB8" i="4"/>
  <c r="AC8" i="4"/>
  <c r="AD8" i="4"/>
  <c r="AE8" i="4"/>
  <c r="AF8" i="4"/>
  <c r="AG8" i="4"/>
  <c r="AH8" i="4"/>
  <c r="AI8" i="4"/>
  <c r="AJ8" i="4"/>
  <c r="AB9" i="4"/>
  <c r="AC9" i="4"/>
  <c r="AD9" i="4"/>
  <c r="AE9" i="4"/>
  <c r="AF9" i="4"/>
  <c r="AG9" i="4"/>
  <c r="AH9" i="4"/>
  <c r="AI9" i="4"/>
  <c r="AJ9" i="4"/>
  <c r="AB10" i="4"/>
  <c r="AC10" i="4"/>
  <c r="AD10" i="4"/>
  <c r="AE10" i="4"/>
  <c r="AF10" i="4"/>
  <c r="AG10" i="4"/>
  <c r="AH10" i="4"/>
  <c r="AI10" i="4"/>
  <c r="AJ10" i="4"/>
  <c r="AB11" i="4"/>
  <c r="AC11" i="4"/>
  <c r="AD11" i="4"/>
  <c r="AE11" i="4"/>
  <c r="AF11" i="4"/>
  <c r="AG11" i="4"/>
  <c r="AH11" i="4"/>
  <c r="AI11" i="4"/>
  <c r="AJ11" i="4"/>
  <c r="AB12" i="4"/>
  <c r="AC12" i="4"/>
  <c r="AD12" i="4"/>
  <c r="AE12" i="4"/>
  <c r="AF12" i="4"/>
  <c r="AG12" i="4"/>
  <c r="AH12" i="4"/>
  <c r="AI12" i="4"/>
  <c r="AJ12" i="4"/>
  <c r="AA4" i="4"/>
  <c r="AA5" i="4"/>
  <c r="AA8" i="4"/>
  <c r="AA9" i="4"/>
  <c r="AA10" i="4"/>
  <c r="AA11" i="4"/>
  <c r="AA12" i="4"/>
  <c r="AA2" i="4"/>
</calcChain>
</file>

<file path=xl/sharedStrings.xml><?xml version="1.0" encoding="utf-8"?>
<sst xmlns="http://schemas.openxmlformats.org/spreadsheetml/2006/main" count="130" uniqueCount="57">
  <si>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</si>
  <si>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</si>
  <si>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</si>
  <si>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</si>
  <si>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</si>
  <si>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</si>
  <si>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</si>
  <si>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</si>
  <si>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</si>
  <si>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</si>
  <si>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BDEQ BAU Electricity Output from Distributed Sources</t>
  </si>
  <si>
    <t>BDEQ BAU Distributed Electricity Source Capacity</t>
  </si>
  <si>
    <t>Sources:</t>
  </si>
  <si>
    <t>lignite</t>
  </si>
  <si>
    <t>hard coal</t>
  </si>
  <si>
    <t>onshore wind</t>
  </si>
  <si>
    <t>offshore wind</t>
  </si>
  <si>
    <t>PROSPECTIVA RENOVABLES 2017 (mismo dato de 2016 pg.99)</t>
  </si>
  <si>
    <t>Residential distributed energy generation is classified for less than 10 kW</t>
  </si>
  <si>
    <t>Energy Regulatory Comission</t>
  </si>
  <si>
    <t>Statistics for the 1st semester of 2017</t>
  </si>
  <si>
    <t>https://www.gob.mx/cms/uploads/attachment/file/257978/CIPME_Estad_sticas_2017__1er_semestre_.pdf</t>
  </si>
  <si>
    <t>Page 5</t>
  </si>
  <si>
    <t>Page 11</t>
  </si>
  <si>
    <t>Small and medium-scale interconnection contracts (Capacity by Type)</t>
  </si>
  <si>
    <t>Small and medium-scale interconnection contracts (Projections)</t>
  </si>
  <si>
    <t xml:space="preserve">We considered all other ranges as commercial </t>
  </si>
  <si>
    <t>Total installed capacity</t>
  </si>
  <si>
    <t>kW</t>
  </si>
  <si>
    <t>Commercial capacity</t>
  </si>
  <si>
    <t>Percentage (%)</t>
  </si>
  <si>
    <t>year</t>
  </si>
  <si>
    <t>Commercial capacity (kW)</t>
  </si>
  <si>
    <t>Residential capacity (kW)</t>
  </si>
  <si>
    <t>Residential capacity</t>
  </si>
  <si>
    <t>Demographics</t>
  </si>
  <si>
    <t>National household survey 2015</t>
  </si>
  <si>
    <t>%</t>
  </si>
  <si>
    <t xml:space="preserve">Total population </t>
  </si>
  <si>
    <t>millions</t>
  </si>
  <si>
    <t>Urban population</t>
  </si>
  <si>
    <t>Rural population</t>
  </si>
  <si>
    <t>No. of households</t>
  </si>
  <si>
    <t>Urban households</t>
  </si>
  <si>
    <t>Rural households</t>
  </si>
  <si>
    <t>CRE information is considered to be Solar PV generation only</t>
  </si>
  <si>
    <t>Urban residential capacity (kW)</t>
  </si>
  <si>
    <t>Rural residential capacity (kW)</t>
  </si>
  <si>
    <t>Commercial capacity (MW)</t>
  </si>
  <si>
    <t>Urban residential capacity (MW)</t>
  </si>
  <si>
    <t>Rural residential capacity (MW)</t>
  </si>
  <si>
    <t>Installed capacity (reference scenario) (kW)</t>
  </si>
  <si>
    <t>Policy lever scenario (kW)</t>
  </si>
  <si>
    <t>For the reference scenario we extrapolated linearly with 2011 and 2017 values until 2050</t>
  </si>
  <si>
    <t>For the policy lever scenario we extrapolated linearly with 2017 and 2023 values until 2050</t>
  </si>
  <si>
    <t xml:space="preserve">We estimated the distributed generation ouput by using the average output over capacity ratio from the US data. </t>
  </si>
  <si>
    <t>This adjusting factor we estimated from the US data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</si>
</sst>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3" fontId="0" fillId="0" borderId="0" xfId="0" applyNumberFormat="1"/>
    <xf numFmtId="9" fontId="0" fillId="0" borderId="0" xfId="8" applyFont="1"/>
    <xf numFmtId="10" fontId="0" fillId="0" borderId="0" xfId="8" applyNumberFormat="1" applyFon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Font="1" applyFill="1"/>
    <xf numFmtId="0" fontId="0" fillId="0" borderId="0" xfId="0" applyAlignment="1">
      <alignment vertical="center" wrapText="1"/>
    </xf>
    <xf numFmtId="164" fontId="0" fillId="0" borderId="0" xfId="9" applyNumberFormat="1" applyFont="1"/>
    <xf numFmtId="43" fontId="0" fillId="0" borderId="0" xfId="9" applyNumberFormat="1" applyFont="1"/>
  </cellXfs>
  <cellStyles count="10">
    <cellStyle name="Body: normal cell" xfId="5"/>
    <cellStyle name="Font: Calibri, 9pt regular" xfId="1"/>
    <cellStyle name="Footnotes: top row" xfId="6"/>
    <cellStyle name="Header: bottom row" xfId="2"/>
    <cellStyle name="Millares" xfId="9" builtinId="3"/>
    <cellStyle name="Normal" xfId="0" builtinId="0"/>
    <cellStyle name="Normal 2" xfId="7"/>
    <cellStyle name="Parent row" xfId="4"/>
    <cellStyle name="Porcentaje" xfId="8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431301</xdr:colOff>
      <xdr:row>27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6D0C0C-E52F-4364-91B5-64F7347B5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7956050" cy="516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22225</xdr:colOff>
      <xdr:row>0</xdr:row>
      <xdr:rowOff>0</xdr:rowOff>
    </xdr:from>
    <xdr:to>
      <xdr:col>14</xdr:col>
      <xdr:colOff>612775</xdr:colOff>
      <xdr:row>30</xdr:row>
      <xdr:rowOff>38100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04E7A1F-99C3-4133-A379-8F8818EAB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04225" y="0"/>
          <a:ext cx="11391900" cy="575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0" zoomScaleNormal="100" workbookViewId="0">
      <selection activeCell="C28" sqref="C28"/>
    </sheetView>
  </sheetViews>
  <sheetFormatPr baseColWidth="10" defaultColWidth="9.140625" defaultRowHeight="15" x14ac:dyDescent="0.25"/>
  <cols>
    <col min="2" max="2" width="62.85546875" customWidth="1"/>
  </cols>
  <sheetData>
    <row r="1" spans="1:9" x14ac:dyDescent="0.25">
      <c r="A1" s="1" t="s">
        <v>10</v>
      </c>
      <c r="I1" t="s">
        <v>17</v>
      </c>
    </row>
    <row r="2" spans="1:9" x14ac:dyDescent="0.25">
      <c r="A2" s="1" t="s">
        <v>11</v>
      </c>
      <c r="C2" s="1"/>
    </row>
    <row r="3" spans="1:9" x14ac:dyDescent="0.25">
      <c r="A3" s="1"/>
      <c r="C3" s="1"/>
    </row>
    <row r="4" spans="1:9" x14ac:dyDescent="0.25">
      <c r="A4" s="1" t="s">
        <v>12</v>
      </c>
      <c r="B4" s="5" t="s">
        <v>24</v>
      </c>
    </row>
    <row r="5" spans="1:9" x14ac:dyDescent="0.25">
      <c r="B5" t="s">
        <v>19</v>
      </c>
    </row>
    <row r="6" spans="1:9" x14ac:dyDescent="0.25">
      <c r="B6" s="2">
        <v>2017</v>
      </c>
    </row>
    <row r="7" spans="1:9" x14ac:dyDescent="0.25">
      <c r="B7" t="s">
        <v>20</v>
      </c>
    </row>
    <row r="8" spans="1:9" x14ac:dyDescent="0.25">
      <c r="B8" t="s">
        <v>21</v>
      </c>
    </row>
    <row r="9" spans="1:9" x14ac:dyDescent="0.25">
      <c r="B9" t="s">
        <v>22</v>
      </c>
    </row>
    <row r="11" spans="1:9" x14ac:dyDescent="0.25">
      <c r="B11" s="5" t="s">
        <v>25</v>
      </c>
    </row>
    <row r="12" spans="1:9" x14ac:dyDescent="0.25">
      <c r="B12" t="s">
        <v>19</v>
      </c>
    </row>
    <row r="13" spans="1:9" x14ac:dyDescent="0.25">
      <c r="B13" s="2">
        <v>2017</v>
      </c>
    </row>
    <row r="14" spans="1:9" x14ac:dyDescent="0.25">
      <c r="B14" t="s">
        <v>20</v>
      </c>
    </row>
    <row r="15" spans="1:9" x14ac:dyDescent="0.25">
      <c r="B15" t="s">
        <v>21</v>
      </c>
    </row>
    <row r="16" spans="1:9" x14ac:dyDescent="0.25">
      <c r="B16" t="s">
        <v>23</v>
      </c>
    </row>
    <row r="18" spans="1:3" x14ac:dyDescent="0.25">
      <c r="A18" s="1" t="s">
        <v>9</v>
      </c>
    </row>
    <row r="19" spans="1:3" x14ac:dyDescent="0.25">
      <c r="A19" s="4"/>
    </row>
    <row r="20" spans="1:3" x14ac:dyDescent="0.25">
      <c r="A20" s="4" t="s">
        <v>45</v>
      </c>
    </row>
    <row r="21" spans="1:3" x14ac:dyDescent="0.25">
      <c r="A21" t="s">
        <v>18</v>
      </c>
    </row>
    <row r="22" spans="1:3" x14ac:dyDescent="0.25">
      <c r="A22" t="s">
        <v>26</v>
      </c>
    </row>
    <row r="23" spans="1:3" x14ac:dyDescent="0.25">
      <c r="A23" s="4"/>
    </row>
    <row r="24" spans="1:3" x14ac:dyDescent="0.25">
      <c r="A24" s="11" t="s">
        <v>53</v>
      </c>
    </row>
    <row r="25" spans="1:3" x14ac:dyDescent="0.25">
      <c r="A25" s="4" t="s">
        <v>54</v>
      </c>
    </row>
    <row r="27" spans="1:3" x14ac:dyDescent="0.25">
      <c r="A27" t="s">
        <v>55</v>
      </c>
    </row>
    <row r="28" spans="1:3" x14ac:dyDescent="0.25">
      <c r="A28" t="s">
        <v>56</v>
      </c>
      <c r="C28">
        <v>1433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workbookViewId="0">
      <selection activeCell="B1" sqref="B1:C1048576"/>
    </sheetView>
  </sheetViews>
  <sheetFormatPr baseColWidth="10" defaultColWidth="9.140625" defaultRowHeight="15" x14ac:dyDescent="0.25"/>
  <cols>
    <col min="1" max="1" width="23.42578125" customWidth="1"/>
  </cols>
  <sheetData>
    <row r="1" spans="1:37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7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TREND($Q2:$Z2,$Q$1:$Z$1,AA$1)</f>
        <v>0</v>
      </c>
      <c r="AB2">
        <f t="shared" ref="AB2:AJ2" si="0">TREND($Q2:$Z2,$Q$1:$Z$1,AB$1)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7" x14ac:dyDescent="0.25">
      <c r="A3" t="s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/>
    </row>
    <row r="4" spans="1:37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ref="AA4:AJ14" si="1">TREND($Q4:$Z4,$Q$1:$Z$1,AA$1)</f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</row>
    <row r="5" spans="1:37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</row>
    <row r="6" spans="1:37" x14ac:dyDescent="0.25">
      <c r="A6" t="s">
        <v>15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7" x14ac:dyDescent="0.25">
      <c r="A7" t="s">
        <v>3</v>
      </c>
      <c r="B7" s="3">
        <f>'DG Capacity Tendency'!L42</f>
        <v>146.41561461960043</v>
      </c>
      <c r="C7" s="3">
        <f>'DG Capacity Tendency'!L43</f>
        <v>179.863</v>
      </c>
      <c r="D7" s="3">
        <f>'DG Capacity Tendency'!L44</f>
        <v>209.38109766071491</v>
      </c>
      <c r="E7" s="3">
        <f>'DG Capacity Tendency'!L45</f>
        <v>238.8991953214298</v>
      </c>
      <c r="F7" s="3">
        <f>'DG Capacity Tendency'!L46</f>
        <v>268.41729298214477</v>
      </c>
      <c r="G7" s="3">
        <f>'DG Capacity Tendency'!L47</f>
        <v>297.9353906428596</v>
      </c>
      <c r="H7" s="3">
        <f>'DG Capacity Tendency'!L48</f>
        <v>327.45348830357449</v>
      </c>
      <c r="I7" s="3">
        <f>'DG Capacity Tendency'!L49</f>
        <v>356.97158596428937</v>
      </c>
      <c r="J7" s="3">
        <f>'DG Capacity Tendency'!L50</f>
        <v>386.48968362500426</v>
      </c>
      <c r="K7" s="3">
        <f>'DG Capacity Tendency'!L51</f>
        <v>416.00778128571915</v>
      </c>
      <c r="L7" s="3">
        <f>'DG Capacity Tendency'!L52</f>
        <v>445.52587894643403</v>
      </c>
      <c r="M7" s="3">
        <f>'DG Capacity Tendency'!L53</f>
        <v>475.04397660714886</v>
      </c>
      <c r="N7" s="3">
        <f>'DG Capacity Tendency'!L54</f>
        <v>504.56207426786375</v>
      </c>
      <c r="O7" s="3">
        <f>'DG Capacity Tendency'!L55</f>
        <v>534.08017192857869</v>
      </c>
      <c r="P7" s="3">
        <f>'DG Capacity Tendency'!L56</f>
        <v>563.59826958929352</v>
      </c>
      <c r="Q7" s="3">
        <f>'DG Capacity Tendency'!L57</f>
        <v>593.11636725000835</v>
      </c>
      <c r="R7" s="3">
        <f>'DG Capacity Tendency'!L58</f>
        <v>622.6344649107233</v>
      </c>
      <c r="S7" s="3">
        <f>'DG Capacity Tendency'!L59</f>
        <v>652.15256257143824</v>
      </c>
      <c r="T7" s="3">
        <f>'DG Capacity Tendency'!L60</f>
        <v>681.67066023215318</v>
      </c>
      <c r="U7" s="3">
        <f>'DG Capacity Tendency'!L61</f>
        <v>711.18875789286813</v>
      </c>
      <c r="V7" s="3">
        <f>'DG Capacity Tendency'!L62</f>
        <v>740.70685555358295</v>
      </c>
      <c r="W7" s="3">
        <f>'DG Capacity Tendency'!L63</f>
        <v>770.22495321429801</v>
      </c>
      <c r="X7" s="3">
        <f>'DG Capacity Tendency'!L64</f>
        <v>799.74305087501295</v>
      </c>
      <c r="Y7" s="3">
        <f>'DG Capacity Tendency'!L65</f>
        <v>829.2611485357279</v>
      </c>
      <c r="Z7" s="3">
        <f>'DG Capacity Tendency'!L66</f>
        <v>858.77924619644284</v>
      </c>
      <c r="AA7" s="3">
        <f>'DG Capacity Tendency'!L67</f>
        <v>888.29734385715778</v>
      </c>
      <c r="AB7" s="3">
        <f>'DG Capacity Tendency'!L68</f>
        <v>917.81544151787273</v>
      </c>
      <c r="AC7" s="3">
        <f>'DG Capacity Tendency'!L69</f>
        <v>947.33353917858756</v>
      </c>
      <c r="AD7" s="3">
        <f>'DG Capacity Tendency'!L70</f>
        <v>976.85163683930261</v>
      </c>
      <c r="AE7" s="3">
        <f>'DG Capacity Tendency'!L71</f>
        <v>1006.3697345000174</v>
      </c>
      <c r="AF7" s="3">
        <f>'DG Capacity Tendency'!L72</f>
        <v>1035.8878321607324</v>
      </c>
      <c r="AG7" s="3">
        <f>'DG Capacity Tendency'!L73</f>
        <v>1065.4059298214474</v>
      </c>
      <c r="AH7" s="3">
        <f>'DG Capacity Tendency'!L74</f>
        <v>1094.9240274821623</v>
      </c>
      <c r="AI7" s="3">
        <f>'DG Capacity Tendency'!L75</f>
        <v>1124.4421251428773</v>
      </c>
      <c r="AJ7" s="3">
        <f>'DG Capacity Tendency'!L76</f>
        <v>1153.9602228035922</v>
      </c>
    </row>
    <row r="8" spans="1:37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</row>
    <row r="9" spans="1:37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</row>
    <row r="10" spans="1:37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</row>
    <row r="11" spans="1:37" x14ac:dyDescent="0.25">
      <c r="A11" t="s">
        <v>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7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</row>
    <row r="13" spans="1:37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</row>
    <row r="14" spans="1:37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C32"/>
  <sheetViews>
    <sheetView topLeftCell="A7" zoomScaleNormal="100" workbookViewId="0">
      <selection activeCell="C31" sqref="C31"/>
    </sheetView>
  </sheetViews>
  <sheetFormatPr baseColWidth="10" defaultRowHeight="15" x14ac:dyDescent="0.25"/>
  <cols>
    <col min="1" max="1" width="21.42578125" bestFit="1" customWidth="1"/>
  </cols>
  <sheetData>
    <row r="29" spans="1:3" x14ac:dyDescent="0.25">
      <c r="B29" t="s">
        <v>28</v>
      </c>
      <c r="C29" t="s">
        <v>30</v>
      </c>
    </row>
    <row r="30" spans="1:3" x14ac:dyDescent="0.25">
      <c r="A30" t="s">
        <v>27</v>
      </c>
      <c r="B30" s="6">
        <v>304167</v>
      </c>
      <c r="C30" s="7">
        <v>1</v>
      </c>
    </row>
    <row r="31" spans="1:3" x14ac:dyDescent="0.25">
      <c r="A31" t="s">
        <v>34</v>
      </c>
      <c r="B31" s="6">
        <v>124303</v>
      </c>
      <c r="C31" s="8">
        <f>B31/B30</f>
        <v>0.40866694940608284</v>
      </c>
    </row>
    <row r="32" spans="1:3" x14ac:dyDescent="0.25">
      <c r="A32" t="s">
        <v>29</v>
      </c>
      <c r="B32">
        <f>22843+16151+14878+22530+37543+65918</f>
        <v>179863</v>
      </c>
      <c r="C32" s="8">
        <f>B32/B30</f>
        <v>0.59132976292628725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2:N76"/>
  <sheetViews>
    <sheetView topLeftCell="C55" zoomScale="90" zoomScaleNormal="90" workbookViewId="0">
      <selection activeCell="L40" sqref="L40:L76"/>
    </sheetView>
  </sheetViews>
  <sheetFormatPr baseColWidth="10" defaultRowHeight="15" x14ac:dyDescent="0.25"/>
  <cols>
    <col min="4" max="4" width="12.5703125" bestFit="1" customWidth="1"/>
    <col min="5" max="5" width="15.7109375" customWidth="1"/>
    <col min="6" max="6" width="13" customWidth="1"/>
    <col min="7" max="8" width="12.42578125" customWidth="1"/>
    <col min="12" max="12" width="13.5703125" bestFit="1" customWidth="1"/>
    <col min="13" max="14" width="12.5703125" bestFit="1" customWidth="1"/>
  </cols>
  <sheetData>
    <row r="32" spans="3:14" ht="57.75" customHeight="1" x14ac:dyDescent="0.25">
      <c r="C32" t="s">
        <v>31</v>
      </c>
      <c r="D32" s="10" t="s">
        <v>51</v>
      </c>
      <c r="E32" s="10" t="s">
        <v>52</v>
      </c>
      <c r="G32" s="10" t="s">
        <v>33</v>
      </c>
      <c r="H32" s="10" t="s">
        <v>32</v>
      </c>
      <c r="I32" s="10" t="s">
        <v>46</v>
      </c>
      <c r="J32" s="10" t="s">
        <v>47</v>
      </c>
      <c r="L32" s="10" t="s">
        <v>48</v>
      </c>
      <c r="M32" s="10" t="s">
        <v>49</v>
      </c>
      <c r="N32" s="10" t="s">
        <v>50</v>
      </c>
    </row>
    <row r="33" spans="1:14" x14ac:dyDescent="0.25">
      <c r="C33">
        <v>2007</v>
      </c>
      <c r="D33">
        <v>3</v>
      </c>
      <c r="E33">
        <v>3</v>
      </c>
      <c r="G33" s="9">
        <f>D33*'Capacity by Type'!$C$31</f>
        <v>1.2260008482182485</v>
      </c>
      <c r="H33" s="9">
        <f>D33*'Capacity by Type'!$C$32</f>
        <v>1.7739892887788618</v>
      </c>
      <c r="I33" s="9">
        <f>G33*'Urban vs Rural '!$D$6</f>
        <v>0.94229817259749682</v>
      </c>
      <c r="J33" s="9">
        <f>G33*'Urban vs Rural '!$D$7</f>
        <v>0.28370267562075174</v>
      </c>
      <c r="L33" s="9">
        <f>H33/1000</f>
        <v>1.7739892887788618E-3</v>
      </c>
      <c r="M33" s="9">
        <f>I33/1000</f>
        <v>9.4229817259749678E-4</v>
      </c>
      <c r="N33" s="9">
        <f>J33/1000</f>
        <v>2.8370267562075177E-4</v>
      </c>
    </row>
    <row r="34" spans="1:14" x14ac:dyDescent="0.25">
      <c r="C34">
        <v>2008</v>
      </c>
      <c r="D34">
        <v>24</v>
      </c>
      <c r="E34">
        <v>24</v>
      </c>
      <c r="G34" s="9">
        <f>D34*'Capacity by Type'!$C$31</f>
        <v>9.8080067857459881</v>
      </c>
      <c r="H34" s="9">
        <f>D34*'Capacity by Type'!$C$32</f>
        <v>14.191914310230894</v>
      </c>
      <c r="I34" s="9">
        <f>G34*'Urban vs Rural '!$D$6</f>
        <v>7.5383853807799746</v>
      </c>
      <c r="J34" s="9">
        <f>G34*'Urban vs Rural '!$D$7</f>
        <v>2.2696214049660139</v>
      </c>
      <c r="L34" s="9">
        <f t="shared" ref="L34:L76" si="0">H34/1000</f>
        <v>1.4191914310230895E-2</v>
      </c>
      <c r="M34" s="9">
        <f t="shared" ref="M34:M76" si="1">I34/1000</f>
        <v>7.5383853807799743E-3</v>
      </c>
      <c r="N34" s="9">
        <f t="shared" ref="N34:N76" si="2">J34/1000</f>
        <v>2.2696214049660142E-3</v>
      </c>
    </row>
    <row r="35" spans="1:14" x14ac:dyDescent="0.25">
      <c r="C35">
        <v>2009</v>
      </c>
      <c r="D35">
        <v>145</v>
      </c>
      <c r="E35">
        <v>145</v>
      </c>
      <c r="G35" s="9">
        <f>D35*'Capacity by Type'!$C$31</f>
        <v>59.256707663882011</v>
      </c>
      <c r="H35" s="9">
        <f>D35*'Capacity by Type'!$C$32</f>
        <v>85.742815624311646</v>
      </c>
      <c r="I35" s="9">
        <f>G35*'Urban vs Rural '!$D$6</f>
        <v>45.544411675545675</v>
      </c>
      <c r="J35" s="9">
        <f>G35*'Urban vs Rural '!$D$7</f>
        <v>13.712295988336333</v>
      </c>
      <c r="L35" s="9">
        <f t="shared" si="0"/>
        <v>8.5742815624311644E-2</v>
      </c>
      <c r="M35" s="9">
        <f t="shared" si="1"/>
        <v>4.5544411675545675E-2</v>
      </c>
      <c r="N35" s="9">
        <f t="shared" si="2"/>
        <v>1.3712295988336332E-2</v>
      </c>
    </row>
    <row r="36" spans="1:14" x14ac:dyDescent="0.25">
      <c r="C36">
        <v>2010</v>
      </c>
      <c r="D36">
        <v>812</v>
      </c>
      <c r="E36">
        <v>812</v>
      </c>
      <c r="G36" s="9">
        <f>D36*'Capacity by Type'!$C$31</f>
        <v>331.83756291773926</v>
      </c>
      <c r="H36" s="9">
        <f>D36*'Capacity by Type'!$C$32</f>
        <v>480.15976749614526</v>
      </c>
      <c r="I36" s="9">
        <f>G36*'Urban vs Rural '!$D$6</f>
        <v>255.04870538305579</v>
      </c>
      <c r="J36" s="9">
        <f>G36*'Urban vs Rural '!$D$7</f>
        <v>76.788857534683473</v>
      </c>
      <c r="L36" s="9">
        <f t="shared" si="0"/>
        <v>0.48015976749614525</v>
      </c>
      <c r="M36" s="9">
        <f t="shared" si="1"/>
        <v>0.2550487053830558</v>
      </c>
      <c r="N36" s="9">
        <f t="shared" si="2"/>
        <v>7.6788857534683466E-2</v>
      </c>
    </row>
    <row r="37" spans="1:14" x14ac:dyDescent="0.25">
      <c r="C37">
        <v>2011</v>
      </c>
      <c r="D37">
        <v>4658</v>
      </c>
      <c r="E37">
        <v>4658</v>
      </c>
      <c r="G37" s="9">
        <f>D37*'Capacity by Type'!$C$31</f>
        <v>1903.5706503335339</v>
      </c>
      <c r="H37" s="9">
        <f>D37*'Capacity by Type'!$C$32</f>
        <v>2754.4140357106462</v>
      </c>
      <c r="I37" s="9">
        <f>G37*'Urban vs Rural '!$D$6</f>
        <v>1463.0749626530467</v>
      </c>
      <c r="J37" s="9">
        <f>G37*'Urban vs Rural '!$D$7</f>
        <v>440.49568768048721</v>
      </c>
      <c r="L37" s="9">
        <f t="shared" si="0"/>
        <v>2.7544140357106461</v>
      </c>
      <c r="M37" s="9">
        <f t="shared" si="1"/>
        <v>1.4630749626530466</v>
      </c>
      <c r="N37" s="9">
        <f t="shared" si="2"/>
        <v>0.44049568768048719</v>
      </c>
    </row>
    <row r="38" spans="1:14" x14ac:dyDescent="0.25">
      <c r="C38">
        <v>2012</v>
      </c>
      <c r="D38">
        <v>14858</v>
      </c>
      <c r="E38">
        <v>14858</v>
      </c>
      <c r="G38" s="9">
        <f>D38*'Capacity by Type'!$C$31</f>
        <v>6071.9735342755785</v>
      </c>
      <c r="H38" s="9">
        <f>D38*'Capacity by Type'!$C$32</f>
        <v>8785.9776175587758</v>
      </c>
      <c r="I38" s="9">
        <f>G38*'Urban vs Rural '!$D$6</f>
        <v>4666.8887494845358</v>
      </c>
      <c r="J38" s="9">
        <f>G38*'Urban vs Rural '!$D$7</f>
        <v>1405.0847847910429</v>
      </c>
      <c r="L38" s="9">
        <f t="shared" si="0"/>
        <v>8.7859776175587765</v>
      </c>
      <c r="M38" s="9">
        <f t="shared" si="1"/>
        <v>4.6668887494845359</v>
      </c>
      <c r="N38" s="9">
        <f t="shared" si="2"/>
        <v>1.4050847847910428</v>
      </c>
    </row>
    <row r="39" spans="1:14" x14ac:dyDescent="0.25">
      <c r="C39">
        <v>2013</v>
      </c>
      <c r="D39">
        <v>29131</v>
      </c>
      <c r="E39">
        <v>29131</v>
      </c>
      <c r="G39" s="9">
        <f>D39*'Capacity by Type'!$C$31</f>
        <v>11904.876903148599</v>
      </c>
      <c r="H39" s="9">
        <f>D39*'Capacity by Type'!$C$32</f>
        <v>17226.027323805672</v>
      </c>
      <c r="I39" s="9">
        <f>G39*'Urban vs Rural '!$D$6</f>
        <v>9150.0293553125593</v>
      </c>
      <c r="J39" s="9">
        <f>G39*'Urban vs Rural '!$D$7</f>
        <v>2754.8475478360397</v>
      </c>
      <c r="L39" s="9">
        <f t="shared" si="0"/>
        <v>17.226027323805674</v>
      </c>
      <c r="M39" s="9">
        <f t="shared" si="1"/>
        <v>9.1500293553125598</v>
      </c>
      <c r="N39" s="9">
        <f t="shared" si="2"/>
        <v>2.7548475478360395</v>
      </c>
    </row>
    <row r="40" spans="1:14" x14ac:dyDescent="0.25">
      <c r="C40">
        <v>2014</v>
      </c>
      <c r="D40">
        <v>61876</v>
      </c>
      <c r="E40">
        <v>61876</v>
      </c>
      <c r="G40" s="9">
        <f>D40*'Capacity by Type'!$C$31</f>
        <v>25286.676161450781</v>
      </c>
      <c r="H40" s="9">
        <f>D40*'Capacity by Type'!$C$32</f>
        <v>36589.120410826952</v>
      </c>
      <c r="I40" s="9">
        <f>G40*'Urban vs Rural '!$D$6</f>
        <v>19435.213909214235</v>
      </c>
      <c r="J40" s="9">
        <f>G40*'Urban vs Rural '!$D$7</f>
        <v>5851.4622522365444</v>
      </c>
      <c r="L40" s="9">
        <f t="shared" si="0"/>
        <v>36.589120410826951</v>
      </c>
      <c r="M40" s="9">
        <f t="shared" si="1"/>
        <v>19.435213909214234</v>
      </c>
      <c r="N40" s="9">
        <f t="shared" si="2"/>
        <v>5.8514622522365443</v>
      </c>
    </row>
    <row r="41" spans="1:14" x14ac:dyDescent="0.25">
      <c r="C41">
        <v>2015</v>
      </c>
      <c r="D41">
        <v>117539</v>
      </c>
      <c r="E41">
        <v>117539</v>
      </c>
      <c r="G41" s="9">
        <f>D41*'Capacity by Type'!$C$31</f>
        <v>48034.304566241568</v>
      </c>
      <c r="H41" s="9">
        <f>D41*'Capacity by Type'!$C$32</f>
        <v>69504.309004592884</v>
      </c>
      <c r="I41" s="9">
        <f>G41*'Urban vs Rural '!$D$6</f>
        <v>36918.928302979053</v>
      </c>
      <c r="J41" s="9">
        <f>G41*'Urban vs Rural '!$D$7</f>
        <v>11115.376263262511</v>
      </c>
      <c r="L41" s="9">
        <f t="shared" si="0"/>
        <v>69.504309004592884</v>
      </c>
      <c r="M41" s="9">
        <f t="shared" si="1"/>
        <v>36.918928302979054</v>
      </c>
      <c r="N41" s="9">
        <f t="shared" si="2"/>
        <v>11.115376263262512</v>
      </c>
    </row>
    <row r="42" spans="1:14" x14ac:dyDescent="0.25">
      <c r="C42">
        <v>2016</v>
      </c>
      <c r="D42">
        <v>247604</v>
      </c>
      <c r="E42" s="13">
        <v>247604</v>
      </c>
      <c r="G42" s="9">
        <f>D42*'Capacity by Type'!$C$31</f>
        <v>101187.57134074373</v>
      </c>
      <c r="H42" s="9">
        <f>D42*'Capacity by Type'!$C$32</f>
        <v>146415.61461960044</v>
      </c>
      <c r="I42" s="9">
        <f>G42*'Urban vs Rural '!$D$6</f>
        <v>77772.265575943529</v>
      </c>
      <c r="J42" s="9">
        <f>G42*'Urban vs Rural '!$D$7</f>
        <v>23415.305764800203</v>
      </c>
      <c r="L42" s="9">
        <f t="shared" si="0"/>
        <v>146.41561461960043</v>
      </c>
      <c r="M42" s="9">
        <f t="shared" si="1"/>
        <v>77.772265575943536</v>
      </c>
      <c r="N42" s="9">
        <f t="shared" si="2"/>
        <v>23.415305764800202</v>
      </c>
    </row>
    <row r="43" spans="1:14" x14ac:dyDescent="0.25">
      <c r="A43">
        <v>2017</v>
      </c>
      <c r="C43">
        <v>2017</v>
      </c>
      <c r="D43">
        <v>304167</v>
      </c>
      <c r="E43" s="13">
        <f>D43</f>
        <v>304167</v>
      </c>
      <c r="G43" s="9">
        <f>D43*'Capacity by Type'!$C$31</f>
        <v>124303</v>
      </c>
      <c r="H43" s="9">
        <f>D43*'Capacity by Type'!$C$32</f>
        <v>179863</v>
      </c>
      <c r="I43" s="9">
        <f>G43*'Urban vs Rural '!$D$6</f>
        <v>95538.669421487604</v>
      </c>
      <c r="J43" s="9">
        <f>G43*'Urban vs Rural '!$D$7</f>
        <v>28764.330578512396</v>
      </c>
      <c r="L43" s="9">
        <f t="shared" si="0"/>
        <v>179.863</v>
      </c>
      <c r="M43" s="9">
        <f t="shared" si="1"/>
        <v>95.538669421487597</v>
      </c>
      <c r="N43" s="9">
        <f t="shared" si="2"/>
        <v>28.764330578512396</v>
      </c>
    </row>
    <row r="44" spans="1:14" x14ac:dyDescent="0.25">
      <c r="A44">
        <v>2023</v>
      </c>
      <c r="C44">
        <v>2018</v>
      </c>
      <c r="D44" s="3">
        <f>($D$43-$D$37)/($C$43-$C$37)+D43</f>
        <v>354085.16666666669</v>
      </c>
      <c r="E44" s="14">
        <f>($E$49-$E$43)/($C$49-$C$43)+E43</f>
        <v>1372488.8333333333</v>
      </c>
      <c r="G44" s="9">
        <f>D44*'Capacity by Type'!$C$31</f>
        <v>144702.90489161108</v>
      </c>
      <c r="H44" s="9">
        <f>D44*'Capacity by Type'!$C$32</f>
        <v>209381.09766071491</v>
      </c>
      <c r="I44" s="9">
        <f>G44*'Urban vs Rural '!$D$6</f>
        <v>111217.93516462669</v>
      </c>
      <c r="J44" s="9">
        <f>G44*'Urban vs Rural '!$D$7</f>
        <v>33484.969726984382</v>
      </c>
      <c r="L44" s="9">
        <f t="shared" si="0"/>
        <v>209.38109766071491</v>
      </c>
      <c r="M44" s="9">
        <f t="shared" si="1"/>
        <v>111.21793516462668</v>
      </c>
      <c r="N44" s="9">
        <f t="shared" si="2"/>
        <v>33.484969726984382</v>
      </c>
    </row>
    <row r="45" spans="1:14" x14ac:dyDescent="0.25">
      <c r="C45">
        <v>2019</v>
      </c>
      <c r="D45" s="3">
        <f t="shared" ref="D45:D76" si="3">($D$43-$D$37)/($C$43-$C$37)+D44</f>
        <v>404003.33333333337</v>
      </c>
      <c r="E45" s="14">
        <f>($E$49-$E$43)/($C$49-$C$43)+E44</f>
        <v>2440810.6666666665</v>
      </c>
      <c r="G45" s="9">
        <f>D45*'Capacity by Type'!$C$31</f>
        <v>165102.80978322218</v>
      </c>
      <c r="H45" s="9">
        <f>D45*'Capacity by Type'!$C$32</f>
        <v>238899.19532142981</v>
      </c>
      <c r="I45" s="9">
        <f>G45*'Urban vs Rural '!$D$6</f>
        <v>126897.20090776581</v>
      </c>
      <c r="J45" s="9">
        <f>G45*'Urban vs Rural '!$D$7</f>
        <v>38205.608875456375</v>
      </c>
      <c r="L45" s="9">
        <f t="shared" si="0"/>
        <v>238.8991953214298</v>
      </c>
      <c r="M45" s="9">
        <f t="shared" si="1"/>
        <v>126.89720090776582</v>
      </c>
      <c r="N45" s="9">
        <f t="shared" si="2"/>
        <v>38.205608875456377</v>
      </c>
    </row>
    <row r="46" spans="1:14" x14ac:dyDescent="0.25">
      <c r="C46">
        <v>2020</v>
      </c>
      <c r="D46" s="3">
        <f t="shared" si="3"/>
        <v>453921.50000000006</v>
      </c>
      <c r="E46" s="14">
        <f>($E$49-$E$43)/($C$49-$C$43)+E45</f>
        <v>3509132.5</v>
      </c>
      <c r="G46" s="9">
        <f>D46*'Capacity by Type'!$C$31</f>
        <v>185502.71467483326</v>
      </c>
      <c r="H46" s="9">
        <f>D46*'Capacity by Type'!$C$32</f>
        <v>268417.29298214475</v>
      </c>
      <c r="I46" s="9">
        <f>G46*'Urban vs Rural '!$D$6</f>
        <v>142576.46665090491</v>
      </c>
      <c r="J46" s="9">
        <f>G46*'Urban vs Rural '!$D$7</f>
        <v>42926.248023928361</v>
      </c>
      <c r="L46" s="9">
        <f t="shared" si="0"/>
        <v>268.41729298214477</v>
      </c>
      <c r="M46" s="9">
        <f t="shared" si="1"/>
        <v>142.57646665090491</v>
      </c>
      <c r="N46" s="9">
        <f t="shared" si="2"/>
        <v>42.926248023928359</v>
      </c>
    </row>
    <row r="47" spans="1:14" x14ac:dyDescent="0.25">
      <c r="C47">
        <v>2021</v>
      </c>
      <c r="D47" s="3">
        <f t="shared" si="3"/>
        <v>503839.66666666674</v>
      </c>
      <c r="E47" s="14">
        <f>($E$49-$E$43)/($C$49-$C$43)+E46</f>
        <v>4577454.333333333</v>
      </c>
      <c r="G47" s="9">
        <f>D47*'Capacity by Type'!$C$31</f>
        <v>205902.61956644434</v>
      </c>
      <c r="H47" s="9">
        <f>D47*'Capacity by Type'!$C$32</f>
        <v>297935.39064285962</v>
      </c>
      <c r="I47" s="9">
        <f>G47*'Urban vs Rural '!$D$6</f>
        <v>158255.732394044</v>
      </c>
      <c r="J47" s="9">
        <f>G47*'Urban vs Rural '!$D$7</f>
        <v>47646.88717240034</v>
      </c>
      <c r="L47" s="9">
        <f t="shared" si="0"/>
        <v>297.9353906428596</v>
      </c>
      <c r="M47" s="9">
        <f t="shared" si="1"/>
        <v>158.255732394044</v>
      </c>
      <c r="N47" s="9">
        <f t="shared" si="2"/>
        <v>47.646887172400341</v>
      </c>
    </row>
    <row r="48" spans="1:14" x14ac:dyDescent="0.25">
      <c r="C48">
        <v>2022</v>
      </c>
      <c r="D48" s="3">
        <f t="shared" si="3"/>
        <v>553757.83333333337</v>
      </c>
      <c r="E48" s="14">
        <f>($E$49-$E$43)/($C$49-$C$43)+E47</f>
        <v>5645776.166666666</v>
      </c>
      <c r="G48" s="9">
        <f>D48*'Capacity by Type'!$C$31</f>
        <v>226302.52445805541</v>
      </c>
      <c r="H48" s="9">
        <f>D48*'Capacity by Type'!$C$32</f>
        <v>327453.4883035745</v>
      </c>
      <c r="I48" s="9">
        <f>G48*'Urban vs Rural '!$D$6</f>
        <v>173934.99813718308</v>
      </c>
      <c r="J48" s="9">
        <f>G48*'Urban vs Rural '!$D$7</f>
        <v>52367.526320872326</v>
      </c>
      <c r="L48" s="9">
        <f t="shared" si="0"/>
        <v>327.45348830357449</v>
      </c>
      <c r="M48" s="9">
        <f t="shared" si="1"/>
        <v>173.93499813718307</v>
      </c>
      <c r="N48" s="9">
        <f t="shared" si="2"/>
        <v>52.367526320872329</v>
      </c>
    </row>
    <row r="49" spans="3:14" x14ac:dyDescent="0.25">
      <c r="C49">
        <v>2023</v>
      </c>
      <c r="D49" s="3">
        <f t="shared" si="3"/>
        <v>603676</v>
      </c>
      <c r="E49" s="13">
        <v>6714098</v>
      </c>
      <c r="G49" s="9">
        <f>D49*'Capacity by Type'!$C$31</f>
        <v>246702.42934966646</v>
      </c>
      <c r="H49" s="9">
        <f>D49*'Capacity by Type'!$C$32</f>
        <v>356971.58596428938</v>
      </c>
      <c r="I49" s="9">
        <f>G49*'Urban vs Rural '!$D$6</f>
        <v>189614.26388032216</v>
      </c>
      <c r="J49" s="9">
        <f>G49*'Urban vs Rural '!$D$7</f>
        <v>57088.165469344305</v>
      </c>
      <c r="L49" s="9">
        <f t="shared" si="0"/>
        <v>356.97158596428937</v>
      </c>
      <c r="M49" s="9">
        <f t="shared" si="1"/>
        <v>189.61426388032217</v>
      </c>
      <c r="N49" s="9">
        <f t="shared" si="2"/>
        <v>57.088165469344304</v>
      </c>
    </row>
    <row r="50" spans="3:14" ht="15" customHeight="1" x14ac:dyDescent="0.25">
      <c r="C50">
        <v>2024</v>
      </c>
      <c r="D50" s="3">
        <f t="shared" si="3"/>
        <v>653594.16666666663</v>
      </c>
      <c r="E50" s="14">
        <f t="shared" ref="E50:E76" si="4">($E$49-$E$43)/($C$49-$C$43)+E49</f>
        <v>7782419.833333333</v>
      </c>
      <c r="F50" s="12"/>
      <c r="G50" s="9">
        <f>D50*'Capacity by Type'!$C$31</f>
        <v>267102.33424127754</v>
      </c>
      <c r="H50" s="9">
        <f>D50*'Capacity by Type'!$C$32</f>
        <v>386489.68362500425</v>
      </c>
      <c r="I50" s="9">
        <f>G50*'Urban vs Rural '!$D$6</f>
        <v>205293.52962346125</v>
      </c>
      <c r="J50" s="9">
        <f>G50*'Urban vs Rural '!$D$7</f>
        <v>61808.804617816291</v>
      </c>
      <c r="L50" s="9">
        <f t="shared" si="0"/>
        <v>386.48968362500426</v>
      </c>
      <c r="M50" s="9">
        <f t="shared" si="1"/>
        <v>205.29352962346124</v>
      </c>
      <c r="N50" s="9">
        <f t="shared" si="2"/>
        <v>61.808804617816293</v>
      </c>
    </row>
    <row r="51" spans="3:14" x14ac:dyDescent="0.25">
      <c r="C51">
        <v>2025</v>
      </c>
      <c r="D51" s="3">
        <f t="shared" si="3"/>
        <v>703512.33333333326</v>
      </c>
      <c r="E51" s="14">
        <f t="shared" si="4"/>
        <v>8850741.666666666</v>
      </c>
      <c r="F51" s="12"/>
      <c r="G51" s="9">
        <f>D51*'Capacity by Type'!$C$31</f>
        <v>287502.23913288856</v>
      </c>
      <c r="H51" s="9">
        <f>D51*'Capacity by Type'!$C$32</f>
        <v>416007.78128571913</v>
      </c>
      <c r="I51" s="9">
        <f>G51*'Urban vs Rural '!$D$6</f>
        <v>220972.7953666003</v>
      </c>
      <c r="J51" s="9">
        <f>G51*'Urban vs Rural '!$D$7</f>
        <v>66529.44376628827</v>
      </c>
      <c r="L51" s="9">
        <f t="shared" si="0"/>
        <v>416.00778128571915</v>
      </c>
      <c r="M51" s="9">
        <f t="shared" si="1"/>
        <v>220.97279536660031</v>
      </c>
      <c r="N51" s="9">
        <f t="shared" si="2"/>
        <v>66.529443766288267</v>
      </c>
    </row>
    <row r="52" spans="3:14" x14ac:dyDescent="0.25">
      <c r="C52">
        <v>2026</v>
      </c>
      <c r="D52" s="3">
        <f t="shared" si="3"/>
        <v>753430.49999999988</v>
      </c>
      <c r="E52" s="14">
        <f t="shared" si="4"/>
        <v>9919063.5</v>
      </c>
      <c r="F52" s="12"/>
      <c r="G52" s="9">
        <f>D52*'Capacity by Type'!$C$31</f>
        <v>307902.14402449963</v>
      </c>
      <c r="H52" s="9">
        <f>D52*'Capacity by Type'!$C$32</f>
        <v>445525.87894643401</v>
      </c>
      <c r="I52" s="9">
        <f>G52*'Urban vs Rural '!$D$6</f>
        <v>236652.06110973938</v>
      </c>
      <c r="J52" s="9">
        <f>G52*'Urban vs Rural '!$D$7</f>
        <v>71250.082914760249</v>
      </c>
      <c r="L52" s="9">
        <f t="shared" si="0"/>
        <v>445.52587894643403</v>
      </c>
      <c r="M52" s="9">
        <f t="shared" si="1"/>
        <v>236.65206110973938</v>
      </c>
      <c r="N52" s="9">
        <f t="shared" si="2"/>
        <v>71.250082914760256</v>
      </c>
    </row>
    <row r="53" spans="3:14" x14ac:dyDescent="0.25">
      <c r="C53">
        <v>2027</v>
      </c>
      <c r="D53" s="3">
        <f t="shared" si="3"/>
        <v>803348.66666666651</v>
      </c>
      <c r="E53" s="14">
        <f t="shared" si="4"/>
        <v>10987385.333333334</v>
      </c>
      <c r="F53" s="12"/>
      <c r="G53" s="9">
        <f>D53*'Capacity by Type'!$C$31</f>
        <v>328302.04891611071</v>
      </c>
      <c r="H53" s="9">
        <f>D53*'Capacity by Type'!$C$32</f>
        <v>475043.97660714888</v>
      </c>
      <c r="I53" s="9">
        <f>G53*'Urban vs Rural '!$D$6</f>
        <v>252331.32685287847</v>
      </c>
      <c r="J53" s="9">
        <f>G53*'Urban vs Rural '!$D$7</f>
        <v>75970.722063232228</v>
      </c>
      <c r="L53" s="9">
        <f t="shared" si="0"/>
        <v>475.04397660714886</v>
      </c>
      <c r="M53" s="9">
        <f t="shared" si="1"/>
        <v>252.33132685287848</v>
      </c>
      <c r="N53" s="9">
        <f t="shared" si="2"/>
        <v>75.97072206323223</v>
      </c>
    </row>
    <row r="54" spans="3:14" x14ac:dyDescent="0.25">
      <c r="C54">
        <v>2028</v>
      </c>
      <c r="D54" s="3">
        <f t="shared" si="3"/>
        <v>853266.83333333314</v>
      </c>
      <c r="E54" s="14">
        <f t="shared" si="4"/>
        <v>12055707.166666668</v>
      </c>
      <c r="F54" s="12"/>
      <c r="G54" s="9">
        <f>D54*'Capacity by Type'!$C$31</f>
        <v>348701.95380772179</v>
      </c>
      <c r="H54" s="9">
        <f>D54*'Capacity by Type'!$C$32</f>
        <v>504562.07426786376</v>
      </c>
      <c r="I54" s="9">
        <f>G54*'Urban vs Rural '!$D$6</f>
        <v>268010.59259601758</v>
      </c>
      <c r="J54" s="9">
        <f>G54*'Urban vs Rural '!$D$7</f>
        <v>80691.361211704221</v>
      </c>
      <c r="L54" s="9">
        <f t="shared" si="0"/>
        <v>504.56207426786375</v>
      </c>
      <c r="M54" s="9">
        <f t="shared" si="1"/>
        <v>268.0105925960176</v>
      </c>
      <c r="N54" s="9">
        <f t="shared" si="2"/>
        <v>80.691361211704219</v>
      </c>
    </row>
    <row r="55" spans="3:14" x14ac:dyDescent="0.25">
      <c r="C55">
        <v>2029</v>
      </c>
      <c r="D55" s="3">
        <f t="shared" si="3"/>
        <v>903184.99999999977</v>
      </c>
      <c r="E55" s="14">
        <f t="shared" si="4"/>
        <v>13124029.000000002</v>
      </c>
      <c r="F55" s="12"/>
      <c r="G55" s="9">
        <f>D55*'Capacity by Type'!$C$31</f>
        <v>369101.85869933281</v>
      </c>
      <c r="H55" s="9">
        <f>D55*'Capacity by Type'!$C$32</f>
        <v>534080.17192857864</v>
      </c>
      <c r="I55" s="9">
        <f>G55*'Urban vs Rural '!$D$6</f>
        <v>283689.85833915661</v>
      </c>
      <c r="J55" s="9">
        <f>G55*'Urban vs Rural '!$D$7</f>
        <v>85412.000360176185</v>
      </c>
      <c r="L55" s="9">
        <f t="shared" si="0"/>
        <v>534.08017192857869</v>
      </c>
      <c r="M55" s="9">
        <f t="shared" si="1"/>
        <v>283.68985833915661</v>
      </c>
      <c r="N55" s="9">
        <f t="shared" si="2"/>
        <v>85.412000360176179</v>
      </c>
    </row>
    <row r="56" spans="3:14" x14ac:dyDescent="0.25">
      <c r="C56">
        <v>2030</v>
      </c>
      <c r="D56" s="3">
        <f t="shared" si="3"/>
        <v>953103.1666666664</v>
      </c>
      <c r="E56" s="14">
        <f t="shared" si="4"/>
        <v>14192350.833333336</v>
      </c>
      <c r="F56" s="12"/>
      <c r="G56" s="9">
        <f>D56*'Capacity by Type'!$C$31</f>
        <v>389501.76359094388</v>
      </c>
      <c r="H56" s="9">
        <f>D56*'Capacity by Type'!$C$32</f>
        <v>563598.26958929352</v>
      </c>
      <c r="I56" s="9">
        <f>G56*'Urban vs Rural '!$D$6</f>
        <v>299369.12408229569</v>
      </c>
      <c r="J56" s="9">
        <f>G56*'Urban vs Rural '!$D$7</f>
        <v>90132.639508648179</v>
      </c>
      <c r="L56" s="9">
        <f t="shared" si="0"/>
        <v>563.59826958929352</v>
      </c>
      <c r="M56" s="9">
        <f t="shared" si="1"/>
        <v>299.36912408229568</v>
      </c>
      <c r="N56" s="9">
        <f t="shared" si="2"/>
        <v>90.132639508648182</v>
      </c>
    </row>
    <row r="57" spans="3:14" ht="15" customHeight="1" x14ac:dyDescent="0.25">
      <c r="C57">
        <v>2031</v>
      </c>
      <c r="D57" s="3">
        <f t="shared" si="3"/>
        <v>1003021.333333333</v>
      </c>
      <c r="E57" s="14">
        <f t="shared" si="4"/>
        <v>15260672.66666667</v>
      </c>
      <c r="F57" s="12"/>
      <c r="G57" s="9">
        <f>D57*'Capacity by Type'!$C$31</f>
        <v>409901.66848255496</v>
      </c>
      <c r="H57" s="9">
        <f>D57*'Capacity by Type'!$C$32</f>
        <v>593116.36725000839</v>
      </c>
      <c r="I57" s="9">
        <f>G57*'Urban vs Rural '!$D$6</f>
        <v>315048.38982543477</v>
      </c>
      <c r="J57" s="9">
        <f>G57*'Urban vs Rural '!$D$7</f>
        <v>94853.278657120158</v>
      </c>
      <c r="L57" s="9">
        <f t="shared" si="0"/>
        <v>593.11636725000835</v>
      </c>
      <c r="M57" s="9">
        <f t="shared" si="1"/>
        <v>315.04838982543475</v>
      </c>
      <c r="N57" s="9">
        <f t="shared" si="2"/>
        <v>94.853278657120157</v>
      </c>
    </row>
    <row r="58" spans="3:14" x14ac:dyDescent="0.25">
      <c r="C58">
        <v>2032</v>
      </c>
      <c r="D58" s="3">
        <f t="shared" si="3"/>
        <v>1052939.4999999998</v>
      </c>
      <c r="E58" s="14">
        <f t="shared" si="4"/>
        <v>16328994.500000004</v>
      </c>
      <c r="F58" s="12"/>
      <c r="G58" s="9">
        <f>D58*'Capacity by Type'!$C$31</f>
        <v>430301.57337416604</v>
      </c>
      <c r="H58" s="9">
        <f>D58*'Capacity by Type'!$C$32</f>
        <v>622634.46491072327</v>
      </c>
      <c r="I58" s="9">
        <f>G58*'Urban vs Rural '!$D$6</f>
        <v>330727.65556857391</v>
      </c>
      <c r="J58" s="9">
        <f>G58*'Urban vs Rural '!$D$7</f>
        <v>99573.917805592137</v>
      </c>
      <c r="L58" s="9">
        <f t="shared" si="0"/>
        <v>622.6344649107233</v>
      </c>
      <c r="M58" s="9">
        <f t="shared" si="1"/>
        <v>330.72765556857394</v>
      </c>
      <c r="N58" s="9">
        <f t="shared" si="2"/>
        <v>99.573917805592131</v>
      </c>
    </row>
    <row r="59" spans="3:14" x14ac:dyDescent="0.25">
      <c r="C59">
        <v>2033</v>
      </c>
      <c r="D59" s="3">
        <f t="shared" si="3"/>
        <v>1102857.6666666665</v>
      </c>
      <c r="E59" s="14">
        <f t="shared" si="4"/>
        <v>17397316.333333336</v>
      </c>
      <c r="F59" s="12"/>
      <c r="G59" s="9">
        <f>D59*'Capacity by Type'!$C$31</f>
        <v>450701.47826577717</v>
      </c>
      <c r="H59" s="9">
        <f>D59*'Capacity by Type'!$C$32</f>
        <v>652152.56257143826</v>
      </c>
      <c r="I59" s="9">
        <f>G59*'Urban vs Rural '!$D$6</f>
        <v>346406.92131171306</v>
      </c>
      <c r="J59" s="9">
        <f>G59*'Urban vs Rural '!$D$7</f>
        <v>104294.55695406414</v>
      </c>
      <c r="L59" s="9">
        <f t="shared" si="0"/>
        <v>652.15256257143824</v>
      </c>
      <c r="M59" s="9">
        <f t="shared" si="1"/>
        <v>346.40692131171306</v>
      </c>
      <c r="N59" s="9">
        <f t="shared" si="2"/>
        <v>104.29455695406415</v>
      </c>
    </row>
    <row r="60" spans="3:14" x14ac:dyDescent="0.25">
      <c r="C60">
        <v>2034</v>
      </c>
      <c r="D60" s="3">
        <f t="shared" si="3"/>
        <v>1152775.8333333333</v>
      </c>
      <c r="E60" s="14">
        <f t="shared" si="4"/>
        <v>18465638.166666668</v>
      </c>
      <c r="F60" s="12"/>
      <c r="G60" s="9">
        <f>D60*'Capacity by Type'!$C$31</f>
        <v>471101.38315738831</v>
      </c>
      <c r="H60" s="9">
        <f>D60*'Capacity by Type'!$C$32</f>
        <v>681670.66023215314</v>
      </c>
      <c r="I60" s="9">
        <f>G60*'Urban vs Rural '!$D$6</f>
        <v>362086.18705485214</v>
      </c>
      <c r="J60" s="9">
        <f>G60*'Urban vs Rural '!$D$7</f>
        <v>109015.19610253614</v>
      </c>
      <c r="L60" s="9">
        <f t="shared" si="0"/>
        <v>681.67066023215318</v>
      </c>
      <c r="M60" s="9">
        <f t="shared" si="1"/>
        <v>362.08618705485213</v>
      </c>
      <c r="N60" s="9">
        <f t="shared" si="2"/>
        <v>109.01519610253614</v>
      </c>
    </row>
    <row r="61" spans="3:14" x14ac:dyDescent="0.25">
      <c r="C61">
        <v>2035</v>
      </c>
      <c r="D61" s="3">
        <f t="shared" si="3"/>
        <v>1202694</v>
      </c>
      <c r="E61" s="14">
        <f t="shared" si="4"/>
        <v>19533960</v>
      </c>
      <c r="F61" s="12"/>
      <c r="G61" s="9">
        <f>D61*'Capacity by Type'!$C$31</f>
        <v>491501.28804899938</v>
      </c>
      <c r="H61" s="9">
        <f>D61*'Capacity by Type'!$C$32</f>
        <v>711188.75789286813</v>
      </c>
      <c r="I61" s="9">
        <f>G61*'Urban vs Rural '!$D$6</f>
        <v>377765.45279799128</v>
      </c>
      <c r="J61" s="9">
        <f>G61*'Urban vs Rural '!$D$7</f>
        <v>113735.83525100813</v>
      </c>
      <c r="L61" s="9">
        <f t="shared" si="0"/>
        <v>711.18875789286813</v>
      </c>
      <c r="M61" s="9">
        <f t="shared" si="1"/>
        <v>377.76545279799126</v>
      </c>
      <c r="N61" s="9">
        <f t="shared" si="2"/>
        <v>113.73583525100813</v>
      </c>
    </row>
    <row r="62" spans="3:14" x14ac:dyDescent="0.25">
      <c r="C62">
        <v>2036</v>
      </c>
      <c r="D62" s="3">
        <f t="shared" si="3"/>
        <v>1252612.1666666667</v>
      </c>
      <c r="E62" s="14">
        <f t="shared" si="4"/>
        <v>20602281.833333332</v>
      </c>
      <c r="F62" s="12"/>
      <c r="G62" s="9">
        <f>D62*'Capacity by Type'!$C$31</f>
        <v>511901.19294061052</v>
      </c>
      <c r="H62" s="9">
        <f>D62*'Capacity by Type'!$C$32</f>
        <v>740706.85555358301</v>
      </c>
      <c r="I62" s="9">
        <f>G62*'Urban vs Rural '!$D$6</f>
        <v>393444.71854113042</v>
      </c>
      <c r="J62" s="9">
        <f>G62*'Urban vs Rural '!$D$7</f>
        <v>118456.47439948012</v>
      </c>
      <c r="L62" s="9">
        <f t="shared" si="0"/>
        <v>740.70685555358295</v>
      </c>
      <c r="M62" s="9">
        <f t="shared" si="1"/>
        <v>393.44471854113044</v>
      </c>
      <c r="N62" s="9">
        <f t="shared" si="2"/>
        <v>118.45647439948013</v>
      </c>
    </row>
    <row r="63" spans="3:14" x14ac:dyDescent="0.25">
      <c r="C63">
        <v>2037</v>
      </c>
      <c r="D63" s="3">
        <f t="shared" si="3"/>
        <v>1302530.3333333335</v>
      </c>
      <c r="E63" s="14">
        <f t="shared" si="4"/>
        <v>21670603.666666664</v>
      </c>
      <c r="F63" s="12"/>
      <c r="G63" s="9">
        <f>D63*'Capacity by Type'!$C$31</f>
        <v>532301.09783222165</v>
      </c>
      <c r="H63" s="9">
        <f>D63*'Capacity by Type'!$C$32</f>
        <v>770224.953214298</v>
      </c>
      <c r="I63" s="9">
        <f>G63*'Urban vs Rural '!$D$6</f>
        <v>409123.98428426951</v>
      </c>
      <c r="J63" s="9">
        <f>G63*'Urban vs Rural '!$D$7</f>
        <v>123177.11354795212</v>
      </c>
      <c r="L63" s="9">
        <f t="shared" si="0"/>
        <v>770.22495321429801</v>
      </c>
      <c r="M63" s="9">
        <f t="shared" si="1"/>
        <v>409.12398428426951</v>
      </c>
      <c r="N63" s="9">
        <f t="shared" si="2"/>
        <v>123.17711354795212</v>
      </c>
    </row>
    <row r="64" spans="3:14" x14ac:dyDescent="0.25">
      <c r="C64">
        <v>2038</v>
      </c>
      <c r="D64" s="3">
        <f t="shared" si="3"/>
        <v>1352448.5000000002</v>
      </c>
      <c r="E64" s="14">
        <f t="shared" si="4"/>
        <v>22738925.499999996</v>
      </c>
      <c r="F64" s="12"/>
      <c r="G64" s="9">
        <f>D64*'Capacity by Type'!$C$31</f>
        <v>552701.00272383273</v>
      </c>
      <c r="H64" s="9">
        <f>D64*'Capacity by Type'!$C$32</f>
        <v>799743.050875013</v>
      </c>
      <c r="I64" s="9">
        <f>G64*'Urban vs Rural '!$D$6</f>
        <v>424803.25002740865</v>
      </c>
      <c r="J64" s="9">
        <f>G64*'Urban vs Rural '!$D$7</f>
        <v>127897.75269642411</v>
      </c>
      <c r="L64" s="9">
        <f t="shared" si="0"/>
        <v>799.74305087501295</v>
      </c>
      <c r="M64" s="9">
        <f t="shared" si="1"/>
        <v>424.80325002740864</v>
      </c>
      <c r="N64" s="9">
        <f t="shared" si="2"/>
        <v>127.89775269642411</v>
      </c>
    </row>
    <row r="65" spans="3:14" x14ac:dyDescent="0.25">
      <c r="C65">
        <v>2039</v>
      </c>
      <c r="D65" s="3">
        <f t="shared" si="3"/>
        <v>1402366.666666667</v>
      </c>
      <c r="E65" s="14">
        <f t="shared" si="4"/>
        <v>23807247.333333328</v>
      </c>
      <c r="F65" s="12"/>
      <c r="G65" s="9">
        <f>D65*'Capacity by Type'!$C$31</f>
        <v>573100.90761544381</v>
      </c>
      <c r="H65" s="9">
        <f>D65*'Capacity by Type'!$C$32</f>
        <v>829261.14853572787</v>
      </c>
      <c r="I65" s="9">
        <f>G65*'Urban vs Rural '!$D$6</f>
        <v>440482.51577054773</v>
      </c>
      <c r="J65" s="9">
        <f>G65*'Urban vs Rural '!$D$7</f>
        <v>132618.3918448961</v>
      </c>
      <c r="L65" s="9">
        <f t="shared" si="0"/>
        <v>829.2611485357279</v>
      </c>
      <c r="M65" s="9">
        <f t="shared" si="1"/>
        <v>440.48251577054771</v>
      </c>
      <c r="N65" s="9">
        <f t="shared" si="2"/>
        <v>132.61839184489611</v>
      </c>
    </row>
    <row r="66" spans="3:14" x14ac:dyDescent="0.25">
      <c r="C66">
        <v>2040</v>
      </c>
      <c r="D66" s="3">
        <f t="shared" si="3"/>
        <v>1452284.8333333337</v>
      </c>
      <c r="E66" s="14">
        <f t="shared" si="4"/>
        <v>24875569.16666666</v>
      </c>
      <c r="F66" s="12"/>
      <c r="G66" s="9">
        <f>D66*'Capacity by Type'!$C$31</f>
        <v>593500.81250705488</v>
      </c>
      <c r="H66" s="9">
        <f>D66*'Capacity by Type'!$C$32</f>
        <v>858779.24619644287</v>
      </c>
      <c r="I66" s="9">
        <f>G66*'Urban vs Rural '!$D$6</f>
        <v>456161.78151368682</v>
      </c>
      <c r="J66" s="9">
        <f>G66*'Urban vs Rural '!$D$7</f>
        <v>137339.03099336807</v>
      </c>
      <c r="L66" s="9">
        <f t="shared" si="0"/>
        <v>858.77924619644284</v>
      </c>
      <c r="M66" s="9">
        <f t="shared" si="1"/>
        <v>456.16178151368683</v>
      </c>
      <c r="N66" s="9">
        <f t="shared" si="2"/>
        <v>137.33903099336806</v>
      </c>
    </row>
    <row r="67" spans="3:14" x14ac:dyDescent="0.25">
      <c r="C67">
        <v>2041</v>
      </c>
      <c r="D67" s="3">
        <f t="shared" si="3"/>
        <v>1502203.0000000005</v>
      </c>
      <c r="E67" s="14">
        <f t="shared" si="4"/>
        <v>25943890.999999993</v>
      </c>
      <c r="F67" s="12"/>
      <c r="G67" s="9">
        <f>D67*'Capacity by Type'!$C$31</f>
        <v>613900.71739866608</v>
      </c>
      <c r="H67" s="9">
        <f>D67*'Capacity by Type'!$C$32</f>
        <v>888297.34385715774</v>
      </c>
      <c r="I67" s="9">
        <f>G67*'Urban vs Rural '!$D$6</f>
        <v>471841.04725682602</v>
      </c>
      <c r="J67" s="9">
        <f>G67*'Urban vs Rural '!$D$7</f>
        <v>142059.67014184009</v>
      </c>
      <c r="L67" s="9">
        <f t="shared" si="0"/>
        <v>888.29734385715778</v>
      </c>
      <c r="M67" s="9">
        <f t="shared" si="1"/>
        <v>471.84104725682602</v>
      </c>
      <c r="N67" s="9">
        <f t="shared" si="2"/>
        <v>142.05967014184009</v>
      </c>
    </row>
    <row r="68" spans="3:14" x14ac:dyDescent="0.25">
      <c r="C68">
        <v>2042</v>
      </c>
      <c r="D68" s="3">
        <f t="shared" si="3"/>
        <v>1552121.1666666672</v>
      </c>
      <c r="E68" s="14">
        <f t="shared" si="4"/>
        <v>27012212.833333325</v>
      </c>
      <c r="F68" s="12"/>
      <c r="G68" s="9">
        <f>D68*'Capacity by Type'!$C$31</f>
        <v>634300.62229027716</v>
      </c>
      <c r="H68" s="9">
        <f>D68*'Capacity by Type'!$C$32</f>
        <v>917815.44151787274</v>
      </c>
      <c r="I68" s="9">
        <f>G68*'Urban vs Rural '!$D$6</f>
        <v>487520.3129999651</v>
      </c>
      <c r="J68" s="9">
        <f>G68*'Urban vs Rural '!$D$7</f>
        <v>146780.30929031209</v>
      </c>
      <c r="L68" s="9">
        <f t="shared" si="0"/>
        <v>917.81544151787273</v>
      </c>
      <c r="M68" s="9">
        <f t="shared" si="1"/>
        <v>487.52031299996509</v>
      </c>
      <c r="N68" s="9">
        <f t="shared" si="2"/>
        <v>146.78030929031209</v>
      </c>
    </row>
    <row r="69" spans="3:14" x14ac:dyDescent="0.25">
      <c r="C69">
        <v>2043</v>
      </c>
      <c r="D69" s="3">
        <f t="shared" si="3"/>
        <v>1602039.333333334</v>
      </c>
      <c r="E69" s="14">
        <f t="shared" si="4"/>
        <v>28080534.666666657</v>
      </c>
      <c r="F69" s="12"/>
      <c r="G69" s="9">
        <f>D69*'Capacity by Type'!$C$31</f>
        <v>654700.52718188823</v>
      </c>
      <c r="H69" s="9">
        <f>D69*'Capacity by Type'!$C$32</f>
        <v>947333.53917858761</v>
      </c>
      <c r="I69" s="9">
        <f>G69*'Urban vs Rural '!$D$6</f>
        <v>503199.57874310418</v>
      </c>
      <c r="J69" s="9">
        <f>G69*'Urban vs Rural '!$D$7</f>
        <v>151500.94843878405</v>
      </c>
      <c r="L69" s="9">
        <f t="shared" si="0"/>
        <v>947.33353917858756</v>
      </c>
      <c r="M69" s="9">
        <f t="shared" si="1"/>
        <v>503.19957874310415</v>
      </c>
      <c r="N69" s="9">
        <f t="shared" si="2"/>
        <v>151.50094843878404</v>
      </c>
    </row>
    <row r="70" spans="3:14" x14ac:dyDescent="0.25">
      <c r="C70">
        <v>2044</v>
      </c>
      <c r="D70" s="3">
        <f t="shared" si="3"/>
        <v>1651957.5000000007</v>
      </c>
      <c r="E70" s="14">
        <f t="shared" si="4"/>
        <v>29148856.499999989</v>
      </c>
      <c r="F70" s="12"/>
      <c r="G70" s="9">
        <f>D70*'Capacity by Type'!$C$31</f>
        <v>675100.43207349943</v>
      </c>
      <c r="H70" s="9">
        <f>D70*'Capacity by Type'!$C$32</f>
        <v>976851.63683930261</v>
      </c>
      <c r="I70" s="9">
        <f>G70*'Urban vs Rural '!$D$6</f>
        <v>518878.84448624338</v>
      </c>
      <c r="J70" s="9">
        <f>G70*'Urban vs Rural '!$D$7</f>
        <v>156221.58758725607</v>
      </c>
      <c r="L70" s="9">
        <f t="shared" si="0"/>
        <v>976.85163683930261</v>
      </c>
      <c r="M70" s="9">
        <f t="shared" si="1"/>
        <v>518.87884448624334</v>
      </c>
      <c r="N70" s="9">
        <f t="shared" si="2"/>
        <v>156.22158758725607</v>
      </c>
    </row>
    <row r="71" spans="3:14" x14ac:dyDescent="0.25">
      <c r="C71">
        <v>2045</v>
      </c>
      <c r="D71" s="3">
        <f t="shared" si="3"/>
        <v>1701875.6666666674</v>
      </c>
      <c r="E71" s="14">
        <f t="shared" si="4"/>
        <v>30217178.333333321</v>
      </c>
      <c r="F71" s="12"/>
      <c r="G71" s="9">
        <f>D71*'Capacity by Type'!$C$31</f>
        <v>695500.3369651105</v>
      </c>
      <c r="H71" s="9">
        <f>D71*'Capacity by Type'!$C$32</f>
        <v>1006369.7345000175</v>
      </c>
      <c r="I71" s="9">
        <f>G71*'Urban vs Rural '!$D$6</f>
        <v>534558.11022938241</v>
      </c>
      <c r="J71" s="9">
        <f>G71*'Urban vs Rural '!$D$7</f>
        <v>160942.22673572807</v>
      </c>
      <c r="L71" s="9">
        <f t="shared" si="0"/>
        <v>1006.3697345000174</v>
      </c>
      <c r="M71" s="9">
        <f t="shared" si="1"/>
        <v>534.55811022938246</v>
      </c>
      <c r="N71" s="9">
        <f t="shared" si="2"/>
        <v>160.94222673572807</v>
      </c>
    </row>
    <row r="72" spans="3:14" x14ac:dyDescent="0.25">
      <c r="C72">
        <v>2046</v>
      </c>
      <c r="D72" s="3">
        <f t="shared" si="3"/>
        <v>1751793.8333333342</v>
      </c>
      <c r="E72" s="14">
        <f t="shared" si="4"/>
        <v>31285500.166666653</v>
      </c>
      <c r="F72" s="12"/>
      <c r="G72" s="9">
        <f>D72*'Capacity by Type'!$C$31</f>
        <v>715900.24185672158</v>
      </c>
      <c r="H72" s="9">
        <f>D72*'Capacity by Type'!$C$32</f>
        <v>1035887.8321607325</v>
      </c>
      <c r="I72" s="9">
        <f>G72*'Urban vs Rural '!$D$6</f>
        <v>550237.37597252149</v>
      </c>
      <c r="J72" s="9">
        <f>G72*'Urban vs Rural '!$D$7</f>
        <v>165662.86588420003</v>
      </c>
      <c r="L72" s="9">
        <f t="shared" si="0"/>
        <v>1035.8878321607324</v>
      </c>
      <c r="M72" s="9">
        <f t="shared" si="1"/>
        <v>550.23737597252148</v>
      </c>
      <c r="N72" s="9">
        <f t="shared" si="2"/>
        <v>165.66286588420002</v>
      </c>
    </row>
    <row r="73" spans="3:14" x14ac:dyDescent="0.25">
      <c r="C73">
        <v>2047</v>
      </c>
      <c r="D73" s="3">
        <f t="shared" si="3"/>
        <v>1801712.0000000009</v>
      </c>
      <c r="E73" s="14">
        <f t="shared" si="4"/>
        <v>32353821.999999985</v>
      </c>
      <c r="F73" s="12"/>
      <c r="G73" s="9">
        <f>D73*'Capacity by Type'!$C$31</f>
        <v>736300.14674833266</v>
      </c>
      <c r="H73" s="9">
        <f>D73*'Capacity by Type'!$C$32</f>
        <v>1065405.9298214475</v>
      </c>
      <c r="I73" s="9">
        <f>G73*'Urban vs Rural '!$D$6</f>
        <v>565916.64171566057</v>
      </c>
      <c r="J73" s="9">
        <f>G73*'Urban vs Rural '!$D$7</f>
        <v>170383.50503267202</v>
      </c>
      <c r="L73" s="9">
        <f t="shared" si="0"/>
        <v>1065.4059298214474</v>
      </c>
      <c r="M73" s="9">
        <f t="shared" si="1"/>
        <v>565.9166417156606</v>
      </c>
      <c r="N73" s="9">
        <f t="shared" si="2"/>
        <v>170.38350503267202</v>
      </c>
    </row>
    <row r="74" spans="3:14" x14ac:dyDescent="0.25">
      <c r="C74">
        <v>2048</v>
      </c>
      <c r="D74" s="3">
        <f t="shared" si="3"/>
        <v>1851630.1666666677</v>
      </c>
      <c r="E74" s="14">
        <f t="shared" si="4"/>
        <v>33422143.833333317</v>
      </c>
      <c r="F74" s="12"/>
      <c r="G74" s="9">
        <f>D74*'Capacity by Type'!$C$31</f>
        <v>756700.05163994385</v>
      </c>
      <c r="H74" s="9">
        <f>D74*'Capacity by Type'!$C$32</f>
        <v>1094924.0274821622</v>
      </c>
      <c r="I74" s="9">
        <f>G74*'Urban vs Rural '!$D$6</f>
        <v>581595.90745879977</v>
      </c>
      <c r="J74" s="9">
        <f>G74*'Urban vs Rural '!$D$7</f>
        <v>175104.14418114405</v>
      </c>
      <c r="L74" s="9">
        <f t="shared" si="0"/>
        <v>1094.9240274821623</v>
      </c>
      <c r="M74" s="9">
        <f t="shared" si="1"/>
        <v>581.59590745879973</v>
      </c>
      <c r="N74" s="9">
        <f t="shared" si="2"/>
        <v>175.10414418114405</v>
      </c>
    </row>
    <row r="75" spans="3:14" x14ac:dyDescent="0.25">
      <c r="C75">
        <v>2049</v>
      </c>
      <c r="D75" s="3">
        <f t="shared" si="3"/>
        <v>1901548.3333333344</v>
      </c>
      <c r="E75" s="14">
        <f t="shared" si="4"/>
        <v>34490465.666666649</v>
      </c>
      <c r="F75" s="12"/>
      <c r="G75" s="9">
        <f>D75*'Capacity by Type'!$C$31</f>
        <v>777099.95653155493</v>
      </c>
      <c r="H75" s="9">
        <f>D75*'Capacity by Type'!$C$32</f>
        <v>1124442.1251428772</v>
      </c>
      <c r="I75" s="9">
        <f>G75*'Urban vs Rural '!$D$6</f>
        <v>597275.17320193886</v>
      </c>
      <c r="J75" s="9">
        <f>G75*'Urban vs Rural '!$D$7</f>
        <v>179824.78332961601</v>
      </c>
      <c r="L75" s="9">
        <f t="shared" si="0"/>
        <v>1124.4421251428773</v>
      </c>
      <c r="M75" s="9">
        <f t="shared" si="1"/>
        <v>597.27517320193886</v>
      </c>
      <c r="N75" s="9">
        <f t="shared" si="2"/>
        <v>179.824783329616</v>
      </c>
    </row>
    <row r="76" spans="3:14" x14ac:dyDescent="0.25">
      <c r="C76">
        <v>2050</v>
      </c>
      <c r="D76" s="3">
        <f t="shared" si="3"/>
        <v>1951466.5000000012</v>
      </c>
      <c r="E76" s="14">
        <f t="shared" si="4"/>
        <v>35558787.499999985</v>
      </c>
      <c r="F76" s="12"/>
      <c r="G76" s="9">
        <f>D76*'Capacity by Type'!$C$31</f>
        <v>797499.861423166</v>
      </c>
      <c r="H76" s="9">
        <f>D76*'Capacity by Type'!$C$32</f>
        <v>1153960.2228035922</v>
      </c>
      <c r="I76" s="9">
        <f>G76*'Urban vs Rural '!$D$6</f>
        <v>612954.43894507794</v>
      </c>
      <c r="J76" s="9">
        <f>G76*'Urban vs Rural '!$D$7</f>
        <v>184545.422478088</v>
      </c>
      <c r="L76" s="9">
        <f t="shared" si="0"/>
        <v>1153.9602228035922</v>
      </c>
      <c r="M76" s="9">
        <f t="shared" si="1"/>
        <v>612.95443894507798</v>
      </c>
      <c r="N76" s="9">
        <f t="shared" si="2"/>
        <v>184.545422478088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E10" sqref="E10"/>
    </sheetView>
  </sheetViews>
  <sheetFormatPr baseColWidth="10" defaultRowHeight="15" x14ac:dyDescent="0.25"/>
  <cols>
    <col min="1" max="1" width="17.85546875" customWidth="1"/>
  </cols>
  <sheetData>
    <row r="1" spans="1:4" x14ac:dyDescent="0.25">
      <c r="A1" s="1" t="s">
        <v>35</v>
      </c>
    </row>
    <row r="2" spans="1:4" x14ac:dyDescent="0.25">
      <c r="A2" s="1"/>
    </row>
    <row r="3" spans="1:4" x14ac:dyDescent="0.25">
      <c r="A3" s="1" t="s">
        <v>36</v>
      </c>
    </row>
    <row r="4" spans="1:4" x14ac:dyDescent="0.25">
      <c r="A4" s="1"/>
      <c r="D4" t="s">
        <v>37</v>
      </c>
    </row>
    <row r="5" spans="1:4" x14ac:dyDescent="0.25">
      <c r="A5" t="s">
        <v>38</v>
      </c>
      <c r="B5">
        <v>121</v>
      </c>
      <c r="C5" t="s">
        <v>39</v>
      </c>
    </row>
    <row r="6" spans="1:4" x14ac:dyDescent="0.25">
      <c r="A6" t="s">
        <v>40</v>
      </c>
      <c r="B6">
        <v>93</v>
      </c>
      <c r="C6" t="s">
        <v>39</v>
      </c>
      <c r="D6">
        <f>B6/B5</f>
        <v>0.76859504132231404</v>
      </c>
    </row>
    <row r="7" spans="1:4" x14ac:dyDescent="0.25">
      <c r="A7" t="s">
        <v>41</v>
      </c>
      <c r="B7">
        <v>28</v>
      </c>
      <c r="C7" t="s">
        <v>39</v>
      </c>
      <c r="D7">
        <f>B7/B5</f>
        <v>0.23140495867768596</v>
      </c>
    </row>
    <row r="9" spans="1:4" x14ac:dyDescent="0.25">
      <c r="A9" t="s">
        <v>42</v>
      </c>
      <c r="B9">
        <v>31.8</v>
      </c>
      <c r="C9" t="s">
        <v>39</v>
      </c>
    </row>
    <row r="10" spans="1:4" x14ac:dyDescent="0.25">
      <c r="A10" t="s">
        <v>43</v>
      </c>
      <c r="B10" s="9">
        <f>B9*D6</f>
        <v>24.441322314049586</v>
      </c>
      <c r="C10" t="s">
        <v>39</v>
      </c>
    </row>
    <row r="11" spans="1:4" x14ac:dyDescent="0.25">
      <c r="A11" t="s">
        <v>44</v>
      </c>
      <c r="B11" s="9">
        <f>B9*D7</f>
        <v>7.3586776859504139</v>
      </c>
      <c r="C11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8"/>
  <sheetViews>
    <sheetView workbookViewId="0">
      <selection activeCell="B1" sqref="B1:C1048576"/>
    </sheetView>
  </sheetViews>
  <sheetFormatPr baseColWidth="10" defaultColWidth="9.140625" defaultRowHeight="15" x14ac:dyDescent="0.25"/>
  <cols>
    <col min="1" max="1" width="23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TREND($Q2:$Z2,$Q$1:$Z$1,AA$1)</f>
        <v>0</v>
      </c>
      <c r="AB2">
        <f t="shared" ref="AB2:AJ2" si="0">TREND($Q2:$Z2,$Q$1:$Z$1,AB$1)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ref="AA4:AJ14" si="1">TREND($Q4:$Z4,$Q$1:$Z$1,AA$1)</f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</row>
    <row r="5" spans="1:36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</row>
    <row r="6" spans="1:36" x14ac:dyDescent="0.25">
      <c r="A6" t="s">
        <v>15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25">
      <c r="A7" t="s">
        <v>3</v>
      </c>
      <c r="B7" s="3">
        <f>'DG Capacity Tendency'!M42*About!C28</f>
        <v>111447.65657032709</v>
      </c>
      <c r="C7" s="3">
        <f>'DG Capacity Tendency'!M43*About!C28</f>
        <v>136906.91328099172</v>
      </c>
      <c r="D7" s="3">
        <f>'DG Capacity Tendency'!M44*About!C28</f>
        <v>159375.30109091004</v>
      </c>
      <c r="E7" s="3">
        <f>'DG Capacity Tendency'!M45*About!C28</f>
        <v>181843.68890082842</v>
      </c>
      <c r="F7" s="3">
        <f>'DG Capacity Tendency'!M46*About!C28</f>
        <v>204312.07671074674</v>
      </c>
      <c r="G7" s="3">
        <f>'DG Capacity Tendency'!M47*About!C28</f>
        <v>226780.46452066506</v>
      </c>
      <c r="H7" s="3">
        <f>'DG Capacity Tendency'!M48*About!C28</f>
        <v>249248.85233058335</v>
      </c>
      <c r="I7" s="3">
        <f>'DG Capacity Tendency'!M49*About!C28</f>
        <v>271717.24014050164</v>
      </c>
      <c r="J7" s="3">
        <f>'DG Capacity Tendency'!M50*About!C28</f>
        <v>294185.62795041996</v>
      </c>
      <c r="K7" s="3">
        <f>'DG Capacity Tendency'!M51*About!C28</f>
        <v>316654.01576033822</v>
      </c>
      <c r="L7" s="3">
        <f>'DG Capacity Tendency'!M52*About!C28</f>
        <v>339122.40357025655</v>
      </c>
      <c r="M7" s="3">
        <f>'DG Capacity Tendency'!M53*About!C28</f>
        <v>361590.79138017487</v>
      </c>
      <c r="N7" s="3">
        <f>'DG Capacity Tendency'!M54*About!C28</f>
        <v>384059.17919009324</v>
      </c>
      <c r="O7" s="3">
        <f>'DG Capacity Tendency'!M55*About!C28</f>
        <v>406527.56700001145</v>
      </c>
      <c r="P7" s="3">
        <f>'DG Capacity Tendency'!M56*About!C28</f>
        <v>428995.95480992971</v>
      </c>
      <c r="Q7" s="3">
        <f>'DG Capacity Tendency'!M57*About!C28</f>
        <v>451464.34261984803</v>
      </c>
      <c r="R7" s="3">
        <f>'DG Capacity Tendency'!M58*About!C28</f>
        <v>473932.73042976647</v>
      </c>
      <c r="S7" s="3">
        <f>'DG Capacity Tendency'!M59*About!C28</f>
        <v>496401.11823968485</v>
      </c>
      <c r="T7" s="3">
        <f>'DG Capacity Tendency'!M60*About!C28</f>
        <v>518869.50604960311</v>
      </c>
      <c r="U7" s="3">
        <f>'DG Capacity Tendency'!M61*About!C28</f>
        <v>541337.89385952149</v>
      </c>
      <c r="V7" s="3">
        <f>'DG Capacity Tendency'!M62*About!C28</f>
        <v>563806.28166943998</v>
      </c>
      <c r="W7" s="3">
        <f>'DG Capacity Tendency'!M63*About!C28</f>
        <v>586274.66947935824</v>
      </c>
      <c r="X7" s="3">
        <f>'DG Capacity Tendency'!M64*About!C28</f>
        <v>608743.05728927662</v>
      </c>
      <c r="Y7" s="3">
        <f>'DG Capacity Tendency'!M65*About!C28</f>
        <v>631211.44509919488</v>
      </c>
      <c r="Z7" s="3">
        <f>'DG Capacity Tendency'!M66*About!C28</f>
        <v>653679.83290911326</v>
      </c>
      <c r="AA7" s="3">
        <f>'DG Capacity Tendency'!M67*About!C28</f>
        <v>676148.22071903164</v>
      </c>
      <c r="AB7" s="3">
        <f>'DG Capacity Tendency'!M68*About!C28</f>
        <v>698616.60852895002</v>
      </c>
      <c r="AC7" s="3">
        <f>'DG Capacity Tendency'!M69*About!C28</f>
        <v>721084.99633886828</v>
      </c>
      <c r="AD7" s="3">
        <f>'DG Capacity Tendency'!M70*About!C28</f>
        <v>743553.38414878666</v>
      </c>
      <c r="AE7" s="3">
        <f>'DG Capacity Tendency'!M71*About!C28</f>
        <v>766021.77195870504</v>
      </c>
      <c r="AF7" s="3">
        <f>'DG Capacity Tendency'!M72*About!C28</f>
        <v>788490.1597686233</v>
      </c>
      <c r="AG7" s="3">
        <f>'DG Capacity Tendency'!M73*About!C28</f>
        <v>810958.54757854168</v>
      </c>
      <c r="AH7" s="3">
        <f>'DG Capacity Tendency'!M74*About!C28</f>
        <v>833426.93538846006</v>
      </c>
      <c r="AI7" s="3">
        <f>'DG Capacity Tendency'!M75*About!C28</f>
        <v>855895.32319837844</v>
      </c>
      <c r="AJ7" s="3">
        <f>'DG Capacity Tendency'!M76*About!C28</f>
        <v>878363.7110082967</v>
      </c>
    </row>
    <row r="8" spans="1:36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</row>
    <row r="9" spans="1:36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</row>
    <row r="10" spans="1:36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</row>
    <row r="11" spans="1:36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</row>
    <row r="12" spans="1:36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</row>
    <row r="13" spans="1:36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</row>
    <row r="14" spans="1:3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</row>
    <row r="18" spans="2:36" x14ac:dyDescent="0.25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H17" sqref="H17"/>
    </sheetView>
  </sheetViews>
  <sheetFormatPr baseColWidth="10" defaultColWidth="9.140625" defaultRowHeight="15" x14ac:dyDescent="0.25"/>
  <cols>
    <col min="1" max="1" width="23.42578125" customWidth="1"/>
    <col min="2" max="11" width="9.28515625" bestFit="1" customWidth="1"/>
    <col min="12" max="36" width="9.5703125" bestFit="1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TREND($Q2:$Z2,$Q$1:$Z$1,AA$1)</f>
        <v>0</v>
      </c>
      <c r="AB2">
        <f t="shared" ref="AB2:AJ2" si="0">TREND($Q2:$Z2,$Q$1:$Z$1,AB$1)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 x14ac:dyDescent="0.25">
      <c r="A4" t="s">
        <v>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</row>
    <row r="5" spans="1:36" x14ac:dyDescent="0.25">
      <c r="A5" t="s">
        <v>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</row>
    <row r="6" spans="1:36" x14ac:dyDescent="0.25">
      <c r="A6" t="s">
        <v>15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25">
      <c r="A7" t="s">
        <v>3</v>
      </c>
      <c r="B7" s="3">
        <f>('DG Capacity Tendency'!N42)*1433</f>
        <v>33554.133160958692</v>
      </c>
      <c r="C7" s="3">
        <f>('DG Capacity Tendency'!N43)*1433</f>
        <v>41219.285719008265</v>
      </c>
      <c r="D7" s="3">
        <f>('DG Capacity Tendency'!N44)*1433</f>
        <v>47983.961618768619</v>
      </c>
      <c r="E7" s="3">
        <f>('DG Capacity Tendency'!N45)*1433</f>
        <v>54748.637518528987</v>
      </c>
      <c r="F7" s="3">
        <f>('DG Capacity Tendency'!N46)*1433</f>
        <v>61513.313418289341</v>
      </c>
      <c r="G7" s="3">
        <f>('DG Capacity Tendency'!N47)*1433</f>
        <v>68277.989318049687</v>
      </c>
      <c r="H7" s="3">
        <f>('DG Capacity Tendency'!N48)*1433</f>
        <v>75042.665217810048</v>
      </c>
      <c r="I7" s="3">
        <f>('DG Capacity Tendency'!N49)*1433</f>
        <v>81807.34111757038</v>
      </c>
      <c r="J7" s="3">
        <f>('DG Capacity Tendency'!N50)*1433</f>
        <v>88572.017017330742</v>
      </c>
      <c r="K7" s="3">
        <f>('DG Capacity Tendency'!N51)*1433</f>
        <v>95336.692917091088</v>
      </c>
      <c r="L7" s="3">
        <f>('DG Capacity Tendency'!N52)*1433</f>
        <v>102101.36881685145</v>
      </c>
      <c r="M7" s="3">
        <f>('DG Capacity Tendency'!N53)*1433</f>
        <v>108866.04471661178</v>
      </c>
      <c r="N7" s="3">
        <f>('DG Capacity Tendency'!N54)*1433</f>
        <v>115630.72061637214</v>
      </c>
      <c r="O7" s="3">
        <f>('DG Capacity Tendency'!N55)*1433</f>
        <v>122395.39651613246</v>
      </c>
      <c r="P7" s="3">
        <f>('DG Capacity Tendency'!N56)*1433</f>
        <v>129160.07241589285</v>
      </c>
      <c r="Q7" s="3">
        <f>('DG Capacity Tendency'!N57)*1433</f>
        <v>135924.74831565318</v>
      </c>
      <c r="R7" s="3">
        <f>('DG Capacity Tendency'!N58)*1433</f>
        <v>142689.42421541351</v>
      </c>
      <c r="S7" s="3">
        <f>('DG Capacity Tendency'!N59)*1433</f>
        <v>149454.10011517393</v>
      </c>
      <c r="T7" s="3">
        <f>('DG Capacity Tendency'!N60)*1433</f>
        <v>156218.77601493429</v>
      </c>
      <c r="U7" s="3">
        <f>('DG Capacity Tendency'!N61)*1433</f>
        <v>162983.45191469465</v>
      </c>
      <c r="V7" s="3">
        <f>('DG Capacity Tendency'!N62)*1433</f>
        <v>169748.12781445502</v>
      </c>
      <c r="W7" s="3">
        <f>('DG Capacity Tendency'!N63)*1433</f>
        <v>176512.80371421538</v>
      </c>
      <c r="X7" s="3">
        <f>('DG Capacity Tendency'!N64)*1433</f>
        <v>183277.47961397574</v>
      </c>
      <c r="Y7" s="3">
        <f>('DG Capacity Tendency'!N65)*1433</f>
        <v>190042.15551373613</v>
      </c>
      <c r="Z7" s="3">
        <f>('DG Capacity Tendency'!N66)*1433</f>
        <v>196806.83141349643</v>
      </c>
      <c r="AA7" s="3">
        <f>('DG Capacity Tendency'!N67)*1433</f>
        <v>203571.50731325685</v>
      </c>
      <c r="AB7" s="3">
        <f>('DG Capacity Tendency'!N68)*1433</f>
        <v>210336.18321301721</v>
      </c>
      <c r="AC7" s="3">
        <f>('DG Capacity Tendency'!N69)*1433</f>
        <v>217100.85911277751</v>
      </c>
      <c r="AD7" s="3">
        <f>('DG Capacity Tendency'!N70)*1433</f>
        <v>223865.53501253793</v>
      </c>
      <c r="AE7" s="3">
        <f>('DG Capacity Tendency'!N71)*1433</f>
        <v>230630.21091229832</v>
      </c>
      <c r="AF7" s="3">
        <f>('DG Capacity Tendency'!N72)*1433</f>
        <v>237394.88681205863</v>
      </c>
      <c r="AG7" s="3">
        <f>('DG Capacity Tendency'!N73)*1433</f>
        <v>244159.56271181902</v>
      </c>
      <c r="AH7" s="3">
        <f>('DG Capacity Tendency'!N74)*1433</f>
        <v>250924.23861157944</v>
      </c>
      <c r="AI7" s="3">
        <f>('DG Capacity Tendency'!N75)*1433</f>
        <v>257688.91451133971</v>
      </c>
      <c r="AJ7" s="3">
        <f>('DG Capacity Tendency'!N76)*1433</f>
        <v>264453.59041110013</v>
      </c>
    </row>
    <row r="8" spans="1:36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ref="AA8:AJ14" si="1">TREND($Q8:$Z8,$Q$1:$Z$1,AA$1)</f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</row>
    <row r="9" spans="1:36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</row>
    <row r="10" spans="1:36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</row>
    <row r="11" spans="1:36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</row>
    <row r="12" spans="1:36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</row>
    <row r="13" spans="1:36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</row>
    <row r="14" spans="1:3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B1" sqref="B1:C1048576"/>
    </sheetView>
  </sheetViews>
  <sheetFormatPr baseColWidth="10" defaultColWidth="9.140625" defaultRowHeight="15" x14ac:dyDescent="0.25"/>
  <cols>
    <col min="1" max="1" width="23.42578125" customWidth="1"/>
    <col min="2" max="20" width="10.5703125" bestFit="1" customWidth="1"/>
    <col min="21" max="36" width="11.5703125" bestFit="1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TREND($Q2:$Z2,$Q$1:$Z$1,AA$1)</f>
        <v>0</v>
      </c>
      <c r="AB2">
        <f t="shared" ref="AB2:AJ2" si="0">TREND($Q2:$Z2,$Q$1:$Z$1,AB$1)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ref="AA4:AJ14" si="1">TREND($Q4:$Z4,$Q$1:$Z$1,AA$1)</f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</row>
    <row r="5" spans="1:36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</row>
    <row r="6" spans="1:36" x14ac:dyDescent="0.25">
      <c r="A6" t="s">
        <v>15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25">
      <c r="A7" t="s">
        <v>3</v>
      </c>
      <c r="B7" s="3">
        <f>('DG Capacity Tendency'!L42)*1433</f>
        <v>209813.57574988742</v>
      </c>
      <c r="C7" s="3">
        <f>('DG Capacity Tendency'!L43)*1433</f>
        <v>257743.679</v>
      </c>
      <c r="D7" s="3">
        <f>('DG Capacity Tendency'!L44)*1433</f>
        <v>300043.11294780445</v>
      </c>
      <c r="E7" s="3">
        <f>('DG Capacity Tendency'!L45)*1433</f>
        <v>342342.54689560889</v>
      </c>
      <c r="F7" s="3">
        <f>('DG Capacity Tendency'!L46)*1433</f>
        <v>384641.98084341345</v>
      </c>
      <c r="G7" s="3">
        <f>('DG Capacity Tendency'!L47)*1433</f>
        <v>426941.41479121783</v>
      </c>
      <c r="H7" s="3">
        <f>('DG Capacity Tendency'!L48)*1433</f>
        <v>469240.84873902221</v>
      </c>
      <c r="I7" s="3">
        <f>('DG Capacity Tendency'!L49)*1433</f>
        <v>511540.28268682666</v>
      </c>
      <c r="J7" s="3">
        <f>('DG Capacity Tendency'!L50)*1433</f>
        <v>553839.71663463116</v>
      </c>
      <c r="K7" s="3">
        <f>('DG Capacity Tendency'!L51)*1433</f>
        <v>596139.15058243554</v>
      </c>
      <c r="L7" s="3">
        <f>('DG Capacity Tendency'!L52)*1433</f>
        <v>638438.58453023992</v>
      </c>
      <c r="M7" s="3">
        <f>('DG Capacity Tendency'!L53)*1433</f>
        <v>680738.01847804431</v>
      </c>
      <c r="N7" s="3">
        <f>('DG Capacity Tendency'!L54)*1433</f>
        <v>723037.45242584881</v>
      </c>
      <c r="O7" s="3">
        <f>('DG Capacity Tendency'!L55)*1433</f>
        <v>765336.88637365331</v>
      </c>
      <c r="P7" s="3">
        <f>('DG Capacity Tendency'!L56)*1433</f>
        <v>807636.32032145758</v>
      </c>
      <c r="Q7" s="3">
        <f>('DG Capacity Tendency'!L57)*1433</f>
        <v>849935.75426926196</v>
      </c>
      <c r="R7" s="3">
        <f>('DG Capacity Tendency'!L58)*1433</f>
        <v>892235.18821706646</v>
      </c>
      <c r="S7" s="3">
        <f>('DG Capacity Tendency'!L59)*1433</f>
        <v>934534.62216487096</v>
      </c>
      <c r="T7" s="3">
        <f>('DG Capacity Tendency'!L60)*1433</f>
        <v>976834.05611267546</v>
      </c>
      <c r="U7" s="3">
        <f>('DG Capacity Tendency'!L61)*1433</f>
        <v>1019133.4900604801</v>
      </c>
      <c r="V7" s="3">
        <f>('DG Capacity Tendency'!L62)*1433</f>
        <v>1061432.9240082845</v>
      </c>
      <c r="W7" s="3">
        <f>('DG Capacity Tendency'!L63)*1433</f>
        <v>1103732.3579560891</v>
      </c>
      <c r="X7" s="3">
        <f>('DG Capacity Tendency'!L64)*1433</f>
        <v>1146031.7919038935</v>
      </c>
      <c r="Y7" s="3">
        <f>('DG Capacity Tendency'!L65)*1433</f>
        <v>1188331.2258516981</v>
      </c>
      <c r="Z7" s="3">
        <f>('DG Capacity Tendency'!L66)*1433</f>
        <v>1230630.6597995027</v>
      </c>
      <c r="AA7" s="3">
        <f>('DG Capacity Tendency'!L67)*1433</f>
        <v>1272930.0937473071</v>
      </c>
      <c r="AB7" s="3">
        <f>('DG Capacity Tendency'!L68)*1433</f>
        <v>1315229.5276951117</v>
      </c>
      <c r="AC7" s="3">
        <f>('DG Capacity Tendency'!L69)*1433</f>
        <v>1357528.9616429161</v>
      </c>
      <c r="AD7" s="3">
        <f>('DG Capacity Tendency'!L70)*1433</f>
        <v>1399828.3955907207</v>
      </c>
      <c r="AE7" s="3">
        <f>('DG Capacity Tendency'!L71)*1433</f>
        <v>1442127.8295385251</v>
      </c>
      <c r="AF7" s="3">
        <f>('DG Capacity Tendency'!L72)*1433</f>
        <v>1484427.2634863295</v>
      </c>
      <c r="AG7" s="3">
        <f>('DG Capacity Tendency'!L73)*1433</f>
        <v>1526726.6974341341</v>
      </c>
      <c r="AH7" s="3">
        <f>('DG Capacity Tendency'!L74)*1433</f>
        <v>1569026.1313819385</v>
      </c>
      <c r="AI7" s="3">
        <f>('DG Capacity Tendency'!L75)*1433</f>
        <v>1611325.5653297433</v>
      </c>
      <c r="AJ7" s="3">
        <f>('DG Capacity Tendency'!L76)*1433</f>
        <v>1653624.9992775475</v>
      </c>
    </row>
    <row r="8" spans="1:36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</row>
    <row r="9" spans="1:36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</row>
    <row r="10" spans="1:36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</row>
    <row r="11" spans="1:36" x14ac:dyDescent="0.25">
      <c r="A11" t="s">
        <v>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</row>
    <row r="12" spans="1:36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</row>
    <row r="13" spans="1:36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</row>
    <row r="14" spans="1:3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B1" sqref="B1:C1048576"/>
    </sheetView>
  </sheetViews>
  <sheetFormatPr baseColWidth="10" defaultColWidth="9.140625" defaultRowHeight="15" x14ac:dyDescent="0.25"/>
  <cols>
    <col min="1" max="1" width="23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TREND($Q2:$Z2,$Q$1:$Z$1,AA$1)</f>
        <v>0</v>
      </c>
      <c r="AB2">
        <f t="shared" ref="AB2:AJ2" si="0">TREND($Q2:$Z2,$Q$1:$Z$1,AB$1)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ref="AA4:AJ14" si="1">TREND($Q4:$Z4,$Q$1:$Z$1,AA$1)</f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</row>
    <row r="5" spans="1:36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</row>
    <row r="6" spans="1:36" x14ac:dyDescent="0.25">
      <c r="A6" t="s">
        <v>15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25">
      <c r="A7" t="s">
        <v>3</v>
      </c>
      <c r="B7" s="3">
        <f>'DG Capacity Tendency'!M42</f>
        <v>77.772265575943536</v>
      </c>
      <c r="C7" s="3">
        <f>'DG Capacity Tendency'!M43</f>
        <v>95.538669421487597</v>
      </c>
      <c r="D7" s="3">
        <f>'DG Capacity Tendency'!M44</f>
        <v>111.21793516462668</v>
      </c>
      <c r="E7" s="3">
        <f>'DG Capacity Tendency'!M45</f>
        <v>126.89720090776582</v>
      </c>
      <c r="F7" s="3">
        <f>'DG Capacity Tendency'!M46</f>
        <v>142.57646665090491</v>
      </c>
      <c r="G7" s="3">
        <f>'DG Capacity Tendency'!M47</f>
        <v>158.255732394044</v>
      </c>
      <c r="H7" s="3">
        <f>'DG Capacity Tendency'!M48</f>
        <v>173.93499813718307</v>
      </c>
      <c r="I7" s="3">
        <f>'DG Capacity Tendency'!M49</f>
        <v>189.61426388032217</v>
      </c>
      <c r="J7" s="3">
        <f>'DG Capacity Tendency'!M50</f>
        <v>205.29352962346124</v>
      </c>
      <c r="K7" s="3">
        <f>'DG Capacity Tendency'!M51</f>
        <v>220.97279536660031</v>
      </c>
      <c r="L7" s="3">
        <f>'DG Capacity Tendency'!M52</f>
        <v>236.65206110973938</v>
      </c>
      <c r="M7" s="3">
        <f>'DG Capacity Tendency'!M53</f>
        <v>252.33132685287848</v>
      </c>
      <c r="N7" s="3">
        <f>'DG Capacity Tendency'!M54</f>
        <v>268.0105925960176</v>
      </c>
      <c r="O7" s="3">
        <f>'DG Capacity Tendency'!M55</f>
        <v>283.68985833915661</v>
      </c>
      <c r="P7" s="3">
        <f>'DG Capacity Tendency'!M56</f>
        <v>299.36912408229568</v>
      </c>
      <c r="Q7" s="3">
        <f>'DG Capacity Tendency'!M57</f>
        <v>315.04838982543475</v>
      </c>
      <c r="R7" s="3">
        <f>'DG Capacity Tendency'!M58</f>
        <v>330.72765556857394</v>
      </c>
      <c r="S7" s="3">
        <f>'DG Capacity Tendency'!M59</f>
        <v>346.40692131171306</v>
      </c>
      <c r="T7" s="3">
        <f>'DG Capacity Tendency'!M60</f>
        <v>362.08618705485213</v>
      </c>
      <c r="U7" s="3">
        <f>'DG Capacity Tendency'!M61</f>
        <v>377.76545279799126</v>
      </c>
      <c r="V7" s="3">
        <f>'DG Capacity Tendency'!M62</f>
        <v>393.44471854113044</v>
      </c>
      <c r="W7" s="3">
        <f>'DG Capacity Tendency'!M63</f>
        <v>409.12398428426951</v>
      </c>
      <c r="X7" s="3">
        <f>'DG Capacity Tendency'!M64</f>
        <v>424.80325002740864</v>
      </c>
      <c r="Y7" s="3">
        <f>'DG Capacity Tendency'!M65</f>
        <v>440.48251577054771</v>
      </c>
      <c r="Z7" s="3">
        <f>'DG Capacity Tendency'!M66</f>
        <v>456.16178151368683</v>
      </c>
      <c r="AA7" s="3">
        <f>'DG Capacity Tendency'!M67</f>
        <v>471.84104725682602</v>
      </c>
      <c r="AB7" s="3">
        <f>'DG Capacity Tendency'!M68</f>
        <v>487.52031299996509</v>
      </c>
      <c r="AC7" s="3">
        <f>'DG Capacity Tendency'!M69</f>
        <v>503.19957874310415</v>
      </c>
      <c r="AD7" s="3">
        <f>'DG Capacity Tendency'!M70</f>
        <v>518.87884448624334</v>
      </c>
      <c r="AE7" s="3">
        <f>'DG Capacity Tendency'!M71</f>
        <v>534.55811022938246</v>
      </c>
      <c r="AF7" s="3">
        <f>'DG Capacity Tendency'!M72</f>
        <v>550.23737597252148</v>
      </c>
      <c r="AG7" s="3">
        <f>'DG Capacity Tendency'!M73</f>
        <v>565.9166417156606</v>
      </c>
      <c r="AH7" s="3">
        <f>'DG Capacity Tendency'!M74</f>
        <v>581.59590745879973</v>
      </c>
      <c r="AI7" s="3">
        <f>'DG Capacity Tendency'!M75</f>
        <v>597.27517320193886</v>
      </c>
      <c r="AJ7" s="3">
        <f>'DG Capacity Tendency'!M76</f>
        <v>612.95443894507798</v>
      </c>
    </row>
    <row r="8" spans="1:36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</row>
    <row r="9" spans="1:36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</row>
    <row r="10" spans="1:36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</row>
    <row r="11" spans="1:36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</row>
    <row r="12" spans="1:36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</row>
    <row r="13" spans="1:36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</row>
    <row r="14" spans="1:3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14"/>
  <sheetViews>
    <sheetView workbookViewId="0">
      <selection activeCell="B1" sqref="B1:C1048576"/>
    </sheetView>
  </sheetViews>
  <sheetFormatPr baseColWidth="10" defaultColWidth="9.140625" defaultRowHeight="15" x14ac:dyDescent="0.25"/>
  <cols>
    <col min="1" max="1" width="23.42578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f>TREND($Q2:$Z2,$Q$1:$Z$1,AA$1)</f>
        <v>0</v>
      </c>
      <c r="AB2">
        <f t="shared" ref="AB2:AJ2" si="0">TREND($Q2:$Z2,$Q$1:$Z$1,AB$1)</f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5">
      <c r="A3" t="s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</row>
    <row r="4" spans="1:36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f t="shared" ref="AA4:AJ14" si="1">TREND($Q4:$Z4,$Q$1:$Z$1,AA$1)</f>
        <v>0</v>
      </c>
      <c r="AB4">
        <f t="shared" si="1"/>
        <v>0</v>
      </c>
      <c r="AC4">
        <f t="shared" si="1"/>
        <v>0</v>
      </c>
      <c r="AD4">
        <f t="shared" si="1"/>
        <v>0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</row>
    <row r="5" spans="1:36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</row>
    <row r="6" spans="1:36" x14ac:dyDescent="0.25">
      <c r="A6" t="s">
        <v>15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</row>
    <row r="7" spans="1:36" x14ac:dyDescent="0.25">
      <c r="A7" t="s">
        <v>3</v>
      </c>
      <c r="B7" s="3">
        <f>'DG Capacity Tendency'!N42</f>
        <v>23.415305764800202</v>
      </c>
      <c r="C7" s="3">
        <f>'DG Capacity Tendency'!N43</f>
        <v>28.764330578512396</v>
      </c>
      <c r="D7" s="3">
        <f>'DG Capacity Tendency'!N44</f>
        <v>33.484969726984382</v>
      </c>
      <c r="E7" s="3">
        <f>'DG Capacity Tendency'!N45</f>
        <v>38.205608875456377</v>
      </c>
      <c r="F7" s="3">
        <f>'DG Capacity Tendency'!N46</f>
        <v>42.926248023928359</v>
      </c>
      <c r="G7" s="3">
        <f>'DG Capacity Tendency'!N47</f>
        <v>47.646887172400341</v>
      </c>
      <c r="H7" s="3">
        <f>'DG Capacity Tendency'!N48</f>
        <v>52.367526320872329</v>
      </c>
      <c r="I7" s="3">
        <f>'DG Capacity Tendency'!N49</f>
        <v>57.088165469344304</v>
      </c>
      <c r="J7" s="3">
        <f>'DG Capacity Tendency'!N50</f>
        <v>61.808804617816293</v>
      </c>
      <c r="K7" s="3">
        <f>'DG Capacity Tendency'!N51</f>
        <v>66.529443766288267</v>
      </c>
      <c r="L7" s="3">
        <f>'DG Capacity Tendency'!N52</f>
        <v>71.250082914760256</v>
      </c>
      <c r="M7" s="3">
        <f>'DG Capacity Tendency'!N53</f>
        <v>75.97072206323223</v>
      </c>
      <c r="N7" s="3">
        <f>'DG Capacity Tendency'!N54</f>
        <v>80.691361211704219</v>
      </c>
      <c r="O7" s="3">
        <f>'DG Capacity Tendency'!N55</f>
        <v>85.412000360176179</v>
      </c>
      <c r="P7" s="3">
        <f>'DG Capacity Tendency'!N56</f>
        <v>90.132639508648182</v>
      </c>
      <c r="Q7" s="3">
        <f>'DG Capacity Tendency'!N57</f>
        <v>94.853278657120157</v>
      </c>
      <c r="R7" s="3">
        <f>'DG Capacity Tendency'!N58</f>
        <v>99.573917805592131</v>
      </c>
      <c r="S7" s="3">
        <f>'DG Capacity Tendency'!N59</f>
        <v>104.29455695406415</v>
      </c>
      <c r="T7" s="3">
        <f>'DG Capacity Tendency'!N60</f>
        <v>109.01519610253614</v>
      </c>
      <c r="U7" s="3">
        <f>'DG Capacity Tendency'!N61</f>
        <v>113.73583525100813</v>
      </c>
      <c r="V7" s="3">
        <f>'DG Capacity Tendency'!N62</f>
        <v>118.45647439948013</v>
      </c>
      <c r="W7" s="3">
        <f>'DG Capacity Tendency'!N63</f>
        <v>123.17711354795212</v>
      </c>
      <c r="X7" s="3">
        <f>'DG Capacity Tendency'!N64</f>
        <v>127.89775269642411</v>
      </c>
      <c r="Y7" s="3">
        <f>'DG Capacity Tendency'!N65</f>
        <v>132.61839184489611</v>
      </c>
      <c r="Z7" s="3">
        <f>'DG Capacity Tendency'!N66</f>
        <v>137.33903099336806</v>
      </c>
      <c r="AA7" s="3">
        <f>'DG Capacity Tendency'!N67</f>
        <v>142.05967014184009</v>
      </c>
      <c r="AB7" s="3">
        <f>'DG Capacity Tendency'!N68</f>
        <v>146.78030929031209</v>
      </c>
      <c r="AC7" s="3">
        <f>'DG Capacity Tendency'!N69</f>
        <v>151.50094843878404</v>
      </c>
      <c r="AD7" s="3">
        <f>'DG Capacity Tendency'!N70</f>
        <v>156.22158758725607</v>
      </c>
      <c r="AE7" s="3">
        <f>'DG Capacity Tendency'!N71</f>
        <v>160.94222673572807</v>
      </c>
      <c r="AF7" s="3">
        <f>'DG Capacity Tendency'!N72</f>
        <v>165.66286588420002</v>
      </c>
      <c r="AG7" s="3">
        <f>'DG Capacity Tendency'!N73</f>
        <v>170.38350503267202</v>
      </c>
      <c r="AH7" s="3">
        <f>'DG Capacity Tendency'!N74</f>
        <v>175.10414418114405</v>
      </c>
      <c r="AI7" s="3">
        <f>'DG Capacity Tendency'!N75</f>
        <v>179.824783329616</v>
      </c>
      <c r="AJ7" s="3">
        <f>'DG Capacity Tendency'!N76</f>
        <v>184.545422478088</v>
      </c>
    </row>
    <row r="8" spans="1:36" x14ac:dyDescent="0.2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>
        <f t="shared" si="1"/>
        <v>0</v>
      </c>
      <c r="AI8">
        <f t="shared" si="1"/>
        <v>0</v>
      </c>
      <c r="AJ8">
        <f t="shared" si="1"/>
        <v>0</v>
      </c>
    </row>
    <row r="9" spans="1:36" x14ac:dyDescent="0.2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f t="shared" si="1"/>
        <v>0</v>
      </c>
      <c r="AB9">
        <f t="shared" si="1"/>
        <v>0</v>
      </c>
      <c r="AC9">
        <f t="shared" si="1"/>
        <v>0</v>
      </c>
      <c r="AD9">
        <f t="shared" si="1"/>
        <v>0</v>
      </c>
      <c r="AE9">
        <f t="shared" si="1"/>
        <v>0</v>
      </c>
      <c r="AF9">
        <f t="shared" si="1"/>
        <v>0</v>
      </c>
      <c r="AG9">
        <f t="shared" si="1"/>
        <v>0</v>
      </c>
      <c r="AH9">
        <f t="shared" si="1"/>
        <v>0</v>
      </c>
      <c r="AI9">
        <f t="shared" si="1"/>
        <v>0</v>
      </c>
      <c r="AJ9">
        <f t="shared" si="1"/>
        <v>0</v>
      </c>
    </row>
    <row r="10" spans="1:36" x14ac:dyDescent="0.2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f t="shared" si="1"/>
        <v>0</v>
      </c>
      <c r="AB10">
        <f t="shared" si="1"/>
        <v>0</v>
      </c>
      <c r="AC10">
        <f t="shared" si="1"/>
        <v>0</v>
      </c>
      <c r="AD10">
        <f t="shared" si="1"/>
        <v>0</v>
      </c>
      <c r="AE10">
        <f t="shared" si="1"/>
        <v>0</v>
      </c>
      <c r="AF10">
        <f t="shared" si="1"/>
        <v>0</v>
      </c>
      <c r="AG10">
        <f t="shared" si="1"/>
        <v>0</v>
      </c>
      <c r="AH10">
        <f t="shared" si="1"/>
        <v>0</v>
      </c>
      <c r="AI10">
        <f t="shared" si="1"/>
        <v>0</v>
      </c>
      <c r="AJ10">
        <f t="shared" si="1"/>
        <v>0</v>
      </c>
    </row>
    <row r="11" spans="1:36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</row>
    <row r="12" spans="1:36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f t="shared" si="1"/>
        <v>0</v>
      </c>
      <c r="AB12">
        <f t="shared" si="1"/>
        <v>0</v>
      </c>
      <c r="AC12">
        <f t="shared" si="1"/>
        <v>0</v>
      </c>
      <c r="AD12">
        <f t="shared" si="1"/>
        <v>0</v>
      </c>
      <c r="AE12">
        <f t="shared" si="1"/>
        <v>0</v>
      </c>
      <c r="AF12">
        <f t="shared" si="1"/>
        <v>0</v>
      </c>
      <c r="AG12">
        <f t="shared" si="1"/>
        <v>0</v>
      </c>
      <c r="AH12">
        <f t="shared" si="1"/>
        <v>0</v>
      </c>
      <c r="AI12">
        <f t="shared" si="1"/>
        <v>0</v>
      </c>
      <c r="AJ12">
        <f t="shared" si="1"/>
        <v>0</v>
      </c>
    </row>
    <row r="13" spans="1:36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f t="shared" si="1"/>
        <v>0</v>
      </c>
      <c r="AB13">
        <f t="shared" si="1"/>
        <v>0</v>
      </c>
      <c r="AC13">
        <f t="shared" si="1"/>
        <v>0</v>
      </c>
      <c r="AD13">
        <f t="shared" si="1"/>
        <v>0</v>
      </c>
      <c r="AE13">
        <f t="shared" si="1"/>
        <v>0</v>
      </c>
      <c r="AF13">
        <f t="shared" si="1"/>
        <v>0</v>
      </c>
      <c r="AG13">
        <f t="shared" si="1"/>
        <v>0</v>
      </c>
      <c r="AH13">
        <f t="shared" si="1"/>
        <v>0</v>
      </c>
      <c r="AI13">
        <f t="shared" si="1"/>
        <v>0</v>
      </c>
      <c r="AJ13">
        <f t="shared" si="1"/>
        <v>0</v>
      </c>
    </row>
    <row r="14" spans="1:36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f t="shared" si="1"/>
        <v>0</v>
      </c>
      <c r="AB14">
        <f t="shared" si="1"/>
        <v>0</v>
      </c>
      <c r="AC14">
        <f t="shared" si="1"/>
        <v>0</v>
      </c>
      <c r="AD14">
        <f t="shared" si="1"/>
        <v>0</v>
      </c>
      <c r="AE14">
        <f t="shared" si="1"/>
        <v>0</v>
      </c>
      <c r="AF14">
        <f t="shared" si="1"/>
        <v>0</v>
      </c>
      <c r="AG14">
        <f t="shared" si="1"/>
        <v>0</v>
      </c>
      <c r="AH14">
        <f t="shared" si="1"/>
        <v>0</v>
      </c>
      <c r="AI14">
        <f t="shared" si="1"/>
        <v>0</v>
      </c>
      <c r="AJ1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About</vt:lpstr>
      <vt:lpstr>Capacity by Type</vt:lpstr>
      <vt:lpstr>DG Capacity Tendency</vt:lpstr>
      <vt:lpstr>Urban vs Rural 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Andrea Zafra</cp:lastModifiedBy>
  <dcterms:created xsi:type="dcterms:W3CDTF">2016-01-26T19:10:58Z</dcterms:created>
  <dcterms:modified xsi:type="dcterms:W3CDTF">2018-05-09T17:05:59Z</dcterms:modified>
</cp:coreProperties>
</file>