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Mariana Bulos\Google Drive\2018.WRI-EPS2\0.Documentos trabajo modelo\eps-1.3.2-us-wipG\InputData\bldgs\FoBObE\"/>
    </mc:Choice>
  </mc:AlternateContent>
  <bookViews>
    <workbookView xWindow="240" yWindow="60" windowWidth="23955" windowHeight="12840" activeTab="3"/>
  </bookViews>
  <sheets>
    <sheet name="About" sheetId="1" r:id="rId1"/>
    <sheet name="Residential" sheetId="2" r:id="rId2"/>
    <sheet name="Commercial BNE MEX" sheetId="5" r:id="rId3"/>
    <sheet name="FoBObE" sheetId="4" r:id="rId4"/>
  </sheets>
  <calcPr calcId="171027" concurrentCalc="0"/>
</workbook>
</file>

<file path=xl/calcChain.xml><?xml version="1.0" encoding="utf-8"?>
<calcChain xmlns="http://schemas.openxmlformats.org/spreadsheetml/2006/main">
  <c r="D3" i="4" l="1"/>
  <c r="D2" i="4"/>
  <c r="C24" i="2"/>
  <c r="G31" i="2"/>
  <c r="C35" i="2"/>
  <c r="B3" i="4"/>
  <c r="C3" i="4"/>
  <c r="C21" i="2"/>
  <c r="C36" i="2"/>
  <c r="B4" i="4"/>
  <c r="C4" i="4"/>
  <c r="C23" i="2"/>
  <c r="C34" i="2"/>
  <c r="B2" i="4"/>
  <c r="C2" i="4"/>
  <c r="C25" i="2"/>
  <c r="B24" i="2"/>
  <c r="B21" i="2"/>
  <c r="B22" i="2"/>
  <c r="B23" i="2"/>
  <c r="B20" i="2"/>
</calcChain>
</file>

<file path=xl/sharedStrings.xml><?xml version="1.0" encoding="utf-8"?>
<sst xmlns="http://schemas.openxmlformats.org/spreadsheetml/2006/main" count="56" uniqueCount="48">
  <si>
    <t>Sources:</t>
  </si>
  <si>
    <t>Residential</t>
  </si>
  <si>
    <t>Commercial</t>
  </si>
  <si>
    <t>U.S. Department of Energy</t>
  </si>
  <si>
    <t>http://buildingsdatabook.eren.doe.gov/TableView.aspx?table=2.1.14</t>
  </si>
  <si>
    <t>Table 2.1.14</t>
  </si>
  <si>
    <t>2.1.14</t>
  </si>
  <si>
    <t>2005 Residential Delivered Energy Consumption Intensities, by Ownership of Unit</t>
  </si>
  <si>
    <t>Per Square</t>
  </si>
  <si>
    <t>Per Household</t>
  </si>
  <si>
    <t>Percent of</t>
  </si>
  <si>
    <t>Ownership</t>
  </si>
  <si>
    <t>Foot (thousand Btu)</t>
  </si>
  <si>
    <t>(1)</t>
  </si>
  <si>
    <t>(million Btu)</t>
  </si>
  <si>
    <t>Members (million Btu)</t>
  </si>
  <si>
    <t>Total Consumption</t>
  </si>
  <si>
    <t>Owned</t>
  </si>
  <si>
    <t>Rented</t>
  </si>
  <si>
    <t>Public Housing</t>
  </si>
  <si>
    <t>Not Public Housing</t>
  </si>
  <si>
    <t>Note(s):</t>
  </si>
  <si>
    <t>1) Energy consumption per square foot was calculated using estimates of average heated floor space per household. According to the 2005 Residential Energy Consumption Survey (RECS), the average heated floor space per household in the U.S. was 1,618 square feet. Average total floor space, which includes garages, attics and unfinished basements, equaled 2,309 square feet.</t>
  </si>
  <si>
    <t>Source(s):</t>
  </si>
  <si>
    <t>EIA, 2005 Residential Energy Consumption Survey, Oct. 2008</t>
  </si>
  <si>
    <t>Floor Area</t>
  </si>
  <si>
    <t>Assumptions:</t>
  </si>
  <si>
    <t>Fraction of rental housing that is owned by a company (industry):</t>
  </si>
  <si>
    <t>government</t>
  </si>
  <si>
    <t>industry</t>
  </si>
  <si>
    <t>consumers</t>
  </si>
  <si>
    <t>Converting percentage of energy consumption (by ownership) to percentage of floor area (by ownership):</t>
  </si>
  <si>
    <t>All owner-occupied housing belongs to consumers.</t>
  </si>
  <si>
    <t>All public housing belongs to government.</t>
  </si>
  <si>
    <t>Fraction of rental housing that is owned by an individual (consumers):</t>
  </si>
  <si>
    <t>FoBObE Fraction of Buildings Owned by Entity</t>
  </si>
  <si>
    <t>Cash Flow Entity</t>
  </si>
  <si>
    <t>Buildings Energy Data Book (2011 edition)</t>
  </si>
  <si>
    <t>Urban Residential</t>
  </si>
  <si>
    <t>Rural Residential</t>
  </si>
  <si>
    <t>SPLIT EDIFICIOS COMERCIALES</t>
  </si>
  <si>
    <t>PUBLICO</t>
  </si>
  <si>
    <t>PRIVADO</t>
  </si>
  <si>
    <t>TOTAL</t>
  </si>
  <si>
    <t>Balance Nacional de Energía 2010</t>
  </si>
  <si>
    <t>SENER</t>
  </si>
  <si>
    <t>Balance Nacional de Energía (BNE)</t>
  </si>
  <si>
    <t>http://www.cie.unam.mx/~rbb/ERyS2013-1/BalanceNacionaldeEnergia2010_2.pdf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</si>
</sst>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0.0"/>
    <numFmt numFmtId="166" formatCode="0.0%"/>
    <numFmt numFmtId="167" formatCode="0.000"/>
  </numFmts>
  <fonts count="9"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0"/>
      <name val="Arial"/>
      <family val="2"/>
    </font>
    <font>
      <sz val="10"/>
      <name val="Arial"/>
      <family val="2"/>
    </font>
    <font>
      <u/>
      <sz val="10"/>
      <name val="Arial"/>
      <family val="2"/>
    </font>
    <font>
      <sz val="9"/>
      <name val="Arial"/>
      <family val="2"/>
    </font>
    <font>
      <sz val="8"/>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55">
    <xf numFmtId="0" fontId="0" fillId="0" borderId="0" xfId="0"/>
    <xf numFmtId="0" fontId="2" fillId="0" borderId="0" xfId="0" applyFont="1"/>
    <xf numFmtId="0" fontId="0" fillId="0" borderId="0" xfId="0" applyAlignment="1">
      <alignment horizontal="left"/>
    </xf>
    <xf numFmtId="0" fontId="3" fillId="0" borderId="0" xfId="3"/>
    <xf numFmtId="0" fontId="2" fillId="2" borderId="0" xfId="0" applyFont="1" applyFill="1"/>
    <xf numFmtId="0" fontId="4" fillId="0" borderId="1" xfId="0" applyFont="1" applyBorder="1"/>
    <xf numFmtId="0" fontId="5" fillId="0" borderId="2" xfId="0" applyFont="1" applyBorder="1"/>
    <xf numFmtId="0" fontId="5" fillId="0" borderId="3" xfId="0" applyFont="1" applyBorder="1"/>
    <xf numFmtId="0" fontId="5" fillId="0" borderId="4" xfId="0" applyFont="1" applyBorder="1"/>
    <xf numFmtId="0" fontId="5" fillId="0" borderId="0" xfId="0" applyFont="1" applyBorder="1"/>
    <xf numFmtId="0" fontId="5" fillId="0" borderId="5" xfId="0" applyFont="1" applyBorder="1"/>
    <xf numFmtId="0" fontId="6" fillId="0" borderId="4" xfId="0" applyFont="1" applyBorder="1" applyAlignment="1">
      <alignment horizontal="left"/>
    </xf>
    <xf numFmtId="0" fontId="5" fillId="0" borderId="0" xfId="0" quotePrefix="1" applyFont="1" applyBorder="1" applyAlignment="1">
      <alignment horizontal="left"/>
    </xf>
    <xf numFmtId="0" fontId="5" fillId="0" borderId="0" xfId="0" applyFont="1"/>
    <xf numFmtId="0" fontId="6" fillId="0" borderId="0" xfId="0" applyFont="1" applyBorder="1" applyAlignment="1"/>
    <xf numFmtId="0" fontId="5" fillId="0" borderId="4" xfId="0" applyFont="1" applyBorder="1" applyAlignment="1">
      <alignment horizontal="left"/>
    </xf>
    <xf numFmtId="165" fontId="5" fillId="0" borderId="0" xfId="1" applyNumberFormat="1" applyFont="1" applyBorder="1" applyAlignment="1">
      <alignment horizontal="right"/>
    </xf>
    <xf numFmtId="165" fontId="5" fillId="0" borderId="0" xfId="1" applyNumberFormat="1" applyFont="1" applyAlignment="1">
      <alignment horizontal="right"/>
    </xf>
    <xf numFmtId="9" fontId="5" fillId="0" borderId="0" xfId="0" applyNumberFormat="1" applyFont="1" applyBorder="1" applyAlignment="1">
      <alignment horizontal="right"/>
    </xf>
    <xf numFmtId="0" fontId="5" fillId="0" borderId="4" xfId="0" applyFont="1" applyBorder="1" applyAlignment="1">
      <alignment horizontal="left" indent="1"/>
    </xf>
    <xf numFmtId="9" fontId="5" fillId="0" borderId="0" xfId="0" applyNumberFormat="1" applyFont="1" applyBorder="1"/>
    <xf numFmtId="9" fontId="6" fillId="0" borderId="0" xfId="0" applyNumberFormat="1" applyFont="1" applyBorder="1"/>
    <xf numFmtId="9" fontId="4" fillId="0" borderId="0" xfId="0" applyNumberFormat="1" applyFont="1" applyBorder="1" applyAlignment="1">
      <alignment horizontal="right"/>
    </xf>
    <xf numFmtId="0" fontId="7" fillId="0" borderId="4" xfId="0" applyFont="1" applyBorder="1" applyAlignment="1">
      <alignment horizontal="left" vertical="top"/>
    </xf>
    <xf numFmtId="0" fontId="8" fillId="0" borderId="6" xfId="0" applyFont="1" applyBorder="1" applyAlignment="1">
      <alignment horizontal="left" vertical="top"/>
    </xf>
    <xf numFmtId="0" fontId="0" fillId="0" borderId="0" xfId="0" applyAlignment="1">
      <alignment horizontal="left" indent="1"/>
    </xf>
    <xf numFmtId="166" fontId="0" fillId="0" borderId="0" xfId="2" applyNumberFormat="1" applyFont="1"/>
    <xf numFmtId="0" fontId="0" fillId="3" borderId="0" xfId="0" applyFill="1"/>
    <xf numFmtId="0" fontId="2" fillId="2" borderId="9" xfId="0" applyFont="1" applyFill="1" applyBorder="1"/>
    <xf numFmtId="0" fontId="2" fillId="2" borderId="10" xfId="0" applyFont="1" applyFill="1" applyBorder="1"/>
    <xf numFmtId="0" fontId="0" fillId="4" borderId="11" xfId="0" applyFill="1" applyBorder="1"/>
    <xf numFmtId="0" fontId="0" fillId="4" borderId="13" xfId="0" applyFill="1" applyBorder="1"/>
    <xf numFmtId="166" fontId="0" fillId="4" borderId="12" xfId="0" applyNumberFormat="1" applyFill="1" applyBorder="1" applyAlignment="1">
      <alignment horizontal="left"/>
    </xf>
    <xf numFmtId="166" fontId="0" fillId="4" borderId="12" xfId="2" applyNumberFormat="1" applyFont="1" applyFill="1" applyBorder="1" applyAlignment="1">
      <alignment horizontal="left"/>
    </xf>
    <xf numFmtId="166" fontId="0" fillId="4" borderId="14" xfId="2" applyNumberFormat="1" applyFont="1" applyFill="1" applyBorder="1" applyAlignment="1">
      <alignment horizontal="left"/>
    </xf>
    <xf numFmtId="0" fontId="2" fillId="0" borderId="0" xfId="0" applyFont="1" applyAlignment="1">
      <alignment horizontal="right"/>
    </xf>
    <xf numFmtId="167" fontId="0" fillId="0" borderId="0" xfId="0" applyNumberFormat="1"/>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4" fillId="0" borderId="2" xfId="0" applyFont="1" applyBorder="1"/>
    <xf numFmtId="0" fontId="5" fillId="0" borderId="0"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0" fontId="6" fillId="0" borderId="0" xfId="0" applyFont="1" applyBorder="1" applyAlignment="1">
      <alignment horizontal="center"/>
    </xf>
    <xf numFmtId="0" fontId="6" fillId="0" borderId="5" xfId="0" applyFont="1" applyBorder="1" applyAlignment="1">
      <alignment horizontal="center"/>
    </xf>
    <xf numFmtId="0" fontId="2" fillId="2" borderId="15" xfId="0" applyFont="1" applyFill="1" applyBorder="1"/>
    <xf numFmtId="0" fontId="0" fillId="2" borderId="15" xfId="0" applyFill="1" applyBorder="1"/>
    <xf numFmtId="0" fontId="2" fillId="0" borderId="15" xfId="0" applyFont="1" applyBorder="1"/>
    <xf numFmtId="2" fontId="0" fillId="0" borderId="15" xfId="0" applyNumberFormat="1" applyBorder="1"/>
    <xf numFmtId="0" fontId="0" fillId="0" borderId="17" xfId="0" applyBorder="1"/>
    <xf numFmtId="2" fontId="0" fillId="0" borderId="17" xfId="0" applyNumberFormat="1" applyBorder="1"/>
    <xf numFmtId="0" fontId="2" fillId="0" borderId="16" xfId="0" applyFont="1" applyBorder="1"/>
    <xf numFmtId="2" fontId="0" fillId="0" borderId="16" xfId="0" applyNumberFormat="1" applyBorder="1"/>
  </cellXfs>
  <cellStyles count="4">
    <cellStyle name="Hipervínculo" xfId="3" builtinId="8"/>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buildingsdatabook.eren.doe.gov/TableView.aspx?table=2.1.1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16" sqref="B16"/>
    </sheetView>
  </sheetViews>
  <sheetFormatPr baseColWidth="10" defaultColWidth="9.140625" defaultRowHeight="15" x14ac:dyDescent="0.25"/>
  <cols>
    <col min="1" max="1" width="11.7109375" customWidth="1"/>
    <col min="2" max="2" width="67.140625" customWidth="1"/>
    <col min="3" max="3" width="68.5703125" customWidth="1"/>
  </cols>
  <sheetData>
    <row r="1" spans="1:2" x14ac:dyDescent="0.25">
      <c r="A1" s="1" t="s">
        <v>35</v>
      </c>
    </row>
    <row r="3" spans="1:2" x14ac:dyDescent="0.25">
      <c r="A3" s="1" t="s">
        <v>0</v>
      </c>
      <c r="B3" s="4" t="s">
        <v>1</v>
      </c>
    </row>
    <row r="4" spans="1:2" x14ac:dyDescent="0.25">
      <c r="B4" t="s">
        <v>3</v>
      </c>
    </row>
    <row r="5" spans="1:2" x14ac:dyDescent="0.25">
      <c r="B5" s="2">
        <v>2012</v>
      </c>
    </row>
    <row r="6" spans="1:2" x14ac:dyDescent="0.25">
      <c r="B6" t="s">
        <v>37</v>
      </c>
    </row>
    <row r="7" spans="1:2" x14ac:dyDescent="0.25">
      <c r="B7" s="3" t="s">
        <v>4</v>
      </c>
    </row>
    <row r="8" spans="1:2" x14ac:dyDescent="0.25">
      <c r="B8" t="s">
        <v>5</v>
      </c>
    </row>
    <row r="10" spans="1:2" x14ac:dyDescent="0.25">
      <c r="B10" s="4" t="s">
        <v>2</v>
      </c>
    </row>
    <row r="11" spans="1:2" x14ac:dyDescent="0.25">
      <c r="B11" t="s">
        <v>45</v>
      </c>
    </row>
    <row r="12" spans="1:2" x14ac:dyDescent="0.25">
      <c r="B12" s="2">
        <v>2010</v>
      </c>
    </row>
    <row r="13" spans="1:2" x14ac:dyDescent="0.25">
      <c r="B13" t="s">
        <v>46</v>
      </c>
    </row>
    <row r="14" spans="1:2" x14ac:dyDescent="0.25">
      <c r="B14" s="3" t="s">
        <v>47</v>
      </c>
    </row>
  </sheetData>
  <hyperlinks>
    <hyperlink ref="B7"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workbookViewId="0"/>
  </sheetViews>
  <sheetFormatPr baseColWidth="10" defaultColWidth="9.140625" defaultRowHeight="15" x14ac:dyDescent="0.25"/>
  <cols>
    <col min="2" max="2" width="22.7109375" customWidth="1"/>
    <col min="3" max="3" width="12.7109375" customWidth="1"/>
  </cols>
  <sheetData>
    <row r="1" spans="1:17" x14ac:dyDescent="0.25">
      <c r="A1" s="1" t="s">
        <v>1</v>
      </c>
    </row>
    <row r="3" spans="1:17" x14ac:dyDescent="0.25">
      <c r="A3" s="5" t="s">
        <v>6</v>
      </c>
      <c r="B3" s="41" t="s">
        <v>7</v>
      </c>
      <c r="C3" s="41"/>
      <c r="D3" s="41"/>
      <c r="E3" s="41"/>
      <c r="F3" s="41"/>
      <c r="G3" s="41"/>
      <c r="H3" s="41"/>
      <c r="I3" s="41"/>
      <c r="J3" s="41"/>
      <c r="K3" s="41"/>
      <c r="L3" s="41"/>
      <c r="M3" s="41"/>
      <c r="N3" s="6"/>
      <c r="O3" s="6"/>
      <c r="P3" s="6"/>
      <c r="Q3" s="7"/>
    </row>
    <row r="4" spans="1:17" x14ac:dyDescent="0.25">
      <c r="A4" s="8"/>
      <c r="B4" s="9"/>
      <c r="C4" s="9"/>
      <c r="D4" s="9"/>
      <c r="E4" s="9"/>
      <c r="F4" s="9"/>
      <c r="G4" s="9"/>
      <c r="H4" s="9"/>
      <c r="I4" s="9"/>
      <c r="J4" s="9"/>
      <c r="K4" s="9"/>
      <c r="L4" s="9"/>
      <c r="M4" s="9"/>
      <c r="N4" s="9"/>
      <c r="O4" s="9"/>
      <c r="P4" s="9"/>
      <c r="Q4" s="10"/>
    </row>
    <row r="5" spans="1:17" x14ac:dyDescent="0.25">
      <c r="A5" s="8"/>
      <c r="B5" s="9"/>
      <c r="C5" s="42" t="s">
        <v>8</v>
      </c>
      <c r="D5" s="42"/>
      <c r="E5" s="42"/>
      <c r="F5" s="9"/>
      <c r="G5" s="42" t="s">
        <v>9</v>
      </c>
      <c r="H5" s="42"/>
      <c r="I5" s="42"/>
      <c r="J5" s="9"/>
      <c r="K5" s="42" t="s">
        <v>9</v>
      </c>
      <c r="L5" s="42"/>
      <c r="M5" s="42"/>
      <c r="N5" s="9"/>
      <c r="O5" s="43" t="s">
        <v>10</v>
      </c>
      <c r="P5" s="43"/>
      <c r="Q5" s="44"/>
    </row>
    <row r="6" spans="1:17" x14ac:dyDescent="0.25">
      <c r="A6" s="11" t="s">
        <v>11</v>
      </c>
      <c r="B6" s="9"/>
      <c r="C6" s="45" t="s">
        <v>12</v>
      </c>
      <c r="D6" s="45"/>
      <c r="E6" s="45"/>
      <c r="F6" s="12" t="s">
        <v>13</v>
      </c>
      <c r="G6" s="45" t="s">
        <v>14</v>
      </c>
      <c r="H6" s="45"/>
      <c r="I6" s="45"/>
      <c r="J6" s="13"/>
      <c r="K6" s="45" t="s">
        <v>15</v>
      </c>
      <c r="L6" s="45"/>
      <c r="M6" s="45"/>
      <c r="N6" s="14"/>
      <c r="O6" s="45" t="s">
        <v>16</v>
      </c>
      <c r="P6" s="45"/>
      <c r="Q6" s="46"/>
    </row>
    <row r="7" spans="1:17" x14ac:dyDescent="0.25">
      <c r="A7" s="15" t="s">
        <v>17</v>
      </c>
      <c r="B7" s="9"/>
      <c r="C7" s="9"/>
      <c r="D7" s="16">
        <v>54.92</v>
      </c>
      <c r="E7" s="17"/>
      <c r="F7" s="16"/>
      <c r="G7" s="13"/>
      <c r="H7" s="16">
        <v>104.45</v>
      </c>
      <c r="I7" s="16"/>
      <c r="J7" s="16"/>
      <c r="K7" s="17"/>
      <c r="L7" s="16">
        <v>40.328185328185334</v>
      </c>
      <c r="M7" s="9"/>
      <c r="N7" s="9"/>
      <c r="O7" s="9"/>
      <c r="P7" s="18">
        <v>0.7816091954022989</v>
      </c>
      <c r="Q7" s="10"/>
    </row>
    <row r="8" spans="1:17" x14ac:dyDescent="0.25">
      <c r="A8" s="15" t="s">
        <v>18</v>
      </c>
      <c r="B8" s="9"/>
      <c r="C8" s="9"/>
      <c r="D8" s="16">
        <v>77.42</v>
      </c>
      <c r="E8" s="17"/>
      <c r="F8" s="16"/>
      <c r="G8" s="16"/>
      <c r="H8" s="16">
        <v>71.67</v>
      </c>
      <c r="I8" s="16"/>
      <c r="J8" s="16"/>
      <c r="K8" s="17"/>
      <c r="L8" s="16">
        <v>28.44047619047619</v>
      </c>
      <c r="M8" s="9"/>
      <c r="N8" s="9"/>
      <c r="O8" s="9"/>
      <c r="P8" s="18">
        <v>0.21839080459770113</v>
      </c>
      <c r="Q8" s="10"/>
    </row>
    <row r="9" spans="1:17" x14ac:dyDescent="0.25">
      <c r="A9" s="19" t="s">
        <v>19</v>
      </c>
      <c r="B9" s="9"/>
      <c r="C9" s="9"/>
      <c r="D9" s="16">
        <v>75.709999999999994</v>
      </c>
      <c r="E9" s="17"/>
      <c r="F9" s="16"/>
      <c r="G9" s="16"/>
      <c r="H9" s="16">
        <v>62.67</v>
      </c>
      <c r="I9" s="16"/>
      <c r="J9" s="16"/>
      <c r="K9" s="17"/>
      <c r="L9" s="16">
        <v>28.747706422018346</v>
      </c>
      <c r="M9" s="9"/>
      <c r="N9" s="9"/>
      <c r="O9" s="9"/>
      <c r="P9" s="20">
        <v>2.4904214559386975E-2</v>
      </c>
      <c r="Q9" s="10"/>
    </row>
    <row r="10" spans="1:17" x14ac:dyDescent="0.25">
      <c r="A10" s="19" t="s">
        <v>20</v>
      </c>
      <c r="B10" s="9"/>
      <c r="C10" s="9"/>
      <c r="D10" s="16">
        <v>77.650000000000006</v>
      </c>
      <c r="E10" s="17"/>
      <c r="F10" s="16"/>
      <c r="G10" s="16"/>
      <c r="H10" s="16">
        <v>73.040000000000006</v>
      </c>
      <c r="I10" s="16"/>
      <c r="J10" s="16"/>
      <c r="K10" s="17"/>
      <c r="L10" s="16">
        <v>28.420233463035025</v>
      </c>
      <c r="M10" s="9"/>
      <c r="N10" s="9"/>
      <c r="O10" s="9"/>
      <c r="P10" s="21">
        <v>0.1934865900383142</v>
      </c>
      <c r="Q10" s="10"/>
    </row>
    <row r="11" spans="1:17" x14ac:dyDescent="0.25">
      <c r="A11" s="8"/>
      <c r="B11" s="9"/>
      <c r="C11" s="9"/>
      <c r="D11" s="9"/>
      <c r="E11" s="9"/>
      <c r="F11" s="9"/>
      <c r="G11" s="9"/>
      <c r="H11" s="9"/>
      <c r="I11" s="9"/>
      <c r="J11" s="9"/>
      <c r="K11" s="9"/>
      <c r="L11" s="9"/>
      <c r="M11" s="9"/>
      <c r="N11" s="9"/>
      <c r="O11" s="9"/>
      <c r="P11" s="18">
        <v>1</v>
      </c>
      <c r="Q11" s="10"/>
    </row>
    <row r="12" spans="1:17" x14ac:dyDescent="0.25">
      <c r="A12" s="8"/>
      <c r="B12" s="9"/>
      <c r="C12" s="9"/>
      <c r="D12" s="9"/>
      <c r="E12" s="9"/>
      <c r="F12" s="9"/>
      <c r="G12" s="9"/>
      <c r="H12" s="9"/>
      <c r="I12" s="9"/>
      <c r="J12" s="9"/>
      <c r="K12" s="9"/>
      <c r="L12" s="9"/>
      <c r="M12" s="9"/>
      <c r="N12" s="9"/>
      <c r="O12" s="9"/>
      <c r="P12" s="22"/>
      <c r="Q12" s="10"/>
    </row>
    <row r="13" spans="1:17" x14ac:dyDescent="0.25">
      <c r="A13" s="23" t="s">
        <v>21</v>
      </c>
      <c r="B13" s="37" t="s">
        <v>22</v>
      </c>
      <c r="C13" s="37"/>
      <c r="D13" s="37"/>
      <c r="E13" s="37"/>
      <c r="F13" s="37"/>
      <c r="G13" s="37"/>
      <c r="H13" s="37"/>
      <c r="I13" s="37"/>
      <c r="J13" s="37"/>
      <c r="K13" s="37"/>
      <c r="L13" s="37"/>
      <c r="M13" s="37"/>
      <c r="N13" s="37"/>
      <c r="O13" s="37"/>
      <c r="P13" s="37"/>
      <c r="Q13" s="38"/>
    </row>
    <row r="14" spans="1:17" x14ac:dyDescent="0.25">
      <c r="A14" s="23"/>
      <c r="B14" s="37"/>
      <c r="C14" s="37"/>
      <c r="D14" s="37"/>
      <c r="E14" s="37"/>
      <c r="F14" s="37"/>
      <c r="G14" s="37"/>
      <c r="H14" s="37"/>
      <c r="I14" s="37"/>
      <c r="J14" s="37"/>
      <c r="K14" s="37"/>
      <c r="L14" s="37"/>
      <c r="M14" s="37"/>
      <c r="N14" s="37"/>
      <c r="O14" s="37"/>
      <c r="P14" s="37"/>
      <c r="Q14" s="38"/>
    </row>
    <row r="15" spans="1:17" x14ac:dyDescent="0.25">
      <c r="A15" s="23"/>
      <c r="B15" s="37"/>
      <c r="C15" s="37"/>
      <c r="D15" s="37"/>
      <c r="E15" s="37"/>
      <c r="F15" s="37"/>
      <c r="G15" s="37"/>
      <c r="H15" s="37"/>
      <c r="I15" s="37"/>
      <c r="J15" s="37"/>
      <c r="K15" s="37"/>
      <c r="L15" s="37"/>
      <c r="M15" s="37"/>
      <c r="N15" s="37"/>
      <c r="O15" s="37"/>
      <c r="P15" s="37"/>
      <c r="Q15" s="38"/>
    </row>
    <row r="16" spans="1:17" x14ac:dyDescent="0.25">
      <c r="A16" s="24" t="s">
        <v>23</v>
      </c>
      <c r="B16" s="39" t="s">
        <v>24</v>
      </c>
      <c r="C16" s="39"/>
      <c r="D16" s="39"/>
      <c r="E16" s="39"/>
      <c r="F16" s="39"/>
      <c r="G16" s="39"/>
      <c r="H16" s="39"/>
      <c r="I16" s="39"/>
      <c r="J16" s="39"/>
      <c r="K16" s="39"/>
      <c r="L16" s="39"/>
      <c r="M16" s="39"/>
      <c r="N16" s="39"/>
      <c r="O16" s="39"/>
      <c r="P16" s="39"/>
      <c r="Q16" s="40"/>
    </row>
    <row r="18" spans="1:7" x14ac:dyDescent="0.25">
      <c r="A18" t="s">
        <v>31</v>
      </c>
    </row>
    <row r="20" spans="1:7" x14ac:dyDescent="0.25">
      <c r="B20" s="1" t="str">
        <f>A6</f>
        <v>Ownership</v>
      </c>
      <c r="C20" s="1" t="s">
        <v>25</v>
      </c>
    </row>
    <row r="21" spans="1:7" x14ac:dyDescent="0.25">
      <c r="B21" t="str">
        <f t="shared" ref="B21:B23" si="0">A7</f>
        <v>Owned</v>
      </c>
      <c r="C21" s="26">
        <f>(P7/D7)/SUM(P$7/D$7,P$9/D$9,P$10/D$10)</f>
        <v>0.83458607438155852</v>
      </c>
    </row>
    <row r="22" spans="1:7" x14ac:dyDescent="0.25">
      <c r="B22" t="str">
        <f t="shared" si="0"/>
        <v>Rented</v>
      </c>
      <c r="C22" s="26"/>
    </row>
    <row r="23" spans="1:7" x14ac:dyDescent="0.25">
      <c r="B23" s="25" t="str">
        <f t="shared" si="0"/>
        <v>Public Housing</v>
      </c>
      <c r="C23" s="26">
        <f>(P9/D9)/SUM(P$7/D$7,P$9/D$9,P$10/D$10)</f>
        <v>1.9289972368294446E-2</v>
      </c>
    </row>
    <row r="24" spans="1:7" x14ac:dyDescent="0.25">
      <c r="B24" s="25" t="str">
        <f>A10</f>
        <v>Not Public Housing</v>
      </c>
      <c r="C24" s="26">
        <f>(P10/D10)/SUM(P$7/D$7,P$9/D$9,P$10/D$10)</f>
        <v>0.14612395325014693</v>
      </c>
    </row>
    <row r="25" spans="1:7" x14ac:dyDescent="0.25">
      <c r="C25" s="26">
        <f>SUM(C21:C24)</f>
        <v>0.99999999999999989</v>
      </c>
    </row>
    <row r="27" spans="1:7" x14ac:dyDescent="0.25">
      <c r="A27" s="1" t="s">
        <v>26</v>
      </c>
    </row>
    <row r="28" spans="1:7" x14ac:dyDescent="0.25">
      <c r="B28" t="s">
        <v>32</v>
      </c>
    </row>
    <row r="29" spans="1:7" x14ac:dyDescent="0.25">
      <c r="B29" t="s">
        <v>33</v>
      </c>
    </row>
    <row r="30" spans="1:7" x14ac:dyDescent="0.25">
      <c r="B30" t="s">
        <v>34</v>
      </c>
      <c r="G30" s="27">
        <v>0.75</v>
      </c>
    </row>
    <row r="31" spans="1:7" x14ac:dyDescent="0.25">
      <c r="B31" t="s">
        <v>27</v>
      </c>
      <c r="G31" s="27">
        <f>1-G30</f>
        <v>0.25</v>
      </c>
    </row>
    <row r="32" spans="1:7" ht="15.75" thickBot="1" x14ac:dyDescent="0.3"/>
    <row r="33" spans="2:3" x14ac:dyDescent="0.25">
      <c r="B33" s="28" t="s">
        <v>11</v>
      </c>
      <c r="C33" s="29" t="s">
        <v>25</v>
      </c>
    </row>
    <row r="34" spans="2:3" x14ac:dyDescent="0.25">
      <c r="B34" s="30" t="s">
        <v>28</v>
      </c>
      <c r="C34" s="32">
        <f>C23</f>
        <v>1.9289972368294446E-2</v>
      </c>
    </row>
    <row r="35" spans="2:3" x14ac:dyDescent="0.25">
      <c r="B35" s="30" t="s">
        <v>29</v>
      </c>
      <c r="C35" s="33">
        <f>C24*G31</f>
        <v>3.6530988312536733E-2</v>
      </c>
    </row>
    <row r="36" spans="2:3" ht="15.75" thickBot="1" x14ac:dyDescent="0.3">
      <c r="B36" s="31" t="s">
        <v>30</v>
      </c>
      <c r="C36" s="34">
        <f>C21+(C24*G30)</f>
        <v>0.94417903931916869</v>
      </c>
    </row>
  </sheetData>
  <mergeCells count="11">
    <mergeCell ref="B13:Q15"/>
    <mergeCell ref="B16:Q16"/>
    <mergeCell ref="B3:M3"/>
    <mergeCell ref="C5:E5"/>
    <mergeCell ref="G5:I5"/>
    <mergeCell ref="K5:M5"/>
    <mergeCell ref="O5:Q5"/>
    <mergeCell ref="C6:E6"/>
    <mergeCell ref="G6:I6"/>
    <mergeCell ref="K6:M6"/>
    <mergeCell ref="O6:Q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workbookViewId="0">
      <selection activeCell="B8" sqref="B8"/>
    </sheetView>
  </sheetViews>
  <sheetFormatPr baseColWidth="10" defaultRowHeight="15" x14ac:dyDescent="0.25"/>
  <sheetData>
    <row r="2" spans="2:4" x14ac:dyDescent="0.25">
      <c r="B2" s="47" t="s">
        <v>40</v>
      </c>
      <c r="C2" s="48"/>
      <c r="D2" s="48"/>
    </row>
    <row r="3" spans="2:4" x14ac:dyDescent="0.25">
      <c r="B3" s="49" t="s">
        <v>41</v>
      </c>
      <c r="C3" s="50">
        <v>27.797239439999998</v>
      </c>
      <c r="D3" s="50">
        <v>0.17816655716011276</v>
      </c>
    </row>
    <row r="4" spans="2:4" ht="15.75" thickBot="1" x14ac:dyDescent="0.3">
      <c r="B4" s="53" t="s">
        <v>42</v>
      </c>
      <c r="C4" s="54">
        <v>128.22103853019999</v>
      </c>
      <c r="D4" s="54">
        <v>0.82183344283988724</v>
      </c>
    </row>
    <row r="5" spans="2:4" x14ac:dyDescent="0.25">
      <c r="B5" s="51" t="s">
        <v>43</v>
      </c>
      <c r="C5" s="52">
        <v>156.01827797019999</v>
      </c>
      <c r="D5" s="51"/>
    </row>
    <row r="7" spans="2:4" x14ac:dyDescent="0.25">
      <c r="B7" t="s">
        <v>44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D4"/>
  <sheetViews>
    <sheetView tabSelected="1" workbookViewId="0">
      <selection activeCell="D4" sqref="D4"/>
    </sheetView>
  </sheetViews>
  <sheetFormatPr baseColWidth="10" defaultColWidth="9.140625" defaultRowHeight="15" x14ac:dyDescent="0.25"/>
  <cols>
    <col min="1" max="1" width="20.140625" customWidth="1"/>
    <col min="2" max="2" width="18.28515625" customWidth="1"/>
    <col min="3" max="3" width="19" customWidth="1"/>
    <col min="4" max="4" width="15.140625" customWidth="1"/>
  </cols>
  <sheetData>
    <row r="1" spans="1:4" x14ac:dyDescent="0.25">
      <c r="A1" s="1" t="s">
        <v>36</v>
      </c>
      <c r="B1" s="35" t="s">
        <v>38</v>
      </c>
      <c r="C1" s="35" t="s">
        <v>39</v>
      </c>
      <c r="D1" s="35" t="s">
        <v>2</v>
      </c>
    </row>
    <row r="2" spans="1:4" x14ac:dyDescent="0.25">
      <c r="A2" t="s">
        <v>28</v>
      </c>
      <c r="B2" s="36">
        <f>Residential!C34</f>
        <v>1.9289972368294446E-2</v>
      </c>
      <c r="C2" s="36">
        <f>B2</f>
        <v>1.9289972368294446E-2</v>
      </c>
      <c r="D2" s="36">
        <f>'Commercial BNE MEX'!D3</f>
        <v>0.17816655716011276</v>
      </c>
    </row>
    <row r="3" spans="1:4" x14ac:dyDescent="0.25">
      <c r="A3" t="s">
        <v>29</v>
      </c>
      <c r="B3" s="36">
        <f>Residential!C35</f>
        <v>3.6530988312536733E-2</v>
      </c>
      <c r="C3" s="36">
        <f t="shared" ref="C3:C4" si="0">B3</f>
        <v>3.6530988312536733E-2</v>
      </c>
      <c r="D3" s="36">
        <f>'Commercial BNE MEX'!D4</f>
        <v>0.82183344283988724</v>
      </c>
    </row>
    <row r="4" spans="1:4" x14ac:dyDescent="0.25">
      <c r="A4" t="s">
        <v>30</v>
      </c>
      <c r="B4" s="36">
        <f>Residential!C36</f>
        <v>0.94417903931916869</v>
      </c>
      <c r="C4" s="36">
        <f t="shared" si="0"/>
        <v>0.94417903931916869</v>
      </c>
      <c r="D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About</vt:lpstr>
      <vt:lpstr>Residential</vt:lpstr>
      <vt:lpstr>Commercial BNE MEX</vt:lpstr>
      <vt:lpstr>FoBObE</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Andrea Zafra</cp:lastModifiedBy>
  <dcterms:created xsi:type="dcterms:W3CDTF">2014-04-17T21:40:42Z</dcterms:created>
  <dcterms:modified xsi:type="dcterms:W3CDTF">2018-05-29T17:09:56Z</dcterms:modified>
</cp:coreProperties>
</file>