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40" yWindow="460" windowWidth="19420" windowHeight="11020"/>
  </bookViews>
  <sheets>
    <sheet name="About" sheetId="1" r:id="rId1"/>
    <sheet name="Atlas Renovables" sheetId="7" r:id="rId2"/>
    <sheet name="Solar thermal" sheetId="8" r:id="rId3"/>
    <sheet name="hydro" sheetId="9" r:id="rId4"/>
    <sheet name="Electricity Generation Potentia" sheetId="6" r:id="rId5"/>
    <sheet name="MPCbS" sheetId="3" r:id="rId6"/>
  </sheets>
  <calcPr calcId="179017" concurrentCalc="0"/>
</workbook>
</file>

<file path=xl/calcChain.xml><?xml version="1.0" encoding="utf-8"?>
<calcChain xmlns="http://schemas.openxmlformats.org/spreadsheetml/2006/main">
  <c r="B14" i="3" l="1"/>
  <c r="B6" i="3"/>
  <c r="B7" i="3"/>
  <c r="B8" i="3"/>
  <c r="B9" i="3"/>
  <c r="B10" i="3"/>
  <c r="G71" i="9"/>
  <c r="I71" i="9"/>
  <c r="I72" i="9"/>
  <c r="I73" i="9"/>
  <c r="I68" i="9"/>
  <c r="I69" i="9"/>
  <c r="J69" i="9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C34" i="9"/>
  <c r="C38" i="9"/>
  <c r="B8" i="7"/>
  <c r="B5" i="3"/>
  <c r="B17" i="7"/>
  <c r="B10" i="7"/>
  <c r="B10" i="6"/>
  <c r="C10" i="6"/>
  <c r="C11" i="6"/>
  <c r="E10" i="6"/>
  <c r="G10" i="6"/>
  <c r="F10" i="6"/>
  <c r="D10" i="6"/>
  <c r="B11" i="6"/>
  <c r="F11" i="6"/>
  <c r="D11" i="6"/>
  <c r="E11" i="6"/>
  <c r="G11" i="6"/>
</calcChain>
</file>

<file path=xl/sharedStrings.xml><?xml version="1.0" encoding="utf-8"?>
<sst xmlns="http://schemas.openxmlformats.org/spreadsheetml/2006/main" count="153" uniqueCount="113">
  <si>
    <t>Source:</t>
  </si>
  <si>
    <t>hydro</t>
  </si>
  <si>
    <t>biomass</t>
  </si>
  <si>
    <t>solar PV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</si>
  <si>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</si>
  <si>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</si>
  <si>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</si>
  <si>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</si>
  <si>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</si>
  <si>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</si>
  <si>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</si>
  <si>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</si>
  <si>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</si>
  <si>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</si>
  <si>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Secretaría de Energía (SENER)</t>
  </si>
  <si>
    <t>Potential Capacity by Source</t>
  </si>
  <si>
    <t>Prospectiva de Energías Renovables</t>
  </si>
  <si>
    <t>https://www.gob.mx/cms/uploads/attachment/file/284342/Prospectiva_de_Energ_as_Renovables_2017.pdf</t>
  </si>
  <si>
    <t>Plant Capacity Factor</t>
  </si>
  <si>
    <t>Programa de Desarrollo del Sistema Eléctrico Nacional 2017-2031</t>
  </si>
  <si>
    <t>Carboeléctrica</t>
  </si>
  <si>
    <t>Hidroeléctrica</t>
  </si>
  <si>
    <t>Eólica</t>
  </si>
  <si>
    <t>Geotérmica</t>
  </si>
  <si>
    <t>Solar</t>
  </si>
  <si>
    <t>Nucleoeléctrica</t>
  </si>
  <si>
    <t>wind</t>
  </si>
  <si>
    <t>Plant capacity factor</t>
  </si>
  <si>
    <t>Capacity(MW)</t>
  </si>
  <si>
    <t>Generation (MW)</t>
  </si>
  <si>
    <t>https://www.gob.mx/sener/es/acciones-y-programas/programa-de-desarrollo-del-sistema-electrico-nacional-33462</t>
  </si>
  <si>
    <t>Capítulo 2, Tabla 2.1.1, 2.2.1</t>
  </si>
  <si>
    <t>Pág. 33, Cuadro 2.2</t>
  </si>
  <si>
    <t xml:space="preserve">Cuadro 2.2 POTENCIAL DE GENERACIÓN ELÉCTRICA CON ENERGÍAS RENOVABLES EN MÉXICO, 
2016
(GWh/a) </t>
  </si>
  <si>
    <t>Recursos</t>
  </si>
  <si>
    <t>Hidráulica</t>
  </si>
  <si>
    <t>Biomasa</t>
  </si>
  <si>
    <t>Oceánica</t>
  </si>
  <si>
    <t>Probado</t>
  </si>
  <si>
    <t>Probable</t>
  </si>
  <si>
    <t>Posible</t>
  </si>
  <si>
    <t>Potencial máximo</t>
  </si>
  <si>
    <t>MW</t>
  </si>
  <si>
    <t>onshore wind</t>
  </si>
  <si>
    <t>solar thermal</t>
  </si>
  <si>
    <t>offshore wind</t>
  </si>
  <si>
    <t>https://dgel.energia.gob.mx/AZEL/</t>
  </si>
  <si>
    <t>https://dgel.energia.gob.mx/inere/</t>
  </si>
  <si>
    <t>Prospectiva renovables</t>
  </si>
  <si>
    <t>INERE</t>
  </si>
  <si>
    <t>Atlas de zonas con energías límpias</t>
  </si>
  <si>
    <t>Maximum technical potential Capacity by Source</t>
  </si>
  <si>
    <t>Solar térmica</t>
  </si>
  <si>
    <t>Calculadora México 2050</t>
  </si>
  <si>
    <t>Secretaría de Energía</t>
  </si>
  <si>
    <t>http://www.calculadoramexico2050.org/</t>
  </si>
  <si>
    <t>Termosolar de gran escala Capacidad Instalada [2]</t>
  </si>
  <si>
    <t>Trayectoria</t>
  </si>
  <si>
    <t>Descripción</t>
  </si>
  <si>
    <t>Notas</t>
  </si>
  <si>
    <t>Escenario de planeación y continua tendencia a 2050</t>
  </si>
  <si>
    <t>Se instala 7 GW a 2050</t>
  </si>
  <si>
    <t>Se instalan 20 GW a 2050</t>
  </si>
  <si>
    <t>US Model v1.4 values (for scaling offshore wind potential</t>
  </si>
  <si>
    <t>From 2050 calculator</t>
  </si>
  <si>
    <t>Clean energy zone atlas (SENER, Mexico)</t>
  </si>
  <si>
    <t>Scaled from US potential</t>
  </si>
  <si>
    <t>AZEL</t>
  </si>
  <si>
    <t>PROSPECTIVA RENOVABLES</t>
  </si>
  <si>
    <t>Sistema de Información Energética</t>
  </si>
  <si>
    <t>Sector Eléctrico</t>
  </si>
  <si>
    <t>Capacidad efectiva por tecnología</t>
  </si>
  <si>
    <t>(megawatts)</t>
  </si>
  <si>
    <t>Total</t>
  </si>
  <si>
    <t>Termoeléctrica</t>
  </si>
  <si>
    <t xml:space="preserve">        Vapor</t>
  </si>
  <si>
    <t xml:space="preserve">        Ciclo combinado</t>
  </si>
  <si>
    <t xml:space="preserve">            CFE</t>
  </si>
  <si>
    <t xml:space="preserve">            PIE</t>
  </si>
  <si>
    <t xml:space="preserve">        Turbogas</t>
  </si>
  <si>
    <t xml:space="preserve">        Combustión interna</t>
  </si>
  <si>
    <t>Dual</t>
  </si>
  <si>
    <t xml:space="preserve">        CFE</t>
  </si>
  <si>
    <t xml:space="preserve">        PIE</t>
  </si>
  <si>
    <t>Fotovoltaica</t>
  </si>
  <si>
    <t>Notas:</t>
  </si>
  <si>
    <t>Incluye información de la extinta Luz y Fuerza del Centro.</t>
  </si>
  <si>
    <t>Para una correcta interpretación de la información se recomienda consultar el reporte con periodicidad mensual.</t>
  </si>
  <si>
    <t>Fuente: Sistema de Información Energética con información de CFE.</t>
  </si>
  <si>
    <t>REALES</t>
  </si>
  <si>
    <t>Existing hydro</t>
  </si>
  <si>
    <t>Existing mini-hydro</t>
  </si>
  <si>
    <t>Potential</t>
  </si>
  <si>
    <t>Renewables prospectives</t>
  </si>
  <si>
    <t>SIE</t>
  </si>
  <si>
    <t>??</t>
  </si>
  <si>
    <t>Source</t>
  </si>
  <si>
    <t>From existing + INERE inventory</t>
  </si>
  <si>
    <t>Calculadora 2050 Mexico</t>
  </si>
  <si>
    <t>Inventario Nacional de Energías Renovables</t>
  </si>
  <si>
    <t>http://inere.energia.gob.mx/version4.5/</t>
  </si>
  <si>
    <t>Hydro potential</t>
  </si>
  <si>
    <t>Geo</t>
  </si>
  <si>
    <t>Hydro-L</t>
  </si>
  <si>
    <t>Hydro-s</t>
  </si>
  <si>
    <t>Possible</t>
  </si>
  <si>
    <t>Installed</t>
  </si>
  <si>
    <t>IRENA</t>
  </si>
  <si>
    <t>Wind</t>
  </si>
  <si>
    <t>Solar PV</t>
  </si>
  <si>
    <t>http://www.irena.org/-/media/Files/IRENA/Agency/Publication/2015/IRENA_REmap_Mexico_report_2015.pdf#page=47</t>
  </si>
  <si>
    <t>IRENA - Renwable Energy Prospects Mexico</t>
  </si>
  <si>
    <t>pg.37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</si>
</sst>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1" tint="4.9989318521683403E-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3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 applyAlignment="1"/>
    <xf numFmtId="0" fontId="0" fillId="0" borderId="1" xfId="0" applyBorder="1"/>
    <xf numFmtId="43" fontId="0" fillId="0" borderId="0" xfId="2" applyFont="1"/>
    <xf numFmtId="166" fontId="0" fillId="0" borderId="0" xfId="2" applyNumberFormat="1" applyFont="1"/>
    <xf numFmtId="0" fontId="1" fillId="3" borderId="0" xfId="0" applyFont="1" applyFill="1"/>
    <xf numFmtId="0" fontId="0" fillId="3" borderId="0" xfId="0" applyFill="1"/>
    <xf numFmtId="166" fontId="0" fillId="3" borderId="0" xfId="2" applyNumberFormat="1" applyFont="1" applyFill="1"/>
    <xf numFmtId="166" fontId="0" fillId="4" borderId="0" xfId="2" applyNumberFormat="1" applyFont="1" applyFill="1"/>
    <xf numFmtId="0" fontId="5" fillId="5" borderId="0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6" fillId="5" borderId="2" xfId="0" applyFont="1" applyFill="1" applyBorder="1" applyAlignment="1">
      <alignment vertical="center"/>
    </xf>
    <xf numFmtId="0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NumberForma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2" fontId="1" fillId="4" borderId="0" xfId="0" applyNumberFormat="1" applyFont="1" applyFill="1"/>
    <xf numFmtId="0" fontId="1" fillId="6" borderId="0" xfId="0" applyFont="1" applyFill="1"/>
    <xf numFmtId="43" fontId="0" fillId="0" borderId="0" xfId="0" applyNumberFormat="1"/>
    <xf numFmtId="166" fontId="0" fillId="0" borderId="0" xfId="0" applyNumberFormat="1"/>
    <xf numFmtId="0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25400</xdr:rowOff>
    </xdr:from>
    <xdr:to>
      <xdr:col>6</xdr:col>
      <xdr:colOff>1270000</xdr:colOff>
      <xdr:row>49</xdr:row>
      <xdr:rowOff>165100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3FE9E32-F82D-F248-8744-C64B702BC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35400"/>
          <a:ext cx="9588500" cy="5664200"/>
        </a:xfrm>
        <a:prstGeom prst="rect">
          <a:avLst/>
        </a:prstGeom>
      </xdr:spPr>
    </xdr:pic>
    <xdr:clientData/>
  </xdr:twoCellAnchor>
  <xdr:twoCellAnchor editAs="oneCell">
    <xdr:from>
      <xdr:col>7</xdr:col>
      <xdr:colOff>774700</xdr:colOff>
      <xdr:row>20</xdr:row>
      <xdr:rowOff>38100</xdr:rowOff>
    </xdr:from>
    <xdr:to>
      <xdr:col>17</xdr:col>
      <xdr:colOff>215900</xdr:colOff>
      <xdr:row>38</xdr:row>
      <xdr:rowOff>114300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66DF3A2-2A78-E246-8D72-1EC8097ED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5200" y="3848100"/>
          <a:ext cx="7696200" cy="3505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42</xdr:row>
      <xdr:rowOff>0</xdr:rowOff>
    </xdr:from>
    <xdr:ext cx="8318500" cy="4521200"/>
    <xdr:pic>
      <xdr:nvPicPr>
        <xdr:cNvPr id="2" name="Picture 1">
          <a:extLst>
            <a:ext uri="{FF2B5EF4-FFF2-40B4-BE49-F238E27FC236}">
              <a16:creationId xmlns="" xmlns:a16="http://schemas.microsoft.com/office/drawing/2014/main" id="{224AB91C-BFB2-3548-88BB-BCCA5B30B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381000"/>
          <a:ext cx="8318500" cy="45212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101600</xdr:colOff>
      <xdr:row>25</xdr:row>
      <xdr:rowOff>12700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435652B-9986-F749-9451-62C3C06E3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5702300" cy="19177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25</xdr:row>
      <xdr:rowOff>88900</xdr:rowOff>
    </xdr:from>
    <xdr:to>
      <xdr:col>9</xdr:col>
      <xdr:colOff>457200</xdr:colOff>
      <xdr:row>41</xdr:row>
      <xdr:rowOff>101600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4E2CD6C-5FE4-1441-AA5B-D130EB748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898900"/>
          <a:ext cx="9639300" cy="306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ere.energia.gob.mx/version4.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/>
  </sheetViews>
  <sheetFormatPr defaultColWidth="9.1796875" defaultRowHeight="14.5" x14ac:dyDescent="0.35"/>
  <cols>
    <col min="2" max="2" width="60.81640625" customWidth="1"/>
  </cols>
  <sheetData>
    <row r="1" spans="1:2" ht="15" x14ac:dyDescent="0.2">
      <c r="A1" s="1" t="s">
        <v>4</v>
      </c>
    </row>
    <row r="3" spans="1:2" ht="15" x14ac:dyDescent="0.2">
      <c r="A3" s="1" t="s">
        <v>0</v>
      </c>
      <c r="B3" s="2" t="s">
        <v>51</v>
      </c>
    </row>
    <row r="4" spans="1:2" x14ac:dyDescent="0.35">
      <c r="B4" t="s">
        <v>14</v>
      </c>
    </row>
    <row r="5" spans="1:2" ht="15" x14ac:dyDescent="0.2">
      <c r="B5" s="4">
        <v>2018</v>
      </c>
    </row>
    <row r="6" spans="1:2" x14ac:dyDescent="0.35">
      <c r="B6" t="s">
        <v>50</v>
      </c>
    </row>
    <row r="7" spans="1:2" ht="15" x14ac:dyDescent="0.2">
      <c r="B7" s="5" t="s">
        <v>46</v>
      </c>
    </row>
    <row r="10" spans="1:2" ht="15" x14ac:dyDescent="0.2">
      <c r="A10" s="1"/>
      <c r="B10" s="2" t="s">
        <v>15</v>
      </c>
    </row>
    <row r="11" spans="1:2" x14ac:dyDescent="0.35">
      <c r="B11" t="s">
        <v>14</v>
      </c>
    </row>
    <row r="12" spans="1:2" ht="15" x14ac:dyDescent="0.2">
      <c r="B12" s="4">
        <v>2016</v>
      </c>
    </row>
    <row r="13" spans="1:2" x14ac:dyDescent="0.35">
      <c r="B13" t="s">
        <v>16</v>
      </c>
    </row>
    <row r="14" spans="1:2" ht="15" x14ac:dyDescent="0.2">
      <c r="B14" s="5" t="s">
        <v>17</v>
      </c>
    </row>
    <row r="15" spans="1:2" x14ac:dyDescent="0.35">
      <c r="B15" t="s">
        <v>32</v>
      </c>
    </row>
    <row r="17" spans="1:2" ht="15" x14ac:dyDescent="0.2">
      <c r="B17" s="3" t="s">
        <v>18</v>
      </c>
    </row>
    <row r="18" spans="1:2" x14ac:dyDescent="0.35">
      <c r="B18" t="s">
        <v>14</v>
      </c>
    </row>
    <row r="19" spans="1:2" ht="15" x14ac:dyDescent="0.2">
      <c r="B19" s="4">
        <v>2016</v>
      </c>
    </row>
    <row r="20" spans="1:2" x14ac:dyDescent="0.35">
      <c r="B20" t="s">
        <v>19</v>
      </c>
    </row>
    <row r="21" spans="1:2" ht="15" x14ac:dyDescent="0.2">
      <c r="B21" s="5" t="s">
        <v>30</v>
      </c>
    </row>
    <row r="22" spans="1:2" x14ac:dyDescent="0.35">
      <c r="B22" t="s">
        <v>31</v>
      </c>
    </row>
    <row r="24" spans="1:2" x14ac:dyDescent="0.35">
      <c r="B24" s="2" t="s">
        <v>52</v>
      </c>
    </row>
    <row r="25" spans="1:2" x14ac:dyDescent="0.35">
      <c r="B25" t="s">
        <v>53</v>
      </c>
    </row>
    <row r="26" spans="1:2" x14ac:dyDescent="0.35">
      <c r="B26" s="4">
        <v>2016</v>
      </c>
    </row>
    <row r="27" spans="1:2" x14ac:dyDescent="0.35">
      <c r="B27" t="s">
        <v>54</v>
      </c>
    </row>
    <row r="28" spans="1:2" x14ac:dyDescent="0.35">
      <c r="B28" s="5" t="s">
        <v>55</v>
      </c>
    </row>
    <row r="29" spans="1:2" x14ac:dyDescent="0.35">
      <c r="B29" s="5"/>
    </row>
    <row r="30" spans="1:2" x14ac:dyDescent="0.35">
      <c r="A30" s="1"/>
      <c r="B30" s="2" t="s">
        <v>101</v>
      </c>
    </row>
    <row r="31" spans="1:2" x14ac:dyDescent="0.35">
      <c r="B31" t="s">
        <v>99</v>
      </c>
    </row>
    <row r="32" spans="1:2" x14ac:dyDescent="0.35">
      <c r="B32" s="4">
        <v>2016</v>
      </c>
    </row>
    <row r="33" spans="2:2" x14ac:dyDescent="0.35">
      <c r="B33" t="s">
        <v>54</v>
      </c>
    </row>
    <row r="34" spans="2:2" x14ac:dyDescent="0.35">
      <c r="B34" s="5" t="s">
        <v>100</v>
      </c>
    </row>
    <row r="36" spans="2:2" x14ac:dyDescent="0.35">
      <c r="B36" t="s">
        <v>111</v>
      </c>
    </row>
    <row r="37" spans="2:2" x14ac:dyDescent="0.35">
      <c r="B37" s="4">
        <v>2015</v>
      </c>
    </row>
    <row r="38" spans="2:2" x14ac:dyDescent="0.35">
      <c r="B38" t="s">
        <v>110</v>
      </c>
    </row>
    <row r="39" spans="2:2" x14ac:dyDescent="0.35">
      <c r="B39" t="s">
        <v>112</v>
      </c>
    </row>
  </sheetData>
  <hyperlinks>
    <hyperlink ref="B3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5" sqref="G5"/>
    </sheetView>
  </sheetViews>
  <sheetFormatPr defaultColWidth="10.90625" defaultRowHeight="14.5" x14ac:dyDescent="0.35"/>
  <cols>
    <col min="1" max="1" width="27.6328125" bestFit="1" customWidth="1"/>
    <col min="2" max="2" width="23.81640625" bestFit="1" customWidth="1"/>
    <col min="5" max="5" width="17.81640625" bestFit="1" customWidth="1"/>
    <col min="6" max="6" width="17.36328125" bestFit="1" customWidth="1"/>
    <col min="7" max="7" width="20.36328125" customWidth="1"/>
  </cols>
  <sheetData>
    <row r="1" spans="1:7" x14ac:dyDescent="0.2">
      <c r="A1" t="s">
        <v>65</v>
      </c>
    </row>
    <row r="2" spans="1:7" x14ac:dyDescent="0.2">
      <c r="A2" t="s">
        <v>46</v>
      </c>
    </row>
    <row r="4" spans="1:7" x14ac:dyDescent="0.2">
      <c r="A4" s="1" t="s">
        <v>6</v>
      </c>
      <c r="B4" s="1" t="s">
        <v>7</v>
      </c>
      <c r="F4" s="14" t="s">
        <v>63</v>
      </c>
      <c r="G4" s="14"/>
    </row>
    <row r="5" spans="1:7" x14ac:dyDescent="0.2">
      <c r="A5" s="15" t="s">
        <v>13</v>
      </c>
      <c r="B5" s="16">
        <v>9000000000000</v>
      </c>
      <c r="F5" s="15" t="s">
        <v>13</v>
      </c>
      <c r="G5" s="16">
        <v>9000000000000</v>
      </c>
    </row>
    <row r="6" spans="1:7" x14ac:dyDescent="0.2">
      <c r="A6" s="15" t="s">
        <v>8</v>
      </c>
      <c r="B6" s="16">
        <v>9000000000000</v>
      </c>
      <c r="F6" s="15" t="s">
        <v>8</v>
      </c>
      <c r="G6" s="16">
        <v>9000000000000</v>
      </c>
    </row>
    <row r="7" spans="1:7" x14ac:dyDescent="0.2">
      <c r="A7" s="15" t="s">
        <v>5</v>
      </c>
      <c r="B7" s="16">
        <v>9000000000000</v>
      </c>
      <c r="F7" s="15" t="s">
        <v>5</v>
      </c>
      <c r="G7" s="16">
        <v>9000000000000</v>
      </c>
    </row>
    <row r="8" spans="1:7" x14ac:dyDescent="0.2">
      <c r="A8" s="15" t="s">
        <v>1</v>
      </c>
      <c r="B8" s="17">
        <f>hydro!C38</f>
        <v>20735.015964337901</v>
      </c>
      <c r="C8" t="s">
        <v>97</v>
      </c>
      <c r="F8" s="15" t="s">
        <v>1</v>
      </c>
      <c r="G8" s="16">
        <v>187600.00000000003</v>
      </c>
    </row>
    <row r="9" spans="1:7" x14ac:dyDescent="0.2">
      <c r="A9" s="15" t="s">
        <v>43</v>
      </c>
      <c r="B9" s="16">
        <v>583200</v>
      </c>
      <c r="F9" s="15" t="s">
        <v>43</v>
      </c>
      <c r="G9" s="16">
        <v>11000000</v>
      </c>
    </row>
    <row r="10" spans="1:7" x14ac:dyDescent="0.2">
      <c r="A10" s="15" t="s">
        <v>3</v>
      </c>
      <c r="B10" s="16">
        <f>1171881+837537</f>
        <v>2009418</v>
      </c>
      <c r="F10" s="15" t="s">
        <v>3</v>
      </c>
      <c r="G10" s="16">
        <v>154864000</v>
      </c>
    </row>
    <row r="11" spans="1:7" x14ac:dyDescent="0.2">
      <c r="A11" s="15" t="s">
        <v>44</v>
      </c>
      <c r="B11" s="17">
        <v>20000</v>
      </c>
      <c r="C11" t="s">
        <v>64</v>
      </c>
      <c r="F11" s="15" t="s">
        <v>44</v>
      </c>
      <c r="G11" s="16">
        <v>38000000</v>
      </c>
    </row>
    <row r="12" spans="1:7" x14ac:dyDescent="0.2">
      <c r="A12" s="15" t="s">
        <v>2</v>
      </c>
      <c r="B12" s="16">
        <v>1094</v>
      </c>
      <c r="F12" s="15" t="s">
        <v>2</v>
      </c>
      <c r="G12" s="16">
        <v>62000</v>
      </c>
    </row>
    <row r="13" spans="1:7" x14ac:dyDescent="0.2">
      <c r="A13" s="15" t="s">
        <v>9</v>
      </c>
      <c r="B13" s="16">
        <v>174</v>
      </c>
      <c r="F13" s="15" t="s">
        <v>9</v>
      </c>
      <c r="G13" s="16">
        <v>4000000</v>
      </c>
    </row>
    <row r="14" spans="1:7" x14ac:dyDescent="0.2">
      <c r="A14" s="15" t="s">
        <v>10</v>
      </c>
      <c r="B14" s="16">
        <v>9000000000000</v>
      </c>
      <c r="F14" s="15" t="s">
        <v>10</v>
      </c>
      <c r="G14" s="16">
        <v>9000000000000</v>
      </c>
    </row>
    <row r="15" spans="1:7" x14ac:dyDescent="0.2">
      <c r="A15" s="14" t="s">
        <v>11</v>
      </c>
      <c r="B15" s="16">
        <v>9000000000000</v>
      </c>
      <c r="F15" s="15" t="s">
        <v>11</v>
      </c>
      <c r="G15" s="16">
        <v>9000000000000</v>
      </c>
    </row>
    <row r="16" spans="1:7" x14ac:dyDescent="0.2">
      <c r="A16" s="15" t="s">
        <v>12</v>
      </c>
      <c r="B16" s="16">
        <v>9000000000000</v>
      </c>
      <c r="F16" s="15" t="s">
        <v>12</v>
      </c>
      <c r="G16" s="16">
        <v>9000000000000</v>
      </c>
    </row>
    <row r="17" spans="1:9" x14ac:dyDescent="0.2">
      <c r="A17" s="15" t="s">
        <v>45</v>
      </c>
      <c r="B17" s="17">
        <f>'Atlas Renovables'!G17*('Atlas Renovables'!B9/'Atlas Renovables'!G9)</f>
        <v>222676.36363636365</v>
      </c>
      <c r="C17" t="s">
        <v>66</v>
      </c>
      <c r="F17" s="15" t="s">
        <v>45</v>
      </c>
      <c r="G17" s="16">
        <v>4200000</v>
      </c>
    </row>
    <row r="20" spans="1:9" x14ac:dyDescent="0.2">
      <c r="A20" s="1" t="s">
        <v>67</v>
      </c>
      <c r="I20" s="1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10.90625" defaultRowHeight="14.5" x14ac:dyDescent="0.35"/>
  <sheetData>
    <row r="1" spans="1:4" ht="15" x14ac:dyDescent="0.2">
      <c r="A1" s="1" t="s">
        <v>98</v>
      </c>
    </row>
    <row r="4" spans="1:4" ht="15" x14ac:dyDescent="0.2">
      <c r="B4" s="18" t="s">
        <v>56</v>
      </c>
      <c r="C4" s="19"/>
      <c r="D4" s="20"/>
    </row>
    <row r="5" spans="1:4" ht="15" x14ac:dyDescent="0.2">
      <c r="B5" s="19"/>
      <c r="C5" s="19"/>
      <c r="D5" s="19"/>
    </row>
    <row r="6" spans="1:4" x14ac:dyDescent="0.35">
      <c r="B6" s="21" t="s">
        <v>57</v>
      </c>
      <c r="C6" s="21" t="s">
        <v>58</v>
      </c>
      <c r="D6" s="21" t="s">
        <v>59</v>
      </c>
    </row>
    <row r="7" spans="1:4" ht="15" x14ac:dyDescent="0.2">
      <c r="B7" s="22">
        <v>1</v>
      </c>
      <c r="C7" s="23"/>
      <c r="D7" s="24"/>
    </row>
    <row r="8" spans="1:4" x14ac:dyDescent="0.35">
      <c r="B8" s="22">
        <v>2</v>
      </c>
      <c r="C8" s="23" t="s">
        <v>60</v>
      </c>
      <c r="D8" s="23"/>
    </row>
    <row r="9" spans="1:4" ht="15" x14ac:dyDescent="0.2">
      <c r="B9" s="22">
        <v>3</v>
      </c>
      <c r="C9" s="23" t="s">
        <v>61</v>
      </c>
      <c r="D9" s="23"/>
    </row>
    <row r="10" spans="1:4" ht="15" x14ac:dyDescent="0.2">
      <c r="B10" s="25">
        <v>4</v>
      </c>
      <c r="C10" s="27" t="s">
        <v>62</v>
      </c>
      <c r="D1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/>
  </sheetViews>
  <sheetFormatPr defaultColWidth="10.90625" defaultRowHeight="14.5" x14ac:dyDescent="0.35"/>
  <cols>
    <col min="2" max="2" width="15.81640625" bestFit="1" customWidth="1"/>
    <col min="5" max="5" width="12.6328125" bestFit="1" customWidth="1"/>
    <col min="6" max="7" width="11" bestFit="1" customWidth="1"/>
  </cols>
  <sheetData>
    <row r="1" spans="1:10" x14ac:dyDescent="0.35">
      <c r="A1" t="s">
        <v>69</v>
      </c>
    </row>
    <row r="2" spans="1:10" x14ac:dyDescent="0.35">
      <c r="A2" t="s">
        <v>70</v>
      </c>
    </row>
    <row r="3" spans="1:10" x14ac:dyDescent="0.35">
      <c r="A3" t="s">
        <v>71</v>
      </c>
    </row>
    <row r="4" spans="1:10" ht="15" x14ac:dyDescent="0.2">
      <c r="A4" t="s">
        <v>72</v>
      </c>
    </row>
    <row r="6" spans="1:10" ht="15" x14ac:dyDescent="0.2">
      <c r="B6" s="1" t="s">
        <v>89</v>
      </c>
    </row>
    <row r="7" spans="1:10" ht="15" x14ac:dyDescent="0.2">
      <c r="C7">
        <v>2010</v>
      </c>
      <c r="D7">
        <v>2011</v>
      </c>
      <c r="E7">
        <v>2012</v>
      </c>
      <c r="F7">
        <v>2013</v>
      </c>
      <c r="G7">
        <v>2014</v>
      </c>
      <c r="H7">
        <v>2015</v>
      </c>
      <c r="I7">
        <v>2016</v>
      </c>
      <c r="J7">
        <v>2017</v>
      </c>
    </row>
    <row r="9" spans="1:10" ht="15" x14ac:dyDescent="0.2">
      <c r="A9" t="s">
        <v>73</v>
      </c>
      <c r="C9">
        <v>52945.425999999999</v>
      </c>
      <c r="D9">
        <v>52514.726000000002</v>
      </c>
      <c r="E9">
        <v>52538.936000000002</v>
      </c>
      <c r="F9">
        <v>53496.548000000003</v>
      </c>
      <c r="G9">
        <v>54379.324999999997</v>
      </c>
      <c r="H9">
        <v>55181.023000000001</v>
      </c>
      <c r="I9">
        <v>55561.256000000001</v>
      </c>
      <c r="J9">
        <v>42528.422939999997</v>
      </c>
    </row>
    <row r="10" spans="1:10" x14ac:dyDescent="0.35">
      <c r="A10" t="s">
        <v>74</v>
      </c>
      <c r="C10">
        <v>33649.207999999999</v>
      </c>
      <c r="D10">
        <v>33298.908000000003</v>
      </c>
      <c r="E10">
        <v>32761.707999999999</v>
      </c>
      <c r="F10">
        <v>33782.42</v>
      </c>
      <c r="G10">
        <v>33915.646999999997</v>
      </c>
      <c r="H10">
        <v>34420.084999999999</v>
      </c>
      <c r="I10">
        <v>34903.783000000003</v>
      </c>
      <c r="J10">
        <v>22459.483</v>
      </c>
    </row>
    <row r="11" spans="1:10" ht="15" x14ac:dyDescent="0.2">
      <c r="A11" t="s">
        <v>75</v>
      </c>
      <c r="C11">
        <v>12876.1</v>
      </c>
      <c r="D11">
        <v>12560.1</v>
      </c>
      <c r="E11">
        <v>12336.1</v>
      </c>
      <c r="F11">
        <v>11698.602999999999</v>
      </c>
      <c r="G11">
        <v>11398.6</v>
      </c>
      <c r="H11">
        <v>11398.6</v>
      </c>
      <c r="I11">
        <v>11398.6</v>
      </c>
      <c r="J11">
        <v>11281.6</v>
      </c>
    </row>
    <row r="12" spans="1:10" ht="15" x14ac:dyDescent="0.2">
      <c r="A12" t="s">
        <v>76</v>
      </c>
      <c r="C12">
        <v>18022.282999999999</v>
      </c>
      <c r="D12">
        <v>18029.282999999999</v>
      </c>
      <c r="E12">
        <v>18029.282999999999</v>
      </c>
      <c r="F12">
        <v>19760.190999999999</v>
      </c>
      <c r="G12">
        <v>19906.482</v>
      </c>
      <c r="H12">
        <v>19918.172999999999</v>
      </c>
      <c r="I12">
        <v>20530.441999999999</v>
      </c>
      <c r="J12">
        <v>8190.5420000000004</v>
      </c>
    </row>
    <row r="13" spans="1:10" ht="15" x14ac:dyDescent="0.2">
      <c r="A13" t="s">
        <v>77</v>
      </c>
      <c r="C13">
        <v>6115.3829999999998</v>
      </c>
      <c r="D13">
        <v>6122.3829999999998</v>
      </c>
      <c r="E13">
        <v>6122.3829999999998</v>
      </c>
      <c r="F13">
        <v>7420.2910000000002</v>
      </c>
      <c r="G13">
        <v>7566.5820000000003</v>
      </c>
      <c r="H13">
        <v>7578.2730000000001</v>
      </c>
      <c r="I13">
        <v>8190.5420000000004</v>
      </c>
      <c r="J13">
        <v>8190.5420000000004</v>
      </c>
    </row>
    <row r="14" spans="1:10" ht="15" x14ac:dyDescent="0.2">
      <c r="A14" t="s">
        <v>78</v>
      </c>
      <c r="C14">
        <v>11906.9</v>
      </c>
      <c r="D14">
        <v>11906.9</v>
      </c>
      <c r="E14">
        <v>11906.9</v>
      </c>
      <c r="F14">
        <v>12339.9</v>
      </c>
      <c r="G14">
        <v>12339.9</v>
      </c>
      <c r="H14">
        <v>12339.9</v>
      </c>
      <c r="I14">
        <v>12339.9</v>
      </c>
      <c r="J14">
        <v>0</v>
      </c>
    </row>
    <row r="15" spans="1:10" ht="15" x14ac:dyDescent="0.2">
      <c r="A15" t="s">
        <v>79</v>
      </c>
      <c r="C15">
        <v>2536.71</v>
      </c>
      <c r="D15">
        <v>2495.41</v>
      </c>
      <c r="E15">
        <v>2658.0749999999998</v>
      </c>
      <c r="F15">
        <v>2537.0749999999998</v>
      </c>
      <c r="G15">
        <v>2303.41</v>
      </c>
      <c r="H15">
        <v>2779.4079999999999</v>
      </c>
      <c r="I15">
        <v>2745.91</v>
      </c>
      <c r="J15">
        <v>2630.51</v>
      </c>
    </row>
    <row r="16" spans="1:10" x14ac:dyDescent="0.35">
      <c r="A16" t="s">
        <v>80</v>
      </c>
      <c r="C16">
        <v>214.11500000000001</v>
      </c>
      <c r="D16">
        <v>214.11500000000001</v>
      </c>
      <c r="E16">
        <v>251.815</v>
      </c>
      <c r="F16">
        <v>259.21499999999997</v>
      </c>
      <c r="G16">
        <v>307.15499999999997</v>
      </c>
      <c r="H16">
        <v>323.904</v>
      </c>
      <c r="I16">
        <v>355.23099999999999</v>
      </c>
      <c r="J16">
        <v>357.08757500000002</v>
      </c>
    </row>
    <row r="17" spans="1:10" ht="15" x14ac:dyDescent="0.2">
      <c r="A17" t="s">
        <v>81</v>
      </c>
      <c r="C17">
        <v>2778.36</v>
      </c>
      <c r="D17">
        <v>2778.36</v>
      </c>
      <c r="E17">
        <v>2778.36</v>
      </c>
      <c r="F17">
        <v>2778.36</v>
      </c>
      <c r="G17">
        <v>2778.36</v>
      </c>
      <c r="H17">
        <v>2778.36</v>
      </c>
      <c r="I17">
        <v>0</v>
      </c>
      <c r="J17">
        <v>0</v>
      </c>
    </row>
    <row r="18" spans="1:10" x14ac:dyDescent="0.35">
      <c r="A18" t="s">
        <v>20</v>
      </c>
      <c r="C18">
        <v>2600</v>
      </c>
      <c r="D18">
        <v>2600</v>
      </c>
      <c r="E18">
        <v>2600</v>
      </c>
      <c r="F18">
        <v>2600</v>
      </c>
      <c r="G18">
        <v>2600</v>
      </c>
      <c r="H18">
        <v>5378.36</v>
      </c>
      <c r="I18">
        <v>5378.36</v>
      </c>
      <c r="J18">
        <v>5378.36</v>
      </c>
    </row>
    <row r="19" spans="1:10" x14ac:dyDescent="0.35">
      <c r="A19" t="s">
        <v>25</v>
      </c>
      <c r="C19">
        <v>1364.88</v>
      </c>
      <c r="D19">
        <v>1364.88</v>
      </c>
      <c r="E19">
        <v>1610</v>
      </c>
      <c r="F19">
        <v>1400</v>
      </c>
      <c r="G19">
        <v>1400</v>
      </c>
      <c r="H19">
        <v>1510</v>
      </c>
      <c r="I19">
        <v>1608</v>
      </c>
      <c r="J19">
        <v>1608</v>
      </c>
    </row>
    <row r="20" spans="1:10" x14ac:dyDescent="0.35">
      <c r="A20" t="s">
        <v>23</v>
      </c>
      <c r="C20">
        <v>964.5</v>
      </c>
      <c r="D20">
        <v>886.6</v>
      </c>
      <c r="E20">
        <v>886.6</v>
      </c>
      <c r="F20">
        <v>823.4</v>
      </c>
      <c r="G20">
        <v>813.4</v>
      </c>
      <c r="H20">
        <v>873.6</v>
      </c>
      <c r="I20">
        <v>873.6</v>
      </c>
      <c r="J20">
        <v>873.6</v>
      </c>
    </row>
    <row r="21" spans="1:10" x14ac:dyDescent="0.35">
      <c r="A21" t="s">
        <v>22</v>
      </c>
      <c r="C21">
        <v>85.25</v>
      </c>
      <c r="D21">
        <v>86.75</v>
      </c>
      <c r="E21">
        <v>597.6</v>
      </c>
      <c r="F21">
        <v>597.6</v>
      </c>
      <c r="G21">
        <v>597.6</v>
      </c>
      <c r="H21">
        <v>699.15</v>
      </c>
      <c r="I21">
        <v>699.15</v>
      </c>
      <c r="J21">
        <v>86.3</v>
      </c>
    </row>
    <row r="22" spans="1:10" ht="15" x14ac:dyDescent="0.2">
      <c r="A22" t="s">
        <v>82</v>
      </c>
      <c r="C22">
        <v>85.25</v>
      </c>
      <c r="D22">
        <v>86.75</v>
      </c>
      <c r="E22">
        <v>86.75</v>
      </c>
      <c r="F22">
        <v>86.75</v>
      </c>
      <c r="G22">
        <v>86.75</v>
      </c>
      <c r="H22">
        <v>86.3</v>
      </c>
      <c r="I22">
        <v>86.3</v>
      </c>
      <c r="J22">
        <v>86.3</v>
      </c>
    </row>
    <row r="23" spans="1:10" x14ac:dyDescent="0.35">
      <c r="A23" t="s">
        <v>83</v>
      </c>
      <c r="C23">
        <v>0</v>
      </c>
      <c r="D23">
        <v>0</v>
      </c>
      <c r="E23">
        <v>510.85</v>
      </c>
      <c r="F23">
        <v>510.85</v>
      </c>
      <c r="G23">
        <v>510.85</v>
      </c>
      <c r="H23">
        <v>612.85</v>
      </c>
      <c r="I23">
        <v>612.85</v>
      </c>
      <c r="J23">
        <v>0</v>
      </c>
    </row>
    <row r="24" spans="1:10" x14ac:dyDescent="0.35">
      <c r="A24" s="29" t="s">
        <v>21</v>
      </c>
      <c r="B24" s="29"/>
      <c r="C24" s="29">
        <v>11503.227999999999</v>
      </c>
      <c r="D24" s="29">
        <v>11503.227999999999</v>
      </c>
      <c r="E24" s="29">
        <v>11497.602999999999</v>
      </c>
      <c r="F24" s="29">
        <v>11508.768</v>
      </c>
      <c r="G24" s="29">
        <v>12268.768</v>
      </c>
      <c r="H24" s="29">
        <v>12293.828</v>
      </c>
      <c r="I24" s="29">
        <v>12092.362999999999</v>
      </c>
      <c r="J24" s="29">
        <v>12117.22601</v>
      </c>
    </row>
    <row r="25" spans="1:10" x14ac:dyDescent="0.35">
      <c r="A25" t="s">
        <v>84</v>
      </c>
      <c r="C25">
        <v>0</v>
      </c>
      <c r="D25">
        <v>0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</row>
    <row r="27" spans="1:10" x14ac:dyDescent="0.35">
      <c r="A27" t="s">
        <v>85</v>
      </c>
    </row>
    <row r="28" spans="1:10" x14ac:dyDescent="0.35">
      <c r="A28" t="s">
        <v>86</v>
      </c>
    </row>
    <row r="29" spans="1:10" x14ac:dyDescent="0.35">
      <c r="A29" t="s">
        <v>87</v>
      </c>
    </row>
    <row r="31" spans="1:10" x14ac:dyDescent="0.35">
      <c r="A31" t="s">
        <v>88</v>
      </c>
    </row>
    <row r="33" spans="1:5" x14ac:dyDescent="0.35">
      <c r="C33" t="s">
        <v>42</v>
      </c>
      <c r="E33" t="s">
        <v>96</v>
      </c>
    </row>
    <row r="34" spans="1:5" x14ac:dyDescent="0.35">
      <c r="B34" t="s">
        <v>90</v>
      </c>
      <c r="C34" s="12">
        <f>J24</f>
        <v>12117.22601</v>
      </c>
      <c r="D34">
        <v>2017</v>
      </c>
      <c r="E34" t="s">
        <v>94</v>
      </c>
    </row>
    <row r="35" spans="1:5" x14ac:dyDescent="0.35">
      <c r="B35" t="s">
        <v>91</v>
      </c>
      <c r="C35">
        <v>384</v>
      </c>
      <c r="D35">
        <v>2014</v>
      </c>
      <c r="E35" t="s">
        <v>95</v>
      </c>
    </row>
    <row r="36" spans="1:5" x14ac:dyDescent="0.35">
      <c r="B36" t="s">
        <v>92</v>
      </c>
      <c r="C36">
        <v>8233.789954337899</v>
      </c>
      <c r="D36">
        <v>2017</v>
      </c>
      <c r="E36" t="s">
        <v>93</v>
      </c>
    </row>
    <row r="38" spans="1:5" x14ac:dyDescent="0.35">
      <c r="C38" s="30">
        <f>C34+C35+C36</f>
        <v>20735.015964337901</v>
      </c>
    </row>
    <row r="40" spans="1:5" x14ac:dyDescent="0.35">
      <c r="A40" s="1" t="s">
        <v>107</v>
      </c>
    </row>
    <row r="67" spans="4:10" x14ac:dyDescent="0.35">
      <c r="E67" t="s">
        <v>105</v>
      </c>
      <c r="F67" t="s">
        <v>39</v>
      </c>
      <c r="G67" t="s">
        <v>106</v>
      </c>
    </row>
    <row r="68" spans="4:10" x14ac:dyDescent="0.35">
      <c r="D68" t="s">
        <v>103</v>
      </c>
      <c r="E68" s="13">
        <v>5630</v>
      </c>
      <c r="F68" s="13"/>
      <c r="G68" s="13">
        <v>12038</v>
      </c>
      <c r="I68" s="13">
        <f>SUM(E68:G68)</f>
        <v>17668</v>
      </c>
    </row>
    <row r="69" spans="4:10" x14ac:dyDescent="0.35">
      <c r="D69" t="s">
        <v>104</v>
      </c>
      <c r="E69" s="13"/>
      <c r="F69" s="13">
        <v>9243</v>
      </c>
      <c r="G69" s="13">
        <v>436</v>
      </c>
      <c r="I69" s="13">
        <f>SUM(E69:G69)</f>
        <v>9679</v>
      </c>
      <c r="J69" s="31">
        <f>SUM(I68:I69)</f>
        <v>27347</v>
      </c>
    </row>
    <row r="70" spans="4:10" x14ac:dyDescent="0.35">
      <c r="E70" s="13"/>
      <c r="F70" s="13"/>
      <c r="G70" s="13"/>
    </row>
    <row r="71" spans="4:10" x14ac:dyDescent="0.35">
      <c r="D71" t="s">
        <v>102</v>
      </c>
      <c r="E71" s="13">
        <v>7422</v>
      </c>
      <c r="F71" s="13">
        <v>5730</v>
      </c>
      <c r="G71" s="13">
        <f>J20</f>
        <v>873.6</v>
      </c>
      <c r="I71" s="13">
        <f t="shared" ref="I71:I73" si="0">SUM(E71:G71)</f>
        <v>14025.6</v>
      </c>
    </row>
    <row r="72" spans="4:10" x14ac:dyDescent="0.35">
      <c r="D72" t="s">
        <v>108</v>
      </c>
      <c r="E72" s="13">
        <v>50000</v>
      </c>
      <c r="F72" s="13"/>
      <c r="G72" s="13">
        <v>1899</v>
      </c>
      <c r="I72" s="31">
        <f t="shared" si="0"/>
        <v>51899</v>
      </c>
    </row>
    <row r="73" spans="4:10" x14ac:dyDescent="0.35">
      <c r="D73" t="s">
        <v>109</v>
      </c>
      <c r="E73" s="13">
        <v>5000000</v>
      </c>
      <c r="F73" s="13"/>
      <c r="G73" s="13">
        <v>66</v>
      </c>
      <c r="I73" s="31">
        <f t="shared" si="0"/>
        <v>5000066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44" sqref="A44:E50"/>
    </sheetView>
  </sheetViews>
  <sheetFormatPr defaultColWidth="10.90625" defaultRowHeight="14.5" x14ac:dyDescent="0.35"/>
  <cols>
    <col min="1" max="1" width="16.453125" customWidth="1"/>
    <col min="2" max="2" width="13.6328125" customWidth="1"/>
    <col min="3" max="3" width="14.453125" customWidth="1"/>
    <col min="4" max="4" width="13.453125" customWidth="1"/>
    <col min="5" max="5" width="15.36328125" customWidth="1"/>
    <col min="6" max="6" width="14.36328125" customWidth="1"/>
    <col min="7" max="7" width="11.453125" customWidth="1"/>
  </cols>
  <sheetData>
    <row r="1" spans="1:7" ht="15" x14ac:dyDescent="0.2">
      <c r="A1" s="1" t="s">
        <v>48</v>
      </c>
    </row>
    <row r="4" spans="1:7" x14ac:dyDescent="0.35">
      <c r="A4" s="10" t="s">
        <v>33</v>
      </c>
      <c r="B4" s="11"/>
      <c r="C4" s="11"/>
      <c r="D4" s="11"/>
      <c r="E4" s="11"/>
      <c r="F4" s="11"/>
      <c r="G4" s="11"/>
    </row>
    <row r="5" spans="1:7" x14ac:dyDescent="0.35">
      <c r="A5" s="11" t="s">
        <v>34</v>
      </c>
      <c r="B5" s="11" t="s">
        <v>23</v>
      </c>
      <c r="C5" s="11" t="s">
        <v>35</v>
      </c>
      <c r="D5" s="11" t="s">
        <v>22</v>
      </c>
      <c r="E5" s="11" t="s">
        <v>24</v>
      </c>
      <c r="F5" s="11" t="s">
        <v>36</v>
      </c>
      <c r="G5" s="11" t="s">
        <v>37</v>
      </c>
    </row>
    <row r="6" spans="1:7" ht="15" x14ac:dyDescent="0.2">
      <c r="A6" s="11" t="s">
        <v>38</v>
      </c>
      <c r="B6" s="11">
        <v>2610</v>
      </c>
      <c r="C6" s="11">
        <v>4920</v>
      </c>
      <c r="D6" s="11">
        <v>20104</v>
      </c>
      <c r="E6" s="11">
        <v>25052</v>
      </c>
      <c r="F6" s="11">
        <v>3326</v>
      </c>
      <c r="G6" s="11"/>
    </row>
    <row r="7" spans="1:7" ht="15" x14ac:dyDescent="0.2">
      <c r="A7" s="11" t="s">
        <v>39</v>
      </c>
      <c r="B7" s="11">
        <v>45207</v>
      </c>
      <c r="C7" s="11">
        <v>23028</v>
      </c>
      <c r="D7" s="11"/>
      <c r="E7" s="11"/>
      <c r="F7" s="11">
        <v>680</v>
      </c>
      <c r="G7" s="11">
        <v>1057</v>
      </c>
    </row>
    <row r="8" spans="1:7" ht="15" x14ac:dyDescent="0.2">
      <c r="A8" s="11" t="s">
        <v>40</v>
      </c>
      <c r="B8" s="11">
        <v>52013</v>
      </c>
      <c r="C8" s="11">
        <v>44180</v>
      </c>
      <c r="D8" s="11">
        <v>87600</v>
      </c>
      <c r="E8" s="11">
        <v>6500000</v>
      </c>
      <c r="F8" s="11">
        <v>11485</v>
      </c>
      <c r="G8" s="11"/>
    </row>
    <row r="10" spans="1:7" x14ac:dyDescent="0.35">
      <c r="A10" t="s">
        <v>41</v>
      </c>
      <c r="B10">
        <f t="shared" ref="B10:G10" si="0">B6+B7+B8</f>
        <v>99830</v>
      </c>
      <c r="C10">
        <f t="shared" si="0"/>
        <v>72128</v>
      </c>
      <c r="D10">
        <f t="shared" si="0"/>
        <v>107704</v>
      </c>
      <c r="E10">
        <f t="shared" si="0"/>
        <v>6525052</v>
      </c>
      <c r="F10">
        <f t="shared" si="0"/>
        <v>15491</v>
      </c>
      <c r="G10">
        <f t="shared" si="0"/>
        <v>1057</v>
      </c>
    </row>
    <row r="11" spans="1:7" ht="15" x14ac:dyDescent="0.2">
      <c r="A11" t="s">
        <v>42</v>
      </c>
      <c r="B11" s="9">
        <f t="shared" ref="B11:G11" si="1">B10*1000/(24*365)</f>
        <v>11396.118721461187</v>
      </c>
      <c r="C11" s="28">
        <f t="shared" si="1"/>
        <v>8233.789954337899</v>
      </c>
      <c r="D11" s="9">
        <f t="shared" si="1"/>
        <v>12294.977168949772</v>
      </c>
      <c r="E11" s="13">
        <f t="shared" si="1"/>
        <v>744868.94977168948</v>
      </c>
      <c r="F11" s="9">
        <f t="shared" si="1"/>
        <v>1768.3789954337899</v>
      </c>
      <c r="G11" s="9">
        <f t="shared" si="1"/>
        <v>120.662100456621</v>
      </c>
    </row>
    <row r="12" spans="1:7" ht="15" x14ac:dyDescent="0.2">
      <c r="B12" s="9"/>
      <c r="C12" s="9"/>
      <c r="D12" s="9"/>
      <c r="E12" s="13"/>
      <c r="F12" s="9"/>
      <c r="G12" s="9"/>
    </row>
    <row r="13" spans="1:7" ht="15" x14ac:dyDescent="0.2">
      <c r="B13" s="9"/>
      <c r="C13" s="9"/>
      <c r="D13" s="9"/>
      <c r="E13" s="13"/>
      <c r="F13" s="9"/>
      <c r="G13" s="9"/>
    </row>
    <row r="14" spans="1:7" ht="15" x14ac:dyDescent="0.2">
      <c r="A14" s="1" t="s">
        <v>49</v>
      </c>
      <c r="B14" s="9"/>
      <c r="C14" s="9"/>
      <c r="D14" s="9"/>
      <c r="E14" s="13"/>
      <c r="F14" s="9"/>
      <c r="G14" s="9"/>
    </row>
    <row r="15" spans="1:7" ht="15" x14ac:dyDescent="0.2">
      <c r="A15" t="s">
        <v>47</v>
      </c>
    </row>
    <row r="44" spans="1:4" x14ac:dyDescent="0.35">
      <c r="B44" t="s">
        <v>28</v>
      </c>
      <c r="C44" t="s">
        <v>29</v>
      </c>
      <c r="D44" t="s">
        <v>27</v>
      </c>
    </row>
    <row r="45" spans="1:4" x14ac:dyDescent="0.35">
      <c r="A45" t="s">
        <v>1</v>
      </c>
      <c r="B45" s="6" t="e">
        <f>#REF!</f>
        <v>#REF!</v>
      </c>
      <c r="C45" s="9" t="e">
        <f>#REF!*1000/(24*365)</f>
        <v>#REF!</v>
      </c>
      <c r="D45" s="9" t="e">
        <f>C45/B45</f>
        <v>#REF!</v>
      </c>
    </row>
    <row r="46" spans="1:4" x14ac:dyDescent="0.35">
      <c r="A46" t="s">
        <v>26</v>
      </c>
      <c r="B46" s="8" t="e">
        <f>#REF!</f>
        <v>#REF!</v>
      </c>
      <c r="C46" s="9" t="e">
        <f>(#REF!)*1000/(24*365)</f>
        <v>#REF!</v>
      </c>
      <c r="D46" s="9" t="e">
        <f>C46/B46</f>
        <v>#REF!</v>
      </c>
    </row>
    <row r="47" spans="1:4" x14ac:dyDescent="0.35">
      <c r="A47" t="s">
        <v>3</v>
      </c>
      <c r="B47" s="8" t="e">
        <f>#REF!</f>
        <v>#REF!</v>
      </c>
      <c r="C47" s="9" t="e">
        <f>(#REF!)*1000/(24*365)</f>
        <v>#REF!</v>
      </c>
      <c r="D47" s="9" t="e">
        <f>C47/B47</f>
        <v>#REF!</v>
      </c>
    </row>
    <row r="48" spans="1:4" x14ac:dyDescent="0.35">
      <c r="A48" t="s">
        <v>2</v>
      </c>
      <c r="B48" s="7" t="e">
        <f>#REF!</f>
        <v>#REF!</v>
      </c>
      <c r="C48" s="9" t="e">
        <f>(#REF!)*1000/(24*365)</f>
        <v>#REF!</v>
      </c>
      <c r="D48" s="9" t="e">
        <f>C48/B48</f>
        <v>#REF!</v>
      </c>
    </row>
    <row r="49" spans="1:4" x14ac:dyDescent="0.35">
      <c r="A49" t="s">
        <v>9</v>
      </c>
      <c r="B49" s="6" t="e">
        <f>#REF!</f>
        <v>#REF!</v>
      </c>
      <c r="C49" s="9" t="e">
        <f>#REF!*1000/(24*365)</f>
        <v>#REF!</v>
      </c>
      <c r="D49" s="9" t="e">
        <f>C49/B49</f>
        <v>#REF!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defaultColWidth="9.1796875" defaultRowHeight="14.5" x14ac:dyDescent="0.35"/>
  <cols>
    <col min="1" max="1" width="22" customWidth="1"/>
    <col min="2" max="2" width="28.26953125" customWidth="1"/>
    <col min="4" max="4" width="17.81640625" bestFit="1" customWidth="1"/>
    <col min="5" max="5" width="23.81640625" bestFit="1" customWidth="1"/>
  </cols>
  <sheetData>
    <row r="1" spans="1:2" x14ac:dyDescent="0.2">
      <c r="A1" s="1" t="s">
        <v>6</v>
      </c>
      <c r="B1" s="1" t="s">
        <v>7</v>
      </c>
    </row>
    <row r="2" spans="1:2" x14ac:dyDescent="0.2">
      <c r="A2" t="s">
        <v>13</v>
      </c>
      <c r="B2" s="32">
        <v>9000000000000</v>
      </c>
    </row>
    <row r="3" spans="1:2" x14ac:dyDescent="0.2">
      <c r="A3" t="s">
        <v>8</v>
      </c>
      <c r="B3" s="32">
        <v>9000000000000</v>
      </c>
    </row>
    <row r="4" spans="1:2" x14ac:dyDescent="0.2">
      <c r="A4" t="s">
        <v>5</v>
      </c>
      <c r="B4" s="32">
        <v>9000000000000</v>
      </c>
    </row>
    <row r="5" spans="1:2" x14ac:dyDescent="0.2">
      <c r="A5" t="s">
        <v>1</v>
      </c>
      <c r="B5" s="32">
        <f>'Atlas Renovables'!B8</f>
        <v>20735.015964337901</v>
      </c>
    </row>
    <row r="6" spans="1:2" x14ac:dyDescent="0.2">
      <c r="A6" t="s">
        <v>43</v>
      </c>
      <c r="B6" s="32">
        <f>'Atlas Renovables'!B9</f>
        <v>583200</v>
      </c>
    </row>
    <row r="7" spans="1:2" x14ac:dyDescent="0.2">
      <c r="A7" t="s">
        <v>3</v>
      </c>
      <c r="B7" s="32">
        <f>'Atlas Renovables'!B10</f>
        <v>2009418</v>
      </c>
    </row>
    <row r="8" spans="1:2" x14ac:dyDescent="0.2">
      <c r="A8" t="s">
        <v>44</v>
      </c>
      <c r="B8" s="32">
        <f>'Atlas Renovables'!B11</f>
        <v>20000</v>
      </c>
    </row>
    <row r="9" spans="1:2" x14ac:dyDescent="0.2">
      <c r="A9" t="s">
        <v>2</v>
      </c>
      <c r="B9" s="32">
        <f>'Atlas Renovables'!B12</f>
        <v>1094</v>
      </c>
    </row>
    <row r="10" spans="1:2" x14ac:dyDescent="0.2">
      <c r="A10" t="s">
        <v>9</v>
      </c>
      <c r="B10" s="32">
        <f>'Atlas Renovables'!B13</f>
        <v>174</v>
      </c>
    </row>
    <row r="11" spans="1:2" x14ac:dyDescent="0.2">
      <c r="A11" t="s">
        <v>10</v>
      </c>
      <c r="B11" s="32">
        <v>9000000000000</v>
      </c>
    </row>
    <row r="12" spans="1:2" x14ac:dyDescent="0.2">
      <c r="A12" t="s">
        <v>11</v>
      </c>
      <c r="B12" s="32">
        <v>9000000000000</v>
      </c>
    </row>
    <row r="13" spans="1:2" x14ac:dyDescent="0.2">
      <c r="A13" t="s">
        <v>12</v>
      </c>
      <c r="B13" s="32">
        <v>9000000000000</v>
      </c>
    </row>
    <row r="14" spans="1:2" x14ac:dyDescent="0.2">
      <c r="A14" t="s">
        <v>45</v>
      </c>
      <c r="B14" s="32">
        <f>'Atlas Renovables'!B17</f>
        <v>222676.36363636365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Atlas Renovables</vt:lpstr>
      <vt:lpstr>Solar thermal</vt:lpstr>
      <vt:lpstr>hydro</vt:lpstr>
      <vt:lpstr>Electricity Generation Potentia</vt:lpstr>
      <vt:lpstr>MPCbS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2015-01-16T02:18:43Z</dcterms:created>
  <dcterms:modified xsi:type="dcterms:W3CDTF">2018-06-04T16:46:31Z</dcterms:modified>
</cp:coreProperties>
</file>