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olea/Dropbox/2.Compartidos/InputData/0.Updates/BIFUbC/"/>
    </mc:Choice>
  </mc:AlternateContent>
  <xr:revisionPtr revIDLastSave="0" documentId="13_ncr:1_{98DCE2D3-6832-C043-A55F-54288605E5F3}" xr6:coauthVersionLast="33" xr6:coauthVersionMax="33" xr10:uidLastSave="{00000000-0000-0000-0000-000000000000}"/>
  <bookViews>
    <workbookView xWindow="360" yWindow="460" windowWidth="32420" windowHeight="18880" activeTab="5" xr2:uid="{00000000-000D-0000-FFFF-FFFF00000000}"/>
  </bookViews>
  <sheets>
    <sheet name="About" sheetId="1" r:id="rId1"/>
    <sheet name="BAU Energy Use by Industry" sheetId="21" r:id="rId2"/>
    <sheet name="Agriculture Energy Consumption" sheetId="24" r:id="rId3"/>
    <sheet name="Growth Rates" sheetId="22" r:id="rId4"/>
    <sheet name="Growth Rates Calc" sheetId="25" r:id="rId5"/>
    <sheet name="Calculations" sheetId="23" r:id="rId6"/>
    <sheet name="CRE-generación por modalidad" sheetId="27" r:id="rId7"/>
    <sheet name="BIFUbC-electricity" sheetId="15" r:id="rId8"/>
    <sheet name="BIFUbC-coal" sheetId="16" r:id="rId9"/>
    <sheet name="BIFUbC-natural-gas" sheetId="17" r:id="rId10"/>
    <sheet name="BIFUbC-biomass" sheetId="18" r:id="rId11"/>
    <sheet name="BIFUbC-petroleum-diesel" sheetId="19" r:id="rId12"/>
    <sheet name="BIFUbC-heat" sheetId="20" r:id="rId13"/>
  </sheets>
  <externalReferences>
    <externalReference r:id="rId14"/>
  </externalReferences>
  <definedNames>
    <definedName name="A.a.Scenario.EcoGrowth">[1]Control!$E$72</definedName>
    <definedName name="A.a.Scenario.Population">[1]Control!$E$71</definedName>
    <definedName name="Constants.Density.JetFuel">[1]Constants!$C$37</definedName>
    <definedName name="Constants.GCV.ATF">[1]Constants!$C$18</definedName>
    <definedName name="Constants.GCV.Diesel">[1]Constants!$C$17</definedName>
    <definedName name="Constants.GCV.NaturalGasProduced">[1]Constants!$C$21</definedName>
    <definedName name="Conversion.Barril.to.litres">[1]Conversions!$E$72</definedName>
    <definedName name="Conversion.to.annual.energy">[1]Conversions!$E$62</definedName>
    <definedName name="Conversion.to.average.power">[1]Conversions!$E$61</definedName>
    <definedName name="Conversion.to.energy.per.second">[1]Conversions!$E$63</definedName>
    <definedName name="Conversion.UKgallons.to.litres">[1]Conversions!$E$69</definedName>
    <definedName name="Conversions.Area.m2">[1]Conversions!$E$50:$E$55</definedName>
    <definedName name="Conversions.Area.Units">[1]Conversions!$B$50:$B$55</definedName>
    <definedName name="Conversions.Energy.Joules">[1]Conversions!$E$5:$E$26</definedName>
    <definedName name="Conversions.Energy.Units">[1]Conversions!$B$5:$B$26</definedName>
    <definedName name="Conversions.Money.MXP">[1]Conversions!$F$78:$F$90</definedName>
    <definedName name="Conversions.Money.Units">[1]Conversions!$B$78:$B$90</definedName>
    <definedName name="Conversions.Power.Units">[1]Conversions!$B$31:$B$36</definedName>
    <definedName name="Conversions.Power.Watts">[1]Conversions!$E$31:$E$36</definedName>
    <definedName name="Conversions.Time.Seconds">[1]Conversions!$E$41:$E$45</definedName>
    <definedName name="Conversions.Time.Units">[1]Conversions!$B$41:$B$45</definedName>
    <definedName name="Cost.FinanceCostTable">'[1]Global assumptions'!$B$41:$I$90</definedName>
    <definedName name="discount_factors">'[1]Global assumptions'!$D$33:$K$33</definedName>
    <definedName name="Discount_rate">'[1]Global assumptions'!$C$32</definedName>
    <definedName name="EF.BlastFurnaceGas.CO2">[1]Constants!$F$11</definedName>
    <definedName name="EF.Diesel.CH4">[1]Constants!$G$9</definedName>
    <definedName name="EF.Diesel.CO2">[1]Constants!$F$9</definedName>
    <definedName name="EF.Diesel.N2O">[1]Constants!$H$9</definedName>
    <definedName name="EF.IndustrialCoal.CH4">[1]Constants!$G$8</definedName>
    <definedName name="EF.IndustrialCoal.CO2">[1]Constants!$F$8</definedName>
    <definedName name="EF.IndustrialCoal.N2O">[1]Constants!$H$8</definedName>
    <definedName name="EF.NaturalGas.CH4">[1]Constants!$G$10</definedName>
    <definedName name="EF.NaturalGas.CO2">[1]Constants!$F$10</definedName>
    <definedName name="EF.NaturalGas.N2O">[1]Constants!$H$10</definedName>
    <definedName name="GBP">[1]Conversions!$E$90</definedName>
    <definedName name="Global.MEXIncidentSolarEnergy">'[1]Global assumptions'!$D$26</definedName>
    <definedName name="GWP.CH4">[1]Constants!$K$9</definedName>
    <definedName name="GWP.N2O">[1]Constants!$K$10</definedName>
    <definedName name="I.a.Scenario">[1]Control!$E$6</definedName>
    <definedName name="I.b.1.Scenario">[1]Control!$E$8</definedName>
    <definedName name="II.a.Scenario">[1]Control!$E$5</definedName>
    <definedName name="III.a.Scenario">[1]Control!$E$10</definedName>
    <definedName name="III.b.Scenario">[1]Control!$E$11</definedName>
    <definedName name="III.c.Scenario">[1]Control!$E$12</definedName>
    <definedName name="III.d.Scenario">[1]Control!$E$13</definedName>
    <definedName name="III.e.Scenario">[1]Control!$E$14</definedName>
    <definedName name="IV.a.Scenario">[1]Control!$E$15</definedName>
    <definedName name="IX.a.Scenario.Comfort">[1]Control!#REF!</definedName>
    <definedName name="IX.a.Scenario.HHSize">[1]Control!#REF!</definedName>
    <definedName name="IX.a.Scenario.Insulation">[1]Control!$E$43</definedName>
    <definedName name="IX.a.Scenario.Technology">[1]Control!$E$44</definedName>
    <definedName name="IX.c.Scenario.Technology">[1]Control!$E$55</definedName>
    <definedName name="MGBP">[1]Conversions!$E$85</definedName>
    <definedName name="MMXP">[1]Conversions!$E$80</definedName>
    <definedName name="MUSD">[1]Conversions!$E$88</definedName>
    <definedName name="MXP">[1]Conversions!$E$82</definedName>
    <definedName name="Peak_Electricity_Generation_Capacity">'[1]Intermediate output'!$AY$132:$BG$132</definedName>
    <definedName name="plantsize.I.a.bio">[1]I.a!$F$93</definedName>
    <definedName name="plantsize.I.a.coal">[1]I.a!$F$90</definedName>
    <definedName name="plantsize.I.a.gas">[1]I.a!$F$92</definedName>
    <definedName name="plantsize.I.a.oil">[1]I.a!$F$91</definedName>
    <definedName name="plantsize.I.b.carboCCS">[1]I.b!$F$98</definedName>
    <definedName name="plantsize.I.b.ccCCS">[1]I.b!$F$97</definedName>
    <definedName name="plantsize.II.a">[1]II.a!$F$74</definedName>
    <definedName name="plantsize.III.a.1">[1]III.a!$F$70</definedName>
    <definedName name="plantsize.III.a.2">[1]III.a!$G$70</definedName>
    <definedName name="plantsize.III.b">[1]III.b!$F$51</definedName>
    <definedName name="plantsize.III.b.mini">[1]III.b!$F$50</definedName>
    <definedName name="plantsize.III.c.TidalStream">[1]III.c!$F$56</definedName>
    <definedName name="plantsize.III.c.wave">[1]III.c!$F$54</definedName>
    <definedName name="plantsize.III.d">[1]III.d!$F$37</definedName>
    <definedName name="plantsize.III.e.conc">[1]III.e!$E$53</definedName>
    <definedName name="plantsize.III.e.FV">[1]III.e!$E$52</definedName>
    <definedName name="plantsize.IV.a">[1]IV.a!$E$49</definedName>
    <definedName name="plantsize.IV.b">[1]IV.b!$E$81</definedName>
    <definedName name="plantsize.V.a.Dry_bio_and_waste_to_gas">[1]V.a!$F$86</definedName>
    <definedName name="plantsize.V.a.Dry_bio_and_waste_to_liquid">[1]V.a!$F$85</definedName>
    <definedName name="plantsize.V.a.Dry_bio_and_waste_to_solid">[1]V.a!$F$84</definedName>
    <definedName name="plantsize.V.a.Energy_crops_1st_generation_to_gas">[1]V.a!$F$95</definedName>
    <definedName name="plantsize.V.a.Energy_crops_1st_generation_to_liquid">[1]V.a!$F$94</definedName>
    <definedName name="plantsize.V.a.Energy_crops_1st_generation_to_solid">[1]V.a!$F$93</definedName>
    <definedName name="plantsize.V.a.Energy_crops_2nd_generation_to_gas">[1]V.a!$F$92</definedName>
    <definedName name="plantsize.V.a.Energy_crops_2nd_generation_to_liquid">[1]V.a!$F$91</definedName>
    <definedName name="plantsize.V.a.Energy_crops_2nd_generation_to_solid">[1]V.a!$F$90</definedName>
    <definedName name="plantsize.V.a.Gaseous_waste_to_gas">[1]V.a!$F$98</definedName>
    <definedName name="plantsize.V.a.Gaseous_waste_to_liquid">[1]V.a!$F$97</definedName>
    <definedName name="plantsize.V.a.Gaseous_waste_to_solid">[1]V.a!$F$96</definedName>
    <definedName name="plantsize.V.a.Wet_bio_and_waste_to_gas">[1]V.a!$F$89</definedName>
    <definedName name="plantsize.V.a.Wet_bio_and_waste_to_liquid">[1]V.a!$F$88</definedName>
    <definedName name="plantsize.V.a.Wet_bio_and_waste_to_solid">[1]V.a!$F$87</definedName>
    <definedName name="plantsize.VI.b.Capturing_landfill_gas">[1]VI.b!$E$361</definedName>
    <definedName name="plantsize.VI.b.Landfill_site">[1]VI.b!$E$356</definedName>
    <definedName name="plantsize.VI.b.Recovering_landfill_gas">[1]VI.b!$E$362</definedName>
    <definedName name="plantsize.VI.b.Recovering_sewage_sludge">[1]VI.b!$E$367</definedName>
    <definedName name="Preferences.AreaUnits">[1]Preferences!$C$7</definedName>
    <definedName name="Preferences.EnergyUnits">[1]Preferences!$C$3</definedName>
    <definedName name="Preferences.moneyunits">[1]Preferences!$C$9</definedName>
    <definedName name="Preferences.PowerUnits">[1]Preferences!$C$5</definedName>
    <definedName name="Preferences.TimeUnits">[1]Preferences!$C$11</definedName>
    <definedName name="Preferences.Unit.Energy">[1]Preferences!$F$3</definedName>
    <definedName name="Preferences.Unit.Power">[1]Preferences!$F$5</definedName>
    <definedName name="Price2000">[1]Conversions!$D$106</definedName>
    <definedName name="Price2008">[1]Conversions!$D$114</definedName>
    <definedName name="Price2009">[1]Conversions!$D$115</definedName>
    <definedName name="Price2010">[1]Conversions!$D$116</definedName>
    <definedName name="Price2011">[1]Conversions!$D$117</definedName>
    <definedName name="Unit.day">[1]Conversions!$F$42</definedName>
    <definedName name="Unit.GJ">[1]Conversions!$F$7</definedName>
    <definedName name="Unit.GW">[1]Conversions!$F$31</definedName>
    <definedName name="Unit.GWh">[1]Conversions!$F$13</definedName>
    <definedName name="Unit.ha">[1]Conversions!$F$50</definedName>
    <definedName name="Unit.hour">[1]Conversions!$F$43</definedName>
    <definedName name="Unit.J">[1]Conversions!$F$8</definedName>
    <definedName name="Unit.km2">[1]Conversions!$F$53</definedName>
    <definedName name="Unit.kW">[1]Conversions!$F$33</definedName>
    <definedName name="Unit.kWh">[1]Conversions!$F$10</definedName>
    <definedName name="Unit.m2">[1]Conversions!$F$54</definedName>
    <definedName name="Unit.Mboe">[1]Conversions!$F$16</definedName>
    <definedName name="Unit.Mha">[1]Conversions!$F$51</definedName>
    <definedName name="Unit.MJ">[1]Conversions!$F$9</definedName>
    <definedName name="Unit.MW">[1]Conversions!$F$32</definedName>
    <definedName name="Unit.MWh">[1]Conversions!$F$14</definedName>
    <definedName name="Unit.PJ">[1]Conversions!$F$5</definedName>
    <definedName name="Unit.second">[1]Conversions!$F$45</definedName>
    <definedName name="Unit.therm">[1]Conversions!$F$20</definedName>
    <definedName name="Unit.TJ">[1]Conversions!$F$6</definedName>
    <definedName name="Unit.TWh">[1]Conversions!$F$12</definedName>
    <definedName name="Unit.W">[1]Conversions!$F$34</definedName>
    <definedName name="Unit.year">[1]Conversions!$F$41</definedName>
    <definedName name="USD">[1]Conversions!$E$89</definedName>
    <definedName name="VI.a.1.Scenario">[1]Control!$E$18</definedName>
    <definedName name="VI.a.2.Scenario">[1]Control!$E$19</definedName>
    <definedName name="VI.a.3.Scenario">[1]Control!$E$20</definedName>
    <definedName name="VI.a.5.Scenario">[1]Control!$E$21</definedName>
    <definedName name="VI.b.Scenario.WasteMgmt">[1]Control!$E$25</definedName>
    <definedName name="VI.b.Scenario.WasteVolume">[1]Control!$E$24</definedName>
    <definedName name="VI.c.Scenario">[1]Control!$E$22</definedName>
    <definedName name="VI.d.Scenario.Deforestation">[1]Control!$E$60</definedName>
    <definedName name="VI.d.Scenario.Reforestation">[1]Control!$E$61</definedName>
    <definedName name="VII.c.Scenario">[1]Control!$E$64</definedName>
    <definedName name="X.a.Scenario.Demand">[1]Control!$E$46</definedName>
    <definedName name="X.b.Scenario.Demand">[1]Control!$E$57</definedName>
    <definedName name="X.c.Scenario.CookingFuels">[1]Control!$E$48</definedName>
    <definedName name="X.c.Scenario.Fuelwood">[1]Control!$E$49</definedName>
    <definedName name="XI.a.Scenario.Efficiency">[1]Control!$E$52</definedName>
    <definedName name="XI.a.Scenario.Output">[1]Control!$E$51</definedName>
    <definedName name="XIa.Scenario.CCS">[1]Control!$E$53</definedName>
    <definedName name="XII.a.Scenario.Demand">[1]Control!$E$31</definedName>
    <definedName name="XII.a.Scenario.ModalShift">[1]Control!$E$32</definedName>
    <definedName name="XII.a.Scenario.Technology">[1]Control!$E$33</definedName>
    <definedName name="XII.b.Scenario.Efficiency">[1]Control!$E$38</definedName>
    <definedName name="XII.b.Scenario.ModalShift">[1]Control!$E$39</definedName>
    <definedName name="XII.d.Scenario.Efficiency">[1]Control!$E$35</definedName>
    <definedName name="XII.d.Scenario.ModalShift">[1]Control!$E$36</definedName>
    <definedName name="XV.b.Scenario.Output">[1]Control!$E$70</definedName>
  </definedNames>
  <calcPr calcId="179017"/>
</workbook>
</file>

<file path=xl/calcChain.xml><?xml version="1.0" encoding="utf-8"?>
<calcChain xmlns="http://schemas.openxmlformats.org/spreadsheetml/2006/main">
  <c r="G2" i="23" l="1"/>
  <c r="G16" i="23" s="1"/>
  <c r="G26" i="23"/>
  <c r="L2" i="23"/>
  <c r="L3" i="23"/>
  <c r="L4" i="23"/>
  <c r="L5" i="23"/>
  <c r="L6" i="23"/>
  <c r="L7" i="23"/>
  <c r="L8" i="23"/>
  <c r="L9" i="23"/>
  <c r="K9" i="23"/>
  <c r="D5" i="27"/>
  <c r="D6" i="27"/>
  <c r="D7" i="27"/>
  <c r="D8" i="27"/>
  <c r="D4" i="27"/>
  <c r="K76" i="27"/>
  <c r="L76" i="27" s="1"/>
  <c r="K8" i="23"/>
  <c r="K6" i="23"/>
  <c r="K5" i="23"/>
  <c r="K4" i="23"/>
  <c r="K3" i="23"/>
  <c r="K2" i="23"/>
  <c r="G5" i="23" l="1"/>
  <c r="G9" i="23"/>
  <c r="G23" i="23" s="1"/>
  <c r="G8" i="23"/>
  <c r="G7" i="23"/>
  <c r="G6" i="23"/>
  <c r="G4" i="23"/>
  <c r="G3" i="23"/>
  <c r="F9" i="23"/>
  <c r="G20" i="23" l="1"/>
  <c r="F6" i="23"/>
  <c r="H6" i="23" s="1"/>
  <c r="F4" i="23"/>
  <c r="H4" i="23" s="1"/>
  <c r="G18" i="23"/>
  <c r="G21" i="23"/>
  <c r="H7" i="23"/>
  <c r="F8" i="23"/>
  <c r="H8" i="23" s="1"/>
  <c r="G22" i="23"/>
  <c r="F5" i="23"/>
  <c r="H5" i="23" s="1"/>
  <c r="G19" i="23"/>
  <c r="G17" i="23"/>
  <c r="F3" i="23"/>
  <c r="H3" i="23" s="1"/>
  <c r="E26" i="23" l="1"/>
  <c r="D26" i="23"/>
  <c r="D2" i="23"/>
  <c r="D16" i="23"/>
  <c r="B2" i="19" s="1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AJ2" i="19" s="1"/>
  <c r="D3" i="23"/>
  <c r="D4" i="23"/>
  <c r="D18" i="23"/>
  <c r="B4" i="19"/>
  <c r="C4" i="19"/>
  <c r="D4" i="19"/>
  <c r="E4" i="19" s="1"/>
  <c r="F4" i="19" s="1"/>
  <c r="G4" i="19" s="1"/>
  <c r="H4" i="19" s="1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H4" i="19" s="1"/>
  <c r="AI4" i="19" s="1"/>
  <c r="AJ4" i="19" s="1"/>
  <c r="D5" i="23"/>
  <c r="D19" i="23" s="1"/>
  <c r="B5" i="19" s="1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AH5" i="19" s="1"/>
  <c r="AI5" i="19" s="1"/>
  <c r="AJ5" i="19" s="1"/>
  <c r="D6" i="23"/>
  <c r="D20" i="23"/>
  <c r="B6" i="19" s="1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AJ6" i="19" s="1"/>
  <c r="D8" i="23"/>
  <c r="D22" i="23"/>
  <c r="B8" i="19" s="1"/>
  <c r="C8" i="19" s="1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C26" i="23"/>
  <c r="G2" i="18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AI2" i="18" s="1"/>
  <c r="AJ2" i="18" s="1"/>
  <c r="G6" i="18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AI6" i="18" s="1"/>
  <c r="AJ6" i="18" s="1"/>
  <c r="B7" i="18"/>
  <c r="C7" i="18" s="1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C9" i="23"/>
  <c r="C10" i="23" s="1"/>
  <c r="C23" i="23"/>
  <c r="B9" i="18" s="1"/>
  <c r="C9" i="18" s="1"/>
  <c r="D9" i="18" s="1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AI9" i="18" s="1"/>
  <c r="AJ9" i="18" s="1"/>
  <c r="E2" i="23"/>
  <c r="E16" i="23" s="1"/>
  <c r="B2" i="17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E3" i="23"/>
  <c r="E17" i="23" s="1"/>
  <c r="B3" i="17" s="1"/>
  <c r="C3" i="17" s="1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E4" i="23"/>
  <c r="E18" i="23" s="1"/>
  <c r="B4" i="17" s="1"/>
  <c r="C4" i="17" s="1"/>
  <c r="D4" i="17" s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H4" i="17" s="1"/>
  <c r="AI4" i="17" s="1"/>
  <c r="AJ4" i="17" s="1"/>
  <c r="E5" i="23"/>
  <c r="E19" i="23"/>
  <c r="B5" i="17" s="1"/>
  <c r="C5" i="17" s="1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AG5" i="17" s="1"/>
  <c r="AH5" i="17" s="1"/>
  <c r="AI5" i="17" s="1"/>
  <c r="AJ5" i="17" s="1"/>
  <c r="E6" i="23"/>
  <c r="E20" i="23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AB6" i="17" s="1"/>
  <c r="AC6" i="17" s="1"/>
  <c r="AD6" i="17" s="1"/>
  <c r="AE6" i="17" s="1"/>
  <c r="AF6" i="17" s="1"/>
  <c r="AG6" i="17" s="1"/>
  <c r="AH6" i="17" s="1"/>
  <c r="AI6" i="17" s="1"/>
  <c r="AJ6" i="17" s="1"/>
  <c r="E8" i="23"/>
  <c r="E22" i="23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W8" i="17" s="1"/>
  <c r="X8" i="17" s="1"/>
  <c r="Y8" i="17" s="1"/>
  <c r="Z8" i="17" s="1"/>
  <c r="AA8" i="17" s="1"/>
  <c r="AB8" i="17" s="1"/>
  <c r="AC8" i="17" s="1"/>
  <c r="AD8" i="17" s="1"/>
  <c r="AE8" i="17" s="1"/>
  <c r="AF8" i="17" s="1"/>
  <c r="AG8" i="17" s="1"/>
  <c r="AH8" i="17" s="1"/>
  <c r="AI8" i="17" s="1"/>
  <c r="AJ8" i="17" s="1"/>
  <c r="B3" i="16"/>
  <c r="B4" i="23"/>
  <c r="B5" i="16"/>
  <c r="C5" i="16" s="1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B2" i="23"/>
  <c r="B16" i="23" s="1"/>
  <c r="B2" i="16" s="1"/>
  <c r="C2" i="16" s="1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B26" i="23"/>
  <c r="D9" i="25"/>
  <c r="D8" i="25"/>
  <c r="B4" i="25"/>
  <c r="F26" i="23" s="1"/>
  <c r="C22" i="23"/>
  <c r="B8" i="18" s="1"/>
  <c r="C8" i="18" s="1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AI8" i="18" s="1"/>
  <c r="AJ8" i="18" s="1"/>
  <c r="B22" i="23"/>
  <c r="B8" i="16" s="1"/>
  <c r="C8" i="16" s="1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E21" i="23"/>
  <c r="B7" i="17" s="1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D21" i="23"/>
  <c r="B7" i="19" s="1"/>
  <c r="C7" i="19" s="1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AJ7" i="19" s="1"/>
  <c r="C21" i="23"/>
  <c r="B21" i="23"/>
  <c r="B7" i="16" s="1"/>
  <c r="C20" i="23"/>
  <c r="B6" i="18" s="1"/>
  <c r="C6" i="18" s="1"/>
  <c r="D6" i="18" s="1"/>
  <c r="E6" i="18" s="1"/>
  <c r="F6" i="18" s="1"/>
  <c r="B20" i="23"/>
  <c r="B6" i="16" s="1"/>
  <c r="C6" i="16" s="1"/>
  <c r="D6" i="16" s="1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C19" i="23"/>
  <c r="B5" i="18" s="1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B19" i="23"/>
  <c r="C18" i="23"/>
  <c r="B4" i="18" s="1"/>
  <c r="C4" i="18" s="1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AI4" i="18" s="1"/>
  <c r="AJ4" i="18" s="1"/>
  <c r="C17" i="23"/>
  <c r="B3" i="18" s="1"/>
  <c r="C3" i="18" s="1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B17" i="23"/>
  <c r="C16" i="23"/>
  <c r="B2" i="18" s="1"/>
  <c r="C2" i="18" s="1"/>
  <c r="D2" i="18" s="1"/>
  <c r="E2" i="18" s="1"/>
  <c r="F2" i="18" s="1"/>
  <c r="C7" i="16" l="1"/>
  <c r="D7" i="16" s="1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B18" i="23"/>
  <c r="B4" i="16" s="1"/>
  <c r="C4" i="16" s="1"/>
  <c r="D4" i="16" s="1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B9" i="23"/>
  <c r="B10" i="23" s="1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D9" i="23"/>
  <c r="D17" i="23"/>
  <c r="B3" i="19" s="1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AI3" i="19" s="1"/>
  <c r="AJ3" i="19" s="1"/>
  <c r="E9" i="23"/>
  <c r="E23" i="23" l="1"/>
  <c r="B9" i="17" s="1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AB9" i="17" s="1"/>
  <c r="AC9" i="17" s="1"/>
  <c r="AD9" i="17" s="1"/>
  <c r="AE9" i="17" s="1"/>
  <c r="AF9" i="17" s="1"/>
  <c r="AG9" i="17" s="1"/>
  <c r="AH9" i="17" s="1"/>
  <c r="AI9" i="17" s="1"/>
  <c r="AJ9" i="17" s="1"/>
  <c r="E10" i="23"/>
  <c r="B23" i="23"/>
  <c r="B9" i="16" s="1"/>
  <c r="C9" i="16" s="1"/>
  <c r="D9" i="16" s="1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Q9" i="16" s="1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AB9" i="16" s="1"/>
  <c r="AC9" i="16" s="1"/>
  <c r="AD9" i="16" s="1"/>
  <c r="AE9" i="16" s="1"/>
  <c r="AF9" i="16" s="1"/>
  <c r="AG9" i="16" s="1"/>
  <c r="AH9" i="16" s="1"/>
  <c r="AI9" i="16" s="1"/>
  <c r="AJ9" i="16" s="1"/>
  <c r="D23" i="23"/>
  <c r="B9" i="19" s="1"/>
  <c r="C9" i="19" s="1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AJ9" i="19" s="1"/>
  <c r="D10" i="23"/>
  <c r="F18" i="23"/>
  <c r="B4" i="15" s="1"/>
  <c r="C4" i="15" s="1"/>
  <c r="D4" i="15" s="1"/>
  <c r="E4" i="15" s="1"/>
  <c r="F4" i="15" s="1"/>
  <c r="G4" i="15" s="1"/>
  <c r="H4" i="15" s="1"/>
  <c r="I4" i="15" s="1"/>
  <c r="J4" i="15" s="1"/>
  <c r="K4" i="15" s="1"/>
  <c r="L4" i="15" s="1"/>
  <c r="M4" i="15" s="1"/>
  <c r="N4" i="15" s="1"/>
  <c r="O4" i="15" s="1"/>
  <c r="P4" i="15" s="1"/>
  <c r="Q4" i="15" s="1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F19" i="23"/>
  <c r="B5" i="15"/>
  <c r="C5" i="15" s="1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R5" i="15" s="1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AJ5" i="15" s="1"/>
  <c r="F21" i="23"/>
  <c r="B7" i="15"/>
  <c r="C7" i="15" s="1"/>
  <c r="D7" i="15" s="1"/>
  <c r="E7" i="15" s="1"/>
  <c r="F7" i="15" s="1"/>
  <c r="G7" i="15" s="1"/>
  <c r="H7" i="15" s="1"/>
  <c r="I7" i="15"/>
  <c r="J7" i="15"/>
  <c r="K7" i="15" s="1"/>
  <c r="L7" i="15" s="1"/>
  <c r="M7" i="15" s="1"/>
  <c r="N7" i="15" s="1"/>
  <c r="O7" i="15" s="1"/>
  <c r="P7" i="15" s="1"/>
  <c r="Q7" i="15"/>
  <c r="R7" i="15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AJ7" i="15" s="1"/>
  <c r="F20" i="23"/>
  <c r="B6" i="15"/>
  <c r="C6" i="15" s="1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AB6" i="15" s="1"/>
  <c r="AC6" i="15" s="1"/>
  <c r="AD6" i="15" s="1"/>
  <c r="AE6" i="15" s="1"/>
  <c r="AF6" i="15" s="1"/>
  <c r="AG6" i="15" s="1"/>
  <c r="AH6" i="15" s="1"/>
  <c r="AI6" i="15" s="1"/>
  <c r="AJ6" i="15" s="1"/>
  <c r="F22" i="23"/>
  <c r="B8" i="15"/>
  <c r="C8" i="15" s="1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O8" i="15" s="1"/>
  <c r="P8" i="15" s="1"/>
  <c r="Q8" i="15" s="1"/>
  <c r="R8" i="15" s="1"/>
  <c r="S8" i="15" s="1"/>
  <c r="T8" i="15" s="1"/>
  <c r="U8" i="15" s="1"/>
  <c r="V8" i="15" s="1"/>
  <c r="W8" i="15" s="1"/>
  <c r="X8" i="15" s="1"/>
  <c r="Y8" i="15" s="1"/>
  <c r="Z8" i="15" s="1"/>
  <c r="AA8" i="15" s="1"/>
  <c r="AB8" i="15" s="1"/>
  <c r="AC8" i="15" s="1"/>
  <c r="AD8" i="15" s="1"/>
  <c r="AE8" i="15" s="1"/>
  <c r="AF8" i="15" s="1"/>
  <c r="AG8" i="15" s="1"/>
  <c r="AH8" i="15" s="1"/>
  <c r="AI8" i="15" s="1"/>
  <c r="AJ8" i="15" s="1"/>
  <c r="F17" i="23"/>
  <c r="B3" i="15" s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K10" i="23"/>
  <c r="F2" i="23"/>
  <c r="H2" i="23" s="1"/>
  <c r="F16" i="23" l="1"/>
  <c r="B2" i="15" s="1"/>
  <c r="C2" i="15" s="1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H9" i="23"/>
  <c r="F10" i="23" l="1"/>
  <c r="F23" i="23"/>
  <c r="B9" i="15" s="1"/>
  <c r="C9" i="15" s="1"/>
  <c r="D9" i="15" s="1"/>
  <c r="E9" i="15" s="1"/>
  <c r="F9" i="15" s="1"/>
  <c r="G9" i="15" s="1"/>
  <c r="H9" i="15" s="1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AB9" i="15" s="1"/>
  <c r="AC9" i="15" s="1"/>
  <c r="AD9" i="15" s="1"/>
  <c r="AE9" i="15" s="1"/>
  <c r="AF9" i="15" s="1"/>
  <c r="AG9" i="15" s="1"/>
  <c r="AH9" i="15" s="1"/>
  <c r="AI9" i="15" s="1"/>
  <c r="AJ9" i="15" s="1"/>
</calcChain>
</file>

<file path=xl/sharedStrings.xml><?xml version="1.0" encoding="utf-8"?>
<sst xmlns="http://schemas.openxmlformats.org/spreadsheetml/2006/main" count="835" uniqueCount="186">
  <si>
    <t>Year</t>
  </si>
  <si>
    <t>Sources: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</si>
  <si>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</si>
  <si>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</si>
  <si>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</si>
  <si>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</si>
  <si>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</si>
  <si>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</si>
  <si>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</si>
  <si>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Agriculture (BTU)</t>
  </si>
  <si>
    <t>BAU Energy Use by Industry</t>
  </si>
  <si>
    <t>SENER</t>
  </si>
  <si>
    <t>Electricity Growth Rate</t>
  </si>
  <si>
    <t>Other Fuels Growth Rates</t>
  </si>
  <si>
    <t>Notes</t>
  </si>
  <si>
    <t>The industries listed in the BAU Inst Energy Data table refer to processing of products,</t>
  </si>
  <si>
    <t>not the growing or extraction of products.  For example, "Tabacco" refers to creation</t>
  </si>
  <si>
    <t>of tobacco products, not growing tobacco, so the energy use belongs in the</t>
  </si>
  <si>
    <t>"Other Industries" category, not Agriculture.</t>
  </si>
  <si>
    <t>We consider the creation of petrochemicals to be part of the</t>
  </si>
  <si>
    <t>Natural Gas and Petroleum Industry in this model, even though this</t>
  </si>
  <si>
    <t>refers to a processing step rather than the initial extraction of NG or petroleum.</t>
  </si>
  <si>
    <t>SENER doesn't provide fuel use growth amounts for fuels other than electricity,</t>
  </si>
  <si>
    <t>so we assume the electricity growth rate applies to all fuels.  (SENER also doesn't</t>
  </si>
  <si>
    <t>break down electricity growth by industry, so we assume the growth rate applies</t>
  </si>
  <si>
    <t>to all industries.)</t>
  </si>
  <si>
    <t>As in Mexico there are no CCS activities yet, we considered the usual industrial activities for this variable as before CCS.</t>
  </si>
  <si>
    <t>BIFU BAU Industrial Fuel Use before CCS</t>
  </si>
  <si>
    <t>Sistema de Información Energética</t>
  </si>
  <si>
    <t>Secretaría de Energía</t>
  </si>
  <si>
    <t>Dirección General de Planeación e Información Energéticas</t>
  </si>
  <si>
    <t>Balance Nacional de Energía: Consumo de energía en el sector industrial</t>
  </si>
  <si>
    <t>(petajoules)</t>
  </si>
  <si>
    <t>REALES</t>
  </si>
  <si>
    <t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</si>
  <si>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</si>
  <si>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</si>
  <si>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</si>
  <si>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</si>
  <si>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</si>
  <si>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</si>
  <si>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</si>
  <si>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</si>
  <si>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</si>
  <si>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</si>
  <si>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</si>
  <si>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</si>
  <si>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</si>
  <si>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</si>
  <si>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</si>
  <si>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</si>
  <si>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</si>
  <si>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</si>
  <si>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</si>
  <si>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Total sector industrial</t>
  </si>
  <si>
    <t>N/D</t>
  </si>
  <si>
    <t xml:space="preserve">    Energía solar</t>
  </si>
  <si>
    <t xml:space="preserve">    Bagazo de ca±a</t>
  </si>
  <si>
    <t xml:space="preserve">    Carbón</t>
  </si>
  <si>
    <t xml:space="preserve">    Coque total</t>
  </si>
  <si>
    <t xml:space="preserve">        Coque de carbón</t>
  </si>
  <si>
    <t xml:space="preserve">        Coque de petróleo</t>
  </si>
  <si>
    <t xml:space="preserve">    Total de petrolíferos</t>
  </si>
  <si>
    <t xml:space="preserve">        Gas licuado</t>
  </si>
  <si>
    <t xml:space="preserve">        Gasolina y naftas</t>
  </si>
  <si>
    <t xml:space="preserve">        Querosenos</t>
  </si>
  <si>
    <t xml:space="preserve">        Diesel</t>
  </si>
  <si>
    <t xml:space="preserve">        Combustóleo</t>
  </si>
  <si>
    <t xml:space="preserve">    Gas seco</t>
  </si>
  <si>
    <t xml:space="preserve">    Electricidad</t>
  </si>
  <si>
    <t>Industria básica del hierro y el acero</t>
  </si>
  <si>
    <t>Fabricación de cemento y productos a base de cemento en plantas integradas</t>
  </si>
  <si>
    <t>Elaboración de azúcares</t>
  </si>
  <si>
    <t>Pemex Petroquímica</t>
  </si>
  <si>
    <t xml:space="preserve">        Gasolinas y naftas</t>
  </si>
  <si>
    <t>Industria Química</t>
  </si>
  <si>
    <t>Minería de minerales metálicos y no metálicos</t>
  </si>
  <si>
    <t>Fabricación de pulpa, papel y cartón</t>
  </si>
  <si>
    <t>Fabricación de vidrio y productos de vidrio</t>
  </si>
  <si>
    <t>Elaboración de cerveza</t>
  </si>
  <si>
    <t>Construcción</t>
  </si>
  <si>
    <t>Elaboración de refrescos, hielo y otras bebidas no alcohólicas, purificación y embotellado de agua</t>
  </si>
  <si>
    <t>Fabricación de automóviles y camiones</t>
  </si>
  <si>
    <t>Fabricación de productos de hule</t>
  </si>
  <si>
    <t>Fabricación de fertilizantes</t>
  </si>
  <si>
    <t>Elaboración de productos de tabaco</t>
  </si>
  <si>
    <t>Otras ramas</t>
  </si>
  <si>
    <t>Nota:</t>
  </si>
  <si>
    <t xml:space="preserve">    La suma de los parciales puede no coincidir con los totales debido al redondeo de las cifras.</t>
  </si>
  <si>
    <t xml:space="preserve">    Los datos del a&amp;ntilde;o 2016 son preliminares y están sujetos a cambios sin previo aviso.</t>
  </si>
  <si>
    <t>Sistema de Información Energético (SIE)</t>
  </si>
  <si>
    <t>http://sie.energia.gob.mx</t>
  </si>
  <si>
    <t>Prospectiva del Sector Eléctrico 2017-2031</t>
  </si>
  <si>
    <t>https://www.gob.mx/cms/uploads/attachment/file/284345/Prospectiva_del_Sector_El_ctrico_2017.pdf</t>
  </si>
  <si>
    <t>Page 87</t>
  </si>
  <si>
    <t>Prospectiva de Petróleo Crudo y Petrolíferos 2017-2031</t>
  </si>
  <si>
    <t>Transport (Page 80), Electricity Sector (Page 87), Industry (Page 88)</t>
  </si>
  <si>
    <t>Prospectiva de Gas Natural y Gas L.P. 2017-2031</t>
  </si>
  <si>
    <t>Page 60</t>
  </si>
  <si>
    <t>https://www.gob.mx/cms/uploads/attachment/file/323530/Prospectiva_de_Gas_Natural_2017-2031.pdf</t>
  </si>
  <si>
    <t>Natural Gas Growth Rates</t>
  </si>
  <si>
    <t>Coal and coke</t>
  </si>
  <si>
    <t>biomass</t>
  </si>
  <si>
    <t>oil</t>
  </si>
  <si>
    <t>dry (natural) gas</t>
  </si>
  <si>
    <t>electricity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</si>
  <si>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</si>
  <si>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</si>
  <si>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</si>
  <si>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</si>
  <si>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</si>
  <si>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</si>
  <si>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</si>
  <si>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</si>
  <si>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BTU per PJ Conversion Factor</t>
  </si>
  <si>
    <t>Annual Growth Rate (%)</t>
  </si>
  <si>
    <t>All Industries</t>
  </si>
  <si>
    <t>Agriculture energy consumpiton by fuel</t>
  </si>
  <si>
    <t>Balance Nacional de Energía: Consumo de energía en el sector agropecuario</t>
  </si>
  <si>
    <t>Total sector agropecuario</t>
  </si>
  <si>
    <t>Fuente: Sistema de Información Energética, SENER.</t>
  </si>
  <si>
    <t>Estadísticas energéticas nacionales&gt; Balance Nacional de Energía &gt; Consumo final&gt;Agropecuario</t>
  </si>
  <si>
    <t>Estadísticas energéticas nacionales&gt; Balance Nacional de Energía &gt; Consumo final&gt;Industrial</t>
  </si>
  <si>
    <t>2016 Energy Use (PJ)</t>
  </si>
  <si>
    <t>Electricity (All Sectors)</t>
  </si>
  <si>
    <t>GWh</t>
  </si>
  <si>
    <t>Annual Growth Percentage</t>
  </si>
  <si>
    <t>Natural Gas (Buildings Sector)</t>
  </si>
  <si>
    <t>Annual Growth Rate</t>
  </si>
  <si>
    <t>Residential</t>
  </si>
  <si>
    <t>Commercial</t>
  </si>
  <si>
    <t>Transportation Sector</t>
  </si>
  <si>
    <t>Industry Sector</t>
  </si>
  <si>
    <t>Electricity Sector</t>
  </si>
  <si>
    <t>coal</t>
  </si>
  <si>
    <t>n/a</t>
  </si>
  <si>
    <t>natural gas</t>
  </si>
  <si>
    <t>propane</t>
  </si>
  <si>
    <t>petroleum coke</t>
  </si>
  <si>
    <t>diesel</t>
  </si>
  <si>
    <t>fuel oil</t>
  </si>
  <si>
    <t>gasoline</t>
  </si>
  <si>
    <t>jet fuel (kerosene)</t>
  </si>
  <si>
    <t>barrels of oil equivalent</t>
  </si>
  <si>
    <t>2016-2031 Growth Rate (Other Fuels)</t>
  </si>
  <si>
    <t>2031 Quantities (for weighting petroleum fuel types for Industry)</t>
  </si>
  <si>
    <t>2016 Energy Use (BTU)</t>
  </si>
  <si>
    <t>TOTAL</t>
  </si>
  <si>
    <t>Subtotal</t>
  </si>
  <si>
    <t>-</t>
  </si>
  <si>
    <t>Generación</t>
  </si>
  <si>
    <t>PIE</t>
  </si>
  <si>
    <t>Pequeña producción</t>
  </si>
  <si>
    <t>Usos Propios Continuos</t>
  </si>
  <si>
    <t>Importación</t>
  </si>
  <si>
    <t>Exportación</t>
  </si>
  <si>
    <t>Cogeneración</t>
  </si>
  <si>
    <t>Autoabasto</t>
  </si>
  <si>
    <t>Año</t>
  </si>
  <si>
    <t>https://www.gob.mx/cms/uploads/attachment/file/166873/Tabla_Generacion_por_Modalidad_2doT.pdf</t>
  </si>
  <si>
    <t>Tabla de generación por modalidad</t>
  </si>
  <si>
    <t>Comisión reguladora de energía</t>
  </si>
  <si>
    <t>Generación CFE</t>
  </si>
  <si>
    <t>Total total</t>
  </si>
  <si>
    <t>Total No-CFE</t>
  </si>
  <si>
    <t>PRODESEN 2018-2032</t>
  </si>
  <si>
    <t>electricity self-generation</t>
  </si>
  <si>
    <t>Total electricity</t>
  </si>
  <si>
    <t>Grid electricity</t>
  </si>
  <si>
    <t xml:space="preserve">Total </t>
  </si>
  <si>
    <t>Self-generation</t>
  </si>
  <si>
    <t>PJ</t>
  </si>
  <si>
    <t>Back to grid</t>
  </si>
  <si>
    <t>Exports</t>
  </si>
  <si>
    <t>Local</t>
  </si>
  <si>
    <t>Remote</t>
  </si>
  <si>
    <t>GJ/GWh</t>
  </si>
  <si>
    <t>electricity-grid</t>
  </si>
  <si>
    <t>electricity-self generation</t>
  </si>
  <si>
    <t>NOT COUNTED IN VARIABLE OUTPUT</t>
  </si>
  <si>
    <t>Industry electricity self-generation</t>
  </si>
  <si>
    <t>Balance Nacional de Energía</t>
  </si>
  <si>
    <t>https://www.gob.mx/cms/uploads/attachment/file/288692/Balance_Nacional_de_Energ_a_2016__2_.pdf</t>
  </si>
  <si>
    <t>Diagrama 15, Balance de energía autoabastecimiento</t>
  </si>
  <si>
    <t>NOT USED - DECIDED TO LEAVE ALL CAPACITY (Regular grid + on/off site self-generation) in the model as it is regulated and modelled as one single interconnected system.</t>
  </si>
  <si>
    <t>NOT USED IN MEXICO MODEL - ALL GENERATION CONSIDERED EQUAL FOR MODELLING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</si>
</sst>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#,##0.0_);\(#,##0.0\);&quot;-&quot;_);@"/>
    <numFmt numFmtId="166" formatCode="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24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 applyNumberFormat="0" applyFon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165" fontId="1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Fill="1"/>
    <xf numFmtId="0" fontId="9" fillId="0" borderId="0" xfId="19" applyNumberFormat="1" applyFont="1" applyFill="1" applyBorder="1" applyAlignment="1"/>
    <xf numFmtId="0" fontId="10" fillId="0" borderId="0" xfId="19" applyNumberFormat="1" applyFont="1" applyFill="1" applyBorder="1" applyAlignment="1"/>
    <xf numFmtId="0" fontId="1" fillId="0" borderId="0" xfId="0" applyFont="1" applyAlignment="1">
      <alignment horizontal="right"/>
    </xf>
    <xf numFmtId="0" fontId="0" fillId="0" borderId="0" xfId="0" applyFill="1"/>
    <xf numFmtId="11" fontId="0" fillId="0" borderId="0" xfId="0" applyNumberFormat="1" applyAlignment="1">
      <alignment horizontal="left"/>
    </xf>
    <xf numFmtId="11" fontId="0" fillId="0" borderId="0" xfId="0" applyNumberFormat="1"/>
    <xf numFmtId="0" fontId="0" fillId="0" borderId="0" xfId="0" applyNumberFormat="1"/>
    <xf numFmtId="10" fontId="0" fillId="0" borderId="0" xfId="0" applyNumberFormat="1"/>
    <xf numFmtId="10" fontId="0" fillId="0" borderId="0" xfId="18" applyNumberFormat="1" applyFont="1"/>
    <xf numFmtId="0" fontId="1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Alignment="1">
      <alignment horizontal="left"/>
    </xf>
    <xf numFmtId="10" fontId="0" fillId="2" borderId="0" xfId="18" applyNumberFormat="1" applyFont="1" applyFill="1"/>
    <xf numFmtId="0" fontId="0" fillId="0" borderId="0" xfId="18" applyNumberFormat="1" applyFont="1"/>
    <xf numFmtId="0" fontId="0" fillId="0" borderId="0" xfId="0" applyNumberFormat="1" applyFill="1"/>
    <xf numFmtId="0" fontId="1" fillId="0" borderId="0" xfId="0" applyFont="1" applyFill="1"/>
    <xf numFmtId="164" fontId="0" fillId="0" borderId="0" xfId="18" applyNumberFormat="1" applyFont="1" applyAlignment="1">
      <alignment horizontal="right"/>
    </xf>
    <xf numFmtId="164" fontId="0" fillId="0" borderId="0" xfId="18" applyNumberFormat="1" applyFont="1"/>
    <xf numFmtId="10" fontId="0" fillId="0" borderId="0" xfId="0" applyNumberFormat="1" applyAlignment="1">
      <alignment horizontal="right"/>
    </xf>
    <xf numFmtId="0" fontId="0" fillId="0" borderId="0" xfId="18" applyNumberFormat="1" applyFont="1" applyFill="1"/>
    <xf numFmtId="10" fontId="0" fillId="0" borderId="0" xfId="18" applyNumberFormat="1" applyFont="1" applyFill="1"/>
    <xf numFmtId="0" fontId="12" fillId="0" borderId="0" xfId="0" applyFont="1"/>
    <xf numFmtId="10" fontId="0" fillId="0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3" borderId="0" xfId="0" applyNumberFormat="1" applyFill="1"/>
    <xf numFmtId="0" fontId="13" fillId="0" borderId="0" xfId="22"/>
    <xf numFmtId="4" fontId="13" fillId="0" borderId="0" xfId="22" applyNumberFormat="1"/>
    <xf numFmtId="0" fontId="14" fillId="0" borderId="0" xfId="22" applyFont="1"/>
    <xf numFmtId="166" fontId="13" fillId="0" borderId="0" xfId="22" applyNumberFormat="1"/>
    <xf numFmtId="43" fontId="0" fillId="0" borderId="0" xfId="20" applyFont="1"/>
    <xf numFmtId="9" fontId="0" fillId="0" borderId="0" xfId="18" applyFo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4" fillId="0" borderId="0" xfId="9" applyAlignment="1" applyProtection="1">
      <alignment vertical="center"/>
    </xf>
    <xf numFmtId="0" fontId="13" fillId="3" borderId="0" xfId="22" applyFill="1"/>
    <xf numFmtId="4" fontId="0" fillId="3" borderId="0" xfId="0" applyNumberFormat="1" applyFill="1"/>
  </cellXfs>
  <cellStyles count="24">
    <cellStyle name="Body: normal cell" xfId="2" xr:uid="{00000000-0005-0000-0000-000000000000}"/>
    <cellStyle name="Comma" xfId="20" builtinId="3"/>
    <cellStyle name="Comma 2" xfId="23" xr:uid="{CD3C572C-15EE-2445-90C9-F9B52438EFC9}"/>
    <cellStyle name="Followed Hyperlink" xfId="10" builtinId="9" customBuiltin="1"/>
    <cellStyle name="Font: Calibri, 9pt regular" xfId="8" xr:uid="{00000000-0005-0000-0000-000001000000}"/>
    <cellStyle name="Footnotes: all except top row" xfId="11" xr:uid="{00000000-0005-0000-0000-000002000000}"/>
    <cellStyle name="Footnotes: top row" xfId="6" xr:uid="{00000000-0005-0000-0000-000003000000}"/>
    <cellStyle name="Header: bottom row" xfId="1" xr:uid="{00000000-0005-0000-0000-000004000000}"/>
    <cellStyle name="Header: top rows" xfId="3" xr:uid="{00000000-0005-0000-0000-000005000000}"/>
    <cellStyle name="Hyperlink" xfId="9" builtinId="8" customBuiltin="1"/>
    <cellStyle name="Normal" xfId="0" builtinId="0"/>
    <cellStyle name="Normal 2" xfId="19" xr:uid="{00000000-0005-0000-0000-000009000000}"/>
    <cellStyle name="Normal 2 2" xfId="21" xr:uid="{A1F03728-005F-FF4F-B5BB-7BEFC8468F1A}"/>
    <cellStyle name="Normal 3" xfId="13" xr:uid="{00000000-0005-0000-0000-00000A000000}"/>
    <cellStyle name="Normal 4" xfId="14" xr:uid="{00000000-0005-0000-0000-00000B000000}"/>
    <cellStyle name="Normal 5" xfId="15" xr:uid="{00000000-0005-0000-0000-00000C000000}"/>
    <cellStyle name="Normal 58" xfId="17" xr:uid="{00000000-0005-0000-0000-00000D000000}"/>
    <cellStyle name="Normal 6" xfId="16" xr:uid="{00000000-0005-0000-0000-00000E000000}"/>
    <cellStyle name="Normal 7" xfId="22" xr:uid="{17225590-C2C9-074D-95DD-076200DB6B18}"/>
    <cellStyle name="Parent row" xfId="5" xr:uid="{00000000-0005-0000-0000-00000F000000}"/>
    <cellStyle name="Percent" xfId="18" builtinId="5"/>
    <cellStyle name="Section Break" xfId="7" xr:uid="{00000000-0005-0000-0000-000011000000}"/>
    <cellStyle name="Section Break: parent row" xfId="4" xr:uid="{00000000-0005-0000-0000-000012000000}"/>
    <cellStyle name="Table title" xfId="12" xr:uid="{00000000-0005-0000-0000-000013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628650</xdr:colOff>
      <xdr:row>22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EA5F2-CE33-4E4D-8D99-F3748297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724650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23</xdr:row>
      <xdr:rowOff>0</xdr:rowOff>
    </xdr:from>
    <xdr:to>
      <xdr:col>8</xdr:col>
      <xdr:colOff>342900</xdr:colOff>
      <xdr:row>40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E9B6A1-F661-4B12-984C-A8C2285E1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381500"/>
          <a:ext cx="63055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19050</xdr:rowOff>
    </xdr:from>
    <xdr:to>
      <xdr:col>10</xdr:col>
      <xdr:colOff>266700</xdr:colOff>
      <xdr:row>56</xdr:row>
      <xdr:rowOff>123825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E9FDCB-08DB-43E8-8675-79D3FC056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9550"/>
          <a:ext cx="7886700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142875</xdr:rowOff>
    </xdr:from>
    <xdr:to>
      <xdr:col>12</xdr:col>
      <xdr:colOff>190500</xdr:colOff>
      <xdr:row>75</xdr:row>
      <xdr:rowOff>85725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51FEBF-9409-42E4-88CD-E9162BD52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1375"/>
          <a:ext cx="93345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76</xdr:row>
      <xdr:rowOff>133350</xdr:rowOff>
    </xdr:from>
    <xdr:to>
      <xdr:col>14</xdr:col>
      <xdr:colOff>209550</xdr:colOff>
      <xdr:row>96</xdr:row>
      <xdr:rowOff>19050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3B266F-7B05-4E34-8897-C95FC12EC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4611350"/>
          <a:ext cx="1081087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96</xdr:row>
      <xdr:rowOff>152400</xdr:rowOff>
    </xdr:from>
    <xdr:to>
      <xdr:col>7</xdr:col>
      <xdr:colOff>390525</xdr:colOff>
      <xdr:row>117</xdr:row>
      <xdr:rowOff>9525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2BB6F0A-BCAA-4182-B3E9-F74E24DD6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8440400"/>
          <a:ext cx="5581650" cy="385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657225</xdr:colOff>
      <xdr:row>96</xdr:row>
      <xdr:rowOff>85725</xdr:rowOff>
    </xdr:from>
    <xdr:to>
      <xdr:col>15</xdr:col>
      <xdr:colOff>19050</xdr:colOff>
      <xdr:row>118</xdr:row>
      <xdr:rowOff>76200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9AF3713-F1AC-4C09-BDF5-4FE7BEC4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18373725"/>
          <a:ext cx="5457825" cy="418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75480</xdr:colOff>
      <xdr:row>76</xdr:row>
      <xdr:rowOff>138529</xdr:rowOff>
    </xdr:from>
    <xdr:ext cx="17851787" cy="6823075"/>
    <xdr:pic>
      <xdr:nvPicPr>
        <xdr:cNvPr id="2" name="Picture 1">
          <a:extLst>
            <a:ext uri="{FF2B5EF4-FFF2-40B4-BE49-F238E27FC236}">
              <a16:creationId xmlns:a16="http://schemas.microsoft.com/office/drawing/2014/main" id="{5D303823-45BF-3940-AAC9-C9829CC3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80" y="3338929"/>
          <a:ext cx="17851787" cy="6823075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63</xdr:row>
      <xdr:rowOff>0</xdr:rowOff>
    </xdr:from>
    <xdr:to>
      <xdr:col>17</xdr:col>
      <xdr:colOff>698500</xdr:colOff>
      <xdr:row>88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E67005-0EF7-6F49-B06B-EDDB0690A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1500" y="873125"/>
          <a:ext cx="4000500" cy="44704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63</xdr:row>
      <xdr:rowOff>0</xdr:rowOff>
    </xdr:from>
    <xdr:to>
      <xdr:col>26</xdr:col>
      <xdr:colOff>508000</xdr:colOff>
      <xdr:row>81</xdr:row>
      <xdr:rowOff>171451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BE495A-F0EF-DC49-8393-DA706169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59000" y="873125"/>
          <a:ext cx="7112000" cy="33147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</xdr:row>
      <xdr:rowOff>0</xdr:rowOff>
    </xdr:from>
    <xdr:to>
      <xdr:col>18</xdr:col>
      <xdr:colOff>520700</xdr:colOff>
      <xdr:row>56</xdr:row>
      <xdr:rowOff>123824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F53C27-F8AC-CD43-8BEA-71FBD6339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6300" y="0"/>
          <a:ext cx="11963400" cy="9902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FerOlea/0.Chamba%202018/2018.WRI-EPS2/3.Calibration%20Mexico/Calculadora%20Mexico%202050/model%20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Structure of the model"/>
      <sheetName val="Preferences"/>
      <sheetName val="Indicators"/>
      <sheetName val="Intermediate output"/>
      <sheetName val="Energy"/>
      <sheetName val="Costs per capita"/>
      <sheetName val="Costs"/>
      <sheetName val="GHG"/>
      <sheetName val="Electricity"/>
      <sheetName val="Security"/>
      <sheetName val="Flows"/>
      <sheetName val="Land"/>
      <sheetName val="Air Quality"/>
      <sheetName val="Conversions"/>
      <sheetName val="Global assumptions"/>
      <sheetName val="Constants"/>
      <sheetName val="Trayectorias"/>
      <sheetName val="A.a"/>
      <sheetName val="I.a"/>
      <sheetName val="I.b"/>
      <sheetName val="II.a"/>
      <sheetName val="III.a"/>
      <sheetName val="III.b"/>
      <sheetName val="III.c"/>
      <sheetName val="III.d"/>
      <sheetName val="III.e"/>
      <sheetName val="IV.a"/>
      <sheetName val="IV.b"/>
      <sheetName val="V.a"/>
      <sheetName val="V.b"/>
      <sheetName val="VI.a"/>
      <sheetName val="VI.b"/>
      <sheetName val="VI.c"/>
      <sheetName val="VII.a"/>
      <sheetName val="VII.b"/>
      <sheetName val="VII.c"/>
      <sheetName val="VIII.a"/>
      <sheetName val="IX.a"/>
      <sheetName val="IX.c"/>
      <sheetName val="X.a"/>
      <sheetName val="X.b"/>
      <sheetName val="X.c"/>
      <sheetName val="XI.a"/>
      <sheetName val="XII.a"/>
      <sheetName val="XII.b"/>
      <sheetName val="XII.c"/>
      <sheetName val="XII.d"/>
      <sheetName val="XII.e"/>
      <sheetName val="XIV.a"/>
      <sheetName val="XV.a"/>
      <sheetName val="XV.b"/>
      <sheetName val="XVI.a"/>
      <sheetName val="XVI.b"/>
      <sheetName val="XVIII.a"/>
      <sheetName val="2010 (SIE)"/>
      <sheetName val="SIE BNE 2010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INEGEI"/>
      <sheetName val="EF-INECC-CMM"/>
      <sheetName val="SENER Combustibles"/>
      <sheetName val="Otros SIE 13 Industria"/>
      <sheetName val="Otros SIE BNE varios"/>
      <sheetName val="Otros SIE Electricidad"/>
      <sheetName val="Otros SIE Consumo electrico"/>
      <sheetName val="Otros Vivienda"/>
    </sheetNames>
    <sheetDataSet>
      <sheetData sheetId="0">
        <row r="5">
          <cell r="E5">
            <v>1</v>
          </cell>
        </row>
        <row r="6">
          <cell r="E6">
            <v>1</v>
          </cell>
        </row>
        <row r="8">
          <cell r="E8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4">
          <cell r="E24">
            <v>1</v>
          </cell>
        </row>
        <row r="25">
          <cell r="E25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5">
          <cell r="E35">
            <v>1</v>
          </cell>
        </row>
        <row r="36">
          <cell r="E36">
            <v>1</v>
          </cell>
        </row>
        <row r="38">
          <cell r="E38">
            <v>1</v>
          </cell>
        </row>
        <row r="39">
          <cell r="E39">
            <v>1</v>
          </cell>
        </row>
        <row r="43">
          <cell r="E43">
            <v>1</v>
          </cell>
        </row>
        <row r="44">
          <cell r="E44">
            <v>1</v>
          </cell>
        </row>
        <row r="46">
          <cell r="E46">
            <v>1</v>
          </cell>
        </row>
        <row r="48">
          <cell r="E48">
            <v>1</v>
          </cell>
        </row>
        <row r="49">
          <cell r="E49">
            <v>1</v>
          </cell>
        </row>
        <row r="51">
          <cell r="E51">
            <v>3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1</v>
          </cell>
        </row>
        <row r="57">
          <cell r="E57">
            <v>1</v>
          </cell>
        </row>
        <row r="60">
          <cell r="E60">
            <v>1</v>
          </cell>
        </row>
        <row r="61">
          <cell r="E61">
            <v>1</v>
          </cell>
        </row>
        <row r="64">
          <cell r="E64">
            <v>1</v>
          </cell>
        </row>
        <row r="70">
          <cell r="E70">
            <v>1</v>
          </cell>
        </row>
        <row r="71">
          <cell r="E71">
            <v>3</v>
          </cell>
        </row>
        <row r="72">
          <cell r="E72">
            <v>2</v>
          </cell>
        </row>
      </sheetData>
      <sheetData sheetId="1" refreshError="1"/>
      <sheetData sheetId="2">
        <row r="3">
          <cell r="C3" t="str">
            <v>PJ</v>
          </cell>
          <cell r="F3">
            <v>999999999999999.88</v>
          </cell>
        </row>
        <row r="5">
          <cell r="C5" t="str">
            <v>GW</v>
          </cell>
          <cell r="F5">
            <v>999999999.99999988</v>
          </cell>
        </row>
        <row r="7">
          <cell r="C7" t="str">
            <v>Mha</v>
          </cell>
        </row>
        <row r="9">
          <cell r="C9" t="str">
            <v>US$m</v>
          </cell>
        </row>
        <row r="11">
          <cell r="C11" t="str">
            <v>horas</v>
          </cell>
        </row>
      </sheetData>
      <sheetData sheetId="3" refreshError="1"/>
      <sheetData sheetId="4">
        <row r="132">
          <cell r="AY132">
            <v>45.729579957206305</v>
          </cell>
          <cell r="AZ132">
            <v>50.084244989683583</v>
          </cell>
          <cell r="BA132">
            <v>53.502353669504856</v>
          </cell>
          <cell r="BB132">
            <v>58.390211510746475</v>
          </cell>
          <cell r="BC132">
            <v>64.610645631294091</v>
          </cell>
          <cell r="BD132">
            <v>71.533189077814299</v>
          </cell>
          <cell r="BE132">
            <v>78.959466269573355</v>
          </cell>
          <cell r="BF132">
            <v>86.78981237066435</v>
          </cell>
          <cell r="BG132">
            <v>96.9138875755214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 t="str">
            <v>PJ</v>
          </cell>
          <cell r="E5">
            <v>1000000000000000</v>
          </cell>
          <cell r="F5">
            <v>1</v>
          </cell>
        </row>
        <row r="6">
          <cell r="B6" t="str">
            <v>TJ</v>
          </cell>
          <cell r="E6">
            <v>1000000000000</v>
          </cell>
          <cell r="F6">
            <v>1E-3</v>
          </cell>
        </row>
        <row r="7">
          <cell r="B7" t="str">
            <v>GJ</v>
          </cell>
          <cell r="E7">
            <v>1000000000</v>
          </cell>
          <cell r="F7">
            <v>9.9999999999999995E-7</v>
          </cell>
        </row>
        <row r="8">
          <cell r="B8" t="str">
            <v>J</v>
          </cell>
          <cell r="E8">
            <v>1</v>
          </cell>
          <cell r="F8">
            <v>1.0000000000000001E-15</v>
          </cell>
        </row>
        <row r="9">
          <cell r="B9" t="str">
            <v>MJ</v>
          </cell>
          <cell r="E9">
            <v>1000000</v>
          </cell>
          <cell r="F9">
            <v>1.0000000000000001E-9</v>
          </cell>
        </row>
        <row r="10">
          <cell r="B10" t="str">
            <v>kWh</v>
          </cell>
          <cell r="E10">
            <v>3600000</v>
          </cell>
          <cell r="F10">
            <v>3.6E-9</v>
          </cell>
        </row>
        <row r="11">
          <cell r="B11" t="str">
            <v>kWh/p/d (UK)</v>
          </cell>
          <cell r="E11">
            <v>7.8894E+16</v>
          </cell>
        </row>
        <row r="12">
          <cell r="B12" t="str">
            <v>TWh</v>
          </cell>
          <cell r="E12">
            <v>3600000000000000</v>
          </cell>
          <cell r="F12">
            <v>3.6</v>
          </cell>
        </row>
        <row r="13">
          <cell r="B13" t="str">
            <v>GWh</v>
          </cell>
          <cell r="E13">
            <v>3600000000000</v>
          </cell>
          <cell r="F13">
            <v>3.5999999999999999E-3</v>
          </cell>
        </row>
        <row r="14">
          <cell r="B14" t="str">
            <v>MWh</v>
          </cell>
          <cell r="E14">
            <v>3600000000</v>
          </cell>
          <cell r="F14">
            <v>3.5999999999999998E-6</v>
          </cell>
        </row>
        <row r="15">
          <cell r="B15" t="str">
            <v>boe</v>
          </cell>
          <cell r="E15">
            <v>5861520000</v>
          </cell>
        </row>
        <row r="16">
          <cell r="B16" t="str">
            <v>Mboe</v>
          </cell>
          <cell r="E16">
            <v>5861520000000000</v>
          </cell>
          <cell r="F16">
            <v>5.8615199999999996</v>
          </cell>
        </row>
        <row r="17">
          <cell r="B17" t="str">
            <v>toe</v>
          </cell>
          <cell r="E17">
            <v>41868000000</v>
          </cell>
        </row>
        <row r="18">
          <cell r="B18" t="str">
            <v>ktoe</v>
          </cell>
          <cell r="E18">
            <v>41868000000000</v>
          </cell>
        </row>
        <row r="19">
          <cell r="B19" t="str">
            <v>Mtoe</v>
          </cell>
          <cell r="E19">
            <v>4.1868E+16</v>
          </cell>
        </row>
        <row r="20">
          <cell r="B20" t="str">
            <v>therm</v>
          </cell>
          <cell r="E20">
            <v>105506136.12882091</v>
          </cell>
          <cell r="F20">
            <v>1.0550613612882091E-7</v>
          </cell>
        </row>
        <row r="21">
          <cell r="B21" t="str">
            <v>Btu</v>
          </cell>
          <cell r="E21">
            <v>1055.0613612882091</v>
          </cell>
        </row>
        <row r="22">
          <cell r="B22" t="str">
            <v>calorie</v>
          </cell>
          <cell r="E22">
            <v>4.1840000000000002</v>
          </cell>
        </row>
        <row r="23">
          <cell r="B23" t="str">
            <v>GW y</v>
          </cell>
          <cell r="E23">
            <v>3.1556879999999996E+16</v>
          </cell>
        </row>
        <row r="24">
          <cell r="B24" t="str">
            <v>Mboe día</v>
          </cell>
          <cell r="E24">
            <v>16058958904109.59</v>
          </cell>
        </row>
        <row r="25">
          <cell r="B25" t="str">
            <v>mmpcd</v>
          </cell>
          <cell r="E25">
            <v>3823867220073275.5</v>
          </cell>
        </row>
        <row r="26">
          <cell r="B26" t="str">
            <v>bcm</v>
          </cell>
          <cell r="E26">
            <v>3.96E+16</v>
          </cell>
        </row>
        <row r="31">
          <cell r="B31" t="str">
            <v>GW</v>
          </cell>
          <cell r="E31">
            <v>1000000000</v>
          </cell>
          <cell r="F31">
            <v>1</v>
          </cell>
        </row>
        <row r="32">
          <cell r="B32" t="str">
            <v>MW</v>
          </cell>
          <cell r="E32">
            <v>1000000</v>
          </cell>
          <cell r="F32">
            <v>1E-3</v>
          </cell>
        </row>
        <row r="33">
          <cell r="B33" t="str">
            <v>kW</v>
          </cell>
          <cell r="E33">
            <v>1000</v>
          </cell>
          <cell r="F33">
            <v>9.9999999999999995E-7</v>
          </cell>
        </row>
        <row r="34">
          <cell r="B34" t="str">
            <v>W</v>
          </cell>
          <cell r="E34">
            <v>1</v>
          </cell>
          <cell r="F34">
            <v>1.0000000000000001E-9</v>
          </cell>
        </row>
        <row r="35">
          <cell r="B35" t="str">
            <v>mcm/d</v>
          </cell>
          <cell r="E35">
            <v>335648148.14814812</v>
          </cell>
        </row>
        <row r="36">
          <cell r="B36" t="str">
            <v>Mtoe/y</v>
          </cell>
          <cell r="E36">
            <v>4779452054794.5205</v>
          </cell>
        </row>
        <row r="41">
          <cell r="B41" t="str">
            <v>años</v>
          </cell>
          <cell r="E41">
            <v>31536000</v>
          </cell>
          <cell r="F41">
            <v>8760</v>
          </cell>
        </row>
        <row r="42">
          <cell r="B42" t="str">
            <v>días</v>
          </cell>
          <cell r="E42">
            <v>86400</v>
          </cell>
          <cell r="F42">
            <v>24</v>
          </cell>
        </row>
        <row r="43">
          <cell r="B43" t="str">
            <v>horas</v>
          </cell>
          <cell r="E43">
            <v>3600</v>
          </cell>
          <cell r="F43">
            <v>1</v>
          </cell>
        </row>
        <row r="44">
          <cell r="B44" t="str">
            <v>minutos</v>
          </cell>
          <cell r="E44">
            <v>60</v>
          </cell>
        </row>
        <row r="45">
          <cell r="B45" t="str">
            <v>segundos</v>
          </cell>
          <cell r="E45">
            <v>1</v>
          </cell>
          <cell r="F45">
            <v>2.7777777777777778E-4</v>
          </cell>
        </row>
        <row r="50">
          <cell r="B50" t="str">
            <v>ha</v>
          </cell>
          <cell r="E50">
            <v>10000</v>
          </cell>
          <cell r="F50">
            <v>9.9999999999999995E-7</v>
          </cell>
        </row>
        <row r="51">
          <cell r="B51" t="str">
            <v>Mha</v>
          </cell>
          <cell r="E51">
            <v>10000000000</v>
          </cell>
          <cell r="F51">
            <v>1</v>
          </cell>
        </row>
        <row r="52">
          <cell r="B52" t="str">
            <v>acres</v>
          </cell>
          <cell r="E52">
            <v>4046.8564224000002</v>
          </cell>
        </row>
        <row r="53">
          <cell r="B53" t="str">
            <v>km^2</v>
          </cell>
          <cell r="E53">
            <v>1000000</v>
          </cell>
          <cell r="F53">
            <v>1E-4</v>
          </cell>
        </row>
        <row r="54">
          <cell r="B54" t="str">
            <v>m^2</v>
          </cell>
          <cell r="E54">
            <v>1</v>
          </cell>
          <cell r="F54">
            <v>1E-10</v>
          </cell>
        </row>
        <row r="55">
          <cell r="B55" t="str">
            <v>Yucatán</v>
          </cell>
          <cell r="E55">
            <v>38402000000</v>
          </cell>
        </row>
        <row r="61">
          <cell r="E61">
            <v>3.1709791983764585E-2</v>
          </cell>
        </row>
        <row r="62">
          <cell r="E62">
            <v>31.536000000000001</v>
          </cell>
        </row>
        <row r="63">
          <cell r="E63">
            <v>9.9999999999999995E-7</v>
          </cell>
        </row>
        <row r="69">
          <cell r="E69">
            <v>4.5460900000000004</v>
          </cell>
        </row>
        <row r="72">
          <cell r="E72">
            <v>158.9873</v>
          </cell>
        </row>
        <row r="78">
          <cell r="B78" t="str">
            <v>$bn</v>
          </cell>
          <cell r="F78">
            <v>1000000000000</v>
          </cell>
        </row>
        <row r="79">
          <cell r="B79" t="str">
            <v>$mm</v>
          </cell>
          <cell r="F79">
            <v>1000000000</v>
          </cell>
        </row>
        <row r="80">
          <cell r="B80" t="str">
            <v>$m</v>
          </cell>
          <cell r="E80">
            <v>7.9176563737133804E-2</v>
          </cell>
          <cell r="F80">
            <v>1000000</v>
          </cell>
        </row>
        <row r="81">
          <cell r="B81" t="str">
            <v>$k</v>
          </cell>
          <cell r="F81">
            <v>1000</v>
          </cell>
        </row>
        <row r="82">
          <cell r="B82" t="str">
            <v>$</v>
          </cell>
          <cell r="E82">
            <v>7.9176563737133808E-8</v>
          </cell>
          <cell r="F82">
            <v>1</v>
          </cell>
        </row>
        <row r="83">
          <cell r="B83" t="str">
            <v>£trn</v>
          </cell>
          <cell r="F83">
            <v>19510000000000</v>
          </cell>
        </row>
        <row r="84">
          <cell r="B84" t="str">
            <v>£bn</v>
          </cell>
          <cell r="F84">
            <v>19510000000</v>
          </cell>
        </row>
        <row r="85">
          <cell r="B85" t="str">
            <v>£m</v>
          </cell>
          <cell r="E85">
            <v>1.5447347585114806</v>
          </cell>
          <cell r="F85">
            <v>19510000</v>
          </cell>
        </row>
        <row r="86">
          <cell r="B86" t="str">
            <v>£k</v>
          </cell>
          <cell r="F86">
            <v>19510</v>
          </cell>
        </row>
        <row r="87">
          <cell r="B87" t="str">
            <v>Euro</v>
          </cell>
          <cell r="F87">
            <v>16.73</v>
          </cell>
        </row>
        <row r="88">
          <cell r="B88" t="str">
            <v>US$m</v>
          </cell>
          <cell r="E88">
            <v>1</v>
          </cell>
          <cell r="F88">
            <v>12630000</v>
          </cell>
        </row>
        <row r="89">
          <cell r="B89" t="str">
            <v>US$</v>
          </cell>
          <cell r="E89">
            <v>1.0000000000000002E-6</v>
          </cell>
          <cell r="F89">
            <v>12.63</v>
          </cell>
        </row>
        <row r="90">
          <cell r="B90" t="str">
            <v>£</v>
          </cell>
          <cell r="E90">
            <v>1.5447347585114807E-6</v>
          </cell>
          <cell r="F90">
            <v>19.510000000000002</v>
          </cell>
        </row>
        <row r="106">
          <cell r="D106">
            <v>1.8194103194103193</v>
          </cell>
        </row>
        <row r="114">
          <cell r="D114">
            <v>1.0841874084919474</v>
          </cell>
        </row>
        <row r="115">
          <cell r="D115">
            <v>1.0400280898876404</v>
          </cell>
        </row>
        <row r="116">
          <cell r="D116">
            <v>1</v>
          </cell>
        </row>
        <row r="117">
          <cell r="D117">
            <v>0.94331210191082793</v>
          </cell>
        </row>
      </sheetData>
      <sheetData sheetId="15">
        <row r="26">
          <cell r="D26">
            <v>209.37495222917221</v>
          </cell>
        </row>
        <row r="32">
          <cell r="C32">
            <v>3.5000000000000003E-2</v>
          </cell>
        </row>
        <row r="33">
          <cell r="D33">
            <v>0.84197316685852419</v>
          </cell>
          <cell r="E33">
            <v>0.70891881370977217</v>
          </cell>
          <cell r="F33">
            <v>0.59689061862480497</v>
          </cell>
          <cell r="G33">
            <v>0.50256588443167061</v>
          </cell>
          <cell r="H33">
            <v>0.42314698926998878</v>
          </cell>
          <cell r="I33">
            <v>0.35627841060230242</v>
          </cell>
          <cell r="J33">
            <v>0.30732888667197417</v>
          </cell>
          <cell r="K33">
            <v>0.26510459733825015</v>
          </cell>
        </row>
        <row r="42">
          <cell r="B42" t="str">
            <v>I.a</v>
          </cell>
          <cell r="C42" t="str">
            <v>Termoeléctrica convencional</v>
          </cell>
          <cell r="D42">
            <v>0</v>
          </cell>
          <cell r="E42">
            <v>20</v>
          </cell>
          <cell r="F42">
            <v>7.0000000000000007E-2</v>
          </cell>
          <cell r="G42">
            <v>20</v>
          </cell>
          <cell r="H42">
            <v>0.1</v>
          </cell>
          <cell r="I42">
            <v>20</v>
          </cell>
        </row>
        <row r="43">
          <cell r="B43" t="str">
            <v>I.b</v>
          </cell>
          <cell r="C43" t="str">
            <v>Combustión + CCS</v>
          </cell>
          <cell r="D43">
            <v>0</v>
          </cell>
          <cell r="E43">
            <v>30</v>
          </cell>
          <cell r="F43">
            <v>7.0000000000000007E-2</v>
          </cell>
          <cell r="G43">
            <v>30</v>
          </cell>
          <cell r="H43">
            <v>0.1</v>
          </cell>
          <cell r="I43">
            <v>30</v>
          </cell>
        </row>
        <row r="44">
          <cell r="B44" t="str">
            <v>II.a</v>
          </cell>
          <cell r="C44" t="str">
            <v>Planta nuclear</v>
          </cell>
          <cell r="D44">
            <v>0</v>
          </cell>
          <cell r="E44">
            <v>30</v>
          </cell>
          <cell r="F44">
            <v>7.0000000000000007E-2</v>
          </cell>
          <cell r="G44">
            <v>30</v>
          </cell>
          <cell r="H44">
            <v>0.1</v>
          </cell>
          <cell r="I44">
            <v>30</v>
          </cell>
        </row>
        <row r="45">
          <cell r="B45" t="str">
            <v>III.a</v>
          </cell>
          <cell r="C45" t="str">
            <v>Eólica terrestre y costa</v>
          </cell>
          <cell r="D45">
            <v>0</v>
          </cell>
          <cell r="E45">
            <v>20</v>
          </cell>
          <cell r="F45">
            <v>7.0000000000000007E-2</v>
          </cell>
          <cell r="G45">
            <v>20</v>
          </cell>
          <cell r="H45">
            <v>0.1</v>
          </cell>
          <cell r="I45">
            <v>20</v>
          </cell>
        </row>
        <row r="46">
          <cell r="B46" t="str">
            <v>III.b</v>
          </cell>
          <cell r="C46" t="str">
            <v>Hidroeléctrica</v>
          </cell>
          <cell r="D46">
            <v>0</v>
          </cell>
          <cell r="E46">
            <v>30</v>
          </cell>
          <cell r="F46">
            <v>7.0000000000000007E-2</v>
          </cell>
          <cell r="G46">
            <v>30</v>
          </cell>
          <cell r="H46">
            <v>0.1</v>
          </cell>
          <cell r="I46">
            <v>30</v>
          </cell>
        </row>
        <row r="47">
          <cell r="B47" t="str">
            <v>III.c</v>
          </cell>
          <cell r="C47" t="str">
            <v>Oceánica</v>
          </cell>
          <cell r="D47">
            <v>0</v>
          </cell>
          <cell r="E47">
            <v>30</v>
          </cell>
          <cell r="F47">
            <v>7.0000000000000007E-2</v>
          </cell>
          <cell r="G47">
            <v>30</v>
          </cell>
          <cell r="H47">
            <v>0.1</v>
          </cell>
          <cell r="I47">
            <v>30</v>
          </cell>
        </row>
        <row r="48">
          <cell r="B48" t="str">
            <v>III.d</v>
          </cell>
          <cell r="C48" t="str">
            <v>Geotérmica</v>
          </cell>
          <cell r="D48">
            <v>0</v>
          </cell>
          <cell r="E48">
            <v>25</v>
          </cell>
          <cell r="F48">
            <v>7.0000000000000007E-2</v>
          </cell>
          <cell r="G48">
            <v>25</v>
          </cell>
          <cell r="H48">
            <v>0.1</v>
          </cell>
          <cell r="I48">
            <v>25</v>
          </cell>
        </row>
        <row r="49">
          <cell r="B49" t="str">
            <v>III.e</v>
          </cell>
          <cell r="C49" t="str">
            <v>Solar fotovoltáica y de concentración</v>
          </cell>
          <cell r="D49">
            <v>0</v>
          </cell>
          <cell r="E49">
            <v>25</v>
          </cell>
          <cell r="F49">
            <v>7.0000000000000007E-2</v>
          </cell>
          <cell r="G49">
            <v>25</v>
          </cell>
          <cell r="H49">
            <v>0.1</v>
          </cell>
          <cell r="I49">
            <v>25</v>
          </cell>
        </row>
        <row r="50">
          <cell r="B50" t="str">
            <v>IV.a</v>
          </cell>
          <cell r="C50" t="str">
            <v>Solar fotovoltáica distribuida</v>
          </cell>
          <cell r="D50">
            <v>0</v>
          </cell>
          <cell r="E50">
            <v>25</v>
          </cell>
          <cell r="F50">
            <v>7.0000000000000007E-2</v>
          </cell>
          <cell r="G50">
            <v>25</v>
          </cell>
          <cell r="H50">
            <v>0.1</v>
          </cell>
          <cell r="I50">
            <v>25</v>
          </cell>
        </row>
        <row r="51">
          <cell r="B51" t="str">
            <v>IV.b</v>
          </cell>
          <cell r="C51" t="str">
            <v>Solar térmica distribuida</v>
          </cell>
          <cell r="D51">
            <v>0</v>
          </cell>
          <cell r="E51">
            <v>20</v>
          </cell>
          <cell r="F51">
            <v>7.0000000000000007E-2</v>
          </cell>
          <cell r="G51">
            <v>20</v>
          </cell>
          <cell r="H51">
            <v>0.1</v>
          </cell>
          <cell r="I51">
            <v>20</v>
          </cell>
        </row>
        <row r="52">
          <cell r="B52" t="str">
            <v>V.a</v>
          </cell>
          <cell r="C52" t="str">
            <v>Conversión de biomasa a combustible</v>
          </cell>
          <cell r="D52">
            <v>0</v>
          </cell>
          <cell r="E52">
            <v>30</v>
          </cell>
          <cell r="F52">
            <v>7.0000000000000007E-2</v>
          </cell>
          <cell r="G52">
            <v>30</v>
          </cell>
          <cell r="H52">
            <v>0.1</v>
          </cell>
          <cell r="I52">
            <v>30</v>
          </cell>
        </row>
        <row r="56">
          <cell r="B56" t="str">
            <v>VI.b.Bioenergy</v>
          </cell>
          <cell r="C56" t="str">
            <v>Energía a partir de residuos</v>
          </cell>
          <cell r="D56">
            <v>0</v>
          </cell>
          <cell r="E56">
            <v>15</v>
          </cell>
          <cell r="F56">
            <v>7.0000000000000007E-2</v>
          </cell>
          <cell r="G56">
            <v>15</v>
          </cell>
          <cell r="H56">
            <v>0.1</v>
          </cell>
          <cell r="I56">
            <v>15</v>
          </cell>
        </row>
        <row r="57">
          <cell r="B57" t="str">
            <v>VI.b.Waste</v>
          </cell>
          <cell r="C57" t="str">
            <v>Generación de residuos</v>
          </cell>
          <cell r="D57">
            <v>0</v>
          </cell>
          <cell r="E57">
            <v>15</v>
          </cell>
          <cell r="F57">
            <v>7.0000000000000007E-2</v>
          </cell>
          <cell r="G57">
            <v>15</v>
          </cell>
          <cell r="H57">
            <v>0.1</v>
          </cell>
          <cell r="I57">
            <v>15</v>
          </cell>
        </row>
        <row r="61">
          <cell r="B61" t="str">
            <v>VII.b</v>
          </cell>
          <cell r="C61" t="str">
            <v>Red de transmisión eléctrica</v>
          </cell>
          <cell r="D61">
            <v>0</v>
          </cell>
          <cell r="E61">
            <v>20</v>
          </cell>
          <cell r="F61">
            <v>7.0000000000000007E-2</v>
          </cell>
          <cell r="G61">
            <v>20</v>
          </cell>
          <cell r="H61">
            <v>0.1</v>
          </cell>
          <cell r="I61">
            <v>20</v>
          </cell>
        </row>
        <row r="62">
          <cell r="B62" t="str">
            <v>VII.c</v>
          </cell>
          <cell r="C62" t="str">
            <v>Almacenamiento, desplazamiento de demanda e interconexión</v>
          </cell>
          <cell r="D62">
            <v>0</v>
          </cell>
          <cell r="E62">
            <v>15</v>
          </cell>
          <cell r="F62">
            <v>7.0000000000000007E-2</v>
          </cell>
          <cell r="G62">
            <v>15</v>
          </cell>
          <cell r="H62">
            <v>0.1</v>
          </cell>
          <cell r="I62">
            <v>15</v>
          </cell>
        </row>
        <row r="63">
          <cell r="B63" t="str">
            <v>IX.a.Heating</v>
          </cell>
          <cell r="C63" t="str">
            <v>Climatización doméstica</v>
          </cell>
          <cell r="D63">
            <v>0</v>
          </cell>
          <cell r="E63">
            <v>15</v>
          </cell>
          <cell r="F63">
            <v>7.0000000000000007E-2</v>
          </cell>
          <cell r="G63">
            <v>15</v>
          </cell>
          <cell r="H63">
            <v>0.1</v>
          </cell>
          <cell r="I63">
            <v>15</v>
          </cell>
        </row>
        <row r="64">
          <cell r="B64" t="str">
            <v>IX.a.Insulation</v>
          </cell>
          <cell r="C64" t="str">
            <v>Aislamiento térmico doméstico</v>
          </cell>
          <cell r="D64">
            <v>0</v>
          </cell>
          <cell r="E64">
            <v>30</v>
          </cell>
          <cell r="F64">
            <v>7.0000000000000007E-2</v>
          </cell>
          <cell r="G64">
            <v>30</v>
          </cell>
          <cell r="H64">
            <v>0.1</v>
          </cell>
          <cell r="I64">
            <v>30</v>
          </cell>
        </row>
        <row r="65">
          <cell r="B65" t="str">
            <v>IX.c</v>
          </cell>
          <cell r="C65" t="str">
            <v>Climatización comercial</v>
          </cell>
          <cell r="D65">
            <v>0</v>
          </cell>
          <cell r="E65">
            <v>15</v>
          </cell>
          <cell r="F65">
            <v>7.0000000000000007E-2</v>
          </cell>
          <cell r="G65">
            <v>15</v>
          </cell>
          <cell r="H65">
            <v>0.1</v>
          </cell>
          <cell r="I65">
            <v>15</v>
          </cell>
        </row>
        <row r="66">
          <cell r="B66" t="str">
            <v>X.a</v>
          </cell>
          <cell r="C66" t="str">
            <v>Iluminación doméstica, electrodomésticos y cocción</v>
          </cell>
          <cell r="D66">
            <v>0</v>
          </cell>
          <cell r="E66">
            <v>15</v>
          </cell>
          <cell r="F66">
            <v>7.0000000000000007E-2</v>
          </cell>
          <cell r="G66">
            <v>15</v>
          </cell>
          <cell r="H66">
            <v>0.1</v>
          </cell>
          <cell r="I66">
            <v>15</v>
          </cell>
        </row>
        <row r="69">
          <cell r="B69" t="str">
            <v>XII.a.ICE</v>
          </cell>
          <cell r="C69" t="str">
            <v>Autobuses y autos convencionales</v>
          </cell>
          <cell r="D69">
            <v>0</v>
          </cell>
          <cell r="E69">
            <v>15</v>
          </cell>
          <cell r="F69">
            <v>7.0000000000000007E-2</v>
          </cell>
          <cell r="G69">
            <v>15</v>
          </cell>
          <cell r="H69">
            <v>0.1</v>
          </cell>
          <cell r="I69">
            <v>15</v>
          </cell>
        </row>
        <row r="70">
          <cell r="B70" t="str">
            <v>XII.a.HEV</v>
          </cell>
          <cell r="C70" t="str">
            <v>Autobuses y autos híbridos</v>
          </cell>
          <cell r="D70">
            <v>0</v>
          </cell>
          <cell r="E70">
            <v>15</v>
          </cell>
          <cell r="F70">
            <v>7.0000000000000007E-2</v>
          </cell>
          <cell r="G70">
            <v>15</v>
          </cell>
          <cell r="H70">
            <v>0.1</v>
          </cell>
          <cell r="I70">
            <v>15</v>
          </cell>
        </row>
        <row r="71">
          <cell r="B71" t="str">
            <v>XII.a.EV</v>
          </cell>
          <cell r="C71" t="str">
            <v>Autobuses y autos eléctricos</v>
          </cell>
          <cell r="D71">
            <v>0</v>
          </cell>
          <cell r="E71">
            <v>15</v>
          </cell>
          <cell r="F71">
            <v>7.0000000000000007E-2</v>
          </cell>
          <cell r="G71">
            <v>15</v>
          </cell>
          <cell r="H71">
            <v>0.1</v>
          </cell>
          <cell r="I71">
            <v>15</v>
          </cell>
        </row>
        <row r="72">
          <cell r="B72" t="str">
            <v>XII.a.Bike</v>
          </cell>
          <cell r="C72" t="str">
            <v>Bicicletas</v>
          </cell>
          <cell r="D72">
            <v>0</v>
          </cell>
          <cell r="E72">
            <v>5</v>
          </cell>
          <cell r="F72">
            <v>7.0000000000000007E-2</v>
          </cell>
          <cell r="G72">
            <v>5</v>
          </cell>
          <cell r="H72">
            <v>0.1</v>
          </cell>
          <cell r="I72">
            <v>5</v>
          </cell>
        </row>
        <row r="73">
          <cell r="B73" t="str">
            <v>XII.a.Rail</v>
          </cell>
          <cell r="C73" t="str">
            <v>Ferrocarril</v>
          </cell>
          <cell r="D73">
            <v>0</v>
          </cell>
          <cell r="E73">
            <v>30</v>
          </cell>
          <cell r="F73">
            <v>7.0000000000000007E-2</v>
          </cell>
          <cell r="G73">
            <v>30</v>
          </cell>
          <cell r="H73">
            <v>0.1</v>
          </cell>
          <cell r="I73">
            <v>30</v>
          </cell>
        </row>
        <row r="74">
          <cell r="B74" t="str">
            <v>XII.a.Air</v>
          </cell>
          <cell r="C74" t="str">
            <v>Aviación doméstica</v>
          </cell>
          <cell r="D74">
            <v>0</v>
          </cell>
          <cell r="E74">
            <v>30</v>
          </cell>
          <cell r="F74">
            <v>7.0000000000000007E-2</v>
          </cell>
          <cell r="G74">
            <v>30</v>
          </cell>
          <cell r="H74">
            <v>0.1</v>
          </cell>
          <cell r="I74">
            <v>30</v>
          </cell>
        </row>
        <row r="75">
          <cell r="B75" t="str">
            <v>XII.b</v>
          </cell>
          <cell r="C75" t="str">
            <v>Transporte de carga</v>
          </cell>
          <cell r="D75">
            <v>0</v>
          </cell>
          <cell r="E75">
            <v>10</v>
          </cell>
          <cell r="F75">
            <v>7.0000000000000007E-2</v>
          </cell>
          <cell r="G75">
            <v>10</v>
          </cell>
          <cell r="H75">
            <v>0.1</v>
          </cell>
          <cell r="I75">
            <v>10</v>
          </cell>
        </row>
        <row r="76">
          <cell r="B76" t="str">
            <v>XII.c</v>
          </cell>
          <cell r="C76" t="str">
            <v>Aviación internacional</v>
          </cell>
          <cell r="D76">
            <v>0</v>
          </cell>
          <cell r="E76">
            <v>15</v>
          </cell>
          <cell r="F76">
            <v>7.0000000000000007E-2</v>
          </cell>
          <cell r="G76">
            <v>15</v>
          </cell>
          <cell r="H76">
            <v>0.1</v>
          </cell>
          <cell r="I76">
            <v>15</v>
          </cell>
        </row>
        <row r="77">
          <cell r="B77" t="str">
            <v>XII.d.ICE</v>
          </cell>
          <cell r="C77" t="str">
            <v>Conventional inter-urban buses</v>
          </cell>
          <cell r="D77">
            <v>0</v>
          </cell>
          <cell r="E77">
            <v>15</v>
          </cell>
          <cell r="F77">
            <v>7.0000000000000007E-2</v>
          </cell>
          <cell r="G77">
            <v>15</v>
          </cell>
          <cell r="H77">
            <v>0.1</v>
          </cell>
          <cell r="I77">
            <v>15</v>
          </cell>
        </row>
        <row r="78">
          <cell r="B78" t="str">
            <v>XII.d.HEV</v>
          </cell>
          <cell r="C78" t="str">
            <v>Hybrid inter-urban buses</v>
          </cell>
          <cell r="D78">
            <v>0</v>
          </cell>
          <cell r="E78">
            <v>15</v>
          </cell>
          <cell r="F78">
            <v>7.0000000000000007E-2</v>
          </cell>
          <cell r="G78">
            <v>15</v>
          </cell>
          <cell r="H78">
            <v>0.1</v>
          </cell>
          <cell r="I78">
            <v>15</v>
          </cell>
        </row>
        <row r="79">
          <cell r="B79" t="str">
            <v>XII.d.EV</v>
          </cell>
          <cell r="C79" t="str">
            <v>Electric inter-urban buses</v>
          </cell>
          <cell r="D79">
            <v>0</v>
          </cell>
          <cell r="E79">
            <v>15</v>
          </cell>
          <cell r="F79">
            <v>7.0000000000000007E-2</v>
          </cell>
          <cell r="G79">
            <v>15</v>
          </cell>
          <cell r="H79">
            <v>0.1</v>
          </cell>
          <cell r="I79">
            <v>15</v>
          </cell>
        </row>
        <row r="80">
          <cell r="B80" t="str">
            <v>XII.e</v>
          </cell>
          <cell r="C80" t="str">
            <v>Transporte marítimo (maritime bunkers)</v>
          </cell>
          <cell r="D80">
            <v>0</v>
          </cell>
          <cell r="E80">
            <v>15</v>
          </cell>
          <cell r="F80">
            <v>7.0000000000000007E-2</v>
          </cell>
          <cell r="G80">
            <v>15</v>
          </cell>
          <cell r="H80">
            <v>0.1</v>
          </cell>
          <cell r="I80">
            <v>15</v>
          </cell>
        </row>
        <row r="82">
          <cell r="B82" t="str">
            <v>XV.a</v>
          </cell>
          <cell r="C82" t="str">
            <v>Refinerías de petróleo</v>
          </cell>
          <cell r="D82">
            <v>0</v>
          </cell>
          <cell r="E82">
            <v>15</v>
          </cell>
          <cell r="F82">
            <v>7.0000000000000007E-2</v>
          </cell>
          <cell r="G82">
            <v>15</v>
          </cell>
          <cell r="H82">
            <v>0.1</v>
          </cell>
          <cell r="I82">
            <v>15</v>
          </cell>
        </row>
        <row r="86">
          <cell r="B86" t="str">
            <v>XVI.a</v>
          </cell>
          <cell r="C86" t="str">
            <v>Transferencia de combustibles fósiles</v>
          </cell>
          <cell r="D86">
            <v>0</v>
          </cell>
          <cell r="E86">
            <v>15</v>
          </cell>
          <cell r="F86">
            <v>7.0000000000000007E-2</v>
          </cell>
          <cell r="G86">
            <v>15</v>
          </cell>
          <cell r="H86">
            <v>0.1</v>
          </cell>
          <cell r="I86">
            <v>15</v>
          </cell>
        </row>
        <row r="90">
          <cell r="B90" t="str">
            <v>XVIII.a</v>
          </cell>
          <cell r="C90" t="str">
            <v>Almacenamiento de CO2 capturado</v>
          </cell>
          <cell r="D90">
            <v>0</v>
          </cell>
          <cell r="E90">
            <v>15</v>
          </cell>
          <cell r="F90">
            <v>7.0000000000000007E-2</v>
          </cell>
          <cell r="G90">
            <v>15</v>
          </cell>
          <cell r="H90">
            <v>0.1</v>
          </cell>
          <cell r="I90">
            <v>15</v>
          </cell>
        </row>
      </sheetData>
      <sheetData sheetId="16">
        <row r="8">
          <cell r="F8">
            <v>8.5555555555555551E-2</v>
          </cell>
          <cell r="G8">
            <v>2.5133130448238509E-4</v>
          </cell>
          <cell r="H8">
            <v>7.5789503848512456E-4</v>
          </cell>
        </row>
        <row r="9">
          <cell r="F9">
            <v>6.9444444444444448E-2</v>
          </cell>
          <cell r="G9">
            <v>8.6458059183946743E-5</v>
          </cell>
          <cell r="H9">
            <v>1.2494478535161151E-3</v>
          </cell>
          <cell r="K9">
            <v>21</v>
          </cell>
        </row>
        <row r="10">
          <cell r="F10">
            <v>5.1111111111111107E-2</v>
          </cell>
          <cell r="G10">
            <v>1.0245149175881493E-4</v>
          </cell>
          <cell r="H10">
            <v>1.1019156022285586E-4</v>
          </cell>
          <cell r="K10">
            <v>310</v>
          </cell>
        </row>
        <row r="11">
          <cell r="F11">
            <v>0.21800627758670105</v>
          </cell>
        </row>
        <row r="17">
          <cell r="C17">
            <v>2.6769433784962699E-8</v>
          </cell>
        </row>
        <row r="18">
          <cell r="C18">
            <v>3.2059164474143529E-8</v>
          </cell>
        </row>
        <row r="21">
          <cell r="C21">
            <v>4.0028354466048552E-8</v>
          </cell>
        </row>
        <row r="37">
          <cell r="C37">
            <v>0.78900000000000003</v>
          </cell>
        </row>
      </sheetData>
      <sheetData sheetId="17" refreshError="1"/>
      <sheetData sheetId="18" refreshError="1"/>
      <sheetData sheetId="19">
        <row r="90">
          <cell r="F90">
            <v>0.7</v>
          </cell>
        </row>
        <row r="91">
          <cell r="F91">
            <v>0.35</v>
          </cell>
        </row>
        <row r="92">
          <cell r="F92">
            <v>0.6</v>
          </cell>
        </row>
        <row r="93">
          <cell r="F93">
            <v>0.5</v>
          </cell>
        </row>
      </sheetData>
      <sheetData sheetId="20">
        <row r="97">
          <cell r="F97">
            <v>0.5</v>
          </cell>
        </row>
        <row r="98">
          <cell r="F98">
            <v>0.7</v>
          </cell>
        </row>
      </sheetData>
      <sheetData sheetId="21">
        <row r="74">
          <cell r="F74">
            <v>1.4</v>
          </cell>
        </row>
      </sheetData>
      <sheetData sheetId="22">
        <row r="70">
          <cell r="F70">
            <v>1.5</v>
          </cell>
          <cell r="G70">
            <v>5.8</v>
          </cell>
        </row>
      </sheetData>
      <sheetData sheetId="23">
        <row r="50">
          <cell r="F50">
            <v>30</v>
          </cell>
        </row>
        <row r="51">
          <cell r="F51">
            <v>100</v>
          </cell>
        </row>
      </sheetData>
      <sheetData sheetId="24">
        <row r="54">
          <cell r="F54">
            <v>3.0000000000000001E-3</v>
          </cell>
        </row>
        <row r="56">
          <cell r="F56">
            <v>2E-3</v>
          </cell>
        </row>
      </sheetData>
      <sheetData sheetId="25">
        <row r="37">
          <cell r="F37">
            <v>27</v>
          </cell>
        </row>
      </sheetData>
      <sheetData sheetId="26">
        <row r="52">
          <cell r="E52">
            <v>60</v>
          </cell>
        </row>
        <row r="53">
          <cell r="E53">
            <v>80</v>
          </cell>
        </row>
      </sheetData>
      <sheetData sheetId="27">
        <row r="49">
          <cell r="E49">
            <v>2.4999999999999998E-6</v>
          </cell>
        </row>
      </sheetData>
      <sheetData sheetId="28">
        <row r="81">
          <cell r="E81">
            <v>1.0468750000000001E-8</v>
          </cell>
        </row>
      </sheetData>
      <sheetData sheetId="29">
        <row r="84">
          <cell r="F84">
            <v>1</v>
          </cell>
        </row>
        <row r="85">
          <cell r="F85">
            <v>1</v>
          </cell>
        </row>
        <row r="86">
          <cell r="F86">
            <v>1</v>
          </cell>
        </row>
        <row r="87">
          <cell r="F87">
            <v>1</v>
          </cell>
        </row>
        <row r="88">
          <cell r="F88">
            <v>1</v>
          </cell>
        </row>
        <row r="89">
          <cell r="F89">
            <v>1</v>
          </cell>
        </row>
        <row r="90">
          <cell r="F90">
            <v>1</v>
          </cell>
        </row>
        <row r="91">
          <cell r="F91">
            <v>1</v>
          </cell>
        </row>
        <row r="92">
          <cell r="F92">
            <v>1</v>
          </cell>
        </row>
        <row r="93">
          <cell r="F93">
            <v>1</v>
          </cell>
        </row>
        <row r="94">
          <cell r="F94">
            <v>1</v>
          </cell>
        </row>
        <row r="95">
          <cell r="F95">
            <v>1</v>
          </cell>
        </row>
        <row r="96">
          <cell r="F96">
            <v>1</v>
          </cell>
        </row>
        <row r="97">
          <cell r="F97">
            <v>1</v>
          </cell>
        </row>
        <row r="98">
          <cell r="F98">
            <v>1</v>
          </cell>
        </row>
      </sheetData>
      <sheetData sheetId="30" refreshError="1"/>
      <sheetData sheetId="31" refreshError="1"/>
      <sheetData sheetId="32">
        <row r="356">
          <cell r="E356">
            <v>0.25</v>
          </cell>
        </row>
        <row r="361">
          <cell r="E361" t="e">
            <v>#DIV/0!</v>
          </cell>
        </row>
        <row r="362">
          <cell r="E362" t="e">
            <v>#DIV/0!</v>
          </cell>
        </row>
        <row r="367">
          <cell r="E367">
            <v>1E-3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2.xlsx" TargetMode="External"/><Relationship Id="rId2" Type="http://schemas.openxmlformats.org/officeDocument/2006/relationships/hyperlink" Target="http://iopscience.iop.org/1748-9326/7/3/034034/media/erl426087suppdata.pdf" TargetMode="External"/><Relationship Id="rId1" Type="http://schemas.openxmlformats.org/officeDocument/2006/relationships/hyperlink" Target="http://iopscience.iop.org/1748-9326/7/3/034034/media/erl426087suppdata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b.mx/cms/uploads/attachment/file/288692/Balance_Nacional_de_Energ_a_2016__2_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opLeftCell="A7" workbookViewId="0">
      <selection activeCell="C38" sqref="C38"/>
    </sheetView>
  </sheetViews>
  <sheetFormatPr baseColWidth="10" defaultColWidth="8.83203125" defaultRowHeight="15"/>
  <cols>
    <col min="1" max="1" width="8.83203125" style="3"/>
    <col min="2" max="2" width="41.1640625" style="3" customWidth="1"/>
    <col min="3" max="3" width="42.5" style="3" customWidth="1"/>
    <col min="4" max="4" width="44.1640625" style="3" customWidth="1"/>
    <col min="5" max="5" width="60.5" style="3" customWidth="1"/>
    <col min="6" max="16384" width="8.83203125" style="3"/>
  </cols>
  <sheetData>
    <row r="1" spans="1:2">
      <c r="A1" s="1" t="s">
        <v>27</v>
      </c>
    </row>
    <row r="3" spans="1:2">
      <c r="A3" s="1" t="s">
        <v>1</v>
      </c>
      <c r="B3" s="2" t="s">
        <v>10</v>
      </c>
    </row>
    <row r="4" spans="1:2">
      <c r="B4" s="5" t="s">
        <v>11</v>
      </c>
    </row>
    <row r="5" spans="1:2">
      <c r="B5" s="6">
        <v>2016</v>
      </c>
    </row>
    <row r="6" spans="1:2">
      <c r="B6" s="5" t="s">
        <v>90</v>
      </c>
    </row>
    <row r="7" spans="1:2">
      <c r="B7" s="7" t="s">
        <v>91</v>
      </c>
    </row>
    <row r="8" spans="1:2">
      <c r="B8" s="3" t="s">
        <v>122</v>
      </c>
    </row>
    <row r="9" spans="1:2">
      <c r="B9" s="5"/>
    </row>
    <row r="10" spans="1:2">
      <c r="B10" s="8" t="s">
        <v>12</v>
      </c>
    </row>
    <row r="11" spans="1:2">
      <c r="B11" s="5" t="s">
        <v>11</v>
      </c>
    </row>
    <row r="12" spans="1:2">
      <c r="B12" s="6">
        <v>2017</v>
      </c>
    </row>
    <row r="13" spans="1:2">
      <c r="B13" s="3" t="s">
        <v>92</v>
      </c>
    </row>
    <row r="14" spans="1:2">
      <c r="B14" s="7" t="s">
        <v>93</v>
      </c>
    </row>
    <row r="15" spans="1:2">
      <c r="B15" s="5" t="s">
        <v>94</v>
      </c>
    </row>
    <row r="16" spans="1:2">
      <c r="B16" s="5"/>
    </row>
    <row r="17" spans="2:2">
      <c r="B17" s="8" t="s">
        <v>13</v>
      </c>
    </row>
    <row r="18" spans="2:2">
      <c r="B18" s="5" t="s">
        <v>11</v>
      </c>
    </row>
    <row r="19" spans="2:2">
      <c r="B19" s="6">
        <v>2017</v>
      </c>
    </row>
    <row r="20" spans="2:2">
      <c r="B20" s="3" t="s">
        <v>95</v>
      </c>
    </row>
    <row r="21" spans="2:2">
      <c r="B21" s="7" t="s">
        <v>93</v>
      </c>
    </row>
    <row r="22" spans="2:2" ht="30">
      <c r="B22" s="5" t="s">
        <v>96</v>
      </c>
    </row>
    <row r="23" spans="2:2">
      <c r="B23" s="5"/>
    </row>
    <row r="24" spans="2:2">
      <c r="B24" s="8" t="s">
        <v>100</v>
      </c>
    </row>
    <row r="25" spans="2:2">
      <c r="B25" s="5" t="s">
        <v>11</v>
      </c>
    </row>
    <row r="26" spans="2:2">
      <c r="B26" s="6">
        <v>2015</v>
      </c>
    </row>
    <row r="27" spans="2:2">
      <c r="B27" s="3" t="s">
        <v>97</v>
      </c>
    </row>
    <row r="28" spans="2:2">
      <c r="B28" s="7" t="s">
        <v>99</v>
      </c>
    </row>
    <row r="29" spans="2:2">
      <c r="B29" s="5" t="s">
        <v>98</v>
      </c>
    </row>
    <row r="30" spans="2:2">
      <c r="B30" s="5"/>
    </row>
    <row r="31" spans="2:2">
      <c r="B31" s="8" t="s">
        <v>117</v>
      </c>
    </row>
    <row r="32" spans="2:2">
      <c r="B32" s="5" t="s">
        <v>11</v>
      </c>
    </row>
    <row r="33" spans="1:3">
      <c r="B33" s="21">
        <v>2016</v>
      </c>
    </row>
    <row r="34" spans="1:3">
      <c r="B34" s="5" t="s">
        <v>90</v>
      </c>
    </row>
    <row r="35" spans="1:3">
      <c r="B35" s="7" t="s">
        <v>91</v>
      </c>
    </row>
    <row r="36" spans="1:3">
      <c r="B36" s="3" t="s">
        <v>121</v>
      </c>
    </row>
    <row r="37" spans="1:3">
      <c r="B37" s="7"/>
    </row>
    <row r="38" spans="1:3">
      <c r="B38" s="8" t="s">
        <v>180</v>
      </c>
      <c r="C38" s="3" t="s">
        <v>185</v>
      </c>
    </row>
    <row r="39" spans="1:3">
      <c r="B39" s="5" t="s">
        <v>11</v>
      </c>
    </row>
    <row r="40" spans="1:3">
      <c r="B40" s="21">
        <v>2016</v>
      </c>
    </row>
    <row r="41" spans="1:3">
      <c r="B41" s="5" t="s">
        <v>181</v>
      </c>
    </row>
    <row r="42" spans="1:3">
      <c r="B42" s="44" t="s">
        <v>182</v>
      </c>
    </row>
    <row r="43" spans="1:3">
      <c r="B43" s="3" t="s">
        <v>183</v>
      </c>
    </row>
    <row r="44" spans="1:3">
      <c r="B44" s="7"/>
    </row>
    <row r="45" spans="1:3">
      <c r="A45" s="1" t="s">
        <v>14</v>
      </c>
    </row>
    <row r="46" spans="1:3">
      <c r="A46" s="1"/>
    </row>
    <row r="47" spans="1:3">
      <c r="A47" s="31" t="s">
        <v>26</v>
      </c>
    </row>
    <row r="48" spans="1:3">
      <c r="A48" s="1"/>
    </row>
    <row r="49" spans="1:2">
      <c r="A49" s="3" t="s">
        <v>15</v>
      </c>
    </row>
    <row r="50" spans="1:2">
      <c r="A50" s="3" t="s">
        <v>16</v>
      </c>
    </row>
    <row r="51" spans="1:2">
      <c r="A51" s="3" t="s">
        <v>17</v>
      </c>
    </row>
    <row r="52" spans="1:2">
      <c r="A52" s="3" t="s">
        <v>18</v>
      </c>
      <c r="B52" s="5"/>
    </row>
    <row r="53" spans="1:2">
      <c r="B53" s="5"/>
    </row>
    <row r="54" spans="1:2">
      <c r="A54" s="3" t="s">
        <v>19</v>
      </c>
      <c r="B54" s="5"/>
    </row>
    <row r="55" spans="1:2">
      <c r="A55" s="3" t="s">
        <v>20</v>
      </c>
    </row>
    <row r="56" spans="1:2">
      <c r="A56" s="3" t="s">
        <v>21</v>
      </c>
      <c r="B56" s="9"/>
    </row>
    <row r="58" spans="1:2">
      <c r="A58" s="3" t="s">
        <v>22</v>
      </c>
    </row>
    <row r="59" spans="1:2">
      <c r="A59" s="3" t="s">
        <v>23</v>
      </c>
    </row>
    <row r="60" spans="1:2">
      <c r="A60" s="3" t="s">
        <v>24</v>
      </c>
    </row>
    <row r="61" spans="1:2">
      <c r="A61" s="3" t="s">
        <v>25</v>
      </c>
    </row>
  </sheetData>
  <hyperlinks>
    <hyperlink ref="E21" r:id="rId1" display="http://iopscience.iop.org/1748-9326/7/3/034034/media/erl426087suppdata.pdf" xr:uid="{00000000-0004-0000-0000-000000000000}"/>
    <hyperlink ref="B12" r:id="rId2" display="http://iopscience.iop.org/1748-9326/7/3/034034/media/erl426087suppdata.pdf" xr:uid="{00000000-0004-0000-0000-000001000000}"/>
    <hyperlink ref="E23" r:id="rId3" display="http://www.eia.gov/forecasts/aeo/excel/aeotab_2.xlsx" xr:uid="{00000000-0004-0000-0000-000002000000}"/>
    <hyperlink ref="B42" r:id="rId4" xr:uid="{86A25EBB-9DF4-F148-9E77-7B0A3C05CF25}"/>
  </hyperlinks>
  <pageMargins left="0.7" right="0.7" top="0.75" bottom="0.75" header="0.3" footer="0.3"/>
  <pageSetup orientation="portrait" horizontalDpi="1200" verticalDpi="1200" r:id="rId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9"/>
  <sheetViews>
    <sheetView workbookViewId="0">
      <selection sqref="A1:XFD1048576"/>
    </sheetView>
  </sheetViews>
  <sheetFormatPr baseColWidth="10" defaultColWidth="9.1640625" defaultRowHeight="15"/>
  <cols>
    <col min="1" max="1" width="39.83203125" style="3" customWidth="1"/>
    <col min="2" max="2" width="9.1640625" style="3"/>
    <col min="3" max="3" width="12" style="3" bestFit="1" customWidth="1"/>
    <col min="4" max="16384" width="9.1640625" style="3"/>
  </cols>
  <sheetData>
    <row r="1" spans="1:36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15">
        <f>Calculations!E16</f>
        <v>9588892600000</v>
      </c>
      <c r="C2" s="3">
        <f>B2*(1+Calculations!$E$26)</f>
        <v>9780670452000</v>
      </c>
      <c r="D2" s="3">
        <f>C2*(1+Calculations!$E$26)</f>
        <v>9976283861040</v>
      </c>
      <c r="E2" s="3">
        <f>D2*(1+Calculations!$E$26)</f>
        <v>10175809538260.801</v>
      </c>
      <c r="F2" s="3">
        <f>E2*(1+Calculations!$E$26)</f>
        <v>10379325729026.018</v>
      </c>
      <c r="G2" s="3">
        <f>F2*(1+Calculations!$E$26)</f>
        <v>10586912243606.539</v>
      </c>
      <c r="H2" s="3">
        <f>G2*(1+Calculations!$E$26)</f>
        <v>10798650488478.67</v>
      </c>
      <c r="I2" s="3">
        <f>H2*(1+Calculations!$E$26)</f>
        <v>11014623498248.244</v>
      </c>
      <c r="J2" s="3">
        <f>I2*(1+Calculations!$E$26)</f>
        <v>11234915968213.209</v>
      </c>
      <c r="K2" s="3">
        <f>J2*(1+Calculations!$E$26)</f>
        <v>11459614287577.473</v>
      </c>
      <c r="L2" s="3">
        <f>K2*(1+Calculations!$E$26)</f>
        <v>11688806573329.021</v>
      </c>
      <c r="M2" s="3">
        <f>L2*(1+Calculations!$E$26)</f>
        <v>11922582704795.602</v>
      </c>
      <c r="N2" s="3">
        <f>M2*(1+Calculations!$E$26)</f>
        <v>12161034358891.514</v>
      </c>
      <c r="O2" s="3">
        <f>N2*(1+Calculations!$E$26)</f>
        <v>12404255046069.344</v>
      </c>
      <c r="P2" s="3">
        <f>O2*(1+Calculations!$E$26)</f>
        <v>12652340146990.73</v>
      </c>
      <c r="Q2" s="3">
        <f>P2*(1+Calculations!$E$26)</f>
        <v>12905386949930.545</v>
      </c>
      <c r="R2" s="3">
        <f>Q2*(1+Calculations!$E$26)</f>
        <v>13163494688929.156</v>
      </c>
      <c r="S2" s="3">
        <f>R2*(1+Calculations!$E$26)</f>
        <v>13426764582707.74</v>
      </c>
      <c r="T2" s="3">
        <f>S2*(1+Calculations!$E$26)</f>
        <v>13695299874361.895</v>
      </c>
      <c r="U2" s="3">
        <f>T2*(1+Calculations!$E$26)</f>
        <v>13969205871849.133</v>
      </c>
      <c r="V2" s="3">
        <f>U2*(1+Calculations!$E$26)</f>
        <v>14248589989286.115</v>
      </c>
      <c r="W2" s="3">
        <f>V2*(1+Calculations!$E$26)</f>
        <v>14533561789071.838</v>
      </c>
      <c r="X2" s="3">
        <f>W2*(1+Calculations!$E$26)</f>
        <v>14824233024853.275</v>
      </c>
      <c r="Y2" s="3">
        <f>X2*(1+Calculations!$E$26)</f>
        <v>15120717685350.342</v>
      </c>
      <c r="Z2" s="3">
        <f>Y2*(1+Calculations!$E$26)</f>
        <v>15423132039057.35</v>
      </c>
      <c r="AA2" s="3">
        <f>Z2*(1+Calculations!$E$26)</f>
        <v>15731594679838.496</v>
      </c>
      <c r="AB2" s="3">
        <f>AA2*(1+Calculations!$E$26)</f>
        <v>16046226573435.266</v>
      </c>
      <c r="AC2" s="3">
        <f>AB2*(1+Calculations!$E$26)</f>
        <v>16367151104903.971</v>
      </c>
      <c r="AD2" s="3">
        <f>AC2*(1+Calculations!$E$26)</f>
        <v>16694494127002.051</v>
      </c>
      <c r="AE2" s="3">
        <f>AD2*(1+Calculations!$E$26)</f>
        <v>17028384009542.092</v>
      </c>
      <c r="AF2" s="3">
        <f>AE2*(1+Calculations!$E$26)</f>
        <v>17368951689732.934</v>
      </c>
      <c r="AG2" s="3">
        <f>AF2*(1+Calculations!$E$26)</f>
        <v>17716330723527.594</v>
      </c>
      <c r="AH2" s="3">
        <f>AG2*(1+Calculations!$E$26)</f>
        <v>18070657337998.145</v>
      </c>
      <c r="AI2" s="3">
        <f>AH2*(1+Calculations!$E$26)</f>
        <v>18432070484758.109</v>
      </c>
      <c r="AJ2" s="3">
        <f>AI2*(1+Calculations!$E$26)</f>
        <v>18800711894453.273</v>
      </c>
    </row>
    <row r="3" spans="1:36">
      <c r="A3" s="3" t="s">
        <v>3</v>
      </c>
      <c r="B3" s="15">
        <f>Calculations!E17</f>
        <v>58602474000000</v>
      </c>
      <c r="C3" s="3">
        <f>B3*(1+Calculations!$E$26)</f>
        <v>59774523480000</v>
      </c>
      <c r="D3" s="3">
        <f>C3*(1+Calculations!$E$26)</f>
        <v>60970013949600</v>
      </c>
      <c r="E3" s="3">
        <f>D3*(1+Calculations!$E$26)</f>
        <v>62189414228592</v>
      </c>
      <c r="F3" s="3">
        <f>E3*(1+Calculations!$E$26)</f>
        <v>63433202513163.844</v>
      </c>
      <c r="G3" s="3">
        <f>F3*(1+Calculations!$E$26)</f>
        <v>64701866563427.125</v>
      </c>
      <c r="H3" s="3">
        <f>G3*(1+Calculations!$E$26)</f>
        <v>65995903894695.672</v>
      </c>
      <c r="I3" s="3">
        <f>H3*(1+Calculations!$E$26)</f>
        <v>67315821972589.586</v>
      </c>
      <c r="J3" s="3">
        <f>I3*(1+Calculations!$E$26)</f>
        <v>68662138412041.375</v>
      </c>
      <c r="K3" s="3">
        <f>J3*(1+Calculations!$E$26)</f>
        <v>70035381180282.203</v>
      </c>
      <c r="L3" s="3">
        <f>K3*(1+Calculations!$E$26)</f>
        <v>71436088803887.844</v>
      </c>
      <c r="M3" s="3">
        <f>L3*(1+Calculations!$E$26)</f>
        <v>72864810579965.609</v>
      </c>
      <c r="N3" s="3">
        <f>M3*(1+Calculations!$E$26)</f>
        <v>74322106791564.922</v>
      </c>
      <c r="O3" s="3">
        <f>N3*(1+Calculations!$E$26)</f>
        <v>75808548927396.219</v>
      </c>
      <c r="P3" s="3">
        <f>O3*(1+Calculations!$E$26)</f>
        <v>77324719905944.141</v>
      </c>
      <c r="Q3" s="3">
        <f>P3*(1+Calculations!$E$26)</f>
        <v>78871214304063.031</v>
      </c>
      <c r="R3" s="3">
        <f>Q3*(1+Calculations!$E$26)</f>
        <v>80448638590144.297</v>
      </c>
      <c r="S3" s="3">
        <f>R3*(1+Calculations!$E$26)</f>
        <v>82057611361947.188</v>
      </c>
      <c r="T3" s="3">
        <f>S3*(1+Calculations!$E$26)</f>
        <v>83698763589186.125</v>
      </c>
      <c r="U3" s="3">
        <f>T3*(1+Calculations!$E$26)</f>
        <v>85372738860969.844</v>
      </c>
      <c r="V3" s="3">
        <f>U3*(1+Calculations!$E$26)</f>
        <v>87080193638189.234</v>
      </c>
      <c r="W3" s="3">
        <f>V3*(1+Calculations!$E$26)</f>
        <v>88821797510953.016</v>
      </c>
      <c r="X3" s="3">
        <f>W3*(1+Calculations!$E$26)</f>
        <v>90598233461172.078</v>
      </c>
      <c r="Y3" s="3">
        <f>X3*(1+Calculations!$E$26)</f>
        <v>92410198130395.516</v>
      </c>
      <c r="Z3" s="3">
        <f>Y3*(1+Calculations!$E$26)</f>
        <v>94258402093003.422</v>
      </c>
      <c r="AA3" s="3">
        <f>Z3*(1+Calculations!$E$26)</f>
        <v>96143570134863.484</v>
      </c>
      <c r="AB3" s="3">
        <f>AA3*(1+Calculations!$E$26)</f>
        <v>98066441537560.75</v>
      </c>
      <c r="AC3" s="3">
        <f>AB3*(1+Calculations!$E$26)</f>
        <v>100027770368311.97</v>
      </c>
      <c r="AD3" s="3">
        <f>AC3*(1+Calculations!$E$26)</f>
        <v>102028325775678.2</v>
      </c>
      <c r="AE3" s="3">
        <f>AD3*(1+Calculations!$E$26)</f>
        <v>104068892291191.77</v>
      </c>
      <c r="AF3" s="3">
        <f>AE3*(1+Calculations!$E$26)</f>
        <v>106150270137015.61</v>
      </c>
      <c r="AG3" s="3">
        <f>AF3*(1+Calculations!$E$26)</f>
        <v>108273275539755.92</v>
      </c>
      <c r="AH3" s="3">
        <f>AG3*(1+Calculations!$E$26)</f>
        <v>110438741050551.05</v>
      </c>
      <c r="AI3" s="3">
        <f>AH3*(1+Calculations!$E$26)</f>
        <v>112647515871562.06</v>
      </c>
      <c r="AJ3" s="3">
        <f>AI3*(1+Calculations!$E$26)</f>
        <v>114900466188993.31</v>
      </c>
    </row>
    <row r="4" spans="1:36">
      <c r="A4" s="3" t="s">
        <v>4</v>
      </c>
      <c r="B4" s="15">
        <f>Calculations!E18</f>
        <v>145765953200000</v>
      </c>
      <c r="C4" s="3">
        <f>B4*(1+Calculations!$E$26)</f>
        <v>148681272264000</v>
      </c>
      <c r="D4" s="3">
        <f>C4*(1+Calculations!$E$26)</f>
        <v>151654897709280</v>
      </c>
      <c r="E4" s="3">
        <f>D4*(1+Calculations!$E$26)</f>
        <v>154687995663465.59</v>
      </c>
      <c r="F4" s="3">
        <f>E4*(1+Calculations!$E$26)</f>
        <v>157781755576734.91</v>
      </c>
      <c r="G4" s="3">
        <f>F4*(1+Calculations!$E$26)</f>
        <v>160937390688269.59</v>
      </c>
      <c r="H4" s="3">
        <f>G4*(1+Calculations!$E$26)</f>
        <v>164156138502035</v>
      </c>
      <c r="I4" s="3">
        <f>H4*(1+Calculations!$E$26)</f>
        <v>167439261272075.69</v>
      </c>
      <c r="J4" s="3">
        <f>I4*(1+Calculations!$E$26)</f>
        <v>170788046497517.22</v>
      </c>
      <c r="K4" s="3">
        <f>J4*(1+Calculations!$E$26)</f>
        <v>174203807427467.56</v>
      </c>
      <c r="L4" s="3">
        <f>K4*(1+Calculations!$E$26)</f>
        <v>177687883576016.91</v>
      </c>
      <c r="M4" s="3">
        <f>L4*(1+Calculations!$E$26)</f>
        <v>181241641247537.25</v>
      </c>
      <c r="N4" s="3">
        <f>M4*(1+Calculations!$E$26)</f>
        <v>184866474072488</v>
      </c>
      <c r="O4" s="3">
        <f>N4*(1+Calculations!$E$26)</f>
        <v>188563803553937.75</v>
      </c>
      <c r="P4" s="3">
        <f>O4*(1+Calculations!$E$26)</f>
        <v>192335079625016.5</v>
      </c>
      <c r="Q4" s="3">
        <f>P4*(1+Calculations!$E$26)</f>
        <v>196181781217516.84</v>
      </c>
      <c r="R4" s="3">
        <f>Q4*(1+Calculations!$E$26)</f>
        <v>200105416841867.19</v>
      </c>
      <c r="S4" s="3">
        <f>R4*(1+Calculations!$E$26)</f>
        <v>204107525178704.53</v>
      </c>
      <c r="T4" s="3">
        <f>S4*(1+Calculations!$E$26)</f>
        <v>208189675682278.62</v>
      </c>
      <c r="U4" s="3">
        <f>T4*(1+Calculations!$E$26)</f>
        <v>212353469195924.19</v>
      </c>
      <c r="V4" s="3">
        <f>U4*(1+Calculations!$E$26)</f>
        <v>216600538579842.69</v>
      </c>
      <c r="W4" s="3">
        <f>V4*(1+Calculations!$E$26)</f>
        <v>220932549351439.53</v>
      </c>
      <c r="X4" s="3">
        <f>W4*(1+Calculations!$E$26)</f>
        <v>225351200338468.31</v>
      </c>
      <c r="Y4" s="3">
        <f>X4*(1+Calculations!$E$26)</f>
        <v>229858224345237.69</v>
      </c>
      <c r="Z4" s="3">
        <f>Y4*(1+Calculations!$E$26)</f>
        <v>234455388832142.44</v>
      </c>
      <c r="AA4" s="3">
        <f>Z4*(1+Calculations!$E$26)</f>
        <v>239144496608785.28</v>
      </c>
      <c r="AB4" s="3">
        <f>AA4*(1+Calculations!$E$26)</f>
        <v>243927386540961</v>
      </c>
      <c r="AC4" s="3">
        <f>AB4*(1+Calculations!$E$26)</f>
        <v>248805934271780.22</v>
      </c>
      <c r="AD4" s="3">
        <f>AC4*(1+Calculations!$E$26)</f>
        <v>253782052957215.81</v>
      </c>
      <c r="AE4" s="3">
        <f>AD4*(1+Calculations!$E$26)</f>
        <v>258857694016360.12</v>
      </c>
      <c r="AF4" s="3">
        <f>AE4*(1+Calculations!$E$26)</f>
        <v>264034847896687.34</v>
      </c>
      <c r="AG4" s="3">
        <f>AF4*(1+Calculations!$E$26)</f>
        <v>269315544854621.09</v>
      </c>
      <c r="AH4" s="3">
        <f>AG4*(1+Calculations!$E$26)</f>
        <v>274701855751713.53</v>
      </c>
      <c r="AI4" s="3">
        <f>AH4*(1+Calculations!$E$26)</f>
        <v>280195892866747.81</v>
      </c>
      <c r="AJ4" s="3">
        <f>AI4*(1+Calculations!$E$26)</f>
        <v>285799810724082.75</v>
      </c>
    </row>
    <row r="5" spans="1:36">
      <c r="A5" s="3" t="s">
        <v>5</v>
      </c>
      <c r="B5" s="15">
        <f>Calculations!E19</f>
        <v>70040524400000</v>
      </c>
      <c r="C5" s="3">
        <f>B5*(1+Calculations!$E$26)</f>
        <v>71441334888000</v>
      </c>
      <c r="D5" s="3">
        <f>C5*(1+Calculations!$E$26)</f>
        <v>72870161585760</v>
      </c>
      <c r="E5" s="3">
        <f>D5*(1+Calculations!$E$26)</f>
        <v>74327564817475.203</v>
      </c>
      <c r="F5" s="3">
        <f>E5*(1+Calculations!$E$26)</f>
        <v>75814116113824.703</v>
      </c>
      <c r="G5" s="3">
        <f>F5*(1+Calculations!$E$26)</f>
        <v>77330398436101.203</v>
      </c>
      <c r="H5" s="3">
        <f>G5*(1+Calculations!$E$26)</f>
        <v>78877006404823.234</v>
      </c>
      <c r="I5" s="3">
        <f>H5*(1+Calculations!$E$26)</f>
        <v>80454546532919.703</v>
      </c>
      <c r="J5" s="3">
        <f>I5*(1+Calculations!$E$26)</f>
        <v>82063637463578.094</v>
      </c>
      <c r="K5" s="3">
        <f>J5*(1+Calculations!$E$26)</f>
        <v>83704910212849.656</v>
      </c>
      <c r="L5" s="3">
        <f>K5*(1+Calculations!$E$26)</f>
        <v>85379008417106.656</v>
      </c>
      <c r="M5" s="3">
        <f>L5*(1+Calculations!$E$26)</f>
        <v>87086588585448.797</v>
      </c>
      <c r="N5" s="3">
        <f>M5*(1+Calculations!$E$26)</f>
        <v>88828320357157.781</v>
      </c>
      <c r="O5" s="3">
        <f>N5*(1+Calculations!$E$26)</f>
        <v>90604886764300.938</v>
      </c>
      <c r="P5" s="3">
        <f>O5*(1+Calculations!$E$26)</f>
        <v>92416984499586.953</v>
      </c>
      <c r="Q5" s="3">
        <f>P5*(1+Calculations!$E$26)</f>
        <v>94265324189578.688</v>
      </c>
      <c r="R5" s="3">
        <f>Q5*(1+Calculations!$E$26)</f>
        <v>96150630673370.266</v>
      </c>
      <c r="S5" s="3">
        <f>R5*(1+Calculations!$E$26)</f>
        <v>98073643286837.672</v>
      </c>
      <c r="T5" s="3">
        <f>S5*(1+Calculations!$E$26)</f>
        <v>100035116152574.42</v>
      </c>
      <c r="U5" s="3">
        <f>T5*(1+Calculations!$E$26)</f>
        <v>102035818475625.91</v>
      </c>
      <c r="V5" s="3">
        <f>U5*(1+Calculations!$E$26)</f>
        <v>104076534845138.42</v>
      </c>
      <c r="W5" s="3">
        <f>V5*(1+Calculations!$E$26)</f>
        <v>106158065542041.19</v>
      </c>
      <c r="X5" s="3">
        <f>W5*(1+Calculations!$E$26)</f>
        <v>108281226852882.02</v>
      </c>
      <c r="Y5" s="3">
        <f>X5*(1+Calculations!$E$26)</f>
        <v>110446851389939.66</v>
      </c>
      <c r="Z5" s="3">
        <f>Y5*(1+Calculations!$E$26)</f>
        <v>112655788417738.45</v>
      </c>
      <c r="AA5" s="3">
        <f>Z5*(1+Calculations!$E$26)</f>
        <v>114908904186093.22</v>
      </c>
      <c r="AB5" s="3">
        <f>AA5*(1+Calculations!$E$26)</f>
        <v>117207082269815.08</v>
      </c>
      <c r="AC5" s="3">
        <f>AB5*(1+Calculations!$E$26)</f>
        <v>119551223915211.38</v>
      </c>
      <c r="AD5" s="3">
        <f>AC5*(1+Calculations!$E$26)</f>
        <v>121942248393515.61</v>
      </c>
      <c r="AE5" s="3">
        <f>AD5*(1+Calculations!$E$26)</f>
        <v>124381093361385.92</v>
      </c>
      <c r="AF5" s="3">
        <f>AE5*(1+Calculations!$E$26)</f>
        <v>126868715228613.64</v>
      </c>
      <c r="AG5" s="3">
        <f>AF5*(1+Calculations!$E$26)</f>
        <v>129406089533185.92</v>
      </c>
      <c r="AH5" s="3">
        <f>AG5*(1+Calculations!$E$26)</f>
        <v>131994211323849.64</v>
      </c>
      <c r="AI5" s="3">
        <f>AH5*(1+Calculations!$E$26)</f>
        <v>134634095550326.64</v>
      </c>
      <c r="AJ5" s="3">
        <f>AI5*(1+Calculations!$E$26)</f>
        <v>137326777461333.17</v>
      </c>
    </row>
    <row r="6" spans="1:36">
      <c r="A6" s="3" t="s">
        <v>6</v>
      </c>
      <c r="B6" s="15">
        <f>Calculations!E20</f>
        <v>10107339200000</v>
      </c>
      <c r="C6" s="3">
        <f>B6*(1+Calculations!$E$26)</f>
        <v>10309485984000</v>
      </c>
      <c r="D6" s="3">
        <f>C6*(1+Calculations!$E$26)</f>
        <v>10515675703680</v>
      </c>
      <c r="E6" s="3">
        <f>D6*(1+Calculations!$E$26)</f>
        <v>10725989217753.6</v>
      </c>
      <c r="F6" s="3">
        <f>E6*(1+Calculations!$E$26)</f>
        <v>10940509002108.672</v>
      </c>
      <c r="G6" s="3">
        <f>F6*(1+Calculations!$E$26)</f>
        <v>11159319182150.846</v>
      </c>
      <c r="H6" s="3">
        <f>G6*(1+Calculations!$E$26)</f>
        <v>11382505565793.863</v>
      </c>
      <c r="I6" s="3">
        <f>H6*(1+Calculations!$E$26)</f>
        <v>11610155677109.74</v>
      </c>
      <c r="J6" s="3">
        <f>I6*(1+Calculations!$E$26)</f>
        <v>11842358790651.936</v>
      </c>
      <c r="K6" s="3">
        <f>J6*(1+Calculations!$E$26)</f>
        <v>12079205966464.975</v>
      </c>
      <c r="L6" s="3">
        <f>K6*(1+Calculations!$E$26)</f>
        <v>12320790085794.273</v>
      </c>
      <c r="M6" s="3">
        <f>L6*(1+Calculations!$E$26)</f>
        <v>12567205887510.158</v>
      </c>
      <c r="N6" s="3">
        <f>M6*(1+Calculations!$E$26)</f>
        <v>12818550005260.361</v>
      </c>
      <c r="O6" s="3">
        <f>N6*(1+Calculations!$E$26)</f>
        <v>13074921005365.568</v>
      </c>
      <c r="P6" s="3">
        <f>O6*(1+Calculations!$E$26)</f>
        <v>13336419425472.881</v>
      </c>
      <c r="Q6" s="3">
        <f>P6*(1+Calculations!$E$26)</f>
        <v>13603147813982.338</v>
      </c>
      <c r="R6" s="3">
        <f>Q6*(1+Calculations!$E$26)</f>
        <v>13875210770261.984</v>
      </c>
      <c r="S6" s="3">
        <f>R6*(1+Calculations!$E$26)</f>
        <v>14152714985667.225</v>
      </c>
      <c r="T6" s="3">
        <f>S6*(1+Calculations!$E$26)</f>
        <v>14435769285380.57</v>
      </c>
      <c r="U6" s="3">
        <f>T6*(1+Calculations!$E$26)</f>
        <v>14724484671088.182</v>
      </c>
      <c r="V6" s="3">
        <f>U6*(1+Calculations!$E$26)</f>
        <v>15018974364509.945</v>
      </c>
      <c r="W6" s="3">
        <f>V6*(1+Calculations!$E$26)</f>
        <v>15319353851800.145</v>
      </c>
      <c r="X6" s="3">
        <f>W6*(1+Calculations!$E$26)</f>
        <v>15625740928836.148</v>
      </c>
      <c r="Y6" s="3">
        <f>X6*(1+Calculations!$E$26)</f>
        <v>15938255747412.871</v>
      </c>
      <c r="Z6" s="3">
        <f>Y6*(1+Calculations!$E$26)</f>
        <v>16257020862361.129</v>
      </c>
      <c r="AA6" s="3">
        <f>Z6*(1+Calculations!$E$26)</f>
        <v>16582161279608.352</v>
      </c>
      <c r="AB6" s="3">
        <f>AA6*(1+Calculations!$E$26)</f>
        <v>16913804505200.52</v>
      </c>
      <c r="AC6" s="3">
        <f>AB6*(1+Calculations!$E$26)</f>
        <v>17252080595304.529</v>
      </c>
      <c r="AD6" s="3">
        <f>AC6*(1+Calculations!$E$26)</f>
        <v>17597122207210.621</v>
      </c>
      <c r="AE6" s="3">
        <f>AD6*(1+Calculations!$E$26)</f>
        <v>17949064651354.832</v>
      </c>
      <c r="AF6" s="3">
        <f>AE6*(1+Calculations!$E$26)</f>
        <v>18308045944381.93</v>
      </c>
      <c r="AG6" s="3">
        <f>AF6*(1+Calculations!$E$26)</f>
        <v>18674206863269.57</v>
      </c>
      <c r="AH6" s="3">
        <f>AG6*(1+Calculations!$E$26)</f>
        <v>19047691000534.961</v>
      </c>
      <c r="AI6" s="3">
        <f>AH6*(1+Calculations!$E$26)</f>
        <v>19428644820545.66</v>
      </c>
      <c r="AJ6" s="3">
        <f>AI6*(1+Calculations!$E$26)</f>
        <v>19817217716956.574</v>
      </c>
    </row>
    <row r="7" spans="1:36">
      <c r="A7" s="3" t="s">
        <v>7</v>
      </c>
      <c r="B7" s="15">
        <f>Calculations!E21</f>
        <v>0</v>
      </c>
      <c r="C7" s="3">
        <f>B7*(1+Calculations!$E$26)</f>
        <v>0</v>
      </c>
      <c r="D7" s="3">
        <f>C7*(1+Calculations!$E$26)</f>
        <v>0</v>
      </c>
      <c r="E7" s="3">
        <f>D7*(1+Calculations!$E$26)</f>
        <v>0</v>
      </c>
      <c r="F7" s="3">
        <f>E7*(1+Calculations!$E$26)</f>
        <v>0</v>
      </c>
      <c r="G7" s="3">
        <f>F7*(1+Calculations!$E$26)</f>
        <v>0</v>
      </c>
      <c r="H7" s="3">
        <f>G7*(1+Calculations!$E$26)</f>
        <v>0</v>
      </c>
      <c r="I7" s="3">
        <f>H7*(1+Calculations!$E$26)</f>
        <v>0</v>
      </c>
      <c r="J7" s="3">
        <f>I7*(1+Calculations!$E$26)</f>
        <v>0</v>
      </c>
      <c r="K7" s="3">
        <f>J7*(1+Calculations!$E$26)</f>
        <v>0</v>
      </c>
      <c r="L7" s="3">
        <f>K7*(1+Calculations!$E$26)</f>
        <v>0</v>
      </c>
      <c r="M7" s="3">
        <f>L7*(1+Calculations!$E$26)</f>
        <v>0</v>
      </c>
      <c r="N7" s="3">
        <f>M7*(1+Calculations!$E$26)</f>
        <v>0</v>
      </c>
      <c r="O7" s="3">
        <f>N7*(1+Calculations!$E$26)</f>
        <v>0</v>
      </c>
      <c r="P7" s="3">
        <f>O7*(1+Calculations!$E$26)</f>
        <v>0</v>
      </c>
      <c r="Q7" s="3">
        <f>P7*(1+Calculations!$E$26)</f>
        <v>0</v>
      </c>
      <c r="R7" s="3">
        <f>Q7*(1+Calculations!$E$26)</f>
        <v>0</v>
      </c>
      <c r="S7" s="3">
        <f>R7*(1+Calculations!$E$26)</f>
        <v>0</v>
      </c>
      <c r="T7" s="3">
        <f>S7*(1+Calculations!$E$26)</f>
        <v>0</v>
      </c>
      <c r="U7" s="3">
        <f>T7*(1+Calculations!$E$26)</f>
        <v>0</v>
      </c>
      <c r="V7" s="3">
        <f>U7*(1+Calculations!$E$26)</f>
        <v>0</v>
      </c>
      <c r="W7" s="3">
        <f>V7*(1+Calculations!$E$26)</f>
        <v>0</v>
      </c>
      <c r="X7" s="3">
        <f>W7*(1+Calculations!$E$26)</f>
        <v>0</v>
      </c>
      <c r="Y7" s="3">
        <f>X7*(1+Calculations!$E$26)</f>
        <v>0</v>
      </c>
      <c r="Z7" s="3">
        <f>Y7*(1+Calculations!$E$26)</f>
        <v>0</v>
      </c>
      <c r="AA7" s="3">
        <f>Z7*(1+Calculations!$E$26)</f>
        <v>0</v>
      </c>
      <c r="AB7" s="3">
        <f>AA7*(1+Calculations!$E$26)</f>
        <v>0</v>
      </c>
      <c r="AC7" s="3">
        <f>AB7*(1+Calculations!$E$26)</f>
        <v>0</v>
      </c>
      <c r="AD7" s="3">
        <f>AC7*(1+Calculations!$E$26)</f>
        <v>0</v>
      </c>
      <c r="AE7" s="3">
        <f>AD7*(1+Calculations!$E$26)</f>
        <v>0</v>
      </c>
      <c r="AF7" s="3">
        <f>AE7*(1+Calculations!$E$26)</f>
        <v>0</v>
      </c>
      <c r="AG7" s="3">
        <f>AF7*(1+Calculations!$E$26)</f>
        <v>0</v>
      </c>
      <c r="AH7" s="3">
        <f>AG7*(1+Calculations!$E$26)</f>
        <v>0</v>
      </c>
      <c r="AI7" s="3">
        <f>AH7*(1+Calculations!$E$26)</f>
        <v>0</v>
      </c>
      <c r="AJ7" s="3">
        <f>AI7*(1+Calculations!$E$26)</f>
        <v>0</v>
      </c>
    </row>
    <row r="8" spans="1:36">
      <c r="A8" s="3" t="s">
        <v>9</v>
      </c>
      <c r="B8" s="15">
        <f>Calculations!E22</f>
        <v>4849824358400</v>
      </c>
      <c r="C8" s="3">
        <f>B8*(1+Calculations!$E$26)</f>
        <v>4946820845568</v>
      </c>
      <c r="D8" s="3">
        <f>C8*(1+Calculations!$E$26)</f>
        <v>5045757262479.3604</v>
      </c>
      <c r="E8" s="3">
        <f>D8*(1+Calculations!$E$26)</f>
        <v>5146672407728.9473</v>
      </c>
      <c r="F8" s="3">
        <f>E8*(1+Calculations!$E$26)</f>
        <v>5249605855883.5264</v>
      </c>
      <c r="G8" s="3">
        <f>F8*(1+Calculations!$E$26)</f>
        <v>5354597973001.1973</v>
      </c>
      <c r="H8" s="3">
        <f>G8*(1+Calculations!$E$26)</f>
        <v>5461689932461.2217</v>
      </c>
      <c r="I8" s="3">
        <f>H8*(1+Calculations!$E$26)</f>
        <v>5570923731110.4463</v>
      </c>
      <c r="J8" s="3">
        <f>I8*(1+Calculations!$E$26)</f>
        <v>5682342205732.6553</v>
      </c>
      <c r="K8" s="3">
        <f>J8*(1+Calculations!$E$26)</f>
        <v>5795989049847.3086</v>
      </c>
      <c r="L8" s="3">
        <f>K8*(1+Calculations!$E$26)</f>
        <v>5911908830844.2549</v>
      </c>
      <c r="M8" s="3">
        <f>L8*(1+Calculations!$E$26)</f>
        <v>6030147007461.1396</v>
      </c>
      <c r="N8" s="3">
        <f>M8*(1+Calculations!$E$26)</f>
        <v>6150749947610.3623</v>
      </c>
      <c r="O8" s="3">
        <f>N8*(1+Calculations!$E$26)</f>
        <v>6273764946562.5693</v>
      </c>
      <c r="P8" s="3">
        <f>O8*(1+Calculations!$E$26)</f>
        <v>6399240245493.8213</v>
      </c>
      <c r="Q8" s="3">
        <f>P8*(1+Calculations!$E$26)</f>
        <v>6527225050403.6982</v>
      </c>
      <c r="R8" s="3">
        <f>Q8*(1+Calculations!$E$26)</f>
        <v>6657769551411.7725</v>
      </c>
      <c r="S8" s="3">
        <f>R8*(1+Calculations!$E$26)</f>
        <v>6790924942440.0078</v>
      </c>
      <c r="T8" s="3">
        <f>S8*(1+Calculations!$E$26)</f>
        <v>6926743441288.8076</v>
      </c>
      <c r="U8" s="3">
        <f>T8*(1+Calculations!$E$26)</f>
        <v>7065278310114.584</v>
      </c>
      <c r="V8" s="3">
        <f>U8*(1+Calculations!$E$26)</f>
        <v>7206583876316.876</v>
      </c>
      <c r="W8" s="3">
        <f>V8*(1+Calculations!$E$26)</f>
        <v>7350715553843.2139</v>
      </c>
      <c r="X8" s="3">
        <f>W8*(1+Calculations!$E$26)</f>
        <v>7497729864920.0781</v>
      </c>
      <c r="Y8" s="3">
        <f>X8*(1+Calculations!$E$26)</f>
        <v>7647684462218.4795</v>
      </c>
      <c r="Z8" s="3">
        <f>Y8*(1+Calculations!$E$26)</f>
        <v>7800638151462.8496</v>
      </c>
      <c r="AA8" s="3">
        <f>Z8*(1+Calculations!$E$26)</f>
        <v>7956650914492.1064</v>
      </c>
      <c r="AB8" s="3">
        <f>AA8*(1+Calculations!$E$26)</f>
        <v>8115783932781.9482</v>
      </c>
      <c r="AC8" s="3">
        <f>AB8*(1+Calculations!$E$26)</f>
        <v>8278099611437.5869</v>
      </c>
      <c r="AD8" s="3">
        <f>AC8*(1+Calculations!$E$26)</f>
        <v>8443661603666.3389</v>
      </c>
      <c r="AE8" s="3">
        <f>AD8*(1+Calculations!$E$26)</f>
        <v>8612534835739.666</v>
      </c>
      <c r="AF8" s="3">
        <f>AE8*(1+Calculations!$E$26)</f>
        <v>8784785532454.46</v>
      </c>
      <c r="AG8" s="3">
        <f>AF8*(1+Calculations!$E$26)</f>
        <v>8960481243103.5488</v>
      </c>
      <c r="AH8" s="3">
        <f>AG8*(1+Calculations!$E$26)</f>
        <v>9139690867965.6191</v>
      </c>
      <c r="AI8" s="3">
        <f>AH8*(1+Calculations!$E$26)</f>
        <v>9322484685324.9316</v>
      </c>
      <c r="AJ8" s="3">
        <f>AI8*(1+Calculations!$E$26)</f>
        <v>9508934379031.4297</v>
      </c>
    </row>
    <row r="9" spans="1:36">
      <c r="A9" s="3" t="s">
        <v>8</v>
      </c>
      <c r="B9" s="15">
        <f>Calculations!E23</f>
        <v>320057843000000.06</v>
      </c>
      <c r="C9" s="3">
        <f>B9*(1+Calculations!$E$26)</f>
        <v>326458999860000.06</v>
      </c>
      <c r="D9" s="3">
        <f>C9*(1+Calculations!$E$26)</f>
        <v>332988179857200.06</v>
      </c>
      <c r="E9" s="3">
        <f>D9*(1+Calculations!$E$26)</f>
        <v>339647943454344.06</v>
      </c>
      <c r="F9" s="3">
        <f>E9*(1+Calculations!$E$26)</f>
        <v>346440902323430.94</v>
      </c>
      <c r="G9" s="3">
        <f>F9*(1+Calculations!$E$26)</f>
        <v>353369720369899.56</v>
      </c>
      <c r="H9" s="3">
        <f>G9*(1+Calculations!$E$26)</f>
        <v>360437114777297.56</v>
      </c>
      <c r="I9" s="3">
        <f>H9*(1+Calculations!$E$26)</f>
        <v>367645857072843.5</v>
      </c>
      <c r="J9" s="3">
        <f>I9*(1+Calculations!$E$26)</f>
        <v>374998774214300.38</v>
      </c>
      <c r="K9" s="3">
        <f>J9*(1+Calculations!$E$26)</f>
        <v>382498749698586.38</v>
      </c>
      <c r="L9" s="3">
        <f>K9*(1+Calculations!$E$26)</f>
        <v>390148724692558.12</v>
      </c>
      <c r="M9" s="3">
        <f>L9*(1+Calculations!$E$26)</f>
        <v>397951699186409.31</v>
      </c>
      <c r="N9" s="3">
        <f>M9*(1+Calculations!$E$26)</f>
        <v>405910733170137.5</v>
      </c>
      <c r="O9" s="3">
        <f>N9*(1+Calculations!$E$26)</f>
        <v>414028947833540.25</v>
      </c>
      <c r="P9" s="3">
        <f>O9*(1+Calculations!$E$26)</f>
        <v>422309526790211.06</v>
      </c>
      <c r="Q9" s="3">
        <f>P9*(1+Calculations!$E$26)</f>
        <v>430755717326015.31</v>
      </c>
      <c r="R9" s="3">
        <f>Q9*(1+Calculations!$E$26)</f>
        <v>439370831672535.62</v>
      </c>
      <c r="S9" s="3">
        <f>R9*(1+Calculations!$E$26)</f>
        <v>448158248305986.38</v>
      </c>
      <c r="T9" s="3">
        <f>S9*(1+Calculations!$E$26)</f>
        <v>457121413272106.12</v>
      </c>
      <c r="U9" s="3">
        <f>T9*(1+Calculations!$E$26)</f>
        <v>466263841537548.25</v>
      </c>
      <c r="V9" s="3">
        <f>U9*(1+Calculations!$E$26)</f>
        <v>475589118368299.25</v>
      </c>
      <c r="W9" s="3">
        <f>V9*(1+Calculations!$E$26)</f>
        <v>485100900735665.25</v>
      </c>
      <c r="X9" s="3">
        <f>W9*(1+Calculations!$E$26)</f>
        <v>494802918750378.56</v>
      </c>
      <c r="Y9" s="3">
        <f>X9*(1+Calculations!$E$26)</f>
        <v>504698977125386.12</v>
      </c>
      <c r="Z9" s="3">
        <f>Y9*(1+Calculations!$E$26)</f>
        <v>514792956667893.88</v>
      </c>
      <c r="AA9" s="3">
        <f>Z9*(1+Calculations!$E$26)</f>
        <v>525088815801251.75</v>
      </c>
      <c r="AB9" s="3">
        <f>AA9*(1+Calculations!$E$26)</f>
        <v>535590592117276.81</v>
      </c>
      <c r="AC9" s="3">
        <f>AB9*(1+Calculations!$E$26)</f>
        <v>546302403959622.38</v>
      </c>
      <c r="AD9" s="3">
        <f>AC9*(1+Calculations!$E$26)</f>
        <v>557228452038814.81</v>
      </c>
      <c r="AE9" s="3">
        <f>AD9*(1+Calculations!$E$26)</f>
        <v>568373021079591.12</v>
      </c>
      <c r="AF9" s="3">
        <f>AE9*(1+Calculations!$E$26)</f>
        <v>579740481501183</v>
      </c>
      <c r="AG9" s="3">
        <f>AF9*(1+Calculations!$E$26)</f>
        <v>591335291131206.62</v>
      </c>
      <c r="AH9" s="3">
        <f>AG9*(1+Calculations!$E$26)</f>
        <v>603161996953830.75</v>
      </c>
      <c r="AI9" s="3">
        <f>AH9*(1+Calculations!$E$26)</f>
        <v>615225236892907.38</v>
      </c>
      <c r="AJ9" s="3">
        <f>AI9*(1+Calculations!$E$26)</f>
        <v>627529741630765.5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9"/>
  <sheetViews>
    <sheetView topLeftCell="C1" workbookViewId="0">
      <selection activeCell="C1" sqref="A1:XFD1048576"/>
    </sheetView>
  </sheetViews>
  <sheetFormatPr baseColWidth="10" defaultColWidth="9.1640625" defaultRowHeight="15"/>
  <cols>
    <col min="1" max="1" width="39.83203125" style="3" customWidth="1"/>
    <col min="2" max="16384" width="9.1640625" style="3"/>
  </cols>
  <sheetData>
    <row r="1" spans="1:36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3">
        <f>Calculations!C16</f>
        <v>0</v>
      </c>
      <c r="C2" s="3">
        <f>B2*(1+Calculations!$C$26)</f>
        <v>0</v>
      </c>
      <c r="D2" s="3">
        <f>C2*(1+Calculations!$C$26)</f>
        <v>0</v>
      </c>
      <c r="E2" s="3">
        <f>D2*(1+Calculations!$C$26)</f>
        <v>0</v>
      </c>
      <c r="F2" s="3">
        <f>E2*(1+Calculations!$C$26)</f>
        <v>0</v>
      </c>
      <c r="G2" s="3">
        <f>F2*(1+Calculations!$C$26)</f>
        <v>0</v>
      </c>
      <c r="H2" s="3">
        <f>G2*(1+Calculations!$C$26)</f>
        <v>0</v>
      </c>
      <c r="I2" s="3">
        <f>H2*(1+Calculations!$C$26)</f>
        <v>0</v>
      </c>
      <c r="J2" s="3">
        <f>I2*(1+Calculations!$C$26)</f>
        <v>0</v>
      </c>
      <c r="K2" s="3">
        <f>J2*(1+Calculations!$C$26)</f>
        <v>0</v>
      </c>
      <c r="L2" s="3">
        <f>K2*(1+Calculations!$C$26)</f>
        <v>0</v>
      </c>
      <c r="M2" s="3">
        <f>L2*(1+Calculations!$C$26)</f>
        <v>0</v>
      </c>
      <c r="N2" s="3">
        <f>M2*(1+Calculations!$C$26)</f>
        <v>0</v>
      </c>
      <c r="O2" s="3">
        <f>N2*(1+Calculations!$C$26)</f>
        <v>0</v>
      </c>
      <c r="P2" s="3">
        <f>O2*(1+Calculations!$C$26)</f>
        <v>0</v>
      </c>
      <c r="Q2" s="3">
        <f>P2*(1+Calculations!$C$26)</f>
        <v>0</v>
      </c>
      <c r="R2" s="3">
        <f>Q2*(1+Calculations!$C$26)</f>
        <v>0</v>
      </c>
      <c r="S2" s="3">
        <f>R2*(1+Calculations!$C$26)</f>
        <v>0</v>
      </c>
      <c r="T2" s="3">
        <f>S2*(1+Calculations!$C$26)</f>
        <v>0</v>
      </c>
      <c r="U2" s="3">
        <f>T2*(1+Calculations!$C$26)</f>
        <v>0</v>
      </c>
      <c r="V2" s="3">
        <f>U2*(1+Calculations!$C$26)</f>
        <v>0</v>
      </c>
      <c r="W2" s="3">
        <f>V2*(1+Calculations!$C$26)</f>
        <v>0</v>
      </c>
      <c r="X2" s="3">
        <f>W2*(1+Calculations!$C$26)</f>
        <v>0</v>
      </c>
      <c r="Y2" s="3">
        <f>X2*(1+Calculations!$C$26)</f>
        <v>0</v>
      </c>
      <c r="Z2" s="3">
        <f>Y2*(1+Calculations!$C$26)</f>
        <v>0</v>
      </c>
      <c r="AA2" s="3">
        <f>Z2*(1+Calculations!$C$26)</f>
        <v>0</v>
      </c>
      <c r="AB2" s="3">
        <f>AA2*(1+Calculations!$C$26)</f>
        <v>0</v>
      </c>
      <c r="AC2" s="3">
        <f>AB2*(1+Calculations!$C$26)</f>
        <v>0</v>
      </c>
      <c r="AD2" s="3">
        <f>AC2*(1+Calculations!$C$26)</f>
        <v>0</v>
      </c>
      <c r="AE2" s="3">
        <f>AD2*(1+Calculations!$C$26)</f>
        <v>0</v>
      </c>
      <c r="AF2" s="3">
        <f>AE2*(1+Calculations!$C$26)</f>
        <v>0</v>
      </c>
      <c r="AG2" s="3">
        <f>AF2*(1+Calculations!$C$26)</f>
        <v>0</v>
      </c>
      <c r="AH2" s="3">
        <f>AG2*(1+Calculations!$C$26)</f>
        <v>0</v>
      </c>
      <c r="AI2" s="3">
        <f>AH2*(1+Calculations!$C$26)</f>
        <v>0</v>
      </c>
      <c r="AJ2" s="3">
        <f>AI2*(1+Calculations!$C$26)</f>
        <v>0</v>
      </c>
    </row>
    <row r="3" spans="1:36">
      <c r="A3" s="3" t="s">
        <v>3</v>
      </c>
      <c r="B3" s="3">
        <f>Calculations!C17</f>
        <v>0</v>
      </c>
      <c r="C3" s="3">
        <f>B3*(1+Calculations!$C$26)</f>
        <v>0</v>
      </c>
      <c r="D3" s="3">
        <f>C3*(1+Calculations!$C$26)</f>
        <v>0</v>
      </c>
      <c r="E3" s="3">
        <f>D3*(1+Calculations!$C$26)</f>
        <v>0</v>
      </c>
      <c r="F3" s="3">
        <f>E3*(1+Calculations!$C$26)</f>
        <v>0</v>
      </c>
      <c r="G3" s="3">
        <f>F3*(1+Calculations!$C$26)</f>
        <v>0</v>
      </c>
      <c r="H3" s="3">
        <f>G3*(1+Calculations!$C$26)</f>
        <v>0</v>
      </c>
      <c r="I3" s="3">
        <f>H3*(1+Calculations!$C$26)</f>
        <v>0</v>
      </c>
      <c r="J3" s="3">
        <f>I3*(1+Calculations!$C$26)</f>
        <v>0</v>
      </c>
      <c r="K3" s="3">
        <f>J3*(1+Calculations!$C$26)</f>
        <v>0</v>
      </c>
      <c r="L3" s="3">
        <f>K3*(1+Calculations!$C$26)</f>
        <v>0</v>
      </c>
      <c r="M3" s="3">
        <f>L3*(1+Calculations!$C$26)</f>
        <v>0</v>
      </c>
      <c r="N3" s="3">
        <f>M3*(1+Calculations!$C$26)</f>
        <v>0</v>
      </c>
      <c r="O3" s="3">
        <f>N3*(1+Calculations!$C$26)</f>
        <v>0</v>
      </c>
      <c r="P3" s="3">
        <f>O3*(1+Calculations!$C$26)</f>
        <v>0</v>
      </c>
      <c r="Q3" s="3">
        <f>P3*(1+Calculations!$C$26)</f>
        <v>0</v>
      </c>
      <c r="R3" s="3">
        <f>Q3*(1+Calculations!$C$26)</f>
        <v>0</v>
      </c>
      <c r="S3" s="3">
        <f>R3*(1+Calculations!$C$26)</f>
        <v>0</v>
      </c>
      <c r="T3" s="3">
        <f>S3*(1+Calculations!$C$26)</f>
        <v>0</v>
      </c>
      <c r="U3" s="3">
        <f>T3*(1+Calculations!$C$26)</f>
        <v>0</v>
      </c>
      <c r="V3" s="3">
        <f>U3*(1+Calculations!$C$26)</f>
        <v>0</v>
      </c>
      <c r="W3" s="3">
        <f>V3*(1+Calculations!$C$26)</f>
        <v>0</v>
      </c>
      <c r="X3" s="3">
        <f>W3*(1+Calculations!$C$26)</f>
        <v>0</v>
      </c>
      <c r="Y3" s="3">
        <f>X3*(1+Calculations!$C$26)</f>
        <v>0</v>
      </c>
      <c r="Z3" s="3">
        <f>Y3*(1+Calculations!$C$26)</f>
        <v>0</v>
      </c>
      <c r="AA3" s="3">
        <f>Z3*(1+Calculations!$C$26)</f>
        <v>0</v>
      </c>
      <c r="AB3" s="3">
        <f>AA3*(1+Calculations!$C$26)</f>
        <v>0</v>
      </c>
      <c r="AC3" s="3">
        <f>AB3*(1+Calculations!$C$26)</f>
        <v>0</v>
      </c>
      <c r="AD3" s="3">
        <f>AC3*(1+Calculations!$C$26)</f>
        <v>0</v>
      </c>
      <c r="AE3" s="3">
        <f>AD3*(1+Calculations!$C$26)</f>
        <v>0</v>
      </c>
      <c r="AF3" s="3">
        <f>AE3*(1+Calculations!$C$26)</f>
        <v>0</v>
      </c>
      <c r="AG3" s="3">
        <f>AF3*(1+Calculations!$C$26)</f>
        <v>0</v>
      </c>
      <c r="AH3" s="3">
        <f>AG3*(1+Calculations!$C$26)</f>
        <v>0</v>
      </c>
      <c r="AI3" s="3">
        <f>AH3*(1+Calculations!$C$26)</f>
        <v>0</v>
      </c>
      <c r="AJ3" s="3">
        <f>AI3*(1+Calculations!$C$26)</f>
        <v>0</v>
      </c>
    </row>
    <row r="4" spans="1:36">
      <c r="A4" s="3" t="s">
        <v>4</v>
      </c>
      <c r="B4" s="3">
        <f>Calculations!C18</f>
        <v>0</v>
      </c>
      <c r="C4" s="3">
        <f>B4*(1+Calculations!$C$26)</f>
        <v>0</v>
      </c>
      <c r="D4" s="3">
        <f>C4*(1+Calculations!$C$26)</f>
        <v>0</v>
      </c>
      <c r="E4" s="3">
        <f>D4*(1+Calculations!$C$26)</f>
        <v>0</v>
      </c>
      <c r="F4" s="3">
        <f>E4*(1+Calculations!$C$26)</f>
        <v>0</v>
      </c>
      <c r="G4" s="3">
        <f>F4*(1+Calculations!$C$26)</f>
        <v>0</v>
      </c>
      <c r="H4" s="3">
        <f>G4*(1+Calculations!$C$26)</f>
        <v>0</v>
      </c>
      <c r="I4" s="3">
        <f>H4*(1+Calculations!$C$26)</f>
        <v>0</v>
      </c>
      <c r="J4" s="3">
        <f>I4*(1+Calculations!$C$26)</f>
        <v>0</v>
      </c>
      <c r="K4" s="3">
        <f>J4*(1+Calculations!$C$26)</f>
        <v>0</v>
      </c>
      <c r="L4" s="3">
        <f>K4*(1+Calculations!$C$26)</f>
        <v>0</v>
      </c>
      <c r="M4" s="3">
        <f>L4*(1+Calculations!$C$26)</f>
        <v>0</v>
      </c>
      <c r="N4" s="3">
        <f>M4*(1+Calculations!$C$26)</f>
        <v>0</v>
      </c>
      <c r="O4" s="3">
        <f>N4*(1+Calculations!$C$26)</f>
        <v>0</v>
      </c>
      <c r="P4" s="3">
        <f>O4*(1+Calculations!$C$26)</f>
        <v>0</v>
      </c>
      <c r="Q4" s="3">
        <f>P4*(1+Calculations!$C$26)</f>
        <v>0</v>
      </c>
      <c r="R4" s="3">
        <f>Q4*(1+Calculations!$C$26)</f>
        <v>0</v>
      </c>
      <c r="S4" s="3">
        <f>R4*(1+Calculations!$C$26)</f>
        <v>0</v>
      </c>
      <c r="T4" s="3">
        <f>S4*(1+Calculations!$C$26)</f>
        <v>0</v>
      </c>
      <c r="U4" s="3">
        <f>T4*(1+Calculations!$C$26)</f>
        <v>0</v>
      </c>
      <c r="V4" s="3">
        <f>U4*(1+Calculations!$C$26)</f>
        <v>0</v>
      </c>
      <c r="W4" s="3">
        <f>V4*(1+Calculations!$C$26)</f>
        <v>0</v>
      </c>
      <c r="X4" s="3">
        <f>W4*(1+Calculations!$C$26)</f>
        <v>0</v>
      </c>
      <c r="Y4" s="3">
        <f>X4*(1+Calculations!$C$26)</f>
        <v>0</v>
      </c>
      <c r="Z4" s="3">
        <f>Y4*(1+Calculations!$C$26)</f>
        <v>0</v>
      </c>
      <c r="AA4" s="3">
        <f>Z4*(1+Calculations!$C$26)</f>
        <v>0</v>
      </c>
      <c r="AB4" s="3">
        <f>AA4*(1+Calculations!$C$26)</f>
        <v>0</v>
      </c>
      <c r="AC4" s="3">
        <f>AB4*(1+Calculations!$C$26)</f>
        <v>0</v>
      </c>
      <c r="AD4" s="3">
        <f>AC4*(1+Calculations!$C$26)</f>
        <v>0</v>
      </c>
      <c r="AE4" s="3">
        <f>AD4*(1+Calculations!$C$26)</f>
        <v>0</v>
      </c>
      <c r="AF4" s="3">
        <f>AE4*(1+Calculations!$C$26)</f>
        <v>0</v>
      </c>
      <c r="AG4" s="3">
        <f>AF4*(1+Calculations!$C$26)</f>
        <v>0</v>
      </c>
      <c r="AH4" s="3">
        <f>AG4*(1+Calculations!$C$26)</f>
        <v>0</v>
      </c>
      <c r="AI4" s="3">
        <f>AH4*(1+Calculations!$C$26)</f>
        <v>0</v>
      </c>
      <c r="AJ4" s="3">
        <f>AI4*(1+Calculations!$C$26)</f>
        <v>0</v>
      </c>
    </row>
    <row r="5" spans="1:36">
      <c r="A5" s="3" t="s">
        <v>5</v>
      </c>
      <c r="B5" s="3">
        <f>Calculations!C19</f>
        <v>0</v>
      </c>
      <c r="C5" s="3">
        <f>B5*(1+Calculations!$C$26)</f>
        <v>0</v>
      </c>
      <c r="D5" s="3">
        <f>C5*(1+Calculations!$C$26)</f>
        <v>0</v>
      </c>
      <c r="E5" s="3">
        <f>D5*(1+Calculations!$C$26)</f>
        <v>0</v>
      </c>
      <c r="F5" s="3">
        <f>E5*(1+Calculations!$C$26)</f>
        <v>0</v>
      </c>
      <c r="G5" s="3">
        <f>F5*(1+Calculations!$C$26)</f>
        <v>0</v>
      </c>
      <c r="H5" s="3">
        <f>G5*(1+Calculations!$C$26)</f>
        <v>0</v>
      </c>
      <c r="I5" s="3">
        <f>H5*(1+Calculations!$C$26)</f>
        <v>0</v>
      </c>
      <c r="J5" s="3">
        <f>I5*(1+Calculations!$C$26)</f>
        <v>0</v>
      </c>
      <c r="K5" s="3">
        <f>J5*(1+Calculations!$C$26)</f>
        <v>0</v>
      </c>
      <c r="L5" s="3">
        <f>K5*(1+Calculations!$C$26)</f>
        <v>0</v>
      </c>
      <c r="M5" s="3">
        <f>L5*(1+Calculations!$C$26)</f>
        <v>0</v>
      </c>
      <c r="N5" s="3">
        <f>M5*(1+Calculations!$C$26)</f>
        <v>0</v>
      </c>
      <c r="O5" s="3">
        <f>N5*(1+Calculations!$C$26)</f>
        <v>0</v>
      </c>
      <c r="P5" s="3">
        <f>O5*(1+Calculations!$C$26)</f>
        <v>0</v>
      </c>
      <c r="Q5" s="3">
        <f>P5*(1+Calculations!$C$26)</f>
        <v>0</v>
      </c>
      <c r="R5" s="3">
        <f>Q5*(1+Calculations!$C$26)</f>
        <v>0</v>
      </c>
      <c r="S5" s="3">
        <f>R5*(1+Calculations!$C$26)</f>
        <v>0</v>
      </c>
      <c r="T5" s="3">
        <f>S5*(1+Calculations!$C$26)</f>
        <v>0</v>
      </c>
      <c r="U5" s="3">
        <f>T5*(1+Calculations!$C$26)</f>
        <v>0</v>
      </c>
      <c r="V5" s="3">
        <f>U5*(1+Calculations!$C$26)</f>
        <v>0</v>
      </c>
      <c r="W5" s="3">
        <f>V5*(1+Calculations!$C$26)</f>
        <v>0</v>
      </c>
      <c r="X5" s="3">
        <f>W5*(1+Calculations!$C$26)</f>
        <v>0</v>
      </c>
      <c r="Y5" s="3">
        <f>X5*(1+Calculations!$C$26)</f>
        <v>0</v>
      </c>
      <c r="Z5" s="3">
        <f>Y5*(1+Calculations!$C$26)</f>
        <v>0</v>
      </c>
      <c r="AA5" s="3">
        <f>Z5*(1+Calculations!$C$26)</f>
        <v>0</v>
      </c>
      <c r="AB5" s="3">
        <f>AA5*(1+Calculations!$C$26)</f>
        <v>0</v>
      </c>
      <c r="AC5" s="3">
        <f>AB5*(1+Calculations!$C$26)</f>
        <v>0</v>
      </c>
      <c r="AD5" s="3">
        <f>AC5*(1+Calculations!$C$26)</f>
        <v>0</v>
      </c>
      <c r="AE5" s="3">
        <f>AD5*(1+Calculations!$C$26)</f>
        <v>0</v>
      </c>
      <c r="AF5" s="3">
        <f>AE5*(1+Calculations!$C$26)</f>
        <v>0</v>
      </c>
      <c r="AG5" s="3">
        <f>AF5*(1+Calculations!$C$26)</f>
        <v>0</v>
      </c>
      <c r="AH5" s="3">
        <f>AG5*(1+Calculations!$C$26)</f>
        <v>0</v>
      </c>
      <c r="AI5" s="3">
        <f>AH5*(1+Calculations!$C$26)</f>
        <v>0</v>
      </c>
      <c r="AJ5" s="3">
        <f>AI5*(1+Calculations!$C$26)</f>
        <v>0</v>
      </c>
    </row>
    <row r="6" spans="1:36">
      <c r="A6" s="3" t="s">
        <v>6</v>
      </c>
      <c r="B6" s="3">
        <f>Calculations!C20</f>
        <v>0</v>
      </c>
      <c r="C6" s="3">
        <f>B6*(1+Calculations!$C$26)</f>
        <v>0</v>
      </c>
      <c r="D6" s="3">
        <f>C6*(1+Calculations!$C$26)</f>
        <v>0</v>
      </c>
      <c r="E6" s="3">
        <f>D6*(1+Calculations!$C$26)</f>
        <v>0</v>
      </c>
      <c r="F6" s="3">
        <f>E6*(1+Calculations!$C$26)</f>
        <v>0</v>
      </c>
      <c r="G6" s="3">
        <f>F6*(1+Calculations!$C$26)</f>
        <v>0</v>
      </c>
      <c r="H6" s="3">
        <f>G6*(1+Calculations!$C$26)</f>
        <v>0</v>
      </c>
      <c r="I6" s="3">
        <f>H6*(1+Calculations!$C$26)</f>
        <v>0</v>
      </c>
      <c r="J6" s="3">
        <f>I6*(1+Calculations!$C$26)</f>
        <v>0</v>
      </c>
      <c r="K6" s="3">
        <f>J6*(1+Calculations!$C$26)</f>
        <v>0</v>
      </c>
      <c r="L6" s="3">
        <f>K6*(1+Calculations!$C$26)</f>
        <v>0</v>
      </c>
      <c r="M6" s="3">
        <f>L6*(1+Calculations!$C$26)</f>
        <v>0</v>
      </c>
      <c r="N6" s="3">
        <f>M6*(1+Calculations!$C$26)</f>
        <v>0</v>
      </c>
      <c r="O6" s="3">
        <f>N6*(1+Calculations!$C$26)</f>
        <v>0</v>
      </c>
      <c r="P6" s="3">
        <f>O6*(1+Calculations!$C$26)</f>
        <v>0</v>
      </c>
      <c r="Q6" s="3">
        <f>P6*(1+Calculations!$C$26)</f>
        <v>0</v>
      </c>
      <c r="R6" s="3">
        <f>Q6*(1+Calculations!$C$26)</f>
        <v>0</v>
      </c>
      <c r="S6" s="3">
        <f>R6*(1+Calculations!$C$26)</f>
        <v>0</v>
      </c>
      <c r="T6" s="3">
        <f>S6*(1+Calculations!$C$26)</f>
        <v>0</v>
      </c>
      <c r="U6" s="3">
        <f>T6*(1+Calculations!$C$26)</f>
        <v>0</v>
      </c>
      <c r="V6" s="3">
        <f>U6*(1+Calculations!$C$26)</f>
        <v>0</v>
      </c>
      <c r="W6" s="3">
        <f>V6*(1+Calculations!$C$26)</f>
        <v>0</v>
      </c>
      <c r="X6" s="3">
        <f>W6*(1+Calculations!$C$26)</f>
        <v>0</v>
      </c>
      <c r="Y6" s="3">
        <f>X6*(1+Calculations!$C$26)</f>
        <v>0</v>
      </c>
      <c r="Z6" s="3">
        <f>Y6*(1+Calculations!$C$26)</f>
        <v>0</v>
      </c>
      <c r="AA6" s="3">
        <f>Z6*(1+Calculations!$C$26)</f>
        <v>0</v>
      </c>
      <c r="AB6" s="3">
        <f>AA6*(1+Calculations!$C$26)</f>
        <v>0</v>
      </c>
      <c r="AC6" s="3">
        <f>AB6*(1+Calculations!$C$26)</f>
        <v>0</v>
      </c>
      <c r="AD6" s="3">
        <f>AC6*(1+Calculations!$C$26)</f>
        <v>0</v>
      </c>
      <c r="AE6" s="3">
        <f>AD6*(1+Calculations!$C$26)</f>
        <v>0</v>
      </c>
      <c r="AF6" s="3">
        <f>AE6*(1+Calculations!$C$26)</f>
        <v>0</v>
      </c>
      <c r="AG6" s="3">
        <f>AF6*(1+Calculations!$C$26)</f>
        <v>0</v>
      </c>
      <c r="AH6" s="3">
        <f>AG6*(1+Calculations!$C$26)</f>
        <v>0</v>
      </c>
      <c r="AI6" s="3">
        <f>AH6*(1+Calculations!$C$26)</f>
        <v>0</v>
      </c>
      <c r="AJ6" s="3">
        <f>AI6*(1+Calculations!$C$26)</f>
        <v>0</v>
      </c>
    </row>
    <row r="7" spans="1:36">
      <c r="A7" s="3" t="s">
        <v>7</v>
      </c>
      <c r="B7" s="3">
        <f>Calculations!C21</f>
        <v>0</v>
      </c>
      <c r="C7" s="3">
        <f>B7*(1+Calculations!$C$26)</f>
        <v>0</v>
      </c>
      <c r="D7" s="3">
        <f>C7*(1+Calculations!$C$26)</f>
        <v>0</v>
      </c>
      <c r="E7" s="3">
        <f>D7*(1+Calculations!$C$26)</f>
        <v>0</v>
      </c>
      <c r="F7" s="3">
        <f>E7*(1+Calculations!$C$26)</f>
        <v>0</v>
      </c>
      <c r="G7" s="3">
        <f>F7*(1+Calculations!$C$26)</f>
        <v>0</v>
      </c>
      <c r="H7" s="3">
        <f>G7*(1+Calculations!$C$26)</f>
        <v>0</v>
      </c>
      <c r="I7" s="3">
        <f>H7*(1+Calculations!$C$26)</f>
        <v>0</v>
      </c>
      <c r="J7" s="3">
        <f>I7*(1+Calculations!$C$26)</f>
        <v>0</v>
      </c>
      <c r="K7" s="3">
        <f>J7*(1+Calculations!$C$26)</f>
        <v>0</v>
      </c>
      <c r="L7" s="3">
        <f>K7*(1+Calculations!$C$26)</f>
        <v>0</v>
      </c>
      <c r="M7" s="3">
        <f>L7*(1+Calculations!$C$26)</f>
        <v>0</v>
      </c>
      <c r="N7" s="3">
        <f>M7*(1+Calculations!$C$26)</f>
        <v>0</v>
      </c>
      <c r="O7" s="3">
        <f>N7*(1+Calculations!$C$26)</f>
        <v>0</v>
      </c>
      <c r="P7" s="3">
        <f>O7*(1+Calculations!$C$26)</f>
        <v>0</v>
      </c>
      <c r="Q7" s="3">
        <f>P7*(1+Calculations!$C$26)</f>
        <v>0</v>
      </c>
      <c r="R7" s="3">
        <f>Q7*(1+Calculations!$C$26)</f>
        <v>0</v>
      </c>
      <c r="S7" s="3">
        <f>R7*(1+Calculations!$C$26)</f>
        <v>0</v>
      </c>
      <c r="T7" s="3">
        <f>S7*(1+Calculations!$C$26)</f>
        <v>0</v>
      </c>
      <c r="U7" s="3">
        <f>T7*(1+Calculations!$C$26)</f>
        <v>0</v>
      </c>
      <c r="V7" s="3">
        <f>U7*(1+Calculations!$C$26)</f>
        <v>0</v>
      </c>
      <c r="W7" s="3">
        <f>V7*(1+Calculations!$C$26)</f>
        <v>0</v>
      </c>
      <c r="X7" s="3">
        <f>W7*(1+Calculations!$C$26)</f>
        <v>0</v>
      </c>
      <c r="Y7" s="3">
        <f>X7*(1+Calculations!$C$26)</f>
        <v>0</v>
      </c>
      <c r="Z7" s="3">
        <f>Y7*(1+Calculations!$C$26)</f>
        <v>0</v>
      </c>
      <c r="AA7" s="3">
        <f>Z7*(1+Calculations!$C$26)</f>
        <v>0</v>
      </c>
      <c r="AB7" s="3">
        <f>AA7*(1+Calculations!$C$26)</f>
        <v>0</v>
      </c>
      <c r="AC7" s="3">
        <f>AB7*(1+Calculations!$C$26)</f>
        <v>0</v>
      </c>
      <c r="AD7" s="3">
        <f>AC7*(1+Calculations!$C$26)</f>
        <v>0</v>
      </c>
      <c r="AE7" s="3">
        <f>AD7*(1+Calculations!$C$26)</f>
        <v>0</v>
      </c>
      <c r="AF7" s="3">
        <f>AE7*(1+Calculations!$C$26)</f>
        <v>0</v>
      </c>
      <c r="AG7" s="3">
        <f>AF7*(1+Calculations!$C$26)</f>
        <v>0</v>
      </c>
      <c r="AH7" s="3">
        <f>AG7*(1+Calculations!$C$26)</f>
        <v>0</v>
      </c>
      <c r="AI7" s="3">
        <f>AH7*(1+Calculations!$C$26)</f>
        <v>0</v>
      </c>
      <c r="AJ7" s="3">
        <f>AI7*(1+Calculations!$C$26)</f>
        <v>0</v>
      </c>
    </row>
    <row r="8" spans="1:36">
      <c r="A8" s="3" t="s">
        <v>9</v>
      </c>
      <c r="B8" s="3">
        <f>Calculations!C22</f>
        <v>0</v>
      </c>
      <c r="C8" s="3">
        <f>B8*(1+Calculations!$C$26)</f>
        <v>0</v>
      </c>
      <c r="D8" s="3">
        <f>C8*(1+Calculations!$C$26)</f>
        <v>0</v>
      </c>
      <c r="E8" s="3">
        <f>D8*(1+Calculations!$C$26)</f>
        <v>0</v>
      </c>
      <c r="F8" s="3">
        <f>E8*(1+Calculations!$C$26)</f>
        <v>0</v>
      </c>
      <c r="G8" s="3">
        <f>F8*(1+Calculations!$C$26)</f>
        <v>0</v>
      </c>
      <c r="H8" s="3">
        <f>G8*(1+Calculations!$C$26)</f>
        <v>0</v>
      </c>
      <c r="I8" s="3">
        <f>H8*(1+Calculations!$C$26)</f>
        <v>0</v>
      </c>
      <c r="J8" s="3">
        <f>I8*(1+Calculations!$C$26)</f>
        <v>0</v>
      </c>
      <c r="K8" s="3">
        <f>J8*(1+Calculations!$C$26)</f>
        <v>0</v>
      </c>
      <c r="L8" s="3">
        <f>K8*(1+Calculations!$C$26)</f>
        <v>0</v>
      </c>
      <c r="M8" s="3">
        <f>L8*(1+Calculations!$C$26)</f>
        <v>0</v>
      </c>
      <c r="N8" s="3">
        <f>M8*(1+Calculations!$C$26)</f>
        <v>0</v>
      </c>
      <c r="O8" s="3">
        <f>N8*(1+Calculations!$C$26)</f>
        <v>0</v>
      </c>
      <c r="P8" s="3">
        <f>O8*(1+Calculations!$C$26)</f>
        <v>0</v>
      </c>
      <c r="Q8" s="3">
        <f>P8*(1+Calculations!$C$26)</f>
        <v>0</v>
      </c>
      <c r="R8" s="3">
        <f>Q8*(1+Calculations!$C$26)</f>
        <v>0</v>
      </c>
      <c r="S8" s="3">
        <f>R8*(1+Calculations!$C$26)</f>
        <v>0</v>
      </c>
      <c r="T8" s="3">
        <f>S8*(1+Calculations!$C$26)</f>
        <v>0</v>
      </c>
      <c r="U8" s="3">
        <f>T8*(1+Calculations!$C$26)</f>
        <v>0</v>
      </c>
      <c r="V8" s="3">
        <f>U8*(1+Calculations!$C$26)</f>
        <v>0</v>
      </c>
      <c r="W8" s="3">
        <f>V8*(1+Calculations!$C$26)</f>
        <v>0</v>
      </c>
      <c r="X8" s="3">
        <f>W8*(1+Calculations!$C$26)</f>
        <v>0</v>
      </c>
      <c r="Y8" s="3">
        <f>X8*(1+Calculations!$C$26)</f>
        <v>0</v>
      </c>
      <c r="Z8" s="3">
        <f>Y8*(1+Calculations!$C$26)</f>
        <v>0</v>
      </c>
      <c r="AA8" s="3">
        <f>Z8*(1+Calculations!$C$26)</f>
        <v>0</v>
      </c>
      <c r="AB8" s="3">
        <f>AA8*(1+Calculations!$C$26)</f>
        <v>0</v>
      </c>
      <c r="AC8" s="3">
        <f>AB8*(1+Calculations!$C$26)</f>
        <v>0</v>
      </c>
      <c r="AD8" s="3">
        <f>AC8*(1+Calculations!$C$26)</f>
        <v>0</v>
      </c>
      <c r="AE8" s="3">
        <f>AD8*(1+Calculations!$C$26)</f>
        <v>0</v>
      </c>
      <c r="AF8" s="3">
        <f>AE8*(1+Calculations!$C$26)</f>
        <v>0</v>
      </c>
      <c r="AG8" s="3">
        <f>AF8*(1+Calculations!$C$26)</f>
        <v>0</v>
      </c>
      <c r="AH8" s="3">
        <f>AG8*(1+Calculations!$C$26)</f>
        <v>0</v>
      </c>
      <c r="AI8" s="3">
        <f>AH8*(1+Calculations!$C$26)</f>
        <v>0</v>
      </c>
      <c r="AJ8" s="3">
        <f>AI8*(1+Calculations!$C$26)</f>
        <v>0</v>
      </c>
    </row>
    <row r="9" spans="1:36">
      <c r="A9" s="3" t="s">
        <v>8</v>
      </c>
      <c r="B9" s="3">
        <f>Calculations!C23</f>
        <v>36278173829800</v>
      </c>
      <c r="C9" s="3">
        <f>B9*(1+Calculations!$C$26)</f>
        <v>36568399220438.398</v>
      </c>
      <c r="D9" s="3">
        <f>C9*(1+Calculations!$C$26)</f>
        <v>36860946414201.906</v>
      </c>
      <c r="E9" s="3">
        <f>D9*(1+Calculations!$C$26)</f>
        <v>37155833985515.523</v>
      </c>
      <c r="F9" s="3">
        <f>E9*(1+Calculations!$C$26)</f>
        <v>37453080657399.648</v>
      </c>
      <c r="G9" s="3">
        <f>F9*(1+Calculations!$C$26)</f>
        <v>37752705302658.844</v>
      </c>
      <c r="H9" s="3">
        <f>G9*(1+Calculations!$C$26)</f>
        <v>38054726945080.117</v>
      </c>
      <c r="I9" s="3">
        <f>H9*(1+Calculations!$C$26)</f>
        <v>38359164760640.758</v>
      </c>
      <c r="J9" s="3">
        <f>I9*(1+Calculations!$C$26)</f>
        <v>38666038078725.883</v>
      </c>
      <c r="K9" s="3">
        <f>J9*(1+Calculations!$C$26)</f>
        <v>38975366383355.688</v>
      </c>
      <c r="L9" s="3">
        <f>K9*(1+Calculations!$C$26)</f>
        <v>39287169314422.531</v>
      </c>
      <c r="M9" s="3">
        <f>L9*(1+Calculations!$C$26)</f>
        <v>39601466668937.914</v>
      </c>
      <c r="N9" s="3">
        <f>M9*(1+Calculations!$C$26)</f>
        <v>39918278402289.414</v>
      </c>
      <c r="O9" s="3">
        <f>N9*(1+Calculations!$C$26)</f>
        <v>40237624629507.727</v>
      </c>
      <c r="P9" s="3">
        <f>O9*(1+Calculations!$C$26)</f>
        <v>40559525626543.789</v>
      </c>
      <c r="Q9" s="3">
        <f>P9*(1+Calculations!$C$26)</f>
        <v>40884001831556.141</v>
      </c>
      <c r="R9" s="3">
        <f>Q9*(1+Calculations!$C$26)</f>
        <v>41211073846208.594</v>
      </c>
      <c r="S9" s="3">
        <f>R9*(1+Calculations!$C$26)</f>
        <v>41540762436978.266</v>
      </c>
      <c r="T9" s="3">
        <f>S9*(1+Calculations!$C$26)</f>
        <v>41873088536474.094</v>
      </c>
      <c r="U9" s="3">
        <f>T9*(1+Calculations!$C$26)</f>
        <v>42208073244765.891</v>
      </c>
      <c r="V9" s="3">
        <f>U9*(1+Calculations!$C$26)</f>
        <v>42545737830724.016</v>
      </c>
      <c r="W9" s="3">
        <f>V9*(1+Calculations!$C$26)</f>
        <v>42886103733369.805</v>
      </c>
      <c r="X9" s="3">
        <f>W9*(1+Calculations!$C$26)</f>
        <v>43229192563236.766</v>
      </c>
      <c r="Y9" s="3">
        <f>X9*(1+Calculations!$C$26)</f>
        <v>43575026103742.656</v>
      </c>
      <c r="Z9" s="3">
        <f>Y9*(1+Calculations!$C$26)</f>
        <v>43923626312572.602</v>
      </c>
      <c r="AA9" s="3">
        <f>Z9*(1+Calculations!$C$26)</f>
        <v>44275015323073.18</v>
      </c>
      <c r="AB9" s="3">
        <f>AA9*(1+Calculations!$C$26)</f>
        <v>44629215445657.766</v>
      </c>
      <c r="AC9" s="3">
        <f>AB9*(1+Calculations!$C$26)</f>
        <v>44986249169223.031</v>
      </c>
      <c r="AD9" s="3">
        <f>AC9*(1+Calculations!$C$26)</f>
        <v>45346139162576.812</v>
      </c>
      <c r="AE9" s="3">
        <f>AD9*(1+Calculations!$C$26)</f>
        <v>45708908275877.43</v>
      </c>
      <c r="AF9" s="3">
        <f>AE9*(1+Calculations!$C$26)</f>
        <v>46074579542084.453</v>
      </c>
      <c r="AG9" s="3">
        <f>AF9*(1+Calculations!$C$26)</f>
        <v>46443176178421.133</v>
      </c>
      <c r="AH9" s="3">
        <f>AG9*(1+Calculations!$C$26)</f>
        <v>46814721587848.5</v>
      </c>
      <c r="AI9" s="3">
        <f>AH9*(1+Calculations!$C$26)</f>
        <v>47189239360551.289</v>
      </c>
      <c r="AJ9" s="3">
        <f>AI9*(1+Calculations!$C$26)</f>
        <v>47566753275435.703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J9"/>
  <sheetViews>
    <sheetView workbookViewId="0">
      <selection activeCell="G13" sqref="G13"/>
    </sheetView>
  </sheetViews>
  <sheetFormatPr baseColWidth="10" defaultColWidth="9.1640625" defaultRowHeight="15"/>
  <cols>
    <col min="1" max="1" width="39.83203125" style="3" customWidth="1"/>
    <col min="2" max="2" width="9.1640625" style="3"/>
    <col min="3" max="3" width="12" style="3" bestFit="1" customWidth="1"/>
    <col min="4" max="16384" width="9.1640625" style="3"/>
  </cols>
  <sheetData>
    <row r="1" spans="1:36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15">
        <f>Calculations!D16</f>
        <v>122592400534800</v>
      </c>
      <c r="C2" s="3">
        <f>B2*(1+Calculations!$D$26)</f>
        <v>123573139739078.41</v>
      </c>
      <c r="D2" s="3">
        <f>C2*(1+Calculations!$D$26)</f>
        <v>124561724856991.03</v>
      </c>
      <c r="E2" s="3">
        <f>D2*(1+Calculations!$D$26)</f>
        <v>125558218655846.95</v>
      </c>
      <c r="F2" s="3">
        <f>E2*(1+Calculations!$D$26)</f>
        <v>126562684405093.73</v>
      </c>
      <c r="G2" s="3">
        <f>F2*(1+Calculations!$D$26)</f>
        <v>127575185880334.48</v>
      </c>
      <c r="H2" s="3">
        <f>G2*(1+Calculations!$D$26)</f>
        <v>128595787367377.16</v>
      </c>
      <c r="I2" s="3">
        <f>H2*(1+Calculations!$D$26)</f>
        <v>129624553666316.17</v>
      </c>
      <c r="J2" s="3">
        <f>I2*(1+Calculations!$D$26)</f>
        <v>130661550095646.7</v>
      </c>
      <c r="K2" s="3">
        <f>J2*(1+Calculations!$D$26)</f>
        <v>131706842496411.88</v>
      </c>
      <c r="L2" s="3">
        <f>K2*(1+Calculations!$D$26)</f>
        <v>132760497236383.17</v>
      </c>
      <c r="M2" s="3">
        <f>L2*(1+Calculations!$D$26)</f>
        <v>133822581214274.23</v>
      </c>
      <c r="N2" s="3">
        <f>M2*(1+Calculations!$D$26)</f>
        <v>134893161863988.42</v>
      </c>
      <c r="O2" s="3">
        <f>N2*(1+Calculations!$D$26)</f>
        <v>135972307158900.33</v>
      </c>
      <c r="P2" s="3">
        <f>O2*(1+Calculations!$D$26)</f>
        <v>137060085616171.53</v>
      </c>
      <c r="Q2" s="3">
        <f>P2*(1+Calculations!$D$26)</f>
        <v>138156566301100.91</v>
      </c>
      <c r="R2" s="3">
        <f>Q2*(1+Calculations!$D$26)</f>
        <v>139261818831509.72</v>
      </c>
      <c r="S2" s="3">
        <f>R2*(1+Calculations!$D$26)</f>
        <v>140375913382161.8</v>
      </c>
      <c r="T2" s="3">
        <f>S2*(1+Calculations!$D$26)</f>
        <v>141498920689219.09</v>
      </c>
      <c r="U2" s="3">
        <f>T2*(1+Calculations!$D$26)</f>
        <v>142630912054732.84</v>
      </c>
      <c r="V2" s="3">
        <f>U2*(1+Calculations!$D$26)</f>
        <v>143771959351170.72</v>
      </c>
      <c r="W2" s="3">
        <f>V2*(1+Calculations!$D$26)</f>
        <v>144922135025980.09</v>
      </c>
      <c r="X2" s="3">
        <f>W2*(1+Calculations!$D$26)</f>
        <v>146081512106187.94</v>
      </c>
      <c r="Y2" s="3">
        <f>X2*(1+Calculations!$D$26)</f>
        <v>147250164203037.44</v>
      </c>
      <c r="Z2" s="3">
        <f>Y2*(1+Calculations!$D$26)</f>
        <v>148428165516661.75</v>
      </c>
      <c r="AA2" s="3">
        <f>Z2*(1+Calculations!$D$26)</f>
        <v>149615590840795.03</v>
      </c>
      <c r="AB2" s="3">
        <f>AA2*(1+Calculations!$D$26)</f>
        <v>150812515567521.41</v>
      </c>
      <c r="AC2" s="3">
        <f>AB2*(1+Calculations!$D$26)</f>
        <v>152019015692061.59</v>
      </c>
      <c r="AD2" s="3">
        <f>AC2*(1+Calculations!$D$26)</f>
        <v>153235167817598.09</v>
      </c>
      <c r="AE2" s="3">
        <f>AD2*(1+Calculations!$D$26)</f>
        <v>154461049160138.88</v>
      </c>
      <c r="AF2" s="3">
        <f>AE2*(1+Calculations!$D$26)</f>
        <v>155696737553420</v>
      </c>
      <c r="AG2" s="3">
        <f>AF2*(1+Calculations!$D$26)</f>
        <v>156942311453847.38</v>
      </c>
      <c r="AH2" s="3">
        <f>AG2*(1+Calculations!$D$26)</f>
        <v>158197849945478.16</v>
      </c>
      <c r="AI2" s="3">
        <f>AH2*(1+Calculations!$D$26)</f>
        <v>159463432745041.97</v>
      </c>
      <c r="AJ2" s="3">
        <f>AI2*(1+Calculations!$D$26)</f>
        <v>160739140207002.31</v>
      </c>
    </row>
    <row r="3" spans="1:36">
      <c r="A3" s="3" t="s">
        <v>3</v>
      </c>
      <c r="B3" s="16">
        <f>Calculations!D17</f>
        <v>0</v>
      </c>
      <c r="C3" s="3">
        <f>B3*(1+Calculations!$D$26)</f>
        <v>0</v>
      </c>
      <c r="D3" s="3">
        <f>C3*(1+Calculations!$D$26)</f>
        <v>0</v>
      </c>
      <c r="E3" s="3">
        <f>D3*(1+Calculations!$D$26)</f>
        <v>0</v>
      </c>
      <c r="F3" s="3">
        <f>E3*(1+Calculations!$D$26)</f>
        <v>0</v>
      </c>
      <c r="G3" s="3">
        <f>F3*(1+Calculations!$D$26)</f>
        <v>0</v>
      </c>
      <c r="H3" s="3">
        <f>G3*(1+Calculations!$D$26)</f>
        <v>0</v>
      </c>
      <c r="I3" s="3">
        <f>H3*(1+Calculations!$D$26)</f>
        <v>0</v>
      </c>
      <c r="J3" s="3">
        <f>I3*(1+Calculations!$D$26)</f>
        <v>0</v>
      </c>
      <c r="K3" s="3">
        <f>J3*(1+Calculations!$D$26)</f>
        <v>0</v>
      </c>
      <c r="L3" s="3">
        <f>K3*(1+Calculations!$D$26)</f>
        <v>0</v>
      </c>
      <c r="M3" s="3">
        <f>L3*(1+Calculations!$D$26)</f>
        <v>0</v>
      </c>
      <c r="N3" s="3">
        <f>M3*(1+Calculations!$D$26)</f>
        <v>0</v>
      </c>
      <c r="O3" s="3">
        <f>N3*(1+Calculations!$D$26)</f>
        <v>0</v>
      </c>
      <c r="P3" s="3">
        <f>O3*(1+Calculations!$D$26)</f>
        <v>0</v>
      </c>
      <c r="Q3" s="3">
        <f>P3*(1+Calculations!$D$26)</f>
        <v>0</v>
      </c>
      <c r="R3" s="3">
        <f>Q3*(1+Calculations!$D$26)</f>
        <v>0</v>
      </c>
      <c r="S3" s="3">
        <f>R3*(1+Calculations!$D$26)</f>
        <v>0</v>
      </c>
      <c r="T3" s="3">
        <f>S3*(1+Calculations!$D$26)</f>
        <v>0</v>
      </c>
      <c r="U3" s="3">
        <f>T3*(1+Calculations!$D$26)</f>
        <v>0</v>
      </c>
      <c r="V3" s="3">
        <f>U3*(1+Calculations!$D$26)</f>
        <v>0</v>
      </c>
      <c r="W3" s="3">
        <f>V3*(1+Calculations!$D$26)</f>
        <v>0</v>
      </c>
      <c r="X3" s="3">
        <f>W3*(1+Calculations!$D$26)</f>
        <v>0</v>
      </c>
      <c r="Y3" s="3">
        <f>X3*(1+Calculations!$D$26)</f>
        <v>0</v>
      </c>
      <c r="Z3" s="3">
        <f>Y3*(1+Calculations!$D$26)</f>
        <v>0</v>
      </c>
      <c r="AA3" s="3">
        <f>Z3*(1+Calculations!$D$26)</f>
        <v>0</v>
      </c>
      <c r="AB3" s="3">
        <f>AA3*(1+Calculations!$D$26)</f>
        <v>0</v>
      </c>
      <c r="AC3" s="3">
        <f>AB3*(1+Calculations!$D$26)</f>
        <v>0</v>
      </c>
      <c r="AD3" s="3">
        <f>AC3*(1+Calculations!$D$26)</f>
        <v>0</v>
      </c>
      <c r="AE3" s="3">
        <f>AD3*(1+Calculations!$D$26)</f>
        <v>0</v>
      </c>
      <c r="AF3" s="3">
        <f>AE3*(1+Calculations!$D$26)</f>
        <v>0</v>
      </c>
      <c r="AG3" s="3">
        <f>AF3*(1+Calculations!$D$26)</f>
        <v>0</v>
      </c>
      <c r="AH3" s="3">
        <f>AG3*(1+Calculations!$D$26)</f>
        <v>0</v>
      </c>
      <c r="AI3" s="3">
        <f>AH3*(1+Calculations!$D$26)</f>
        <v>0</v>
      </c>
      <c r="AJ3" s="3">
        <f>AI3*(1+Calculations!$D$26)</f>
        <v>0</v>
      </c>
    </row>
    <row r="4" spans="1:36">
      <c r="A4" s="3" t="s">
        <v>4</v>
      </c>
      <c r="B4" s="15">
        <f>Calculations!D18</f>
        <v>4552803742200</v>
      </c>
      <c r="C4" s="3">
        <f>B4*(1+Calculations!$D$26)</f>
        <v>4589226172137.5996</v>
      </c>
      <c r="D4" s="3">
        <f>C4*(1+Calculations!$D$26)</f>
        <v>4625939981514.7002</v>
      </c>
      <c r="E4" s="3">
        <f>D4*(1+Calculations!$D$26)</f>
        <v>4662947501366.8174</v>
      </c>
      <c r="F4" s="3">
        <f>E4*(1+Calculations!$D$26)</f>
        <v>4700251081377.752</v>
      </c>
      <c r="G4" s="3">
        <f>F4*(1+Calculations!$D$26)</f>
        <v>4737853090028.7744</v>
      </c>
      <c r="H4" s="3">
        <f>G4*(1+Calculations!$D$26)</f>
        <v>4775755914749.0049</v>
      </c>
      <c r="I4" s="3">
        <f>H4*(1+Calculations!$D$26)</f>
        <v>4813961962066.9971</v>
      </c>
      <c r="J4" s="3">
        <f>I4*(1+Calculations!$D$26)</f>
        <v>4852473657763.5332</v>
      </c>
      <c r="K4" s="3">
        <f>J4*(1+Calculations!$D$26)</f>
        <v>4891293447025.6416</v>
      </c>
      <c r="L4" s="3">
        <f>K4*(1+Calculations!$D$26)</f>
        <v>4930423794601.8467</v>
      </c>
      <c r="M4" s="3">
        <f>L4*(1+Calculations!$D$26)</f>
        <v>4969867184958.6611</v>
      </c>
      <c r="N4" s="3">
        <f>M4*(1+Calculations!$D$26)</f>
        <v>5009626122438.3301</v>
      </c>
      <c r="O4" s="3">
        <f>N4*(1+Calculations!$D$26)</f>
        <v>5049703131417.8369</v>
      </c>
      <c r="P4" s="3">
        <f>O4*(1+Calculations!$D$26)</f>
        <v>5090100756469.1797</v>
      </c>
      <c r="Q4" s="3">
        <f>P4*(1+Calculations!$D$26)</f>
        <v>5130821562520.9336</v>
      </c>
      <c r="R4" s="3">
        <f>Q4*(1+Calculations!$D$26)</f>
        <v>5171868135021.1016</v>
      </c>
      <c r="S4" s="3">
        <f>R4*(1+Calculations!$D$26)</f>
        <v>5213243080101.2705</v>
      </c>
      <c r="T4" s="3">
        <f>S4*(1+Calculations!$D$26)</f>
        <v>5254949024742.0811</v>
      </c>
      <c r="U4" s="3">
        <f>T4*(1+Calculations!$D$26)</f>
        <v>5296988616940.0176</v>
      </c>
      <c r="V4" s="3">
        <f>U4*(1+Calculations!$D$26)</f>
        <v>5339364525875.5381</v>
      </c>
      <c r="W4" s="3">
        <f>V4*(1+Calculations!$D$26)</f>
        <v>5382079442082.542</v>
      </c>
      <c r="X4" s="3">
        <f>W4*(1+Calculations!$D$26)</f>
        <v>5425136077619.2021</v>
      </c>
      <c r="Y4" s="3">
        <f>X4*(1+Calculations!$D$26)</f>
        <v>5468537166240.1562</v>
      </c>
      <c r="Z4" s="3">
        <f>Y4*(1+Calculations!$D$26)</f>
        <v>5512285463570.0771</v>
      </c>
      <c r="AA4" s="3">
        <f>Z4*(1+Calculations!$D$26)</f>
        <v>5556383747278.6377</v>
      </c>
      <c r="AB4" s="3">
        <f>AA4*(1+Calculations!$D$26)</f>
        <v>5600834817256.8672</v>
      </c>
      <c r="AC4" s="3">
        <f>AB4*(1+Calculations!$D$26)</f>
        <v>5645641495794.9219</v>
      </c>
      <c r="AD4" s="3">
        <f>AC4*(1+Calculations!$D$26)</f>
        <v>5690806627761.2812</v>
      </c>
      <c r="AE4" s="3">
        <f>AD4*(1+Calculations!$D$26)</f>
        <v>5736333080783.3711</v>
      </c>
      <c r="AF4" s="3">
        <f>AE4*(1+Calculations!$D$26)</f>
        <v>5782223745429.6377</v>
      </c>
      <c r="AG4" s="3">
        <f>AF4*(1+Calculations!$D$26)</f>
        <v>5828481535393.0752</v>
      </c>
      <c r="AH4" s="3">
        <f>AG4*(1+Calculations!$D$26)</f>
        <v>5875109387676.2197</v>
      </c>
      <c r="AI4" s="3">
        <f>AH4*(1+Calculations!$D$26)</f>
        <v>5922110262777.6299</v>
      </c>
      <c r="AJ4" s="3">
        <f>AI4*(1+Calculations!$D$26)</f>
        <v>5969487144879.8506</v>
      </c>
    </row>
    <row r="5" spans="1:36">
      <c r="A5" s="3" t="s">
        <v>5</v>
      </c>
      <c r="B5" s="15">
        <f>Calculations!D19</f>
        <v>14065429719599.998</v>
      </c>
      <c r="C5" s="3">
        <f>B5*(1+Calculations!$D$26)</f>
        <v>14177953157356.799</v>
      </c>
      <c r="D5" s="3">
        <f>C5*(1+Calculations!$D$26)</f>
        <v>14291376782615.652</v>
      </c>
      <c r="E5" s="3">
        <f>D5*(1+Calculations!$D$26)</f>
        <v>14405707796876.578</v>
      </c>
      <c r="F5" s="3">
        <f>E5*(1+Calculations!$D$26)</f>
        <v>14520953459251.592</v>
      </c>
      <c r="G5" s="3">
        <f>F5*(1+Calculations!$D$26)</f>
        <v>14637121086925.605</v>
      </c>
      <c r="H5" s="3">
        <f>G5*(1+Calculations!$D$26)</f>
        <v>14754218055621.01</v>
      </c>
      <c r="I5" s="3">
        <f>H5*(1+Calculations!$D$26)</f>
        <v>14872251800065.979</v>
      </c>
      <c r="J5" s="3">
        <f>I5*(1+Calculations!$D$26)</f>
        <v>14991229814466.506</v>
      </c>
      <c r="K5" s="3">
        <f>J5*(1+Calculations!$D$26)</f>
        <v>15111159652982.238</v>
      </c>
      <c r="L5" s="3">
        <f>K5*(1+Calculations!$D$26)</f>
        <v>15232048930206.096</v>
      </c>
      <c r="M5" s="3">
        <f>L5*(1+Calculations!$D$26)</f>
        <v>15353905321647.744</v>
      </c>
      <c r="N5" s="3">
        <f>M5*(1+Calculations!$D$26)</f>
        <v>15476736564220.926</v>
      </c>
      <c r="O5" s="3">
        <f>N5*(1+Calculations!$D$26)</f>
        <v>15600550456734.693</v>
      </c>
      <c r="P5" s="3">
        <f>O5*(1+Calculations!$D$26)</f>
        <v>15725354860388.57</v>
      </c>
      <c r="Q5" s="3">
        <f>P5*(1+Calculations!$D$26)</f>
        <v>15851157699271.68</v>
      </c>
      <c r="R5" s="3">
        <f>Q5*(1+Calculations!$D$26)</f>
        <v>15977966960865.854</v>
      </c>
      <c r="S5" s="3">
        <f>R5*(1+Calculations!$D$26)</f>
        <v>16105790696552.781</v>
      </c>
      <c r="T5" s="3">
        <f>S5*(1+Calculations!$D$26)</f>
        <v>16234637022125.203</v>
      </c>
      <c r="U5" s="3">
        <f>T5*(1+Calculations!$D$26)</f>
        <v>16364514118302.205</v>
      </c>
      <c r="V5" s="3">
        <f>U5*(1+Calculations!$D$26)</f>
        <v>16495430231248.623</v>
      </c>
      <c r="W5" s="3">
        <f>V5*(1+Calculations!$D$26)</f>
        <v>16627393673098.611</v>
      </c>
      <c r="X5" s="3">
        <f>W5*(1+Calculations!$D$26)</f>
        <v>16760412822483.4</v>
      </c>
      <c r="Y5" s="3">
        <f>X5*(1+Calculations!$D$26)</f>
        <v>16894496125063.268</v>
      </c>
      <c r="Z5" s="3">
        <f>Y5*(1+Calculations!$D$26)</f>
        <v>17029652094063.773</v>
      </c>
      <c r="AA5" s="3">
        <f>Z5*(1+Calculations!$D$26)</f>
        <v>17165889310816.283</v>
      </c>
      <c r="AB5" s="3">
        <f>AA5*(1+Calculations!$D$26)</f>
        <v>17303216425302.814</v>
      </c>
      <c r="AC5" s="3">
        <f>AB5*(1+Calculations!$D$26)</f>
        <v>17441642156705.236</v>
      </c>
      <c r="AD5" s="3">
        <f>AC5*(1+Calculations!$D$26)</f>
        <v>17581175293958.879</v>
      </c>
      <c r="AE5" s="3">
        <f>AD5*(1+Calculations!$D$26)</f>
        <v>17721824696310.551</v>
      </c>
      <c r="AF5" s="3">
        <f>AE5*(1+Calculations!$D$26)</f>
        <v>17863599293881.035</v>
      </c>
      <c r="AG5" s="3">
        <f>AF5*(1+Calculations!$D$26)</f>
        <v>18006508088232.082</v>
      </c>
      <c r="AH5" s="3">
        <f>AG5*(1+Calculations!$D$26)</f>
        <v>18150560152937.938</v>
      </c>
      <c r="AI5" s="3">
        <f>AH5*(1+Calculations!$D$26)</f>
        <v>18295764634161.441</v>
      </c>
      <c r="AJ5" s="3">
        <f>AI5*(1+Calculations!$D$26)</f>
        <v>18442130751234.734</v>
      </c>
    </row>
    <row r="6" spans="1:36">
      <c r="A6" s="3" t="s">
        <v>6</v>
      </c>
      <c r="B6" s="15">
        <f>Calculations!D20</f>
        <v>14320024912200</v>
      </c>
      <c r="C6" s="3">
        <f>B6*(1+Calculations!$D$26)</f>
        <v>14434585111497.6</v>
      </c>
      <c r="D6" s="3">
        <f>C6*(1+Calculations!$D$26)</f>
        <v>14550061792389.58</v>
      </c>
      <c r="E6" s="3">
        <f>D6*(1+Calculations!$D$26)</f>
        <v>14666462286728.697</v>
      </c>
      <c r="F6" s="3">
        <f>E6*(1+Calculations!$D$26)</f>
        <v>14783793985022.527</v>
      </c>
      <c r="G6" s="3">
        <f>F6*(1+Calculations!$D$26)</f>
        <v>14902064336902.707</v>
      </c>
      <c r="H6" s="3">
        <f>G6*(1+Calculations!$D$26)</f>
        <v>15021280851597.93</v>
      </c>
      <c r="I6" s="3">
        <f>H6*(1+Calculations!$D$26)</f>
        <v>15141451098410.713</v>
      </c>
      <c r="J6" s="3">
        <f>I6*(1+Calculations!$D$26)</f>
        <v>15262582707197.998</v>
      </c>
      <c r="K6" s="3">
        <f>J6*(1+Calculations!$D$26)</f>
        <v>15384683368855.582</v>
      </c>
      <c r="L6" s="3">
        <f>K6*(1+Calculations!$D$26)</f>
        <v>15507760835806.428</v>
      </c>
      <c r="M6" s="3">
        <f>L6*(1+Calculations!$D$26)</f>
        <v>15631822922492.879</v>
      </c>
      <c r="N6" s="3">
        <f>M6*(1+Calculations!$D$26)</f>
        <v>15756877505872.822</v>
      </c>
      <c r="O6" s="3">
        <f>N6*(1+Calculations!$D$26)</f>
        <v>15882932525919.805</v>
      </c>
      <c r="P6" s="3">
        <f>O6*(1+Calculations!$D$26)</f>
        <v>16009995986127.164</v>
      </c>
      <c r="Q6" s="3">
        <f>P6*(1+Calculations!$D$26)</f>
        <v>16138075954016.182</v>
      </c>
      <c r="R6" s="3">
        <f>Q6*(1+Calculations!$D$26)</f>
        <v>16267180561648.311</v>
      </c>
      <c r="S6" s="3">
        <f>R6*(1+Calculations!$D$26)</f>
        <v>16397318006141.498</v>
      </c>
      <c r="T6" s="3">
        <f>S6*(1+Calculations!$D$26)</f>
        <v>16528496550190.631</v>
      </c>
      <c r="U6" s="3">
        <f>T6*(1+Calculations!$D$26)</f>
        <v>16660724522592.156</v>
      </c>
      <c r="V6" s="3">
        <f>U6*(1+Calculations!$D$26)</f>
        <v>16794010318772.895</v>
      </c>
      <c r="W6" s="3">
        <f>V6*(1+Calculations!$D$26)</f>
        <v>16928362401323.078</v>
      </c>
      <c r="X6" s="3">
        <f>W6*(1+Calculations!$D$26)</f>
        <v>17063789300533.662</v>
      </c>
      <c r="Y6" s="3">
        <f>X6*(1+Calculations!$D$26)</f>
        <v>17200299614937.932</v>
      </c>
      <c r="Z6" s="3">
        <f>Y6*(1+Calculations!$D$26)</f>
        <v>17337902011857.436</v>
      </c>
      <c r="AA6" s="3">
        <f>Z6*(1+Calculations!$D$26)</f>
        <v>17476605227952.295</v>
      </c>
      <c r="AB6" s="3">
        <f>AA6*(1+Calculations!$D$26)</f>
        <v>17616418069775.914</v>
      </c>
      <c r="AC6" s="3">
        <f>AB6*(1+Calculations!$D$26)</f>
        <v>17757349414334.121</v>
      </c>
      <c r="AD6" s="3">
        <f>AC6*(1+Calculations!$D$26)</f>
        <v>17899408209648.793</v>
      </c>
      <c r="AE6" s="3">
        <f>AD6*(1+Calculations!$D$26)</f>
        <v>18042603475325.984</v>
      </c>
      <c r="AF6" s="3">
        <f>AE6*(1+Calculations!$D$26)</f>
        <v>18186944303128.594</v>
      </c>
      <c r="AG6" s="3">
        <f>AF6*(1+Calculations!$D$26)</f>
        <v>18332439857553.621</v>
      </c>
      <c r="AH6" s="3">
        <f>AG6*(1+Calculations!$D$26)</f>
        <v>18479099376414.051</v>
      </c>
      <c r="AI6" s="3">
        <f>AH6*(1+Calculations!$D$26)</f>
        <v>18626932171425.363</v>
      </c>
      <c r="AJ6" s="3">
        <f>AI6*(1+Calculations!$D$26)</f>
        <v>18775947628796.766</v>
      </c>
    </row>
    <row r="7" spans="1:36">
      <c r="A7" s="3" t="s">
        <v>7</v>
      </c>
      <c r="B7" s="16">
        <f>Calculations!D21</f>
        <v>0</v>
      </c>
      <c r="C7" s="3">
        <f>B7*(1+Calculations!$D$26)</f>
        <v>0</v>
      </c>
      <c r="D7" s="3">
        <f>C7*(1+Calculations!$D$26)</f>
        <v>0</v>
      </c>
      <c r="E7" s="3">
        <f>D7*(1+Calculations!$D$26)</f>
        <v>0</v>
      </c>
      <c r="F7" s="3">
        <f>E7*(1+Calculations!$D$26)</f>
        <v>0</v>
      </c>
      <c r="G7" s="3">
        <f>F7*(1+Calculations!$D$26)</f>
        <v>0</v>
      </c>
      <c r="H7" s="3">
        <f>G7*(1+Calculations!$D$26)</f>
        <v>0</v>
      </c>
      <c r="I7" s="3">
        <f>H7*(1+Calculations!$D$26)</f>
        <v>0</v>
      </c>
      <c r="J7" s="3">
        <f>I7*(1+Calculations!$D$26)</f>
        <v>0</v>
      </c>
      <c r="K7" s="3">
        <f>J7*(1+Calculations!$D$26)</f>
        <v>0</v>
      </c>
      <c r="L7" s="3">
        <f>K7*(1+Calculations!$D$26)</f>
        <v>0</v>
      </c>
      <c r="M7" s="3">
        <f>L7*(1+Calculations!$D$26)</f>
        <v>0</v>
      </c>
      <c r="N7" s="3">
        <f>M7*(1+Calculations!$D$26)</f>
        <v>0</v>
      </c>
      <c r="O7" s="3">
        <f>N7*(1+Calculations!$D$26)</f>
        <v>0</v>
      </c>
      <c r="P7" s="3">
        <f>O7*(1+Calculations!$D$26)</f>
        <v>0</v>
      </c>
      <c r="Q7" s="3">
        <f>P7*(1+Calculations!$D$26)</f>
        <v>0</v>
      </c>
      <c r="R7" s="3">
        <f>Q7*(1+Calculations!$D$26)</f>
        <v>0</v>
      </c>
      <c r="S7" s="3">
        <f>R7*(1+Calculations!$D$26)</f>
        <v>0</v>
      </c>
      <c r="T7" s="3">
        <f>S7*(1+Calculations!$D$26)</f>
        <v>0</v>
      </c>
      <c r="U7" s="3">
        <f>T7*(1+Calculations!$D$26)</f>
        <v>0</v>
      </c>
      <c r="V7" s="3">
        <f>U7*(1+Calculations!$D$26)</f>
        <v>0</v>
      </c>
      <c r="W7" s="3">
        <f>V7*(1+Calculations!$D$26)</f>
        <v>0</v>
      </c>
      <c r="X7" s="3">
        <f>W7*(1+Calculations!$D$26)</f>
        <v>0</v>
      </c>
      <c r="Y7" s="3">
        <f>X7*(1+Calculations!$D$26)</f>
        <v>0</v>
      </c>
      <c r="Z7" s="3">
        <f>Y7*(1+Calculations!$D$26)</f>
        <v>0</v>
      </c>
      <c r="AA7" s="3">
        <f>Z7*(1+Calculations!$D$26)</f>
        <v>0</v>
      </c>
      <c r="AB7" s="3">
        <f>AA7*(1+Calculations!$D$26)</f>
        <v>0</v>
      </c>
      <c r="AC7" s="3">
        <f>AB7*(1+Calculations!$D$26)</f>
        <v>0</v>
      </c>
      <c r="AD7" s="3">
        <f>AC7*(1+Calculations!$D$26)</f>
        <v>0</v>
      </c>
      <c r="AE7" s="3">
        <f>AD7*(1+Calculations!$D$26)</f>
        <v>0</v>
      </c>
      <c r="AF7" s="3">
        <f>AE7*(1+Calculations!$D$26)</f>
        <v>0</v>
      </c>
      <c r="AG7" s="3">
        <f>AF7*(1+Calculations!$D$26)</f>
        <v>0</v>
      </c>
      <c r="AH7" s="3">
        <f>AG7*(1+Calculations!$D$26)</f>
        <v>0</v>
      </c>
      <c r="AI7" s="3">
        <f>AH7*(1+Calculations!$D$26)</f>
        <v>0</v>
      </c>
      <c r="AJ7" s="3">
        <f>AI7*(1+Calculations!$D$26)</f>
        <v>0</v>
      </c>
    </row>
    <row r="8" spans="1:36">
      <c r="A8" s="3" t="s">
        <v>9</v>
      </c>
      <c r="B8" s="15">
        <f>Calculations!D22</f>
        <v>127299381955200</v>
      </c>
      <c r="C8" s="3">
        <f>B8*(1+Calculations!$D$26)</f>
        <v>128317777010841.59</v>
      </c>
      <c r="D8" s="3">
        <f>C8*(1+Calculations!$D$26)</f>
        <v>129344319226928.33</v>
      </c>
      <c r="E8" s="3">
        <f>D8*(1+Calculations!$D$26)</f>
        <v>130379073780743.75</v>
      </c>
      <c r="F8" s="3">
        <f>E8*(1+Calculations!$D$26)</f>
        <v>131422106370989.7</v>
      </c>
      <c r="G8" s="3">
        <f>F8*(1+Calculations!$D$26)</f>
        <v>132473483221957.62</v>
      </c>
      <c r="H8" s="3">
        <f>G8*(1+Calculations!$D$26)</f>
        <v>133533271087733.28</v>
      </c>
      <c r="I8" s="3">
        <f>H8*(1+Calculations!$D$26)</f>
        <v>134601537256435.16</v>
      </c>
      <c r="J8" s="3">
        <f>I8*(1+Calculations!$D$26)</f>
        <v>135678349554486.64</v>
      </c>
      <c r="K8" s="3">
        <f>J8*(1+Calculations!$D$26)</f>
        <v>136763776350922.53</v>
      </c>
      <c r="L8" s="3">
        <f>K8*(1+Calculations!$D$26)</f>
        <v>137857886561729.91</v>
      </c>
      <c r="M8" s="3">
        <f>L8*(1+Calculations!$D$26)</f>
        <v>138960749654223.75</v>
      </c>
      <c r="N8" s="3">
        <f>M8*(1+Calculations!$D$26)</f>
        <v>140072435651457.55</v>
      </c>
      <c r="O8" s="3">
        <f>N8*(1+Calculations!$D$26)</f>
        <v>141193015136669.22</v>
      </c>
      <c r="P8" s="3">
        <f>O8*(1+Calculations!$D$26)</f>
        <v>142322559257762.56</v>
      </c>
      <c r="Q8" s="3">
        <f>P8*(1+Calculations!$D$26)</f>
        <v>143461139731824.66</v>
      </c>
      <c r="R8" s="3">
        <f>Q8*(1+Calculations!$D$26)</f>
        <v>144608828849679.25</v>
      </c>
      <c r="S8" s="3">
        <f>R8*(1+Calculations!$D$26)</f>
        <v>145765699480476.69</v>
      </c>
      <c r="T8" s="3">
        <f>S8*(1+Calculations!$D$26)</f>
        <v>146931825076320.5</v>
      </c>
      <c r="U8" s="3">
        <f>T8*(1+Calculations!$D$26)</f>
        <v>148107279676931.06</v>
      </c>
      <c r="V8" s="3">
        <f>U8*(1+Calculations!$D$26)</f>
        <v>149292137914346.5</v>
      </c>
      <c r="W8" s="3">
        <f>V8*(1+Calculations!$D$26)</f>
        <v>150486475017661.28</v>
      </c>
      <c r="X8" s="3">
        <f>W8*(1+Calculations!$D$26)</f>
        <v>151690366817802.56</v>
      </c>
      <c r="Y8" s="3">
        <f>X8*(1+Calculations!$D$26)</f>
        <v>152903889752344.97</v>
      </c>
      <c r="Z8" s="3">
        <f>Y8*(1+Calculations!$D$26)</f>
        <v>154127120870363.72</v>
      </c>
      <c r="AA8" s="3">
        <f>Z8*(1+Calculations!$D$26)</f>
        <v>155360137837326.62</v>
      </c>
      <c r="AB8" s="3">
        <f>AA8*(1+Calculations!$D$26)</f>
        <v>156603018940025.25</v>
      </c>
      <c r="AC8" s="3">
        <f>AB8*(1+Calculations!$D$26)</f>
        <v>157855843091545.44</v>
      </c>
      <c r="AD8" s="3">
        <f>AC8*(1+Calculations!$D$26)</f>
        <v>159118689836277.81</v>
      </c>
      <c r="AE8" s="3">
        <f>AD8*(1+Calculations!$D$26)</f>
        <v>160391639354968.03</v>
      </c>
      <c r="AF8" s="3">
        <f>AE8*(1+Calculations!$D$26)</f>
        <v>161674772469807.78</v>
      </c>
      <c r="AG8" s="3">
        <f>AF8*(1+Calculations!$D$26)</f>
        <v>162968170649566.25</v>
      </c>
      <c r="AH8" s="3">
        <f>AG8*(1+Calculations!$D$26)</f>
        <v>164271916014762.78</v>
      </c>
      <c r="AI8" s="3">
        <f>AH8*(1+Calculations!$D$26)</f>
        <v>165586091342880.88</v>
      </c>
      <c r="AJ8" s="3">
        <f>AI8*(1+Calculations!$D$26)</f>
        <v>166910780073623.94</v>
      </c>
    </row>
    <row r="9" spans="1:36">
      <c r="A9" s="3" t="s">
        <v>8</v>
      </c>
      <c r="B9" s="15">
        <f>Calculations!D23</f>
        <v>133765592963800</v>
      </c>
      <c r="C9" s="3">
        <f>B9*(1+Calculations!$D$26)</f>
        <v>134835717707510.41</v>
      </c>
      <c r="D9" s="3">
        <f>C9*(1+Calculations!$D$26)</f>
        <v>135914403449170.48</v>
      </c>
      <c r="E9" s="3">
        <f>D9*(1+Calculations!$D$26)</f>
        <v>137001718676763.84</v>
      </c>
      <c r="F9" s="3">
        <f>E9*(1+Calculations!$D$26)</f>
        <v>138097732426177.95</v>
      </c>
      <c r="G9" s="3">
        <f>F9*(1+Calculations!$D$26)</f>
        <v>139202514285587.38</v>
      </c>
      <c r="H9" s="3">
        <f>G9*(1+Calculations!$D$26)</f>
        <v>140316134399872.08</v>
      </c>
      <c r="I9" s="3">
        <f>H9*(1+Calculations!$D$26)</f>
        <v>141438663475071.06</v>
      </c>
      <c r="J9" s="3">
        <f>I9*(1+Calculations!$D$26)</f>
        <v>142570172782871.62</v>
      </c>
      <c r="K9" s="3">
        <f>J9*(1+Calculations!$D$26)</f>
        <v>143710734165134.59</v>
      </c>
      <c r="L9" s="3">
        <f>K9*(1+Calculations!$D$26)</f>
        <v>144860420038455.66</v>
      </c>
      <c r="M9" s="3">
        <f>L9*(1+Calculations!$D$26)</f>
        <v>146019303398763.31</v>
      </c>
      <c r="N9" s="3">
        <f>M9*(1+Calculations!$D$26)</f>
        <v>147187457825953.41</v>
      </c>
      <c r="O9" s="3">
        <f>N9*(1+Calculations!$D$26)</f>
        <v>148364957488561.03</v>
      </c>
      <c r="P9" s="3">
        <f>O9*(1+Calculations!$D$26)</f>
        <v>149551877148469.53</v>
      </c>
      <c r="Q9" s="3">
        <f>P9*(1+Calculations!$D$26)</f>
        <v>150748292165657.28</v>
      </c>
      <c r="R9" s="3">
        <f>Q9*(1+Calculations!$D$26)</f>
        <v>151954278502982.53</v>
      </c>
      <c r="S9" s="3">
        <f>R9*(1+Calculations!$D$26)</f>
        <v>153169912731006.41</v>
      </c>
      <c r="T9" s="3">
        <f>S9*(1+Calculations!$D$26)</f>
        <v>154395272032854.47</v>
      </c>
      <c r="U9" s="3">
        <f>T9*(1+Calculations!$D$26)</f>
        <v>155630434209117.31</v>
      </c>
      <c r="V9" s="3">
        <f>U9*(1+Calculations!$D$26)</f>
        <v>156875477682790.25</v>
      </c>
      <c r="W9" s="3">
        <f>V9*(1+Calculations!$D$26)</f>
        <v>158130481504252.56</v>
      </c>
      <c r="X9" s="3">
        <f>W9*(1+Calculations!$D$26)</f>
        <v>159395525356286.59</v>
      </c>
      <c r="Y9" s="3">
        <f>X9*(1+Calculations!$D$26)</f>
        <v>160670689559136.88</v>
      </c>
      <c r="Z9" s="3">
        <f>Y9*(1+Calculations!$D$26)</f>
        <v>161956055075609.97</v>
      </c>
      <c r="AA9" s="3">
        <f>Z9*(1+Calculations!$D$26)</f>
        <v>163251703516214.84</v>
      </c>
      <c r="AB9" s="3">
        <f>AA9*(1+Calculations!$D$26)</f>
        <v>164557717144344.56</v>
      </c>
      <c r="AC9" s="3">
        <f>AB9*(1+Calculations!$D$26)</f>
        <v>165874178881499.31</v>
      </c>
      <c r="AD9" s="3">
        <f>AC9*(1+Calculations!$D$26)</f>
        <v>167201172312551.31</v>
      </c>
      <c r="AE9" s="3">
        <f>AD9*(1+Calculations!$D$26)</f>
        <v>168538781691051.72</v>
      </c>
      <c r="AF9" s="3">
        <f>AE9*(1+Calculations!$D$26)</f>
        <v>169887091944580.12</v>
      </c>
      <c r="AG9" s="3">
        <f>AF9*(1+Calculations!$D$26)</f>
        <v>171246188680136.78</v>
      </c>
      <c r="AH9" s="3">
        <f>AG9*(1+Calculations!$D$26)</f>
        <v>172616158189577.88</v>
      </c>
      <c r="AI9" s="3">
        <f>AH9*(1+Calculations!$D$26)</f>
        <v>173997087455094.5</v>
      </c>
      <c r="AJ9" s="3">
        <f>AI9*(1+Calculations!$D$26)</f>
        <v>175389064154735.25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9"/>
  <sheetViews>
    <sheetView workbookViewId="0">
      <selection sqref="A1:XFD1048576"/>
    </sheetView>
  </sheetViews>
  <sheetFormatPr baseColWidth="10" defaultColWidth="9.1640625" defaultRowHeight="15"/>
  <cols>
    <col min="1" max="1" width="39.83203125" style="3" customWidth="1"/>
    <col min="2" max="16384" width="9.1640625" style="3"/>
  </cols>
  <sheetData>
    <row r="1" spans="1:36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</row>
    <row r="3" spans="1:36">
      <c r="A3" s="3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>
      <c r="A4" s="3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>
      <c r="A5" s="3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>
      <c r="A6" s="3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>
      <c r="A7" s="3" t="s">
        <v>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</row>
    <row r="8" spans="1:36">
      <c r="A8" s="3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</row>
    <row r="9" spans="1:36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5"/>
  <sheetViews>
    <sheetView workbookViewId="0">
      <selection activeCell="Q1" sqref="A1:Q1048576"/>
    </sheetView>
  </sheetViews>
  <sheetFormatPr baseColWidth="10" defaultRowHeight="15"/>
  <cols>
    <col min="1" max="1" width="25.33203125" customWidth="1"/>
    <col min="2" max="16" width="10.83203125" customWidth="1"/>
  </cols>
  <sheetData>
    <row r="1" spans="1:20">
      <c r="A1" s="11" t="s">
        <v>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1" t="s">
        <v>29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>
      <c r="A3" s="11" t="s">
        <v>30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>
      <c r="A4" s="11" t="s">
        <v>31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>
      <c r="A5" s="10" t="s">
        <v>32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7" spans="1:20">
      <c r="A7" s="10"/>
      <c r="B7" s="11" t="s">
        <v>33</v>
      </c>
      <c r="C7" s="11" t="s">
        <v>34</v>
      </c>
      <c r="D7" s="11" t="s">
        <v>34</v>
      </c>
      <c r="E7" s="11" t="s">
        <v>34</v>
      </c>
      <c r="F7" s="11" t="s">
        <v>34</v>
      </c>
      <c r="G7" s="11" t="s">
        <v>34</v>
      </c>
      <c r="H7" s="11" t="s">
        <v>34</v>
      </c>
      <c r="I7" s="11" t="s">
        <v>34</v>
      </c>
      <c r="J7" s="11" t="s">
        <v>34</v>
      </c>
      <c r="K7" s="11" t="s">
        <v>34</v>
      </c>
      <c r="L7" s="11" t="s">
        <v>34</v>
      </c>
      <c r="M7" s="11" t="s">
        <v>34</v>
      </c>
      <c r="N7" s="11" t="s">
        <v>34</v>
      </c>
      <c r="O7" s="11" t="s">
        <v>34</v>
      </c>
      <c r="P7" s="11" t="s">
        <v>34</v>
      </c>
      <c r="Q7" s="11" t="s">
        <v>34</v>
      </c>
      <c r="R7" s="11" t="s">
        <v>34</v>
      </c>
      <c r="S7" s="11" t="s">
        <v>34</v>
      </c>
      <c r="T7" s="11" t="s">
        <v>34</v>
      </c>
    </row>
    <row r="8" spans="1:20">
      <c r="A8" s="10"/>
      <c r="B8" s="11" t="s">
        <v>35</v>
      </c>
      <c r="C8" s="11" t="s">
        <v>36</v>
      </c>
      <c r="D8" s="11" t="s">
        <v>37</v>
      </c>
      <c r="E8" s="11" t="s">
        <v>38</v>
      </c>
      <c r="F8" s="11" t="s">
        <v>39</v>
      </c>
      <c r="G8" s="11" t="s">
        <v>40</v>
      </c>
      <c r="H8" s="11" t="s">
        <v>41</v>
      </c>
      <c r="I8" s="11" t="s">
        <v>42</v>
      </c>
      <c r="J8" s="11" t="s">
        <v>43</v>
      </c>
      <c r="K8" s="11" t="s">
        <v>44</v>
      </c>
      <c r="L8" s="11" t="s">
        <v>45</v>
      </c>
      <c r="M8" s="11" t="s">
        <v>46</v>
      </c>
      <c r="N8" s="11" t="s">
        <v>47</v>
      </c>
      <c r="O8" s="11" t="s">
        <v>48</v>
      </c>
      <c r="P8" s="11" t="s">
        <v>49</v>
      </c>
      <c r="Q8" s="11" t="s">
        <v>50</v>
      </c>
      <c r="R8" s="11" t="s">
        <v>51</v>
      </c>
      <c r="S8" s="11" t="s">
        <v>52</v>
      </c>
      <c r="T8" s="11" t="s">
        <v>53</v>
      </c>
    </row>
    <row r="9" spans="1:20">
      <c r="A9" s="10" t="s">
        <v>34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>
      <c r="A10" s="11" t="s">
        <v>54</v>
      </c>
      <c r="B10" s="11">
        <v>1235.624405</v>
      </c>
      <c r="C10" s="11">
        <v>1139.8427389999999</v>
      </c>
      <c r="D10" s="11">
        <v>1349.88913</v>
      </c>
      <c r="E10" s="11">
        <v>1199.473215</v>
      </c>
      <c r="F10" s="11">
        <v>1299.018644</v>
      </c>
      <c r="G10" s="11">
        <v>1360.1337590000001</v>
      </c>
      <c r="H10" s="11">
        <v>1451.447537</v>
      </c>
      <c r="I10" s="11">
        <v>1417.667911</v>
      </c>
      <c r="J10" s="11">
        <v>1429.5236669999999</v>
      </c>
      <c r="K10" s="11">
        <v>1288.3472859999999</v>
      </c>
      <c r="L10" s="11">
        <v>1399.1630419999999</v>
      </c>
      <c r="M10" s="11">
        <v>1531.8618779999999</v>
      </c>
      <c r="N10" s="11">
        <v>1509.291939</v>
      </c>
      <c r="O10" s="11">
        <v>1599.0027540000001</v>
      </c>
      <c r="P10" s="11">
        <v>1553.171284</v>
      </c>
      <c r="Q10" s="11">
        <v>1601.8393149999999</v>
      </c>
      <c r="R10" s="11">
        <v>1680.78883</v>
      </c>
      <c r="S10" s="11" t="s">
        <v>55</v>
      </c>
      <c r="T10" s="11" t="s">
        <v>55</v>
      </c>
    </row>
    <row r="11" spans="1:20">
      <c r="A11" s="10" t="s">
        <v>56</v>
      </c>
      <c r="B11" s="10">
        <v>8.3514000000000005E-2</v>
      </c>
      <c r="C11" s="10">
        <v>0.100254</v>
      </c>
      <c r="D11" s="10">
        <v>0.1116</v>
      </c>
      <c r="E11" s="10">
        <v>0.12848000000000001</v>
      </c>
      <c r="F11" s="10">
        <v>0.14275499999999999</v>
      </c>
      <c r="G11" s="10">
        <v>9.7000000000000003E-2</v>
      </c>
      <c r="H11" s="10">
        <v>0.106</v>
      </c>
      <c r="I11" s="10">
        <v>0.129</v>
      </c>
      <c r="J11" s="10">
        <v>0.193</v>
      </c>
      <c r="K11" s="10">
        <v>0.186</v>
      </c>
      <c r="L11" s="10">
        <v>0.218</v>
      </c>
      <c r="M11" s="10">
        <v>0.26500000000000001</v>
      </c>
      <c r="N11" s="10">
        <v>0.33300000000000002</v>
      </c>
      <c r="O11" s="10">
        <v>0.38100000000000001</v>
      </c>
      <c r="P11" s="10">
        <v>0.41499999999999998</v>
      </c>
      <c r="Q11" s="10">
        <v>0.499</v>
      </c>
      <c r="R11" s="10">
        <v>0.61699999999999999</v>
      </c>
      <c r="S11" s="10" t="s">
        <v>55</v>
      </c>
      <c r="T11" s="10" t="s">
        <v>55</v>
      </c>
    </row>
    <row r="12" spans="1:20">
      <c r="A12" s="10" t="s">
        <v>57</v>
      </c>
      <c r="B12" s="10">
        <v>49.090555000000002</v>
      </c>
      <c r="C12" s="10">
        <v>49.148924000000001</v>
      </c>
      <c r="D12" s="10">
        <v>48.524711000000003</v>
      </c>
      <c r="E12" s="10">
        <v>44.762683000000003</v>
      </c>
      <c r="F12" s="10">
        <v>42.858254000000002</v>
      </c>
      <c r="G12" s="10">
        <v>55.231772999999997</v>
      </c>
      <c r="H12" s="10">
        <v>53.314190000000004</v>
      </c>
      <c r="I12" s="10">
        <v>49.449179999999998</v>
      </c>
      <c r="J12" s="10">
        <v>53.683337000000002</v>
      </c>
      <c r="K12" s="10">
        <v>43.519779999999997</v>
      </c>
      <c r="L12" s="10">
        <v>43.166688999999998</v>
      </c>
      <c r="M12" s="10">
        <v>41.933383999999997</v>
      </c>
      <c r="N12" s="10">
        <v>40.909725000000002</v>
      </c>
      <c r="O12" s="10">
        <v>63.782443000000001</v>
      </c>
      <c r="P12" s="10">
        <v>39.511600000000001</v>
      </c>
      <c r="Q12" s="10">
        <v>37.150547000000003</v>
      </c>
      <c r="R12" s="10">
        <v>38.276190999999997</v>
      </c>
      <c r="S12" s="10" t="s">
        <v>55</v>
      </c>
      <c r="T12" s="10" t="s">
        <v>55</v>
      </c>
    </row>
    <row r="13" spans="1:20">
      <c r="A13" s="10" t="s">
        <v>58</v>
      </c>
      <c r="B13" s="10" t="s">
        <v>55</v>
      </c>
      <c r="C13" s="10">
        <v>2.3734479999999998</v>
      </c>
      <c r="D13" s="10">
        <v>209.56049400000001</v>
      </c>
      <c r="E13" s="10">
        <v>24.547087999999999</v>
      </c>
      <c r="F13" s="10">
        <v>66.513086000000001</v>
      </c>
      <c r="G13" s="10">
        <v>75.235591999999997</v>
      </c>
      <c r="H13" s="10">
        <v>110.06160800000001</v>
      </c>
      <c r="I13" s="10">
        <v>85.906491000000003</v>
      </c>
      <c r="J13" s="10">
        <v>114.655857</v>
      </c>
      <c r="K13" s="10">
        <v>54.464019</v>
      </c>
      <c r="L13" s="10">
        <v>94.265902999999994</v>
      </c>
      <c r="M13" s="10">
        <v>166.23558499999999</v>
      </c>
      <c r="N13" s="10">
        <v>87.248301999999995</v>
      </c>
      <c r="O13" s="10">
        <v>100.068597</v>
      </c>
      <c r="P13" s="10">
        <v>77.015781000000004</v>
      </c>
      <c r="Q13" s="10">
        <v>84.581553</v>
      </c>
      <c r="R13" s="10">
        <v>63.761851999999998</v>
      </c>
      <c r="S13" s="10" t="s">
        <v>55</v>
      </c>
      <c r="T13" s="10" t="s">
        <v>55</v>
      </c>
    </row>
    <row r="14" spans="1:20">
      <c r="A14" s="11" t="s">
        <v>59</v>
      </c>
      <c r="B14" s="11">
        <v>107.297527</v>
      </c>
      <c r="C14" s="11">
        <v>101.718844</v>
      </c>
      <c r="D14" s="11">
        <v>105.108819</v>
      </c>
      <c r="E14" s="11">
        <v>109.799134</v>
      </c>
      <c r="F14" s="11">
        <v>133.39724899999999</v>
      </c>
      <c r="G14" s="11">
        <v>131.19993400000001</v>
      </c>
      <c r="H14" s="11">
        <v>158.02755500000001</v>
      </c>
      <c r="I14" s="11">
        <v>176.347038</v>
      </c>
      <c r="J14" s="11">
        <v>161.52981199999999</v>
      </c>
      <c r="K14" s="11">
        <v>135.88695100000001</v>
      </c>
      <c r="L14" s="11">
        <v>143.405349</v>
      </c>
      <c r="M14" s="11">
        <v>144.60264799999999</v>
      </c>
      <c r="N14" s="11">
        <v>164.359171</v>
      </c>
      <c r="O14" s="11">
        <v>176.27108699999999</v>
      </c>
      <c r="P14" s="11">
        <v>183.01848899999999</v>
      </c>
      <c r="Q14" s="11">
        <v>191.07987800000001</v>
      </c>
      <c r="R14" s="11">
        <v>205.65357299999999</v>
      </c>
      <c r="S14" s="11" t="s">
        <v>55</v>
      </c>
      <c r="T14" s="11" t="s">
        <v>55</v>
      </c>
    </row>
    <row r="15" spans="1:20">
      <c r="A15" s="10" t="s">
        <v>60</v>
      </c>
      <c r="B15" s="10">
        <v>72.410767000000007</v>
      </c>
      <c r="C15" s="10">
        <v>62.396954000000001</v>
      </c>
      <c r="D15" s="10">
        <v>46.696396</v>
      </c>
      <c r="E15" s="10">
        <v>49.955232000000002</v>
      </c>
      <c r="F15" s="10">
        <v>49.988118999999998</v>
      </c>
      <c r="G15" s="10">
        <v>47.498488000000002</v>
      </c>
      <c r="H15" s="10">
        <v>47.630642000000002</v>
      </c>
      <c r="I15" s="10">
        <v>45.441571000000003</v>
      </c>
      <c r="J15" s="10">
        <v>47.722026</v>
      </c>
      <c r="K15" s="10">
        <v>38.302822999999997</v>
      </c>
      <c r="L15" s="10">
        <v>62.824640000000002</v>
      </c>
      <c r="M15" s="10">
        <v>61.752975999999997</v>
      </c>
      <c r="N15" s="10">
        <v>64.335139999999996</v>
      </c>
      <c r="O15" s="10">
        <v>65.126006000000004</v>
      </c>
      <c r="P15" s="10">
        <v>68.697715000000002</v>
      </c>
      <c r="Q15" s="10">
        <v>58.636840999999997</v>
      </c>
      <c r="R15" s="10">
        <v>63.516525000000001</v>
      </c>
      <c r="S15" s="10" t="s">
        <v>55</v>
      </c>
      <c r="T15" s="10" t="s">
        <v>55</v>
      </c>
    </row>
    <row r="16" spans="1:20">
      <c r="A16" s="10" t="s">
        <v>61</v>
      </c>
      <c r="B16" s="10">
        <v>34.886761</v>
      </c>
      <c r="C16" s="10">
        <v>39.321890000000003</v>
      </c>
      <c r="D16" s="10">
        <v>58.412422999999997</v>
      </c>
      <c r="E16" s="10">
        <v>59.843902</v>
      </c>
      <c r="F16" s="10">
        <v>83.409128999999993</v>
      </c>
      <c r="G16" s="10">
        <v>83.701446000000004</v>
      </c>
      <c r="H16" s="10">
        <v>110.396912</v>
      </c>
      <c r="I16" s="10">
        <v>130.90546699999999</v>
      </c>
      <c r="J16" s="10">
        <v>113.80778599999999</v>
      </c>
      <c r="K16" s="10">
        <v>97.584129000000004</v>
      </c>
      <c r="L16" s="10">
        <v>80.580708999999999</v>
      </c>
      <c r="M16" s="10">
        <v>82.849671999999998</v>
      </c>
      <c r="N16" s="10">
        <v>100.02403099999999</v>
      </c>
      <c r="O16" s="10">
        <v>111.145081</v>
      </c>
      <c r="P16" s="10">
        <v>114.320774</v>
      </c>
      <c r="Q16" s="10">
        <v>132.443037</v>
      </c>
      <c r="R16" s="10">
        <v>142.137047</v>
      </c>
      <c r="S16" s="10" t="s">
        <v>55</v>
      </c>
      <c r="T16" s="10" t="s">
        <v>55</v>
      </c>
    </row>
    <row r="17" spans="1:20">
      <c r="A17" s="11" t="s">
        <v>62</v>
      </c>
      <c r="B17" s="11">
        <v>287.72523999999999</v>
      </c>
      <c r="C17" s="11">
        <v>273.70346899999998</v>
      </c>
      <c r="D17" s="11">
        <v>231.02186000000003</v>
      </c>
      <c r="E17" s="11">
        <v>223.49745099999998</v>
      </c>
      <c r="F17" s="11">
        <v>242.628208</v>
      </c>
      <c r="G17" s="11">
        <v>222.74298200000001</v>
      </c>
      <c r="H17" s="11">
        <v>196.92340399999998</v>
      </c>
      <c r="I17" s="11">
        <v>200.580127</v>
      </c>
      <c r="J17" s="11">
        <v>182.87143399999999</v>
      </c>
      <c r="K17" s="11">
        <v>162.29591699999997</v>
      </c>
      <c r="L17" s="11">
        <v>152.24497199999999</v>
      </c>
      <c r="M17" s="11">
        <v>146.87832799999998</v>
      </c>
      <c r="N17" s="11">
        <v>138.81864599999997</v>
      </c>
      <c r="O17" s="11">
        <v>134.71091999999999</v>
      </c>
      <c r="P17" s="11">
        <v>118.83081799999999</v>
      </c>
      <c r="Q17" s="11">
        <v>139.93961399999998</v>
      </c>
      <c r="R17" s="11">
        <v>163.09217000000001</v>
      </c>
      <c r="S17" s="11" t="s">
        <v>55</v>
      </c>
      <c r="T17" s="11" t="s">
        <v>55</v>
      </c>
    </row>
    <row r="18" spans="1:20">
      <c r="A18" s="10" t="s">
        <v>63</v>
      </c>
      <c r="B18" s="10">
        <v>41.660119999999999</v>
      </c>
      <c r="C18" s="10">
        <v>38.407952999999999</v>
      </c>
      <c r="D18" s="10">
        <v>38.064466000000003</v>
      </c>
      <c r="E18" s="10">
        <v>37.369540000000001</v>
      </c>
      <c r="F18" s="10">
        <v>38.465507000000002</v>
      </c>
      <c r="G18" s="10">
        <v>37.926968000000002</v>
      </c>
      <c r="H18" s="10">
        <v>39.607191999999998</v>
      </c>
      <c r="I18" s="10">
        <v>43.107796</v>
      </c>
      <c r="J18" s="10">
        <v>41.551268999999998</v>
      </c>
      <c r="K18" s="10">
        <v>41.247380999999997</v>
      </c>
      <c r="L18" s="10">
        <v>43.515009999999997</v>
      </c>
      <c r="M18" s="10">
        <v>37.637048</v>
      </c>
      <c r="N18" s="10">
        <v>40.269730000000003</v>
      </c>
      <c r="O18" s="10">
        <v>43.968238999999997</v>
      </c>
      <c r="P18" s="10">
        <v>42.482138999999997</v>
      </c>
      <c r="Q18" s="10">
        <v>42.263516000000003</v>
      </c>
      <c r="R18" s="10">
        <v>46.211165999999999</v>
      </c>
      <c r="S18" s="10" t="s">
        <v>55</v>
      </c>
      <c r="T18" s="10" t="s">
        <v>55</v>
      </c>
    </row>
    <row r="19" spans="1:20">
      <c r="A19" s="10" t="s">
        <v>64</v>
      </c>
      <c r="B19" s="10" t="s">
        <v>55</v>
      </c>
      <c r="C19" s="10" t="s">
        <v>55</v>
      </c>
      <c r="D19" s="10">
        <v>2.748186</v>
      </c>
      <c r="E19" s="10">
        <v>1.715152</v>
      </c>
      <c r="F19" s="10">
        <v>1.642029</v>
      </c>
      <c r="G19" s="10">
        <v>1.7722530000000001</v>
      </c>
      <c r="H19" s="10">
        <v>1.7530969999999999</v>
      </c>
      <c r="I19" s="10">
        <v>1.8988940000000001</v>
      </c>
      <c r="J19" s="10">
        <v>2.2229480000000001</v>
      </c>
      <c r="K19" s="10">
        <v>1.9087080000000001</v>
      </c>
      <c r="L19" s="10">
        <v>1.944955</v>
      </c>
      <c r="M19" s="10">
        <v>2.2315079999999998</v>
      </c>
      <c r="N19" s="10">
        <v>0.41042899999999999</v>
      </c>
      <c r="O19" s="10">
        <v>0.85200500000000001</v>
      </c>
      <c r="P19" s="10">
        <v>1.047328</v>
      </c>
      <c r="Q19" s="10">
        <v>0.99055800000000005</v>
      </c>
      <c r="R19" s="10">
        <v>1.147427</v>
      </c>
      <c r="S19" s="10" t="s">
        <v>55</v>
      </c>
      <c r="T19" s="10" t="s">
        <v>55</v>
      </c>
    </row>
    <row r="20" spans="1:20">
      <c r="A20" s="10" t="s">
        <v>65</v>
      </c>
      <c r="B20" s="10">
        <v>1.54</v>
      </c>
      <c r="C20" s="10">
        <v>2.1619999999999999</v>
      </c>
      <c r="D20" s="10">
        <v>1.6950000000000001</v>
      </c>
      <c r="E20" s="10">
        <v>6.4043000000000003E-2</v>
      </c>
      <c r="F20" s="10">
        <v>0.11386</v>
      </c>
      <c r="G20" s="10">
        <v>3.3091000000000002E-2</v>
      </c>
      <c r="H20" s="10">
        <v>4.0828000000000003E-2</v>
      </c>
      <c r="I20" s="10">
        <v>2.3932999999999999E-2</v>
      </c>
      <c r="J20" s="10">
        <v>0</v>
      </c>
      <c r="K20" s="10">
        <v>9.9799999999999997E-4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 t="s">
        <v>55</v>
      </c>
      <c r="T20" s="10" t="s">
        <v>55</v>
      </c>
    </row>
    <row r="21" spans="1:20">
      <c r="A21" s="10" t="s">
        <v>66</v>
      </c>
      <c r="B21" s="10">
        <v>49.038362999999997</v>
      </c>
      <c r="C21" s="10">
        <v>45.315708999999998</v>
      </c>
      <c r="D21" s="10">
        <v>43.365527999999998</v>
      </c>
      <c r="E21" s="10">
        <v>44.502074999999998</v>
      </c>
      <c r="F21" s="10">
        <v>56.031784999999999</v>
      </c>
      <c r="G21" s="10">
        <v>49.724356999999998</v>
      </c>
      <c r="H21" s="10">
        <v>48.229013999999999</v>
      </c>
      <c r="I21" s="10">
        <v>51.178579999999997</v>
      </c>
      <c r="J21" s="10">
        <v>55.532724000000002</v>
      </c>
      <c r="K21" s="10">
        <v>47.954005000000002</v>
      </c>
      <c r="L21" s="10">
        <v>50.795923000000002</v>
      </c>
      <c r="M21" s="10">
        <v>58.044550000000001</v>
      </c>
      <c r="N21" s="10">
        <v>64.991709</v>
      </c>
      <c r="O21" s="10">
        <v>64.530242000000001</v>
      </c>
      <c r="P21" s="10">
        <v>60.372641999999999</v>
      </c>
      <c r="Q21" s="10">
        <v>74.631252000000003</v>
      </c>
      <c r="R21" s="10">
        <v>83.163763000000003</v>
      </c>
      <c r="S21" s="10" t="s">
        <v>55</v>
      </c>
      <c r="T21" s="10" t="s">
        <v>55</v>
      </c>
    </row>
    <row r="22" spans="1:20">
      <c r="A22" s="10" t="s">
        <v>67</v>
      </c>
      <c r="B22" s="10">
        <v>195.48675700000001</v>
      </c>
      <c r="C22" s="10">
        <v>187.81780699999999</v>
      </c>
      <c r="D22" s="10">
        <v>145.14868000000001</v>
      </c>
      <c r="E22" s="10">
        <v>139.84664100000001</v>
      </c>
      <c r="F22" s="10">
        <v>146.37502699999999</v>
      </c>
      <c r="G22" s="10">
        <v>133.28631300000001</v>
      </c>
      <c r="H22" s="10">
        <v>107.293273</v>
      </c>
      <c r="I22" s="10">
        <v>104.370924</v>
      </c>
      <c r="J22" s="10">
        <v>83.564492999999999</v>
      </c>
      <c r="K22" s="10">
        <v>71.184825000000004</v>
      </c>
      <c r="L22" s="10">
        <v>55.989083999999998</v>
      </c>
      <c r="M22" s="10">
        <v>48.965221999999997</v>
      </c>
      <c r="N22" s="10">
        <v>33.146777999999998</v>
      </c>
      <c r="O22" s="10">
        <v>25.360434000000001</v>
      </c>
      <c r="P22" s="10">
        <v>14.928709</v>
      </c>
      <c r="Q22" s="10">
        <v>22.054288</v>
      </c>
      <c r="R22" s="10">
        <v>32.569814000000001</v>
      </c>
      <c r="S22" s="10" t="s">
        <v>55</v>
      </c>
      <c r="T22" s="10" t="s">
        <v>55</v>
      </c>
    </row>
    <row r="23" spans="1:20">
      <c r="A23" s="10" t="s">
        <v>68</v>
      </c>
      <c r="B23" s="10">
        <v>457.86912699999999</v>
      </c>
      <c r="C23" s="10">
        <v>381.12980099999999</v>
      </c>
      <c r="D23" s="10">
        <v>417.83844499999998</v>
      </c>
      <c r="E23" s="10">
        <v>402.73831200000001</v>
      </c>
      <c r="F23" s="10">
        <v>398.89417700000001</v>
      </c>
      <c r="G23" s="10">
        <v>446.03399999999999</v>
      </c>
      <c r="H23" s="10">
        <v>487.98700000000002</v>
      </c>
      <c r="I23" s="10">
        <v>446.35500000000002</v>
      </c>
      <c r="J23" s="10">
        <v>449.52499999999998</v>
      </c>
      <c r="K23" s="10">
        <v>444.87299999999999</v>
      </c>
      <c r="L23" s="10">
        <v>488.09699999999998</v>
      </c>
      <c r="M23" s="10">
        <v>524.64499999999998</v>
      </c>
      <c r="N23" s="10">
        <v>551.596</v>
      </c>
      <c r="O23" s="10">
        <v>593.18499999999995</v>
      </c>
      <c r="P23" s="10">
        <v>603.27800000000002</v>
      </c>
      <c r="Q23" s="10">
        <v>608.61699999999996</v>
      </c>
      <c r="R23" s="10">
        <v>647.98800000000006</v>
      </c>
      <c r="S23" s="10" t="s">
        <v>55</v>
      </c>
      <c r="T23" s="10" t="s">
        <v>55</v>
      </c>
    </row>
    <row r="24" spans="1:20">
      <c r="A24" s="10" t="s">
        <v>69</v>
      </c>
      <c r="B24" s="10">
        <v>333.55844000000002</v>
      </c>
      <c r="C24" s="10">
        <v>331.66800000000001</v>
      </c>
      <c r="D24" s="10">
        <v>337.72320000000002</v>
      </c>
      <c r="E24" s="10">
        <v>394.000066</v>
      </c>
      <c r="F24" s="10">
        <v>414.58491600000002</v>
      </c>
      <c r="G24" s="10">
        <v>429.59199999999998</v>
      </c>
      <c r="H24" s="10">
        <v>445.02699999999999</v>
      </c>
      <c r="I24" s="10">
        <v>458.90100000000001</v>
      </c>
      <c r="J24" s="10">
        <v>467.06400000000002</v>
      </c>
      <c r="K24" s="10">
        <v>447.12099999999998</v>
      </c>
      <c r="L24" s="10">
        <v>477.76400000000001</v>
      </c>
      <c r="M24" s="10">
        <v>507.30099999999999</v>
      </c>
      <c r="N24" s="10">
        <v>526.02700000000004</v>
      </c>
      <c r="O24" s="10">
        <v>530.60400000000004</v>
      </c>
      <c r="P24" s="10">
        <v>531.101</v>
      </c>
      <c r="Q24" s="10">
        <v>539.97199999999998</v>
      </c>
      <c r="R24" s="10">
        <v>561.4</v>
      </c>
      <c r="S24" s="10" t="s">
        <v>55</v>
      </c>
      <c r="T24" s="10" t="s">
        <v>55</v>
      </c>
    </row>
    <row r="25" spans="1:20">
      <c r="A25" s="10" t="s">
        <v>34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1" t="s">
        <v>70</v>
      </c>
      <c r="B26" s="11">
        <v>217.923531</v>
      </c>
      <c r="C26" s="11">
        <v>184.203487</v>
      </c>
      <c r="D26" s="11">
        <v>167.41047900000001</v>
      </c>
      <c r="E26" s="11">
        <v>179.85157599999999</v>
      </c>
      <c r="F26" s="11">
        <v>193.65732</v>
      </c>
      <c r="G26" s="11">
        <v>195.86875599999999</v>
      </c>
      <c r="H26" s="11">
        <v>204.05834999999999</v>
      </c>
      <c r="I26" s="11">
        <v>193.48523</v>
      </c>
      <c r="J26" s="11">
        <v>193.85924499999999</v>
      </c>
      <c r="K26" s="11">
        <v>162.161227</v>
      </c>
      <c r="L26" s="11">
        <v>197.21689599999999</v>
      </c>
      <c r="M26" s="11">
        <v>204.53560400000001</v>
      </c>
      <c r="N26" s="11">
        <v>208.13522399999999</v>
      </c>
      <c r="O26" s="11">
        <v>208.07736499999999</v>
      </c>
      <c r="P26" s="11">
        <v>212.27464900000001</v>
      </c>
      <c r="Q26" s="11">
        <v>222.344066</v>
      </c>
      <c r="R26" s="11">
        <v>242.744474</v>
      </c>
      <c r="S26" s="11" t="s">
        <v>55</v>
      </c>
      <c r="T26" s="11" t="s">
        <v>55</v>
      </c>
    </row>
    <row r="27" spans="1:20">
      <c r="A27" s="11" t="s">
        <v>59</v>
      </c>
      <c r="B27" s="11">
        <v>79.479853000000006</v>
      </c>
      <c r="C27" s="11">
        <v>64.922347000000002</v>
      </c>
      <c r="D27" s="11">
        <v>50.598475000000001</v>
      </c>
      <c r="E27" s="11">
        <v>55.567846000000003</v>
      </c>
      <c r="F27" s="11">
        <v>55.149855000000002</v>
      </c>
      <c r="G27" s="11">
        <v>51.068928</v>
      </c>
      <c r="H27" s="11">
        <v>53.443463000000001</v>
      </c>
      <c r="I27" s="11">
        <v>51.454472000000003</v>
      </c>
      <c r="J27" s="11">
        <v>53.662765</v>
      </c>
      <c r="K27" s="11">
        <v>41.879145000000001</v>
      </c>
      <c r="L27" s="11">
        <v>64.582417000000007</v>
      </c>
      <c r="M27" s="11">
        <v>63.575994999999999</v>
      </c>
      <c r="N27" s="11">
        <v>66.806859000000003</v>
      </c>
      <c r="O27" s="11">
        <v>67.389577000000003</v>
      </c>
      <c r="P27" s="11">
        <v>69.586145000000002</v>
      </c>
      <c r="Q27" s="11">
        <v>60.349854999999998</v>
      </c>
      <c r="R27" s="11">
        <v>65.411773999999994</v>
      </c>
      <c r="S27" s="11" t="s">
        <v>55</v>
      </c>
      <c r="T27" s="11" t="s">
        <v>55</v>
      </c>
    </row>
    <row r="28" spans="1:20">
      <c r="A28" s="10" t="s">
        <v>60</v>
      </c>
      <c r="B28" s="10">
        <v>72.410767000000007</v>
      </c>
      <c r="C28" s="10">
        <v>62.396954000000001</v>
      </c>
      <c r="D28" s="10">
        <v>46.696396</v>
      </c>
      <c r="E28" s="10">
        <v>49.955232000000002</v>
      </c>
      <c r="F28" s="10">
        <v>49.988118999999998</v>
      </c>
      <c r="G28" s="10">
        <v>47.498488000000002</v>
      </c>
      <c r="H28" s="10">
        <v>47.630642000000002</v>
      </c>
      <c r="I28" s="10">
        <v>45.441571000000003</v>
      </c>
      <c r="J28" s="10">
        <v>47.722026</v>
      </c>
      <c r="K28" s="10">
        <v>38.302822999999997</v>
      </c>
      <c r="L28" s="10">
        <v>62.824640000000002</v>
      </c>
      <c r="M28" s="10">
        <v>61.752975999999997</v>
      </c>
      <c r="N28" s="10">
        <v>64.335139999999996</v>
      </c>
      <c r="O28" s="10">
        <v>65.126006000000004</v>
      </c>
      <c r="P28" s="10">
        <v>68.697715000000002</v>
      </c>
      <c r="Q28" s="10">
        <v>58.636840999999997</v>
      </c>
      <c r="R28" s="10">
        <v>63.516525000000001</v>
      </c>
      <c r="S28" s="10" t="s">
        <v>55</v>
      </c>
      <c r="T28" s="10" t="s">
        <v>55</v>
      </c>
    </row>
    <row r="29" spans="1:20">
      <c r="A29" s="10" t="s">
        <v>61</v>
      </c>
      <c r="B29" s="10">
        <v>7.0690860000000004</v>
      </c>
      <c r="C29" s="10">
        <v>2.5253930000000002</v>
      </c>
      <c r="D29" s="10">
        <v>3.9020790000000001</v>
      </c>
      <c r="E29" s="10">
        <v>5.6126139999999998</v>
      </c>
      <c r="F29" s="10">
        <v>5.1617360000000003</v>
      </c>
      <c r="G29" s="10">
        <v>3.5704410000000002</v>
      </c>
      <c r="H29" s="10">
        <v>5.8128200000000003</v>
      </c>
      <c r="I29" s="10">
        <v>6.0129010000000003</v>
      </c>
      <c r="J29" s="10">
        <v>5.9407389999999998</v>
      </c>
      <c r="K29" s="10">
        <v>3.5763219999999998</v>
      </c>
      <c r="L29" s="10">
        <v>1.7577769999999999</v>
      </c>
      <c r="M29" s="10">
        <v>1.8230189999999999</v>
      </c>
      <c r="N29" s="10">
        <v>2.4717190000000002</v>
      </c>
      <c r="O29" s="10">
        <v>2.2635710000000002</v>
      </c>
      <c r="P29" s="10">
        <v>0.88843000000000005</v>
      </c>
      <c r="Q29" s="10">
        <v>1.713014</v>
      </c>
      <c r="R29" s="10">
        <v>1.895248</v>
      </c>
      <c r="S29" s="10" t="s">
        <v>55</v>
      </c>
      <c r="T29" s="10" t="s">
        <v>55</v>
      </c>
    </row>
    <row r="30" spans="1:20">
      <c r="A30" s="11" t="s">
        <v>62</v>
      </c>
      <c r="B30" s="11">
        <v>17.761461000000001</v>
      </c>
      <c r="C30" s="11">
        <v>14.223202000000001</v>
      </c>
      <c r="D30" s="11">
        <v>11.485579999999999</v>
      </c>
      <c r="E30" s="11">
        <v>11.679231999999999</v>
      </c>
      <c r="F30" s="11">
        <v>13.283338000000001</v>
      </c>
      <c r="G30" s="11">
        <v>10.518174</v>
      </c>
      <c r="H30" s="11">
        <v>9.2722259999999999</v>
      </c>
      <c r="I30" s="11">
        <v>9.4340019999999996</v>
      </c>
      <c r="J30" s="11">
        <v>8.8679410000000001</v>
      </c>
      <c r="K30" s="11">
        <v>8.1466849999999997</v>
      </c>
      <c r="L30" s="11">
        <v>6.3980130000000006</v>
      </c>
      <c r="M30" s="11">
        <v>5.315232</v>
      </c>
      <c r="N30" s="11">
        <v>5.3990320000000001</v>
      </c>
      <c r="O30" s="11">
        <v>3.8211179999999998</v>
      </c>
      <c r="P30" s="11">
        <v>2.937961</v>
      </c>
      <c r="Q30" s="11">
        <v>2.8496170000000003</v>
      </c>
      <c r="R30" s="11">
        <v>2.9083009999999998</v>
      </c>
      <c r="S30" s="11" t="s">
        <v>55</v>
      </c>
      <c r="T30" s="11" t="s">
        <v>55</v>
      </c>
    </row>
    <row r="31" spans="1:20">
      <c r="A31" s="10" t="s">
        <v>63</v>
      </c>
      <c r="B31" s="10">
        <v>7.0000000000000001E-3</v>
      </c>
      <c r="C31" s="10">
        <v>6.0000000000000001E-3</v>
      </c>
      <c r="D31" s="10">
        <v>5.0000000000000001E-3</v>
      </c>
      <c r="E31" s="10">
        <v>5.0000000000000001E-3</v>
      </c>
      <c r="F31" s="10">
        <v>5.3499999999999997E-3</v>
      </c>
      <c r="G31" s="10">
        <v>5.372E-3</v>
      </c>
      <c r="H31" s="10">
        <v>6.4850000000000003E-3</v>
      </c>
      <c r="I31" s="10">
        <v>7.3540000000000003E-3</v>
      </c>
      <c r="J31" s="10">
        <v>8.286E-3</v>
      </c>
      <c r="K31" s="10">
        <v>6.9470000000000001E-3</v>
      </c>
      <c r="L31" s="10">
        <v>6.0029999999999997E-3</v>
      </c>
      <c r="M31" s="10">
        <v>7.8050000000000003E-3</v>
      </c>
      <c r="N31" s="10">
        <v>5.7739999999999996E-3</v>
      </c>
      <c r="O31" s="10">
        <v>6.2030000000000002E-3</v>
      </c>
      <c r="P31" s="10">
        <v>0.01</v>
      </c>
      <c r="Q31" s="10">
        <v>9.2460000000000007E-3</v>
      </c>
      <c r="R31" s="10">
        <v>9.5449999999999997E-3</v>
      </c>
      <c r="S31" s="10" t="s">
        <v>55</v>
      </c>
      <c r="T31" s="10" t="s">
        <v>55</v>
      </c>
    </row>
    <row r="32" spans="1:20">
      <c r="A32" s="10" t="s">
        <v>65</v>
      </c>
      <c r="B32" s="10" t="s">
        <v>55</v>
      </c>
      <c r="C32" s="10" t="s">
        <v>55</v>
      </c>
      <c r="D32" s="10" t="s">
        <v>55</v>
      </c>
      <c r="E32" s="10" t="s">
        <v>55</v>
      </c>
      <c r="F32" s="10" t="s">
        <v>55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 t="s">
        <v>55</v>
      </c>
      <c r="T32" s="10" t="s">
        <v>55</v>
      </c>
    </row>
    <row r="33" spans="1:20">
      <c r="A33" s="10" t="s">
        <v>66</v>
      </c>
      <c r="B33" s="10">
        <v>1.2194609999999999</v>
      </c>
      <c r="C33" s="10">
        <v>1.0742020000000001</v>
      </c>
      <c r="D33" s="10">
        <v>0.95757999999999999</v>
      </c>
      <c r="E33" s="10">
        <v>0.96212500000000001</v>
      </c>
      <c r="F33" s="10">
        <v>1.0650660000000001</v>
      </c>
      <c r="G33" s="10">
        <v>0.93101800000000001</v>
      </c>
      <c r="H33" s="10">
        <v>0.96637499999999998</v>
      </c>
      <c r="I33" s="10">
        <v>0.89882300000000004</v>
      </c>
      <c r="J33" s="10">
        <v>0.87913399999999997</v>
      </c>
      <c r="K33" s="10">
        <v>0.61400100000000002</v>
      </c>
      <c r="L33" s="10">
        <v>0.77594099999999999</v>
      </c>
      <c r="M33" s="10">
        <v>0.84348500000000004</v>
      </c>
      <c r="N33" s="10">
        <v>0.88244500000000003</v>
      </c>
      <c r="O33" s="10">
        <v>0.88261100000000003</v>
      </c>
      <c r="P33" s="10">
        <v>1.0978680000000001</v>
      </c>
      <c r="Q33" s="10">
        <v>1.029298</v>
      </c>
      <c r="R33" s="10">
        <v>1.087683</v>
      </c>
      <c r="S33" s="10" t="s">
        <v>55</v>
      </c>
      <c r="T33" s="10" t="s">
        <v>55</v>
      </c>
    </row>
    <row r="34" spans="1:20">
      <c r="A34" s="10" t="s">
        <v>67</v>
      </c>
      <c r="B34" s="10">
        <v>16.535</v>
      </c>
      <c r="C34" s="10">
        <v>13.143000000000001</v>
      </c>
      <c r="D34" s="10">
        <v>10.523</v>
      </c>
      <c r="E34" s="10">
        <v>10.712107</v>
      </c>
      <c r="F34" s="10">
        <v>12.212922000000001</v>
      </c>
      <c r="G34" s="10">
        <v>9.5817840000000007</v>
      </c>
      <c r="H34" s="10">
        <v>8.2993659999999991</v>
      </c>
      <c r="I34" s="10">
        <v>8.527825</v>
      </c>
      <c r="J34" s="10">
        <v>7.9805210000000004</v>
      </c>
      <c r="K34" s="10">
        <v>7.5257370000000003</v>
      </c>
      <c r="L34" s="10">
        <v>5.6160690000000004</v>
      </c>
      <c r="M34" s="10">
        <v>4.4639420000000003</v>
      </c>
      <c r="N34" s="10">
        <v>4.5108129999999997</v>
      </c>
      <c r="O34" s="10">
        <v>2.9323039999999998</v>
      </c>
      <c r="P34" s="10">
        <v>1.830093</v>
      </c>
      <c r="Q34" s="10">
        <v>1.8110729999999999</v>
      </c>
      <c r="R34" s="10">
        <v>1.8110729999999999</v>
      </c>
      <c r="S34" s="10" t="s">
        <v>55</v>
      </c>
      <c r="T34" s="10" t="s">
        <v>55</v>
      </c>
    </row>
    <row r="35" spans="1:20">
      <c r="A35" s="10" t="s">
        <v>68</v>
      </c>
      <c r="B35" s="10">
        <v>93.766148000000001</v>
      </c>
      <c r="C35" s="10">
        <v>83.074110000000005</v>
      </c>
      <c r="D35" s="10">
        <v>84.611395999999999</v>
      </c>
      <c r="E35" s="10">
        <v>93.748182999999997</v>
      </c>
      <c r="F35" s="10">
        <v>100.445398</v>
      </c>
      <c r="G35" s="10">
        <v>109.788</v>
      </c>
      <c r="H35" s="10">
        <v>115.946</v>
      </c>
      <c r="I35" s="10">
        <v>106.137</v>
      </c>
      <c r="J35" s="10">
        <v>103.952</v>
      </c>
      <c r="K35" s="10">
        <v>86.031000000000006</v>
      </c>
      <c r="L35" s="10">
        <v>104.404</v>
      </c>
      <c r="M35" s="10">
        <v>113.86199999999999</v>
      </c>
      <c r="N35" s="10">
        <v>112.58</v>
      </c>
      <c r="O35" s="10">
        <v>115.285</v>
      </c>
      <c r="P35" s="10">
        <v>119.896</v>
      </c>
      <c r="Q35" s="10">
        <v>139.923</v>
      </c>
      <c r="R35" s="10">
        <v>153.79400000000001</v>
      </c>
      <c r="S35" s="10" t="s">
        <v>55</v>
      </c>
      <c r="T35" s="10" t="s">
        <v>55</v>
      </c>
    </row>
    <row r="36" spans="1:20">
      <c r="A36" s="10" t="s">
        <v>69</v>
      </c>
      <c r="B36" s="10">
        <v>26.916070000000001</v>
      </c>
      <c r="C36" s="10">
        <v>21.983829</v>
      </c>
      <c r="D36" s="10">
        <v>20.715026999999999</v>
      </c>
      <c r="E36" s="10">
        <v>18.856314999999999</v>
      </c>
      <c r="F36" s="10">
        <v>24.778728999999998</v>
      </c>
      <c r="G36" s="10">
        <v>24.494</v>
      </c>
      <c r="H36" s="10">
        <v>25.396999999999998</v>
      </c>
      <c r="I36" s="10">
        <v>26.46</v>
      </c>
      <c r="J36" s="10">
        <v>27.376000000000001</v>
      </c>
      <c r="K36" s="10">
        <v>26.103999999999999</v>
      </c>
      <c r="L36" s="10">
        <v>21.832999999999998</v>
      </c>
      <c r="M36" s="10">
        <v>21.782</v>
      </c>
      <c r="N36" s="10">
        <v>23.349</v>
      </c>
      <c r="O36" s="10">
        <v>21.582000000000001</v>
      </c>
      <c r="P36" s="10">
        <v>19.855</v>
      </c>
      <c r="Q36" s="10">
        <v>19.222000000000001</v>
      </c>
      <c r="R36" s="10">
        <v>20.631</v>
      </c>
      <c r="S36" s="10" t="s">
        <v>55</v>
      </c>
      <c r="T36" s="10" t="s">
        <v>55</v>
      </c>
    </row>
    <row r="37" spans="1:20">
      <c r="A37" s="10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>
      <c r="A38" s="11" t="s">
        <v>71</v>
      </c>
      <c r="B38" s="11">
        <v>97.833676999999994</v>
      </c>
      <c r="C38" s="11">
        <v>93.985353000000003</v>
      </c>
      <c r="D38" s="11">
        <v>98.938595000000007</v>
      </c>
      <c r="E38" s="11">
        <v>107.66027699999999</v>
      </c>
      <c r="F38" s="11">
        <v>135.73441600000001</v>
      </c>
      <c r="G38" s="11">
        <v>126.73605999999999</v>
      </c>
      <c r="H38" s="11">
        <v>152.773304</v>
      </c>
      <c r="I38" s="11">
        <v>166.394237</v>
      </c>
      <c r="J38" s="11">
        <v>142.50192899999999</v>
      </c>
      <c r="K38" s="11">
        <v>140.18247700000001</v>
      </c>
      <c r="L38" s="11">
        <v>118.225785</v>
      </c>
      <c r="M38" s="11">
        <v>120.993008</v>
      </c>
      <c r="N38" s="11">
        <v>139.55266800000001</v>
      </c>
      <c r="O38" s="11">
        <v>149.168993</v>
      </c>
      <c r="P38" s="11">
        <v>154.99207699999999</v>
      </c>
      <c r="Q38" s="11">
        <v>176.76454699999999</v>
      </c>
      <c r="R38" s="11">
        <v>183.556838</v>
      </c>
      <c r="S38" s="11" t="s">
        <v>55</v>
      </c>
      <c r="T38" s="11" t="s">
        <v>55</v>
      </c>
    </row>
    <row r="39" spans="1:20">
      <c r="A39" s="10" t="s">
        <v>58</v>
      </c>
      <c r="B39" s="10" t="s">
        <v>55</v>
      </c>
      <c r="C39" s="10">
        <v>2.3734479999999998</v>
      </c>
      <c r="D39" s="10">
        <v>3.484013</v>
      </c>
      <c r="E39" s="10">
        <v>5.7883950000000004</v>
      </c>
      <c r="F39" s="10">
        <v>3.3518840000000001</v>
      </c>
      <c r="G39" s="10">
        <v>3.7738649999999998</v>
      </c>
      <c r="H39" s="10">
        <v>5.0623529999999999</v>
      </c>
      <c r="I39" s="10">
        <v>5.1612390000000001</v>
      </c>
      <c r="J39" s="10">
        <v>4.809323</v>
      </c>
      <c r="K39" s="10">
        <v>4.159923</v>
      </c>
      <c r="L39" s="10">
        <v>4.2490139999999998</v>
      </c>
      <c r="M39" s="10">
        <v>5.4471299999999996</v>
      </c>
      <c r="N39" s="10">
        <v>5.4158679999999997</v>
      </c>
      <c r="O39" s="10">
        <v>5.8601640000000002</v>
      </c>
      <c r="P39" s="10">
        <v>6.0013820000000004</v>
      </c>
      <c r="Q39" s="10">
        <v>6.413081</v>
      </c>
      <c r="R39" s="10">
        <v>6.8162799999999999</v>
      </c>
      <c r="S39" s="10" t="s">
        <v>55</v>
      </c>
      <c r="T39" s="10" t="s">
        <v>55</v>
      </c>
    </row>
    <row r="40" spans="1:20">
      <c r="A40" s="11" t="s">
        <v>59</v>
      </c>
      <c r="B40" s="11">
        <v>21.203410000000002</v>
      </c>
      <c r="C40" s="11">
        <v>32.332011000000001</v>
      </c>
      <c r="D40" s="11">
        <v>48.765501999999998</v>
      </c>
      <c r="E40" s="11">
        <v>48.087927000000001</v>
      </c>
      <c r="F40" s="11">
        <v>73.795554999999993</v>
      </c>
      <c r="G40" s="11">
        <v>70.092761999999993</v>
      </c>
      <c r="H40" s="11">
        <v>91.979716999999994</v>
      </c>
      <c r="I40" s="11">
        <v>109.114302</v>
      </c>
      <c r="J40" s="11">
        <v>93.120802999999995</v>
      </c>
      <c r="K40" s="11">
        <v>91.560238999999996</v>
      </c>
      <c r="L40" s="11">
        <v>75.935884000000001</v>
      </c>
      <c r="M40" s="11">
        <v>77.558516999999995</v>
      </c>
      <c r="N40" s="11">
        <v>90.635822000000005</v>
      </c>
      <c r="O40" s="11">
        <v>100.994443</v>
      </c>
      <c r="P40" s="11">
        <v>109.380734</v>
      </c>
      <c r="Q40" s="11">
        <v>123.716432</v>
      </c>
      <c r="R40" s="11">
        <v>126.964731</v>
      </c>
      <c r="S40" s="11" t="s">
        <v>55</v>
      </c>
      <c r="T40" s="11" t="s">
        <v>55</v>
      </c>
    </row>
    <row r="41" spans="1:20">
      <c r="A41" s="10" t="s">
        <v>60</v>
      </c>
      <c r="B41" s="10" t="s">
        <v>55</v>
      </c>
      <c r="C41" s="10" t="s">
        <v>55</v>
      </c>
      <c r="D41" s="10" t="s">
        <v>55</v>
      </c>
      <c r="E41" s="10" t="s">
        <v>55</v>
      </c>
      <c r="F41" s="10" t="s">
        <v>55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 t="s">
        <v>55</v>
      </c>
      <c r="T41" s="10" t="s">
        <v>55</v>
      </c>
    </row>
    <row r="42" spans="1:20">
      <c r="A42" s="10" t="s">
        <v>61</v>
      </c>
      <c r="B42" s="10">
        <v>21.203410000000002</v>
      </c>
      <c r="C42" s="10">
        <v>32.332011000000001</v>
      </c>
      <c r="D42" s="10">
        <v>48.765501999999998</v>
      </c>
      <c r="E42" s="10">
        <v>48.087927000000001</v>
      </c>
      <c r="F42" s="10">
        <v>73.795554999999993</v>
      </c>
      <c r="G42" s="10">
        <v>70.092761999999993</v>
      </c>
      <c r="H42" s="10">
        <v>91.979716999999994</v>
      </c>
      <c r="I42" s="10">
        <v>109.114302</v>
      </c>
      <c r="J42" s="10">
        <v>93.120802999999995</v>
      </c>
      <c r="K42" s="10">
        <v>91.560238999999996</v>
      </c>
      <c r="L42" s="10">
        <v>75.935884000000001</v>
      </c>
      <c r="M42" s="10">
        <v>77.558516999999995</v>
      </c>
      <c r="N42" s="10">
        <v>90.635822000000005</v>
      </c>
      <c r="O42" s="10">
        <v>100.994443</v>
      </c>
      <c r="P42" s="10">
        <v>109.380734</v>
      </c>
      <c r="Q42" s="10">
        <v>123.716432</v>
      </c>
      <c r="R42" s="10">
        <v>126.964731</v>
      </c>
      <c r="S42" s="10" t="s">
        <v>55</v>
      </c>
      <c r="T42" s="10" t="s">
        <v>55</v>
      </c>
    </row>
    <row r="43" spans="1:20">
      <c r="A43" s="11" t="s">
        <v>62</v>
      </c>
      <c r="B43" s="11">
        <v>56.396513999999996</v>
      </c>
      <c r="C43" s="11">
        <v>39.326618000000003</v>
      </c>
      <c r="D43" s="11">
        <v>24.195659000000003</v>
      </c>
      <c r="E43" s="11">
        <v>18.488350999999998</v>
      </c>
      <c r="F43" s="11">
        <v>24.610624999999999</v>
      </c>
      <c r="G43" s="11">
        <v>18.013954999999999</v>
      </c>
      <c r="H43" s="11">
        <v>16.939909</v>
      </c>
      <c r="I43" s="11">
        <v>14.596420999999999</v>
      </c>
      <c r="J43" s="11">
        <v>6.9682360000000001</v>
      </c>
      <c r="K43" s="11">
        <v>6.6701040000000003</v>
      </c>
      <c r="L43" s="11">
        <v>2.9041830000000002</v>
      </c>
      <c r="M43" s="11">
        <v>1.867516</v>
      </c>
      <c r="N43" s="11">
        <v>1.7011420000000002</v>
      </c>
      <c r="O43" s="11">
        <v>1.756678</v>
      </c>
      <c r="P43" s="11">
        <v>1.342851</v>
      </c>
      <c r="Q43" s="11">
        <v>2.524359</v>
      </c>
      <c r="R43" s="11">
        <v>2.379435</v>
      </c>
      <c r="S43" s="11" t="s">
        <v>55</v>
      </c>
      <c r="T43" s="11" t="s">
        <v>55</v>
      </c>
    </row>
    <row r="44" spans="1:20">
      <c r="A44" s="10" t="s">
        <v>63</v>
      </c>
      <c r="B44" s="10" t="s">
        <v>55</v>
      </c>
      <c r="C44" s="10">
        <v>2E-3</v>
      </c>
      <c r="D44" s="10" t="s">
        <v>55</v>
      </c>
      <c r="E44" s="10" t="s">
        <v>55</v>
      </c>
      <c r="F44" s="10" t="s">
        <v>55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5.3999999999999998E-5</v>
      </c>
      <c r="M44" s="10">
        <v>4.5800000000000002E-4</v>
      </c>
      <c r="N44" s="10">
        <v>2.43E-4</v>
      </c>
      <c r="O44" s="10">
        <v>4.0000000000000003E-5</v>
      </c>
      <c r="P44" s="10">
        <v>8.7000000000000001E-5</v>
      </c>
      <c r="Q44" s="10">
        <v>9.6000000000000002E-5</v>
      </c>
      <c r="R44" s="10">
        <v>1.08E-4</v>
      </c>
      <c r="S44" s="10" t="s">
        <v>55</v>
      </c>
      <c r="T44" s="10" t="s">
        <v>55</v>
      </c>
    </row>
    <row r="45" spans="1:20">
      <c r="A45" s="10" t="s">
        <v>66</v>
      </c>
      <c r="B45" s="10">
        <v>0.14924599999999999</v>
      </c>
      <c r="C45" s="10">
        <v>0.113751</v>
      </c>
      <c r="D45" s="10">
        <v>9.4397999999999996E-2</v>
      </c>
      <c r="E45" s="10">
        <v>7.7298000000000006E-2</v>
      </c>
      <c r="F45" s="10">
        <v>0.12647900000000001</v>
      </c>
      <c r="G45" s="10">
        <v>0.12948100000000001</v>
      </c>
      <c r="H45" s="10">
        <v>0.10739899999999999</v>
      </c>
      <c r="I45" s="10">
        <v>9.7695000000000004E-2</v>
      </c>
      <c r="J45" s="10">
        <v>0.122747</v>
      </c>
      <c r="K45" s="10">
        <v>0.15446499999999999</v>
      </c>
      <c r="L45" s="10">
        <v>0.22362499999999999</v>
      </c>
      <c r="M45" s="10">
        <v>0.24245</v>
      </c>
      <c r="N45" s="10">
        <v>0.222965</v>
      </c>
      <c r="O45" s="10">
        <v>0.26655099999999998</v>
      </c>
      <c r="P45" s="10">
        <v>0.22985900000000001</v>
      </c>
      <c r="Q45" s="10">
        <v>0.24487900000000001</v>
      </c>
      <c r="R45" s="10">
        <v>9.9943000000000004E-2</v>
      </c>
      <c r="S45" s="10" t="s">
        <v>55</v>
      </c>
      <c r="T45" s="10" t="s">
        <v>55</v>
      </c>
    </row>
    <row r="46" spans="1:20">
      <c r="A46" s="10" t="s">
        <v>67</v>
      </c>
      <c r="B46" s="10">
        <v>56.247267999999998</v>
      </c>
      <c r="C46" s="10">
        <v>39.210867</v>
      </c>
      <c r="D46" s="10">
        <v>24.101261000000001</v>
      </c>
      <c r="E46" s="10">
        <v>18.411052999999999</v>
      </c>
      <c r="F46" s="10">
        <v>24.484145999999999</v>
      </c>
      <c r="G46" s="10">
        <v>17.884474000000001</v>
      </c>
      <c r="H46" s="10">
        <v>16.832509999999999</v>
      </c>
      <c r="I46" s="10">
        <v>14.498726</v>
      </c>
      <c r="J46" s="10">
        <v>6.8454889999999997</v>
      </c>
      <c r="K46" s="10">
        <v>6.5156390000000002</v>
      </c>
      <c r="L46" s="10">
        <v>2.680504</v>
      </c>
      <c r="M46" s="10">
        <v>1.6246080000000001</v>
      </c>
      <c r="N46" s="10">
        <v>1.4779340000000001</v>
      </c>
      <c r="O46" s="10">
        <v>1.4900869999999999</v>
      </c>
      <c r="P46" s="10">
        <v>1.112905</v>
      </c>
      <c r="Q46" s="10">
        <v>2.2793839999999999</v>
      </c>
      <c r="R46" s="10">
        <v>2.2793839999999999</v>
      </c>
      <c r="S46" s="10" t="s">
        <v>55</v>
      </c>
      <c r="T46" s="10" t="s">
        <v>55</v>
      </c>
    </row>
    <row r="47" spans="1:20">
      <c r="A47" s="10" t="s">
        <v>68</v>
      </c>
      <c r="B47" s="10">
        <v>6.3297530000000002</v>
      </c>
      <c r="C47" s="10">
        <v>6.1322760000000001</v>
      </c>
      <c r="D47" s="10">
        <v>8.2684219999999993</v>
      </c>
      <c r="E47" s="10">
        <v>7.0186120000000001</v>
      </c>
      <c r="F47" s="10">
        <v>5.58887</v>
      </c>
      <c r="G47" s="10">
        <v>5.0990000000000002</v>
      </c>
      <c r="H47" s="10">
        <v>7.1630000000000003</v>
      </c>
      <c r="I47" s="10">
        <v>3.71</v>
      </c>
      <c r="J47" s="10">
        <v>3.0110000000000001</v>
      </c>
      <c r="K47" s="10">
        <v>4.4980000000000002</v>
      </c>
      <c r="L47" s="10">
        <v>4.6459999999999999</v>
      </c>
      <c r="M47" s="10">
        <v>4.5759999999999996</v>
      </c>
      <c r="N47" s="10">
        <v>8.141</v>
      </c>
      <c r="O47" s="10">
        <v>4.4249999999999998</v>
      </c>
      <c r="P47" s="10">
        <v>5.2539999999999996</v>
      </c>
      <c r="Q47" s="10">
        <v>9.2409999999999997</v>
      </c>
      <c r="R47" s="10">
        <v>10.117000000000001</v>
      </c>
      <c r="S47" s="10" t="s">
        <v>55</v>
      </c>
      <c r="T47" s="10" t="s">
        <v>55</v>
      </c>
    </row>
    <row r="48" spans="1:20">
      <c r="A48" s="10" t="s">
        <v>69</v>
      </c>
      <c r="B48" s="10">
        <v>13.904</v>
      </c>
      <c r="C48" s="10">
        <v>13.821</v>
      </c>
      <c r="D48" s="10">
        <v>14.225</v>
      </c>
      <c r="E48" s="10">
        <v>28.276992</v>
      </c>
      <c r="F48" s="10">
        <v>28.387481999999999</v>
      </c>
      <c r="G48" s="10">
        <v>29.756</v>
      </c>
      <c r="H48" s="10">
        <v>31.628</v>
      </c>
      <c r="I48" s="10">
        <v>33.813000000000002</v>
      </c>
      <c r="J48" s="10">
        <v>34.591999999999999</v>
      </c>
      <c r="K48" s="10">
        <v>33.293999999999997</v>
      </c>
      <c r="L48" s="10">
        <v>30.491</v>
      </c>
      <c r="M48" s="10">
        <v>31.544</v>
      </c>
      <c r="N48" s="10">
        <v>33.658999999999999</v>
      </c>
      <c r="O48" s="10">
        <v>36.133000000000003</v>
      </c>
      <c r="P48" s="10">
        <v>33.012999999999998</v>
      </c>
      <c r="Q48" s="10">
        <v>34.869999999999997</v>
      </c>
      <c r="R48" s="10">
        <v>37.279000000000003</v>
      </c>
      <c r="S48" s="10" t="s">
        <v>55</v>
      </c>
      <c r="T48" s="10" t="s">
        <v>55</v>
      </c>
    </row>
    <row r="49" spans="1:20">
      <c r="A49" s="10" t="s">
        <v>34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1" t="s">
        <v>72</v>
      </c>
      <c r="B50" s="11">
        <v>75.054302000000007</v>
      </c>
      <c r="C50" s="11">
        <v>73.302430999999999</v>
      </c>
      <c r="D50" s="11">
        <v>70.514443999999997</v>
      </c>
      <c r="E50" s="11">
        <v>66.508690000000001</v>
      </c>
      <c r="F50" s="11">
        <v>63.516914999999997</v>
      </c>
      <c r="G50" s="11">
        <v>74.769276000000005</v>
      </c>
      <c r="H50" s="11">
        <v>67.361953</v>
      </c>
      <c r="I50" s="11">
        <v>60.841287999999999</v>
      </c>
      <c r="J50" s="11">
        <v>63.517271999999998</v>
      </c>
      <c r="K50" s="11">
        <v>49.050066000000001</v>
      </c>
      <c r="L50" s="11">
        <v>46.288809000000001</v>
      </c>
      <c r="M50" s="11">
        <v>47.925673000000003</v>
      </c>
      <c r="N50" s="11">
        <v>39.030693999999997</v>
      </c>
      <c r="O50" s="11">
        <v>67.153366000000005</v>
      </c>
      <c r="P50" s="11">
        <v>38.639370999999997</v>
      </c>
      <c r="Q50" s="11">
        <v>37.234588000000002</v>
      </c>
      <c r="R50" s="11">
        <v>38.209935000000002</v>
      </c>
      <c r="S50" s="11" t="s">
        <v>55</v>
      </c>
      <c r="T50" s="11" t="s">
        <v>55</v>
      </c>
    </row>
    <row r="51" spans="1:20">
      <c r="A51" s="10" t="s">
        <v>57</v>
      </c>
      <c r="B51" s="10">
        <v>45.970025999999997</v>
      </c>
      <c r="C51" s="10">
        <v>45.170591000000002</v>
      </c>
      <c r="D51" s="10">
        <v>46.694682</v>
      </c>
      <c r="E51" s="10">
        <v>41.279235999999997</v>
      </c>
      <c r="F51" s="10">
        <v>38.882846999999998</v>
      </c>
      <c r="G51" s="10">
        <v>53.001337999999997</v>
      </c>
      <c r="H51" s="10">
        <v>48.460768000000002</v>
      </c>
      <c r="I51" s="10">
        <v>41.766823000000002</v>
      </c>
      <c r="J51" s="10">
        <v>49.556516000000002</v>
      </c>
      <c r="K51" s="10">
        <v>39.287188999999998</v>
      </c>
      <c r="L51" s="10">
        <v>36.829549</v>
      </c>
      <c r="M51" s="10">
        <v>40.332653999999998</v>
      </c>
      <c r="N51" s="10">
        <v>32.513558000000003</v>
      </c>
      <c r="O51" s="10">
        <v>59.526828000000002</v>
      </c>
      <c r="P51" s="10">
        <v>33.803460000000001</v>
      </c>
      <c r="Q51" s="10">
        <v>32.932285999999998</v>
      </c>
      <c r="R51" s="10">
        <v>33.164841000000003</v>
      </c>
      <c r="S51" s="10" t="s">
        <v>55</v>
      </c>
      <c r="T51" s="10" t="s">
        <v>55</v>
      </c>
    </row>
    <row r="52" spans="1:20">
      <c r="A52" s="11" t="s">
        <v>62</v>
      </c>
      <c r="B52" s="11">
        <v>28.588276</v>
      </c>
      <c r="C52" s="11">
        <v>27.668839999999999</v>
      </c>
      <c r="D52" s="11">
        <v>23.294762000000002</v>
      </c>
      <c r="E52" s="11">
        <v>22.49512</v>
      </c>
      <c r="F52" s="11">
        <v>21.859542000000001</v>
      </c>
      <c r="G52" s="11">
        <v>18.633389000000001</v>
      </c>
      <c r="H52" s="11">
        <v>15.935618</v>
      </c>
      <c r="I52" s="11">
        <v>16.020686999999999</v>
      </c>
      <c r="J52" s="11">
        <v>10.945796</v>
      </c>
      <c r="K52" s="11">
        <v>7.0691189999999997</v>
      </c>
      <c r="L52" s="11">
        <v>6.7375889999999998</v>
      </c>
      <c r="M52" s="11">
        <v>4.742248</v>
      </c>
      <c r="N52" s="11">
        <v>3.4784139999999999</v>
      </c>
      <c r="O52" s="11">
        <v>3.4819329999999997</v>
      </c>
      <c r="P52" s="11">
        <v>1.3264849999999999</v>
      </c>
      <c r="Q52" s="11">
        <v>0.75067499999999998</v>
      </c>
      <c r="R52" s="11">
        <v>1.2519610000000001</v>
      </c>
      <c r="S52" s="11" t="s">
        <v>55</v>
      </c>
      <c r="T52" s="11" t="s">
        <v>55</v>
      </c>
    </row>
    <row r="53" spans="1:20">
      <c r="A53" s="10" t="s">
        <v>63</v>
      </c>
      <c r="B53" s="10" t="s">
        <v>55</v>
      </c>
      <c r="C53" s="10" t="s">
        <v>55</v>
      </c>
      <c r="D53" s="10" t="s">
        <v>55</v>
      </c>
      <c r="E53" s="10" t="s">
        <v>55</v>
      </c>
      <c r="F53" s="10">
        <v>1.9100000000000001E-4</v>
      </c>
      <c r="G53" s="10">
        <v>2.1599999999999999E-4</v>
      </c>
      <c r="H53" s="10">
        <v>2.5399999999999999E-4</v>
      </c>
      <c r="I53" s="10">
        <v>3.2000000000000003E-4</v>
      </c>
      <c r="J53" s="10">
        <v>2.43E-4</v>
      </c>
      <c r="K53" s="10">
        <v>3.2000000000000003E-4</v>
      </c>
      <c r="L53" s="10">
        <v>3.5199999999999999E-4</v>
      </c>
      <c r="M53" s="10">
        <v>2.3800000000000001E-4</v>
      </c>
      <c r="N53" s="10">
        <v>4.2000000000000002E-4</v>
      </c>
      <c r="O53" s="10">
        <v>2.5599999999999999E-4</v>
      </c>
      <c r="P53" s="10">
        <v>2.8600000000000001E-4</v>
      </c>
      <c r="Q53" s="10">
        <v>2.8600000000000001E-4</v>
      </c>
      <c r="R53" s="10">
        <v>2.8899999999999998E-4</v>
      </c>
      <c r="S53" s="10" t="s">
        <v>55</v>
      </c>
      <c r="T53" s="10" t="s">
        <v>55</v>
      </c>
    </row>
    <row r="54" spans="1:20">
      <c r="A54" s="10" t="s">
        <v>66</v>
      </c>
      <c r="B54" s="10">
        <v>3.4180000000000002E-2</v>
      </c>
      <c r="C54" s="10">
        <v>3.6660999999999999E-2</v>
      </c>
      <c r="D54" s="10">
        <v>4.4260000000000001E-2</v>
      </c>
      <c r="E54" s="10">
        <v>4.5185999999999997E-2</v>
      </c>
      <c r="F54" s="10">
        <v>4.5900999999999997E-2</v>
      </c>
      <c r="G54" s="10">
        <v>5.3634000000000001E-2</v>
      </c>
      <c r="H54" s="10">
        <v>5.2493999999999999E-2</v>
      </c>
      <c r="I54" s="10">
        <v>6.8324999999999997E-2</v>
      </c>
      <c r="J54" s="10">
        <v>6.4489000000000005E-2</v>
      </c>
      <c r="K54" s="10">
        <v>4.7293000000000002E-2</v>
      </c>
      <c r="L54" s="10">
        <v>2.9569999999999999E-2</v>
      </c>
      <c r="M54" s="10">
        <v>4.2430000000000002E-3</v>
      </c>
      <c r="N54" s="10">
        <v>0</v>
      </c>
      <c r="O54" s="10">
        <v>0</v>
      </c>
      <c r="P54" s="10">
        <v>0.01</v>
      </c>
      <c r="Q54" s="10">
        <v>0.01</v>
      </c>
      <c r="R54" s="10">
        <v>0.01</v>
      </c>
      <c r="S54" s="10" t="s">
        <v>55</v>
      </c>
      <c r="T54" s="10" t="s">
        <v>55</v>
      </c>
    </row>
    <row r="55" spans="1:20">
      <c r="A55" s="10" t="s">
        <v>67</v>
      </c>
      <c r="B55" s="10">
        <v>28.554096000000001</v>
      </c>
      <c r="C55" s="10">
        <v>27.632179000000001</v>
      </c>
      <c r="D55" s="10">
        <v>23.250502000000001</v>
      </c>
      <c r="E55" s="10">
        <v>22.449933999999999</v>
      </c>
      <c r="F55" s="10">
        <v>21.81345</v>
      </c>
      <c r="G55" s="10">
        <v>18.579539</v>
      </c>
      <c r="H55" s="10">
        <v>15.88287</v>
      </c>
      <c r="I55" s="10">
        <v>15.952042</v>
      </c>
      <c r="J55" s="10">
        <v>10.881064</v>
      </c>
      <c r="K55" s="10">
        <v>7.0215059999999996</v>
      </c>
      <c r="L55" s="10">
        <v>6.7076669999999998</v>
      </c>
      <c r="M55" s="10">
        <v>4.7377669999999998</v>
      </c>
      <c r="N55" s="10">
        <v>3.4779939999999998</v>
      </c>
      <c r="O55" s="10">
        <v>3.4816769999999999</v>
      </c>
      <c r="P55" s="10">
        <v>1.3161989999999999</v>
      </c>
      <c r="Q55" s="10">
        <v>0.74038899999999996</v>
      </c>
      <c r="R55" s="10">
        <v>1.2416720000000001</v>
      </c>
      <c r="S55" s="10" t="s">
        <v>55</v>
      </c>
      <c r="T55" s="10" t="s">
        <v>55</v>
      </c>
    </row>
    <row r="56" spans="1:20">
      <c r="A56" s="10" t="s">
        <v>69</v>
      </c>
      <c r="B56" s="10">
        <v>0.496</v>
      </c>
      <c r="C56" s="10">
        <v>0.46300000000000002</v>
      </c>
      <c r="D56" s="10">
        <v>0.52500000000000002</v>
      </c>
      <c r="E56" s="10">
        <v>2.734334</v>
      </c>
      <c r="F56" s="10">
        <v>2.7745250000000001</v>
      </c>
      <c r="G56" s="10">
        <v>3.1349999999999998</v>
      </c>
      <c r="H56" s="10">
        <v>2.9660000000000002</v>
      </c>
      <c r="I56" s="10">
        <v>3.0539999999999998</v>
      </c>
      <c r="J56" s="10">
        <v>3.0150000000000001</v>
      </c>
      <c r="K56" s="10">
        <v>2.694</v>
      </c>
      <c r="L56" s="10">
        <v>2.722</v>
      </c>
      <c r="M56" s="10">
        <v>2.851</v>
      </c>
      <c r="N56" s="10">
        <v>3.0390000000000001</v>
      </c>
      <c r="O56" s="10">
        <v>4.1449999999999996</v>
      </c>
      <c r="P56" s="10">
        <v>3.5089999999999999</v>
      </c>
      <c r="Q56" s="10">
        <v>3.552</v>
      </c>
      <c r="R56" s="10">
        <v>3.7930000000000001</v>
      </c>
      <c r="S56" s="10" t="s">
        <v>55</v>
      </c>
      <c r="T56" s="10" t="s">
        <v>55</v>
      </c>
    </row>
    <row r="57" spans="1:20">
      <c r="A57" s="10" t="s">
        <v>34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>
      <c r="A58" s="11" t="s">
        <v>73</v>
      </c>
      <c r="B58" s="11">
        <v>100.177182</v>
      </c>
      <c r="C58" s="11">
        <v>85.441637999999998</v>
      </c>
      <c r="D58" s="11">
        <v>79.115866999999994</v>
      </c>
      <c r="E58" s="11">
        <v>81.803382999999997</v>
      </c>
      <c r="F58" s="11">
        <v>84.742082999999994</v>
      </c>
      <c r="G58" s="11">
        <v>89.999955</v>
      </c>
      <c r="H58" s="11">
        <v>94.912261000000001</v>
      </c>
      <c r="I58" s="11">
        <v>91.769399000000007</v>
      </c>
      <c r="J58" s="11">
        <v>100.153295</v>
      </c>
      <c r="K58" s="11">
        <v>100.349053</v>
      </c>
      <c r="L58" s="11">
        <v>106.47461</v>
      </c>
      <c r="M58" s="11">
        <v>100.39977500000001</v>
      </c>
      <c r="N58" s="11">
        <v>106.8896</v>
      </c>
      <c r="O58" s="11">
        <v>116.42754100000001</v>
      </c>
      <c r="P58" s="11">
        <v>103.823278</v>
      </c>
      <c r="Q58" s="11">
        <v>74.409763999999996</v>
      </c>
      <c r="R58" s="11">
        <v>66.120382000000006</v>
      </c>
      <c r="S58" s="11" t="s">
        <v>55</v>
      </c>
      <c r="T58" s="11" t="s">
        <v>55</v>
      </c>
    </row>
    <row r="59" spans="1:20">
      <c r="A59" s="11" t="s">
        <v>62</v>
      </c>
      <c r="B59" s="11">
        <v>0.52200000000000002</v>
      </c>
      <c r="C59" s="11">
        <v>0.52100000000000002</v>
      </c>
      <c r="D59" s="11">
        <v>0.442</v>
      </c>
      <c r="E59" s="11">
        <v>0.36058800000000002</v>
      </c>
      <c r="F59" s="11">
        <v>4.3214839999999999</v>
      </c>
      <c r="G59" s="11">
        <v>6.6463369999999999</v>
      </c>
      <c r="H59" s="11">
        <v>2.1735480000000003</v>
      </c>
      <c r="I59" s="11">
        <v>1.7320880000000001</v>
      </c>
      <c r="J59" s="11">
        <v>2.2321489999999997</v>
      </c>
      <c r="K59" s="11">
        <v>2.039647</v>
      </c>
      <c r="L59" s="11">
        <v>1.761412</v>
      </c>
      <c r="M59" s="11">
        <v>1.8559399999999999</v>
      </c>
      <c r="N59" s="11">
        <v>0.82712799999999986</v>
      </c>
      <c r="O59" s="11">
        <v>0.53073700000000001</v>
      </c>
      <c r="P59" s="11">
        <v>0.52766099999999994</v>
      </c>
      <c r="Q59" s="11">
        <v>0.447098</v>
      </c>
      <c r="R59" s="11">
        <v>0</v>
      </c>
      <c r="S59" s="11" t="s">
        <v>55</v>
      </c>
      <c r="T59" s="11" t="s">
        <v>55</v>
      </c>
    </row>
    <row r="60" spans="1:20">
      <c r="A60" s="10" t="s">
        <v>66</v>
      </c>
      <c r="B60" s="10">
        <v>0.52200000000000002</v>
      </c>
      <c r="C60" s="10">
        <v>0.47399999999999998</v>
      </c>
      <c r="D60" s="10">
        <v>0.42299999999999999</v>
      </c>
      <c r="E60" s="10">
        <v>0.36058800000000002</v>
      </c>
      <c r="F60" s="10">
        <v>0.36265999999999998</v>
      </c>
      <c r="G60" s="10">
        <v>0.31453599999999998</v>
      </c>
      <c r="H60" s="10">
        <v>0.402501</v>
      </c>
      <c r="I60" s="10">
        <v>0.390901</v>
      </c>
      <c r="J60" s="10">
        <v>0.46547899999999998</v>
      </c>
      <c r="K60" s="10">
        <v>0.53966199999999998</v>
      </c>
      <c r="L60" s="10">
        <v>0.45763599999999999</v>
      </c>
      <c r="M60" s="10">
        <v>0.43948399999999999</v>
      </c>
      <c r="N60" s="10">
        <v>0.39182499999999998</v>
      </c>
      <c r="O60" s="10">
        <v>0.43508999999999998</v>
      </c>
      <c r="P60" s="10">
        <v>0.38927499999999998</v>
      </c>
      <c r="Q60" s="10">
        <v>0.34932999999999997</v>
      </c>
      <c r="R60" s="10">
        <v>0</v>
      </c>
      <c r="S60" s="10" t="s">
        <v>55</v>
      </c>
      <c r="T60" s="10" t="s">
        <v>55</v>
      </c>
    </row>
    <row r="61" spans="1:20">
      <c r="A61" s="10" t="s">
        <v>67</v>
      </c>
      <c r="B61" s="10" t="s">
        <v>55</v>
      </c>
      <c r="C61" s="10">
        <v>4.7E-2</v>
      </c>
      <c r="D61" s="10">
        <v>1.9E-2</v>
      </c>
      <c r="E61" s="10" t="s">
        <v>55</v>
      </c>
      <c r="F61" s="10">
        <v>3.2508240000000002</v>
      </c>
      <c r="G61" s="10">
        <v>5.1043599999999998</v>
      </c>
      <c r="H61" s="10">
        <v>0.77194499999999999</v>
      </c>
      <c r="I61" s="10">
        <v>5.4904000000000001E-2</v>
      </c>
      <c r="J61" s="10">
        <v>0.21848500000000001</v>
      </c>
      <c r="K61" s="10">
        <v>0.20314499999999999</v>
      </c>
      <c r="L61" s="10">
        <v>0.21180099999999999</v>
      </c>
      <c r="M61" s="10">
        <v>0.19953699999999999</v>
      </c>
      <c r="N61" s="10">
        <v>0.233956</v>
      </c>
      <c r="O61" s="10">
        <v>9.5646999999999996E-2</v>
      </c>
      <c r="P61" s="10">
        <v>0.13838600000000001</v>
      </c>
      <c r="Q61" s="10">
        <v>9.7767999999999994E-2</v>
      </c>
      <c r="R61" s="10">
        <v>0</v>
      </c>
      <c r="S61" s="10" t="s">
        <v>55</v>
      </c>
      <c r="T61" s="10" t="s">
        <v>55</v>
      </c>
    </row>
    <row r="62" spans="1:20">
      <c r="A62" s="10" t="s">
        <v>74</v>
      </c>
      <c r="B62" s="10" t="s">
        <v>55</v>
      </c>
      <c r="C62" s="10" t="s">
        <v>55</v>
      </c>
      <c r="D62" s="10" t="s">
        <v>55</v>
      </c>
      <c r="E62" s="10" t="s">
        <v>55</v>
      </c>
      <c r="F62" s="10">
        <v>0.70799999999999996</v>
      </c>
      <c r="G62" s="10">
        <v>1.227441</v>
      </c>
      <c r="H62" s="10">
        <v>0.99910200000000005</v>
      </c>
      <c r="I62" s="10">
        <v>1.2862830000000001</v>
      </c>
      <c r="J62" s="10">
        <v>1.5481849999999999</v>
      </c>
      <c r="K62" s="10">
        <v>1.29684</v>
      </c>
      <c r="L62" s="10">
        <v>1.0919749999999999</v>
      </c>
      <c r="M62" s="10">
        <v>1.2169190000000001</v>
      </c>
      <c r="N62" s="10">
        <v>0.201347</v>
      </c>
      <c r="O62" s="10">
        <v>0</v>
      </c>
      <c r="P62" s="10">
        <v>0</v>
      </c>
      <c r="Q62" s="10">
        <v>0</v>
      </c>
      <c r="R62" s="10">
        <v>0</v>
      </c>
      <c r="S62" s="10" t="s">
        <v>55</v>
      </c>
      <c r="T62" s="10" t="s">
        <v>55</v>
      </c>
    </row>
    <row r="63" spans="1:20">
      <c r="A63" s="10" t="s">
        <v>68</v>
      </c>
      <c r="B63" s="10">
        <v>99.655181999999996</v>
      </c>
      <c r="C63" s="10">
        <v>84.920637999999997</v>
      </c>
      <c r="D63" s="10">
        <v>78.673867000000001</v>
      </c>
      <c r="E63" s="10">
        <v>76.568466999999998</v>
      </c>
      <c r="F63" s="10">
        <v>75.746853000000002</v>
      </c>
      <c r="G63" s="10">
        <v>78.676000000000002</v>
      </c>
      <c r="H63" s="10">
        <v>87.585999999999999</v>
      </c>
      <c r="I63" s="10">
        <v>85.156000000000006</v>
      </c>
      <c r="J63" s="10">
        <v>92.978999999999999</v>
      </c>
      <c r="K63" s="10">
        <v>93.358000000000004</v>
      </c>
      <c r="L63" s="10">
        <v>99.79</v>
      </c>
      <c r="M63" s="10">
        <v>93.536000000000001</v>
      </c>
      <c r="N63" s="10">
        <v>101.279</v>
      </c>
      <c r="O63" s="10">
        <v>110.779</v>
      </c>
      <c r="P63" s="10">
        <v>98.302999999999997</v>
      </c>
      <c r="Q63" s="10">
        <v>69.269000000000005</v>
      </c>
      <c r="R63" s="10">
        <v>61.83</v>
      </c>
      <c r="S63" s="10" t="s">
        <v>55</v>
      </c>
      <c r="T63" s="10" t="s">
        <v>55</v>
      </c>
    </row>
    <row r="64" spans="1:20">
      <c r="A64" s="10" t="s">
        <v>69</v>
      </c>
      <c r="B64" s="10" t="s">
        <v>55</v>
      </c>
      <c r="C64" s="10" t="s">
        <v>55</v>
      </c>
      <c r="D64" s="10" t="s">
        <v>55</v>
      </c>
      <c r="E64" s="10">
        <v>4.8743280000000002</v>
      </c>
      <c r="F64" s="10">
        <v>4.673629</v>
      </c>
      <c r="G64" s="10">
        <v>4.6779999999999999</v>
      </c>
      <c r="H64" s="10">
        <v>5.1529999999999996</v>
      </c>
      <c r="I64" s="10">
        <v>4.8810000000000002</v>
      </c>
      <c r="J64" s="10">
        <v>4.9420000000000002</v>
      </c>
      <c r="K64" s="10">
        <v>4.952</v>
      </c>
      <c r="L64" s="10">
        <v>4.923</v>
      </c>
      <c r="M64" s="10">
        <v>5.008</v>
      </c>
      <c r="N64" s="10">
        <v>4.7839999999999998</v>
      </c>
      <c r="O64" s="10">
        <v>5.117</v>
      </c>
      <c r="P64" s="10">
        <v>4.9930000000000003</v>
      </c>
      <c r="Q64" s="10">
        <v>4.6929999999999996</v>
      </c>
      <c r="R64" s="10">
        <v>4.2910000000000004</v>
      </c>
      <c r="S64" s="10" t="s">
        <v>55</v>
      </c>
      <c r="T64" s="10" t="s">
        <v>55</v>
      </c>
    </row>
    <row r="65" spans="1:20">
      <c r="A65" s="10" t="s">
        <v>34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>
      <c r="A66" s="11" t="s">
        <v>75</v>
      </c>
      <c r="B66" s="11">
        <v>164.32087200000001</v>
      </c>
      <c r="C66" s="11">
        <v>134.145184</v>
      </c>
      <c r="D66" s="11">
        <v>106.845039</v>
      </c>
      <c r="E66" s="11">
        <v>84.493560000000002</v>
      </c>
      <c r="F66" s="11">
        <v>77.922713999999999</v>
      </c>
      <c r="G66" s="11">
        <v>88.671531000000002</v>
      </c>
      <c r="H66" s="11">
        <v>93.132679999999993</v>
      </c>
      <c r="I66" s="11">
        <v>93.220078999999998</v>
      </c>
      <c r="J66" s="11">
        <v>88.290180000000007</v>
      </c>
      <c r="K66" s="11">
        <v>85.666372999999993</v>
      </c>
      <c r="L66" s="11">
        <v>84.427587000000003</v>
      </c>
      <c r="M66" s="11">
        <v>90.057357999999994</v>
      </c>
      <c r="N66" s="11">
        <v>90.426041999999995</v>
      </c>
      <c r="O66" s="11">
        <v>93.726121000000006</v>
      </c>
      <c r="P66" s="11">
        <v>103.013214</v>
      </c>
      <c r="Q66" s="11">
        <v>96.751666</v>
      </c>
      <c r="R66" s="11">
        <v>105.602445</v>
      </c>
      <c r="S66" s="11" t="s">
        <v>55</v>
      </c>
      <c r="T66" s="11" t="s">
        <v>55</v>
      </c>
    </row>
    <row r="67" spans="1:20">
      <c r="A67" s="11" t="s">
        <v>59</v>
      </c>
      <c r="B67" s="11">
        <v>2.5705900000000002</v>
      </c>
      <c r="C67" s="11">
        <v>2.109334</v>
      </c>
      <c r="D67" s="11">
        <v>2.9315120000000001</v>
      </c>
      <c r="E67" s="11">
        <v>3.231414</v>
      </c>
      <c r="F67" s="11">
        <v>1.439433</v>
      </c>
      <c r="G67" s="11">
        <v>5.9890309999999998</v>
      </c>
      <c r="H67" s="11">
        <v>9.5342649999999995</v>
      </c>
      <c r="I67" s="11">
        <v>12.629810000000001</v>
      </c>
      <c r="J67" s="11">
        <v>11.689579</v>
      </c>
      <c r="K67" s="11">
        <v>1.067507</v>
      </c>
      <c r="L67" s="11">
        <v>1.5172540000000001</v>
      </c>
      <c r="M67" s="11">
        <v>1.2537430000000001</v>
      </c>
      <c r="N67" s="11">
        <v>1.76396</v>
      </c>
      <c r="O67" s="11">
        <v>1.9029609999999999</v>
      </c>
      <c r="P67" s="11">
        <v>0.57530000000000003</v>
      </c>
      <c r="Q67" s="11">
        <v>1.9441790000000001</v>
      </c>
      <c r="R67" s="11">
        <v>7.724755</v>
      </c>
      <c r="S67" s="11" t="s">
        <v>55</v>
      </c>
      <c r="T67" s="11" t="s">
        <v>55</v>
      </c>
    </row>
    <row r="68" spans="1:20">
      <c r="A68" s="10" t="s">
        <v>61</v>
      </c>
      <c r="B68" s="10">
        <v>2.5705900000000002</v>
      </c>
      <c r="C68" s="10">
        <v>2.109334</v>
      </c>
      <c r="D68" s="10">
        <v>2.9315120000000001</v>
      </c>
      <c r="E68" s="10">
        <v>3.231414</v>
      </c>
      <c r="F68" s="10">
        <v>1.439433</v>
      </c>
      <c r="G68" s="10">
        <v>5.9890309999999998</v>
      </c>
      <c r="H68" s="10">
        <v>9.5342649999999995</v>
      </c>
      <c r="I68" s="10">
        <v>12.629810000000001</v>
      </c>
      <c r="J68" s="10">
        <v>11.689579</v>
      </c>
      <c r="K68" s="10">
        <v>1.067507</v>
      </c>
      <c r="L68" s="10">
        <v>1.5172540000000001</v>
      </c>
      <c r="M68" s="10">
        <v>1.2537430000000001</v>
      </c>
      <c r="N68" s="10">
        <v>1.76396</v>
      </c>
      <c r="O68" s="10">
        <v>1.9029609999999999</v>
      </c>
      <c r="P68" s="10">
        <v>0.57530000000000003</v>
      </c>
      <c r="Q68" s="10">
        <v>1.9441790000000001</v>
      </c>
      <c r="R68" s="10">
        <v>7.724755</v>
      </c>
      <c r="S68" s="10" t="s">
        <v>55</v>
      </c>
      <c r="T68" s="10" t="s">
        <v>55</v>
      </c>
    </row>
    <row r="69" spans="1:20">
      <c r="A69" s="11" t="s">
        <v>62</v>
      </c>
      <c r="B69" s="11">
        <v>43.826999999999998</v>
      </c>
      <c r="C69" s="11">
        <v>36.798999999999999</v>
      </c>
      <c r="D69" s="11">
        <v>31.744999999999997</v>
      </c>
      <c r="E69" s="11">
        <v>19.726490999999999</v>
      </c>
      <c r="F69" s="11">
        <v>19.962330999999999</v>
      </c>
      <c r="G69" s="11">
        <v>19.517924999999998</v>
      </c>
      <c r="H69" s="11">
        <v>16.450462999999999</v>
      </c>
      <c r="I69" s="11">
        <v>17.310884000000001</v>
      </c>
      <c r="J69" s="11">
        <v>14.543116999999999</v>
      </c>
      <c r="K69" s="11">
        <v>13.220255</v>
      </c>
      <c r="L69" s="11">
        <v>10.493371</v>
      </c>
      <c r="M69" s="11">
        <v>10.39218</v>
      </c>
      <c r="N69" s="11">
        <v>10.158747</v>
      </c>
      <c r="O69" s="11">
        <v>8.4104829999999993</v>
      </c>
      <c r="P69" s="11">
        <v>6.8919700000000006</v>
      </c>
      <c r="Q69" s="11">
        <v>6.7489020000000002</v>
      </c>
      <c r="R69" s="11">
        <v>7.1153269999999997</v>
      </c>
      <c r="S69" s="11" t="s">
        <v>55</v>
      </c>
      <c r="T69" s="11" t="s">
        <v>55</v>
      </c>
    </row>
    <row r="70" spans="1:20">
      <c r="A70" s="10" t="s">
        <v>63</v>
      </c>
      <c r="B70" s="10">
        <v>0.77400000000000002</v>
      </c>
      <c r="C70" s="10">
        <v>0.65</v>
      </c>
      <c r="D70" s="10">
        <v>0.61699999999999999</v>
      </c>
      <c r="E70" s="10">
        <v>0.63900000000000001</v>
      </c>
      <c r="F70" s="10">
        <v>0.64341199999999998</v>
      </c>
      <c r="G70" s="10">
        <v>0.62174799999999997</v>
      </c>
      <c r="H70" s="10">
        <v>0.71577999999999997</v>
      </c>
      <c r="I70" s="10">
        <v>0.81000099999999997</v>
      </c>
      <c r="J70" s="10">
        <v>0.81623000000000001</v>
      </c>
      <c r="K70" s="10">
        <v>0.81351099999999998</v>
      </c>
      <c r="L70" s="10">
        <v>0.70723199999999997</v>
      </c>
      <c r="M70" s="10">
        <v>0.89993999999999996</v>
      </c>
      <c r="N70" s="10">
        <v>0.83374400000000004</v>
      </c>
      <c r="O70" s="10">
        <v>0.83927700000000005</v>
      </c>
      <c r="P70" s="10">
        <v>0.83622600000000002</v>
      </c>
      <c r="Q70" s="10">
        <v>0.817527</v>
      </c>
      <c r="R70" s="10">
        <v>0.78148600000000001</v>
      </c>
      <c r="S70" s="10" t="s">
        <v>55</v>
      </c>
      <c r="T70" s="10" t="s">
        <v>55</v>
      </c>
    </row>
    <row r="71" spans="1:20">
      <c r="A71" s="10" t="s">
        <v>66</v>
      </c>
      <c r="B71" s="10">
        <v>4.9459999999999997</v>
      </c>
      <c r="C71" s="10">
        <v>4.1529999999999996</v>
      </c>
      <c r="D71" s="10">
        <v>3.8639999999999999</v>
      </c>
      <c r="E71" s="10">
        <v>3.9990519999999998</v>
      </c>
      <c r="F71" s="10">
        <v>4.126296</v>
      </c>
      <c r="G71" s="10">
        <v>4.2150869999999996</v>
      </c>
      <c r="H71" s="10">
        <v>4.3829209999999996</v>
      </c>
      <c r="I71" s="10">
        <v>4.4371320000000001</v>
      </c>
      <c r="J71" s="10">
        <v>4.3336499999999996</v>
      </c>
      <c r="K71" s="10">
        <v>4.1986860000000004</v>
      </c>
      <c r="L71" s="10">
        <v>4.1816849999999999</v>
      </c>
      <c r="M71" s="10">
        <v>4.1787780000000003</v>
      </c>
      <c r="N71" s="10">
        <v>4.171538</v>
      </c>
      <c r="O71" s="10">
        <v>4.1992229999999999</v>
      </c>
      <c r="P71" s="10">
        <v>4.1839570000000004</v>
      </c>
      <c r="Q71" s="10">
        <v>4.0903970000000003</v>
      </c>
      <c r="R71" s="10">
        <v>3.910072</v>
      </c>
      <c r="S71" s="10" t="s">
        <v>55</v>
      </c>
      <c r="T71" s="10" t="s">
        <v>55</v>
      </c>
    </row>
    <row r="72" spans="1:20">
      <c r="A72" s="10" t="s">
        <v>67</v>
      </c>
      <c r="B72" s="10">
        <v>38.106999999999999</v>
      </c>
      <c r="C72" s="10">
        <v>31.995999999999999</v>
      </c>
      <c r="D72" s="10">
        <v>27.263999999999999</v>
      </c>
      <c r="E72" s="10">
        <v>15.088438999999999</v>
      </c>
      <c r="F72" s="10">
        <v>15.192622999999999</v>
      </c>
      <c r="G72" s="10">
        <v>14.681089999999999</v>
      </c>
      <c r="H72" s="10">
        <v>11.351762000000001</v>
      </c>
      <c r="I72" s="10">
        <v>12.063751</v>
      </c>
      <c r="J72" s="10">
        <v>9.3932369999999992</v>
      </c>
      <c r="K72" s="10">
        <v>8.2080579999999994</v>
      </c>
      <c r="L72" s="10">
        <v>5.6044539999999996</v>
      </c>
      <c r="M72" s="10">
        <v>5.3134620000000004</v>
      </c>
      <c r="N72" s="10">
        <v>5.1534649999999997</v>
      </c>
      <c r="O72" s="10">
        <v>3.3719830000000002</v>
      </c>
      <c r="P72" s="10">
        <v>1.8717870000000001</v>
      </c>
      <c r="Q72" s="10">
        <v>1.840978</v>
      </c>
      <c r="R72" s="10">
        <v>2.4237690000000001</v>
      </c>
      <c r="S72" s="10" t="s">
        <v>55</v>
      </c>
      <c r="T72" s="10" t="s">
        <v>55</v>
      </c>
    </row>
    <row r="73" spans="1:20">
      <c r="A73" s="10" t="s">
        <v>68</v>
      </c>
      <c r="B73" s="10">
        <v>96.045282</v>
      </c>
      <c r="C73" s="10">
        <v>76.867851000000002</v>
      </c>
      <c r="D73" s="10">
        <v>54.515526000000001</v>
      </c>
      <c r="E73" s="10">
        <v>44.393889000000001</v>
      </c>
      <c r="F73" s="10">
        <v>39.679011000000003</v>
      </c>
      <c r="G73" s="10">
        <v>45.536000000000001</v>
      </c>
      <c r="H73" s="10">
        <v>50.19</v>
      </c>
      <c r="I73" s="10">
        <v>45.728999999999999</v>
      </c>
      <c r="J73" s="10">
        <v>45.939</v>
      </c>
      <c r="K73" s="10">
        <v>52.072000000000003</v>
      </c>
      <c r="L73" s="10">
        <v>54.524000000000001</v>
      </c>
      <c r="M73" s="10">
        <v>60.55</v>
      </c>
      <c r="N73" s="10">
        <v>61.491999999999997</v>
      </c>
      <c r="O73" s="10">
        <v>66.287999999999997</v>
      </c>
      <c r="P73" s="10">
        <v>78.483999999999995</v>
      </c>
      <c r="Q73" s="10">
        <v>71.378</v>
      </c>
      <c r="R73" s="10">
        <v>73.897999999999996</v>
      </c>
      <c r="S73" s="10" t="s">
        <v>55</v>
      </c>
      <c r="T73" s="10" t="s">
        <v>55</v>
      </c>
    </row>
    <row r="74" spans="1:20">
      <c r="A74" s="10" t="s">
        <v>69</v>
      </c>
      <c r="B74" s="10">
        <v>21.878</v>
      </c>
      <c r="C74" s="10">
        <v>18.369</v>
      </c>
      <c r="D74" s="10">
        <v>17.652999999999999</v>
      </c>
      <c r="E74" s="10">
        <v>17.141766000000001</v>
      </c>
      <c r="F74" s="10">
        <v>16.841940000000001</v>
      </c>
      <c r="G74" s="10">
        <v>17.628</v>
      </c>
      <c r="H74" s="10">
        <v>16.957999999999998</v>
      </c>
      <c r="I74" s="10">
        <v>17.550999999999998</v>
      </c>
      <c r="J74" s="10">
        <v>16.119</v>
      </c>
      <c r="K74" s="10">
        <v>19.306999999999999</v>
      </c>
      <c r="L74" s="10">
        <v>17.891999999999999</v>
      </c>
      <c r="M74" s="10">
        <v>17.861999999999998</v>
      </c>
      <c r="N74" s="10">
        <v>17.012</v>
      </c>
      <c r="O74" s="10">
        <v>17.125</v>
      </c>
      <c r="P74" s="10">
        <v>17.062000000000001</v>
      </c>
      <c r="Q74" s="10">
        <v>16.681000000000001</v>
      </c>
      <c r="R74" s="10">
        <v>16.864000000000001</v>
      </c>
      <c r="S74" s="10" t="s">
        <v>55</v>
      </c>
      <c r="T74" s="10" t="s">
        <v>55</v>
      </c>
    </row>
    <row r="75" spans="1:20">
      <c r="A75" s="10" t="s">
        <v>34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>
      <c r="A76" s="11" t="s">
        <v>76</v>
      </c>
      <c r="B76" s="11">
        <v>43.537132999999997</v>
      </c>
      <c r="C76" s="11">
        <v>38.702615999999999</v>
      </c>
      <c r="D76" s="11">
        <v>37.914203000000001</v>
      </c>
      <c r="E76" s="11">
        <v>35.033804000000003</v>
      </c>
      <c r="F76" s="11">
        <v>37.069265999999999</v>
      </c>
      <c r="G76" s="11">
        <v>38.733052000000001</v>
      </c>
      <c r="H76" s="11">
        <v>39.082892999999999</v>
      </c>
      <c r="I76" s="11">
        <v>39.718704000000002</v>
      </c>
      <c r="J76" s="11">
        <v>44.820568999999999</v>
      </c>
      <c r="K76" s="11">
        <v>37.835095000000003</v>
      </c>
      <c r="L76" s="11">
        <v>54.405700000000003</v>
      </c>
      <c r="M76" s="11">
        <v>55.377948000000004</v>
      </c>
      <c r="N76" s="11">
        <v>60.813989999999997</v>
      </c>
      <c r="O76" s="11">
        <v>61.482114000000003</v>
      </c>
      <c r="P76" s="11">
        <v>55.970626000000003</v>
      </c>
      <c r="Q76" s="11">
        <v>62.807707999999998</v>
      </c>
      <c r="R76" s="11">
        <v>66.404132000000004</v>
      </c>
      <c r="S76" s="11" t="s">
        <v>55</v>
      </c>
      <c r="T76" s="11" t="s">
        <v>55</v>
      </c>
    </row>
    <row r="77" spans="1:20">
      <c r="A77" s="11" t="s">
        <v>59</v>
      </c>
      <c r="B77" s="11" t="s">
        <v>55</v>
      </c>
      <c r="C77" s="11" t="s">
        <v>55</v>
      </c>
      <c r="D77" s="11" t="s">
        <v>55</v>
      </c>
      <c r="E77" s="11" t="s">
        <v>55</v>
      </c>
      <c r="F77" s="11" t="s">
        <v>55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 t="s">
        <v>55</v>
      </c>
      <c r="T77" s="11" t="s">
        <v>55</v>
      </c>
    </row>
    <row r="78" spans="1:20">
      <c r="A78" s="10" t="s">
        <v>60</v>
      </c>
      <c r="B78" s="10" t="s">
        <v>55</v>
      </c>
      <c r="C78" s="10" t="s">
        <v>55</v>
      </c>
      <c r="D78" s="10" t="s">
        <v>55</v>
      </c>
      <c r="E78" s="10" t="s">
        <v>55</v>
      </c>
      <c r="F78" s="10" t="s">
        <v>55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 t="s">
        <v>55</v>
      </c>
      <c r="T78" s="10" t="s">
        <v>55</v>
      </c>
    </row>
    <row r="79" spans="1:20">
      <c r="A79" s="10" t="s">
        <v>61</v>
      </c>
      <c r="B79" s="10" t="s">
        <v>55</v>
      </c>
      <c r="C79" s="10" t="s">
        <v>55</v>
      </c>
      <c r="D79" s="10" t="s">
        <v>55</v>
      </c>
      <c r="E79" s="10" t="s">
        <v>55</v>
      </c>
      <c r="F79" s="10" t="s">
        <v>55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 t="s">
        <v>55</v>
      </c>
      <c r="T79" s="10" t="s">
        <v>55</v>
      </c>
    </row>
    <row r="80" spans="1:20">
      <c r="A80" s="11" t="s">
        <v>62</v>
      </c>
      <c r="B80" s="11">
        <v>14.736143</v>
      </c>
      <c r="C80" s="11">
        <v>11.400247</v>
      </c>
      <c r="D80" s="11">
        <v>10.634224</v>
      </c>
      <c r="E80" s="11">
        <v>9.4006660000000011</v>
      </c>
      <c r="F80" s="11">
        <v>10.301539</v>
      </c>
      <c r="G80" s="11">
        <v>10.411436999999999</v>
      </c>
      <c r="H80" s="11">
        <v>10.047466999999999</v>
      </c>
      <c r="I80" s="11">
        <v>11.607721</v>
      </c>
      <c r="J80" s="11">
        <v>17.143008999999999</v>
      </c>
      <c r="K80" s="11">
        <v>11.857002</v>
      </c>
      <c r="L80" s="11">
        <v>19.895019999999999</v>
      </c>
      <c r="M80" s="11">
        <v>20.123051</v>
      </c>
      <c r="N80" s="11">
        <v>20.511043999999998</v>
      </c>
      <c r="O80" s="11">
        <v>15.914297999999999</v>
      </c>
      <c r="P80" s="11">
        <v>14.897078</v>
      </c>
      <c r="Q80" s="11">
        <v>14.594524999999999</v>
      </c>
      <c r="R80" s="11">
        <v>15.108699</v>
      </c>
      <c r="S80" s="11" t="s">
        <v>55</v>
      </c>
      <c r="T80" s="11" t="s">
        <v>55</v>
      </c>
    </row>
    <row r="81" spans="1:20">
      <c r="A81" s="10" t="s">
        <v>63</v>
      </c>
      <c r="B81" s="10">
        <v>2.8130000000000002</v>
      </c>
      <c r="C81" s="10">
        <v>2.6829999999999998</v>
      </c>
      <c r="D81" s="10">
        <v>2.6160000000000001</v>
      </c>
      <c r="E81" s="10">
        <v>2.3130000000000002</v>
      </c>
      <c r="F81" s="10">
        <v>2.5346799999999998</v>
      </c>
      <c r="G81" s="10">
        <v>2.5617299999999998</v>
      </c>
      <c r="H81" s="10">
        <v>2.949157</v>
      </c>
      <c r="I81" s="10">
        <v>3.5606589999999998</v>
      </c>
      <c r="J81" s="10">
        <v>3.688275</v>
      </c>
      <c r="K81" s="10">
        <v>3.425316</v>
      </c>
      <c r="L81" s="10">
        <v>6.2850609999999998</v>
      </c>
      <c r="M81" s="10">
        <v>6.2770239999999999</v>
      </c>
      <c r="N81" s="10">
        <v>6.122185</v>
      </c>
      <c r="O81" s="10">
        <v>9.3198019999999993</v>
      </c>
      <c r="P81" s="10">
        <v>8.0866550000000004</v>
      </c>
      <c r="Q81" s="10">
        <v>7.0166709999999997</v>
      </c>
      <c r="R81" s="10">
        <v>7.4356270000000002</v>
      </c>
      <c r="S81" s="10" t="s">
        <v>55</v>
      </c>
      <c r="T81" s="10" t="s">
        <v>55</v>
      </c>
    </row>
    <row r="82" spans="1:20">
      <c r="A82" s="10" t="s">
        <v>66</v>
      </c>
      <c r="B82" s="10">
        <v>4.9359999999999999</v>
      </c>
      <c r="C82" s="10">
        <v>4.7080000000000002</v>
      </c>
      <c r="D82" s="10">
        <v>4.5049999999999999</v>
      </c>
      <c r="E82" s="10">
        <v>3.9819499999999999</v>
      </c>
      <c r="F82" s="10">
        <v>4.3635849999999996</v>
      </c>
      <c r="G82" s="10">
        <v>4.4101150000000002</v>
      </c>
      <c r="H82" s="10">
        <v>4.4386460000000003</v>
      </c>
      <c r="I82" s="10">
        <v>5.0315839999999996</v>
      </c>
      <c r="J82" s="10">
        <v>10.587209</v>
      </c>
      <c r="K82" s="10">
        <v>7.2359179999999999</v>
      </c>
      <c r="L82" s="10">
        <v>11.138648</v>
      </c>
      <c r="M82" s="10">
        <v>11.796234999999999</v>
      </c>
      <c r="N82" s="10">
        <v>12.085148</v>
      </c>
      <c r="O82" s="10">
        <v>4.3686129999999999</v>
      </c>
      <c r="P82" s="10">
        <v>4.5914010000000003</v>
      </c>
      <c r="Q82" s="10">
        <v>5.4953349999999999</v>
      </c>
      <c r="R82" s="10">
        <v>5.649127</v>
      </c>
      <c r="S82" s="10" t="s">
        <v>55</v>
      </c>
      <c r="T82" s="10" t="s">
        <v>55</v>
      </c>
    </row>
    <row r="83" spans="1:20">
      <c r="A83" s="10" t="s">
        <v>67</v>
      </c>
      <c r="B83" s="10">
        <v>6.9871429999999997</v>
      </c>
      <c r="C83" s="10">
        <v>4.0092470000000002</v>
      </c>
      <c r="D83" s="10">
        <v>3.5132240000000001</v>
      </c>
      <c r="E83" s="10">
        <v>3.1057160000000001</v>
      </c>
      <c r="F83" s="10">
        <v>3.4032740000000001</v>
      </c>
      <c r="G83" s="10">
        <v>3.4395920000000002</v>
      </c>
      <c r="H83" s="10">
        <v>2.6596639999999998</v>
      </c>
      <c r="I83" s="10">
        <v>3.0154779999999999</v>
      </c>
      <c r="J83" s="10">
        <v>2.8675250000000001</v>
      </c>
      <c r="K83" s="10">
        <v>1.1957679999999999</v>
      </c>
      <c r="L83" s="10">
        <v>2.471311</v>
      </c>
      <c r="M83" s="10">
        <v>2.0497920000000001</v>
      </c>
      <c r="N83" s="10">
        <v>2.3037109999999998</v>
      </c>
      <c r="O83" s="10">
        <v>2.2258830000000001</v>
      </c>
      <c r="P83" s="10">
        <v>2.2190219999999998</v>
      </c>
      <c r="Q83" s="10">
        <v>2.082519</v>
      </c>
      <c r="R83" s="10">
        <v>2.0239449999999999</v>
      </c>
      <c r="S83" s="10" t="s">
        <v>55</v>
      </c>
      <c r="T83" s="10" t="s">
        <v>55</v>
      </c>
    </row>
    <row r="84" spans="1:20">
      <c r="A84" s="10" t="s">
        <v>68</v>
      </c>
      <c r="B84" s="10">
        <v>8.2246030000000001</v>
      </c>
      <c r="C84" s="10">
        <v>7.6749799999999997</v>
      </c>
      <c r="D84" s="10">
        <v>7.8831870000000004</v>
      </c>
      <c r="E84" s="10">
        <v>8.4862009999999994</v>
      </c>
      <c r="F84" s="10">
        <v>7.9774079999999996</v>
      </c>
      <c r="G84" s="10">
        <v>9.3309999999999995</v>
      </c>
      <c r="H84" s="10">
        <v>9.3840000000000003</v>
      </c>
      <c r="I84" s="10">
        <v>7.7889999999999997</v>
      </c>
      <c r="J84" s="10">
        <v>7.0510000000000002</v>
      </c>
      <c r="K84" s="10">
        <v>6.7510000000000003</v>
      </c>
      <c r="L84" s="10">
        <v>8.1890000000000001</v>
      </c>
      <c r="M84" s="10">
        <v>8.9879999999999995</v>
      </c>
      <c r="N84" s="10">
        <v>9.4190000000000005</v>
      </c>
      <c r="O84" s="10">
        <v>9.2739999999999991</v>
      </c>
      <c r="P84" s="10">
        <v>6.7240000000000002</v>
      </c>
      <c r="Q84" s="10">
        <v>10.099</v>
      </c>
      <c r="R84" s="10">
        <v>10.664</v>
      </c>
      <c r="S84" s="10" t="s">
        <v>55</v>
      </c>
      <c r="T84" s="10" t="s">
        <v>55</v>
      </c>
    </row>
    <row r="85" spans="1:20">
      <c r="A85" s="10" t="s">
        <v>69</v>
      </c>
      <c r="B85" s="10">
        <v>20.576387</v>
      </c>
      <c r="C85" s="10">
        <v>19.627389000000001</v>
      </c>
      <c r="D85" s="10">
        <v>19.396792000000001</v>
      </c>
      <c r="E85" s="10">
        <v>17.146937999999999</v>
      </c>
      <c r="F85" s="10">
        <v>18.790319</v>
      </c>
      <c r="G85" s="10">
        <v>18.991</v>
      </c>
      <c r="H85" s="10">
        <v>19.652000000000001</v>
      </c>
      <c r="I85" s="10">
        <v>20.321999999999999</v>
      </c>
      <c r="J85" s="10">
        <v>20.626999999999999</v>
      </c>
      <c r="K85" s="10">
        <v>19.227</v>
      </c>
      <c r="L85" s="10">
        <v>26.321999999999999</v>
      </c>
      <c r="M85" s="10">
        <v>26.266999999999999</v>
      </c>
      <c r="N85" s="10">
        <v>30.884</v>
      </c>
      <c r="O85" s="10">
        <v>36.293999999999997</v>
      </c>
      <c r="P85" s="10">
        <v>34.348999999999997</v>
      </c>
      <c r="Q85" s="10">
        <v>38.113999999999997</v>
      </c>
      <c r="R85" s="10">
        <v>40.631</v>
      </c>
      <c r="S85" s="10" t="s">
        <v>55</v>
      </c>
      <c r="T85" s="10" t="s">
        <v>55</v>
      </c>
    </row>
    <row r="86" spans="1:20">
      <c r="A86" s="10" t="s">
        <v>34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>
      <c r="A87" s="11" t="s">
        <v>77</v>
      </c>
      <c r="B87" s="11">
        <v>50.460580999999998</v>
      </c>
      <c r="C87" s="11">
        <v>48.397114999999999</v>
      </c>
      <c r="D87" s="11">
        <v>44.955787000000001</v>
      </c>
      <c r="E87" s="11">
        <v>45.321060000000003</v>
      </c>
      <c r="F87" s="11">
        <v>44.255504000000002</v>
      </c>
      <c r="G87" s="11">
        <v>47.074477000000002</v>
      </c>
      <c r="H87" s="11">
        <v>48.197685999999997</v>
      </c>
      <c r="I87" s="11">
        <v>45.963507999999997</v>
      </c>
      <c r="J87" s="11">
        <v>46.416446000000001</v>
      </c>
      <c r="K87" s="11">
        <v>47.027628</v>
      </c>
      <c r="L87" s="11">
        <v>42.822778</v>
      </c>
      <c r="M87" s="11">
        <v>42.721668999999999</v>
      </c>
      <c r="N87" s="11">
        <v>44.742525999999998</v>
      </c>
      <c r="O87" s="11">
        <v>49.817509999999999</v>
      </c>
      <c r="P87" s="11">
        <v>44.357337999999999</v>
      </c>
      <c r="Q87" s="11">
        <v>49.937083999999999</v>
      </c>
      <c r="R87" s="11">
        <v>59.412421999999999</v>
      </c>
      <c r="S87" s="11" t="s">
        <v>55</v>
      </c>
      <c r="T87" s="11" t="s">
        <v>55</v>
      </c>
    </row>
    <row r="88" spans="1:20">
      <c r="A88" s="10" t="s">
        <v>57</v>
      </c>
      <c r="B88" s="10">
        <v>0.21</v>
      </c>
      <c r="C88" s="10">
        <v>0.22</v>
      </c>
      <c r="D88" s="10">
        <v>0.21</v>
      </c>
      <c r="E88" s="10">
        <v>0.21</v>
      </c>
      <c r="F88" s="10">
        <v>0.22</v>
      </c>
      <c r="G88" s="10">
        <v>0.24</v>
      </c>
      <c r="H88" s="10">
        <v>0.23</v>
      </c>
      <c r="I88" s="10">
        <v>0.24</v>
      </c>
      <c r="J88" s="10">
        <v>0.24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 t="s">
        <v>55</v>
      </c>
      <c r="T88" s="10" t="s">
        <v>55</v>
      </c>
    </row>
    <row r="89" spans="1:20">
      <c r="A89" s="11" t="s">
        <v>62</v>
      </c>
      <c r="B89" s="11">
        <v>17.187999999999999</v>
      </c>
      <c r="C89" s="11">
        <v>15.942</v>
      </c>
      <c r="D89" s="11">
        <v>14.061</v>
      </c>
      <c r="E89" s="11">
        <v>13.947983000000001</v>
      </c>
      <c r="F89" s="11">
        <v>14.752255</v>
      </c>
      <c r="G89" s="11">
        <v>15.231246000000001</v>
      </c>
      <c r="H89" s="11">
        <v>12.437463000000001</v>
      </c>
      <c r="I89" s="11">
        <v>13.744851000000001</v>
      </c>
      <c r="J89" s="11">
        <v>12.864925000000001</v>
      </c>
      <c r="K89" s="11">
        <v>12.658919000000001</v>
      </c>
      <c r="L89" s="11">
        <v>9.6207659999999997</v>
      </c>
      <c r="M89" s="11">
        <v>7.390314</v>
      </c>
      <c r="N89" s="11">
        <v>5.8069919999999993</v>
      </c>
      <c r="O89" s="11">
        <v>6.8570200000000003</v>
      </c>
      <c r="P89" s="11">
        <v>2.8114310000000002</v>
      </c>
      <c r="Q89" s="11">
        <v>7.069833</v>
      </c>
      <c r="R89" s="11">
        <v>12.059143000000001</v>
      </c>
      <c r="S89" s="11" t="s">
        <v>55</v>
      </c>
      <c r="T89" s="11" t="s">
        <v>55</v>
      </c>
    </row>
    <row r="90" spans="1:20">
      <c r="A90" s="10" t="s">
        <v>63</v>
      </c>
      <c r="B90" s="10">
        <v>1.1299999999999999</v>
      </c>
      <c r="C90" s="10">
        <v>0.29199999999999998</v>
      </c>
      <c r="D90" s="10">
        <v>0.28399999999999997</v>
      </c>
      <c r="E90" s="10">
        <v>0.28199999999999997</v>
      </c>
      <c r="F90" s="10">
        <v>0.298261</v>
      </c>
      <c r="G90" s="10">
        <v>0.30794500000000002</v>
      </c>
      <c r="H90" s="10">
        <v>0.38273400000000002</v>
      </c>
      <c r="I90" s="10">
        <v>0.44950600000000002</v>
      </c>
      <c r="J90" s="10">
        <v>0.48351499999999997</v>
      </c>
      <c r="K90" s="10">
        <v>0.47439799999999999</v>
      </c>
      <c r="L90" s="10">
        <v>0.44753900000000002</v>
      </c>
      <c r="M90" s="10">
        <v>0.44001800000000002</v>
      </c>
      <c r="N90" s="10">
        <v>0.39562399999999998</v>
      </c>
      <c r="O90" s="10">
        <v>0.40593800000000002</v>
      </c>
      <c r="P90" s="10">
        <v>0.41702899999999998</v>
      </c>
      <c r="Q90" s="10">
        <v>0.42979899999999999</v>
      </c>
      <c r="R90" s="10">
        <v>0.44731799999999999</v>
      </c>
      <c r="S90" s="10" t="s">
        <v>55</v>
      </c>
      <c r="T90" s="10" t="s">
        <v>55</v>
      </c>
    </row>
    <row r="91" spans="1:20">
      <c r="A91" s="10" t="s">
        <v>66</v>
      </c>
      <c r="B91" s="10">
        <v>1.0860000000000001</v>
      </c>
      <c r="C91" s="10">
        <v>0.879</v>
      </c>
      <c r="D91" s="10">
        <v>0.84099999999999997</v>
      </c>
      <c r="E91" s="10">
        <v>0.83291499999999996</v>
      </c>
      <c r="F91" s="10">
        <v>0.88094300000000003</v>
      </c>
      <c r="G91" s="10">
        <v>0.90953899999999999</v>
      </c>
      <c r="H91" s="10">
        <v>1.21896</v>
      </c>
      <c r="I91" s="10">
        <v>1.344155</v>
      </c>
      <c r="J91" s="10">
        <v>1.4822960000000001</v>
      </c>
      <c r="K91" s="10">
        <v>1.3091820000000001</v>
      </c>
      <c r="L91" s="10">
        <v>1.231525</v>
      </c>
      <c r="M91" s="10">
        <v>1.142514</v>
      </c>
      <c r="N91" s="10">
        <v>0.39182499999999998</v>
      </c>
      <c r="O91" s="10">
        <v>1.29373</v>
      </c>
      <c r="P91" s="10">
        <v>1.3290770000000001</v>
      </c>
      <c r="Q91" s="10">
        <v>1.369775</v>
      </c>
      <c r="R91" s="10">
        <v>1.42561</v>
      </c>
      <c r="S91" s="10" t="s">
        <v>55</v>
      </c>
      <c r="T91" s="10" t="s">
        <v>55</v>
      </c>
    </row>
    <row r="92" spans="1:20">
      <c r="A92" s="10" t="s">
        <v>67</v>
      </c>
      <c r="B92" s="10">
        <v>14.972</v>
      </c>
      <c r="C92" s="10">
        <v>14.771000000000001</v>
      </c>
      <c r="D92" s="10">
        <v>12.936</v>
      </c>
      <c r="E92" s="10">
        <v>12.833068000000001</v>
      </c>
      <c r="F92" s="10">
        <v>13.573051</v>
      </c>
      <c r="G92" s="10">
        <v>14.013762</v>
      </c>
      <c r="H92" s="10">
        <v>10.835769000000001</v>
      </c>
      <c r="I92" s="10">
        <v>11.95119</v>
      </c>
      <c r="J92" s="10">
        <v>10.899114000000001</v>
      </c>
      <c r="K92" s="10">
        <v>10.875339</v>
      </c>
      <c r="L92" s="10">
        <v>7.9417020000000003</v>
      </c>
      <c r="M92" s="10">
        <v>5.8077819999999996</v>
      </c>
      <c r="N92" s="10">
        <v>5.0195429999999996</v>
      </c>
      <c r="O92" s="10">
        <v>5.1573520000000004</v>
      </c>
      <c r="P92" s="10">
        <v>1.0653250000000001</v>
      </c>
      <c r="Q92" s="10">
        <v>5.2702590000000002</v>
      </c>
      <c r="R92" s="10">
        <v>10.186215000000001</v>
      </c>
      <c r="S92" s="10" t="s">
        <v>55</v>
      </c>
      <c r="T92" s="10" t="s">
        <v>55</v>
      </c>
    </row>
    <row r="93" spans="1:20">
      <c r="A93" s="10" t="s">
        <v>68</v>
      </c>
      <c r="B93" s="10">
        <v>24.264581</v>
      </c>
      <c r="C93" s="10">
        <v>23.210114999999998</v>
      </c>
      <c r="D93" s="10">
        <v>21.770786999999999</v>
      </c>
      <c r="E93" s="10">
        <v>20.901879999999998</v>
      </c>
      <c r="F93" s="10">
        <v>18.650782</v>
      </c>
      <c r="G93" s="10">
        <v>20.542999999999999</v>
      </c>
      <c r="H93" s="10">
        <v>25.209</v>
      </c>
      <c r="I93" s="10">
        <v>22.635000000000002</v>
      </c>
      <c r="J93" s="10">
        <v>24.286000000000001</v>
      </c>
      <c r="K93" s="10">
        <v>24.207000000000001</v>
      </c>
      <c r="L93" s="10">
        <v>23.553000000000001</v>
      </c>
      <c r="M93" s="10">
        <v>25.728999999999999</v>
      </c>
      <c r="N93" s="10">
        <v>28.901</v>
      </c>
      <c r="O93" s="10">
        <v>32.664000000000001</v>
      </c>
      <c r="P93" s="10">
        <v>30.968</v>
      </c>
      <c r="Q93" s="10">
        <v>31.966000000000001</v>
      </c>
      <c r="R93" s="10">
        <v>35.420999999999999</v>
      </c>
      <c r="S93" s="10" t="s">
        <v>55</v>
      </c>
      <c r="T93" s="10" t="s">
        <v>55</v>
      </c>
    </row>
    <row r="94" spans="1:20">
      <c r="A94" s="10" t="s">
        <v>69</v>
      </c>
      <c r="B94" s="10">
        <v>8.798</v>
      </c>
      <c r="C94" s="10">
        <v>9.0250000000000004</v>
      </c>
      <c r="D94" s="10">
        <v>8.9139999999999997</v>
      </c>
      <c r="E94" s="10">
        <v>10.261196999999999</v>
      </c>
      <c r="F94" s="10">
        <v>10.632467</v>
      </c>
      <c r="G94" s="10">
        <v>11.06</v>
      </c>
      <c r="H94" s="10">
        <v>10.321</v>
      </c>
      <c r="I94" s="10">
        <v>9.343</v>
      </c>
      <c r="J94" s="10">
        <v>9.0259999999999998</v>
      </c>
      <c r="K94" s="10">
        <v>10.161</v>
      </c>
      <c r="L94" s="10">
        <v>9.6489999999999991</v>
      </c>
      <c r="M94" s="10">
        <v>9.6029999999999998</v>
      </c>
      <c r="N94" s="10">
        <v>10.035</v>
      </c>
      <c r="O94" s="10">
        <v>10.295999999999999</v>
      </c>
      <c r="P94" s="10">
        <v>10.577999999999999</v>
      </c>
      <c r="Q94" s="10">
        <v>10.901</v>
      </c>
      <c r="R94" s="10">
        <v>11.932</v>
      </c>
      <c r="S94" s="10" t="s">
        <v>55</v>
      </c>
      <c r="T94" s="10" t="s">
        <v>55</v>
      </c>
    </row>
    <row r="95" spans="1:20">
      <c r="A95" s="10" t="s">
        <v>34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>
      <c r="A96" s="11" t="s">
        <v>78</v>
      </c>
      <c r="B96" s="11">
        <v>41.491157000000001</v>
      </c>
      <c r="C96" s="11">
        <v>42.466437999999997</v>
      </c>
      <c r="D96" s="11">
        <v>45.864879000000002</v>
      </c>
      <c r="E96" s="11">
        <v>40.813986999999997</v>
      </c>
      <c r="F96" s="11">
        <v>42.453840999999997</v>
      </c>
      <c r="G96" s="11">
        <v>47.391350000000003</v>
      </c>
      <c r="H96" s="11">
        <v>50.462876999999999</v>
      </c>
      <c r="I96" s="11">
        <v>47.225012</v>
      </c>
      <c r="J96" s="11">
        <v>48.861887000000003</v>
      </c>
      <c r="K96" s="11">
        <v>47.746977000000001</v>
      </c>
      <c r="L96" s="11">
        <v>50.129088000000003</v>
      </c>
      <c r="M96" s="11">
        <v>55.446962999999997</v>
      </c>
      <c r="N96" s="11">
        <v>56.558371999999999</v>
      </c>
      <c r="O96" s="11">
        <v>55.365777000000001</v>
      </c>
      <c r="P96" s="11">
        <v>59.099465000000002</v>
      </c>
      <c r="Q96" s="11">
        <v>59.293146</v>
      </c>
      <c r="R96" s="11">
        <v>64.326502000000005</v>
      </c>
      <c r="S96" s="11" t="s">
        <v>55</v>
      </c>
      <c r="T96" s="11" t="s">
        <v>55</v>
      </c>
    </row>
    <row r="97" spans="1:20">
      <c r="A97" s="11" t="s">
        <v>59</v>
      </c>
      <c r="B97" s="11" t="s">
        <v>55</v>
      </c>
      <c r="C97" s="11" t="s">
        <v>55</v>
      </c>
      <c r="D97" s="11" t="s">
        <v>55</v>
      </c>
      <c r="E97" s="11" t="s">
        <v>55</v>
      </c>
      <c r="F97" s="11">
        <v>1.1307560000000001</v>
      </c>
      <c r="G97" s="11">
        <v>0.65120400000000001</v>
      </c>
      <c r="H97" s="11">
        <v>0.453679</v>
      </c>
      <c r="I97" s="11">
        <v>0.131878</v>
      </c>
      <c r="J97" s="11">
        <v>1.1346E-2</v>
      </c>
      <c r="K97" s="11">
        <v>6.3020000000000003E-3</v>
      </c>
      <c r="L97" s="11">
        <v>5.581E-3</v>
      </c>
      <c r="M97" s="11">
        <v>2.9278999999999999E-2</v>
      </c>
      <c r="N97" s="11">
        <v>5.5459999999999997E-3</v>
      </c>
      <c r="O97" s="11">
        <v>6.2199999999999998E-3</v>
      </c>
      <c r="P97" s="11">
        <v>0</v>
      </c>
      <c r="Q97" s="11">
        <v>7.6379999999999998E-3</v>
      </c>
      <c r="R97" s="11">
        <v>8.9040000000000005E-3</v>
      </c>
      <c r="S97" s="11" t="s">
        <v>55</v>
      </c>
      <c r="T97" s="11" t="s">
        <v>55</v>
      </c>
    </row>
    <row r="98" spans="1:20">
      <c r="A98" s="10" t="s">
        <v>61</v>
      </c>
      <c r="B98" s="10" t="s">
        <v>55</v>
      </c>
      <c r="C98" s="10" t="s">
        <v>55</v>
      </c>
      <c r="D98" s="10" t="s">
        <v>55</v>
      </c>
      <c r="E98" s="10" t="s">
        <v>55</v>
      </c>
      <c r="F98" s="10">
        <v>1.1307560000000001</v>
      </c>
      <c r="G98" s="10">
        <v>0.65120400000000001</v>
      </c>
      <c r="H98" s="10">
        <v>0.453679</v>
      </c>
      <c r="I98" s="10">
        <v>0.131878</v>
      </c>
      <c r="J98" s="10">
        <v>1.1346E-2</v>
      </c>
      <c r="K98" s="10">
        <v>6.3020000000000003E-3</v>
      </c>
      <c r="L98" s="10">
        <v>5.581E-3</v>
      </c>
      <c r="M98" s="10">
        <v>2.9278999999999999E-2</v>
      </c>
      <c r="N98" s="10">
        <v>5.5459999999999997E-3</v>
      </c>
      <c r="O98" s="10">
        <v>6.2199999999999998E-3</v>
      </c>
      <c r="P98" s="10">
        <v>0</v>
      </c>
      <c r="Q98" s="10">
        <v>7.6379999999999998E-3</v>
      </c>
      <c r="R98" s="10">
        <v>8.9040000000000005E-3</v>
      </c>
      <c r="S98" s="10" t="s">
        <v>55</v>
      </c>
      <c r="T98" s="10" t="s">
        <v>55</v>
      </c>
    </row>
    <row r="99" spans="1:20">
      <c r="A99" s="11" t="s">
        <v>62</v>
      </c>
      <c r="B99" s="11">
        <v>2.88</v>
      </c>
      <c r="C99" s="11">
        <v>3.23</v>
      </c>
      <c r="D99" s="11">
        <v>5.6830000000000007</v>
      </c>
      <c r="E99" s="11">
        <v>4.8930490000000004</v>
      </c>
      <c r="F99" s="11">
        <v>5.4713890000000003</v>
      </c>
      <c r="G99" s="11">
        <v>5.3186299999999997</v>
      </c>
      <c r="H99" s="11">
        <v>4.2102370000000002</v>
      </c>
      <c r="I99" s="11">
        <v>4.2755919999999996</v>
      </c>
      <c r="J99" s="11">
        <v>4.1005289999999999</v>
      </c>
      <c r="K99" s="11">
        <v>3.6932700000000001</v>
      </c>
      <c r="L99" s="11">
        <v>3.8146300000000002</v>
      </c>
      <c r="M99" s="11">
        <v>3.9119579999999998</v>
      </c>
      <c r="N99" s="11">
        <v>4.0490579999999996</v>
      </c>
      <c r="O99" s="11">
        <v>2.6271249999999999</v>
      </c>
      <c r="P99" s="11">
        <v>1.8422990000000001</v>
      </c>
      <c r="Q99" s="11">
        <v>1.3777219999999999</v>
      </c>
      <c r="R99" s="11">
        <v>1.03471</v>
      </c>
      <c r="S99" s="11" t="s">
        <v>55</v>
      </c>
      <c r="T99" s="11" t="s">
        <v>55</v>
      </c>
    </row>
    <row r="100" spans="1:20">
      <c r="A100" s="10" t="s">
        <v>63</v>
      </c>
      <c r="B100" s="10">
        <v>0.108</v>
      </c>
      <c r="C100" s="10">
        <v>0.10199999999999999</v>
      </c>
      <c r="D100" s="10">
        <v>0.106</v>
      </c>
      <c r="E100" s="10">
        <v>9.0999999999999998E-2</v>
      </c>
      <c r="F100" s="10">
        <v>0.101756</v>
      </c>
      <c r="G100" s="10">
        <v>9.8915000000000003E-2</v>
      </c>
      <c r="H100" s="10">
        <v>0.11719499999999999</v>
      </c>
      <c r="I100" s="10">
        <v>0.13279099999999999</v>
      </c>
      <c r="J100" s="10">
        <v>0.13669899999999999</v>
      </c>
      <c r="K100" s="10">
        <v>0.13809199999999999</v>
      </c>
      <c r="L100" s="10">
        <v>0.14228099999999999</v>
      </c>
      <c r="M100" s="10">
        <v>0.14752899999999999</v>
      </c>
      <c r="N100" s="10">
        <v>0.15109500000000001</v>
      </c>
      <c r="O100" s="10">
        <v>0.14721300000000001</v>
      </c>
      <c r="P100" s="10">
        <v>0.14963000000000001</v>
      </c>
      <c r="Q100" s="10">
        <v>0.15807399999999999</v>
      </c>
      <c r="R100" s="10">
        <v>0.16223499999999999</v>
      </c>
      <c r="S100" s="10" t="s">
        <v>55</v>
      </c>
      <c r="T100" s="10" t="s">
        <v>55</v>
      </c>
    </row>
    <row r="101" spans="1:20">
      <c r="A101" s="10" t="s">
        <v>66</v>
      </c>
      <c r="B101" s="10">
        <v>0.11799999999999999</v>
      </c>
      <c r="C101" s="10">
        <v>0.11600000000000001</v>
      </c>
      <c r="D101" s="10">
        <v>0.121</v>
      </c>
      <c r="E101" s="10">
        <v>0.10403800000000001</v>
      </c>
      <c r="F101" s="10">
        <v>0.11633499999999999</v>
      </c>
      <c r="G101" s="10">
        <v>0.11308600000000001</v>
      </c>
      <c r="H101" s="10">
        <v>0.14447699999999999</v>
      </c>
      <c r="I101" s="10">
        <v>0.15370300000000001</v>
      </c>
      <c r="J101" s="10">
        <v>0.16372100000000001</v>
      </c>
      <c r="K101" s="10">
        <v>0.14752399999999999</v>
      </c>
      <c r="L101" s="10">
        <v>0.14147100000000001</v>
      </c>
      <c r="M101" s="10">
        <v>0.13991300000000001</v>
      </c>
      <c r="N101" s="10">
        <v>0.222965</v>
      </c>
      <c r="O101" s="10">
        <v>0.152535</v>
      </c>
      <c r="P101" s="10">
        <v>0.15503900000000001</v>
      </c>
      <c r="Q101" s="10">
        <v>0.16378799999999999</v>
      </c>
      <c r="R101" s="10">
        <v>0.1681</v>
      </c>
      <c r="S101" s="10" t="s">
        <v>55</v>
      </c>
      <c r="T101" s="10" t="s">
        <v>55</v>
      </c>
    </row>
    <row r="102" spans="1:20">
      <c r="A102" s="10" t="s">
        <v>67</v>
      </c>
      <c r="B102" s="10">
        <v>2.6539999999999999</v>
      </c>
      <c r="C102" s="10">
        <v>3.012</v>
      </c>
      <c r="D102" s="10">
        <v>5.4560000000000004</v>
      </c>
      <c r="E102" s="10">
        <v>4.6980110000000002</v>
      </c>
      <c r="F102" s="10">
        <v>5.253298</v>
      </c>
      <c r="G102" s="10">
        <v>5.1066289999999999</v>
      </c>
      <c r="H102" s="10">
        <v>3.9485649999999999</v>
      </c>
      <c r="I102" s="10">
        <v>3.9890979999999998</v>
      </c>
      <c r="J102" s="10">
        <v>3.800109</v>
      </c>
      <c r="K102" s="10">
        <v>3.407654</v>
      </c>
      <c r="L102" s="10">
        <v>3.530878</v>
      </c>
      <c r="M102" s="10">
        <v>3.6245159999999998</v>
      </c>
      <c r="N102" s="10">
        <v>3.674998</v>
      </c>
      <c r="O102" s="10">
        <v>2.3273769999999998</v>
      </c>
      <c r="P102" s="10">
        <v>1.5376300000000001</v>
      </c>
      <c r="Q102" s="10">
        <v>1.05586</v>
      </c>
      <c r="R102" s="10">
        <v>0.70437499999999997</v>
      </c>
      <c r="S102" s="10" t="s">
        <v>55</v>
      </c>
      <c r="T102" s="10" t="s">
        <v>55</v>
      </c>
    </row>
    <row r="103" spans="1:20">
      <c r="A103" s="10" t="s">
        <v>68</v>
      </c>
      <c r="B103" s="10">
        <v>33.976157000000001</v>
      </c>
      <c r="C103" s="10">
        <v>34.453437999999998</v>
      </c>
      <c r="D103" s="10">
        <v>35.785879000000001</v>
      </c>
      <c r="E103" s="10">
        <v>32.135948999999997</v>
      </c>
      <c r="F103" s="10">
        <v>31.619336000000001</v>
      </c>
      <c r="G103" s="10">
        <v>37.307000000000002</v>
      </c>
      <c r="H103" s="10">
        <v>41.715000000000003</v>
      </c>
      <c r="I103" s="10">
        <v>38.594000000000001</v>
      </c>
      <c r="J103" s="10">
        <v>40.49</v>
      </c>
      <c r="K103" s="10">
        <v>40.03</v>
      </c>
      <c r="L103" s="10">
        <v>40.762999999999998</v>
      </c>
      <c r="M103" s="10">
        <v>45.354999999999997</v>
      </c>
      <c r="N103" s="10">
        <v>48.215000000000003</v>
      </c>
      <c r="O103" s="10">
        <v>48.554000000000002</v>
      </c>
      <c r="P103" s="10">
        <v>53.01</v>
      </c>
      <c r="Q103" s="10">
        <v>53.420999999999999</v>
      </c>
      <c r="R103" s="10">
        <v>58.485999999999997</v>
      </c>
      <c r="S103" s="10" t="s">
        <v>55</v>
      </c>
      <c r="T103" s="10" t="s">
        <v>55</v>
      </c>
    </row>
    <row r="104" spans="1:20">
      <c r="A104" s="10" t="s">
        <v>69</v>
      </c>
      <c r="B104" s="10">
        <v>4.6349999999999998</v>
      </c>
      <c r="C104" s="10">
        <v>4.7830000000000004</v>
      </c>
      <c r="D104" s="10">
        <v>4.3959999999999999</v>
      </c>
      <c r="E104" s="10">
        <v>3.7849889999999999</v>
      </c>
      <c r="F104" s="10">
        <v>4.2323599999999999</v>
      </c>
      <c r="G104" s="10">
        <v>4.1139999999999999</v>
      </c>
      <c r="H104" s="10">
        <v>4.0839999999999996</v>
      </c>
      <c r="I104" s="10">
        <v>4.2229999999999999</v>
      </c>
      <c r="J104" s="10">
        <v>4.26</v>
      </c>
      <c r="K104" s="10">
        <v>4.0170000000000003</v>
      </c>
      <c r="L104" s="10">
        <v>5.5460000000000003</v>
      </c>
      <c r="M104" s="10">
        <v>6.15</v>
      </c>
      <c r="N104" s="10">
        <v>4.2889999999999997</v>
      </c>
      <c r="O104" s="10">
        <v>4.1779999999999999</v>
      </c>
      <c r="P104" s="10">
        <v>4.2469999999999999</v>
      </c>
      <c r="Q104" s="10">
        <v>4.4870000000000001</v>
      </c>
      <c r="R104" s="10">
        <v>4.7969999999999997</v>
      </c>
      <c r="S104" s="10" t="s">
        <v>55</v>
      </c>
      <c r="T104" s="10" t="s">
        <v>55</v>
      </c>
    </row>
    <row r="105" spans="1:20">
      <c r="A105" s="10" t="s">
        <v>34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>
      <c r="A106" s="11" t="s">
        <v>79</v>
      </c>
      <c r="B106" s="11">
        <v>14.189645000000001</v>
      </c>
      <c r="C106" s="11">
        <v>14.597683999999999</v>
      </c>
      <c r="D106" s="11">
        <v>16.677931999999998</v>
      </c>
      <c r="E106" s="11">
        <v>16.343003</v>
      </c>
      <c r="F106" s="11">
        <v>16.409448999999999</v>
      </c>
      <c r="G106" s="11">
        <v>17.994049</v>
      </c>
      <c r="H106" s="11">
        <v>17.906981999999999</v>
      </c>
      <c r="I106" s="11">
        <v>16.989560999999998</v>
      </c>
      <c r="J106" s="11">
        <v>17.324223</v>
      </c>
      <c r="K106" s="11">
        <v>16.507801000000001</v>
      </c>
      <c r="L106" s="11">
        <v>15.13363</v>
      </c>
      <c r="M106" s="11">
        <v>14.612772</v>
      </c>
      <c r="N106" s="11">
        <v>28.110457</v>
      </c>
      <c r="O106" s="11">
        <v>21.972625000000001</v>
      </c>
      <c r="P106" s="11">
        <v>19.870373000000001</v>
      </c>
      <c r="Q106" s="11">
        <v>21.090678</v>
      </c>
      <c r="R106" s="11">
        <v>23.036013000000001</v>
      </c>
      <c r="S106" s="11" t="s">
        <v>55</v>
      </c>
      <c r="T106" s="11" t="s">
        <v>55</v>
      </c>
    </row>
    <row r="107" spans="1:20">
      <c r="A107" s="11" t="s">
        <v>62</v>
      </c>
      <c r="B107" s="11">
        <v>6.8420000000000005</v>
      </c>
      <c r="C107" s="11">
        <v>6.9260000000000002</v>
      </c>
      <c r="D107" s="11">
        <v>7.6259999999999994</v>
      </c>
      <c r="E107" s="11">
        <v>8.0529989999999998</v>
      </c>
      <c r="F107" s="11">
        <v>8.4248879999999993</v>
      </c>
      <c r="G107" s="11">
        <v>9.1325779999999988</v>
      </c>
      <c r="H107" s="11">
        <v>7.3526850000000001</v>
      </c>
      <c r="I107" s="11">
        <v>8.0217500000000008</v>
      </c>
      <c r="J107" s="11">
        <v>7.9517720000000001</v>
      </c>
      <c r="K107" s="11">
        <v>7.3416620000000004</v>
      </c>
      <c r="L107" s="11">
        <v>5.882708</v>
      </c>
      <c r="M107" s="11">
        <v>4.562182</v>
      </c>
      <c r="N107" s="11">
        <v>16.060037999999999</v>
      </c>
      <c r="O107" s="11">
        <v>3.035104</v>
      </c>
      <c r="P107" s="11">
        <v>2.382193</v>
      </c>
      <c r="Q107" s="11">
        <v>1.9725729999999999</v>
      </c>
      <c r="R107" s="11">
        <v>1.7110400000000001</v>
      </c>
      <c r="S107" s="11" t="s">
        <v>55</v>
      </c>
      <c r="T107" s="11" t="s">
        <v>55</v>
      </c>
    </row>
    <row r="108" spans="1:20">
      <c r="A108" s="10" t="s">
        <v>63</v>
      </c>
      <c r="B108" s="10">
        <v>0.38600000000000001</v>
      </c>
      <c r="C108" s="10">
        <v>0.51200000000000001</v>
      </c>
      <c r="D108" s="10">
        <v>0.374</v>
      </c>
      <c r="E108" s="10">
        <v>0.39500000000000002</v>
      </c>
      <c r="F108" s="10">
        <v>0.41324100000000002</v>
      </c>
      <c r="G108" s="10">
        <v>0.44795299999999999</v>
      </c>
      <c r="H108" s="10">
        <v>0.58321400000000001</v>
      </c>
      <c r="I108" s="10">
        <v>0.67408100000000004</v>
      </c>
      <c r="J108" s="10">
        <v>0.69533299999999998</v>
      </c>
      <c r="K108" s="10">
        <v>0.71363600000000005</v>
      </c>
      <c r="L108" s="10">
        <v>0.69010199999999999</v>
      </c>
      <c r="M108" s="10">
        <v>0.81049599999999999</v>
      </c>
      <c r="N108" s="10">
        <v>0.806087</v>
      </c>
      <c r="O108" s="10">
        <v>0.814222</v>
      </c>
      <c r="P108" s="10">
        <v>0.84078699999999995</v>
      </c>
      <c r="Q108" s="10">
        <v>0.87592899999999996</v>
      </c>
      <c r="R108" s="10">
        <v>0.91298000000000001</v>
      </c>
      <c r="S108" s="10" t="s">
        <v>55</v>
      </c>
      <c r="T108" s="10" t="s">
        <v>55</v>
      </c>
    </row>
    <row r="109" spans="1:20">
      <c r="A109" s="10" t="s">
        <v>66</v>
      </c>
      <c r="B109" s="10">
        <v>0.10199999999999999</v>
      </c>
      <c r="C109" s="10">
        <v>6.6000000000000003E-2</v>
      </c>
      <c r="D109" s="10">
        <v>7.1999999999999995E-2</v>
      </c>
      <c r="E109" s="10">
        <v>7.5941999999999996E-2</v>
      </c>
      <c r="F109" s="10">
        <v>7.9449000000000006E-2</v>
      </c>
      <c r="G109" s="10">
        <v>8.6122000000000004E-2</v>
      </c>
      <c r="H109" s="10">
        <v>0.120907</v>
      </c>
      <c r="I109" s="10">
        <v>0.13120699999999999</v>
      </c>
      <c r="J109" s="10">
        <v>0.140044</v>
      </c>
      <c r="K109" s="10">
        <v>0.12825300000000001</v>
      </c>
      <c r="L109" s="10">
        <v>0.12109</v>
      </c>
      <c r="M109" s="10">
        <v>0.11029600000000001</v>
      </c>
      <c r="N109" s="10">
        <v>12.085148</v>
      </c>
      <c r="O109" s="10">
        <v>0.140374</v>
      </c>
      <c r="P109" s="10">
        <v>0.144954</v>
      </c>
      <c r="Q109" s="10">
        <v>0.15101200000000001</v>
      </c>
      <c r="R109" s="10">
        <v>0.15740000000000001</v>
      </c>
      <c r="S109" s="10" t="s">
        <v>55</v>
      </c>
      <c r="T109" s="10" t="s">
        <v>55</v>
      </c>
    </row>
    <row r="110" spans="1:20">
      <c r="A110" s="10" t="s">
        <v>67</v>
      </c>
      <c r="B110" s="10">
        <v>6.3540000000000001</v>
      </c>
      <c r="C110" s="10">
        <v>6.3479999999999999</v>
      </c>
      <c r="D110" s="10">
        <v>7.18</v>
      </c>
      <c r="E110" s="10">
        <v>7.5820569999999998</v>
      </c>
      <c r="F110" s="10">
        <v>7.9321979999999996</v>
      </c>
      <c r="G110" s="10">
        <v>8.5985029999999991</v>
      </c>
      <c r="H110" s="10">
        <v>6.6485640000000004</v>
      </c>
      <c r="I110" s="10">
        <v>7.2164619999999999</v>
      </c>
      <c r="J110" s="10">
        <v>7.1163949999999998</v>
      </c>
      <c r="K110" s="10">
        <v>6.4997730000000002</v>
      </c>
      <c r="L110" s="10">
        <v>5.0715159999999999</v>
      </c>
      <c r="M110" s="10">
        <v>3.6413899999999999</v>
      </c>
      <c r="N110" s="10">
        <v>3.168803</v>
      </c>
      <c r="O110" s="10">
        <v>2.080508</v>
      </c>
      <c r="P110" s="10">
        <v>1.396452</v>
      </c>
      <c r="Q110" s="10">
        <v>0.94563200000000003</v>
      </c>
      <c r="R110" s="10">
        <v>0.64066000000000001</v>
      </c>
      <c r="S110" s="10" t="s">
        <v>55</v>
      </c>
      <c r="T110" s="10" t="s">
        <v>55</v>
      </c>
    </row>
    <row r="111" spans="1:20">
      <c r="A111" s="10" t="s">
        <v>68</v>
      </c>
      <c r="B111" s="10">
        <v>6.105645</v>
      </c>
      <c r="C111" s="10">
        <v>6.336684</v>
      </c>
      <c r="D111" s="10">
        <v>6.6849319999999999</v>
      </c>
      <c r="E111" s="10">
        <v>5.7900109999999998</v>
      </c>
      <c r="F111" s="10">
        <v>5.3691180000000003</v>
      </c>
      <c r="G111" s="10">
        <v>6.0259999999999998</v>
      </c>
      <c r="H111" s="10">
        <v>7.4619999999999997</v>
      </c>
      <c r="I111" s="10">
        <v>5.77</v>
      </c>
      <c r="J111" s="10">
        <v>6.14</v>
      </c>
      <c r="K111" s="10">
        <v>6.0739999999999998</v>
      </c>
      <c r="L111" s="10">
        <v>5.9690000000000003</v>
      </c>
      <c r="M111" s="10">
        <v>7.093</v>
      </c>
      <c r="N111" s="10">
        <v>8.4049999999999994</v>
      </c>
      <c r="O111" s="10">
        <v>15.255000000000001</v>
      </c>
      <c r="P111" s="10">
        <v>13.686</v>
      </c>
      <c r="Q111" s="10">
        <v>15.157</v>
      </c>
      <c r="R111" s="10">
        <v>16.989000000000001</v>
      </c>
      <c r="S111" s="10" t="s">
        <v>55</v>
      </c>
      <c r="T111" s="10" t="s">
        <v>55</v>
      </c>
    </row>
    <row r="112" spans="1:20">
      <c r="A112" s="10" t="s">
        <v>69</v>
      </c>
      <c r="B112" s="10">
        <v>1.242</v>
      </c>
      <c r="C112" s="10">
        <v>1.335</v>
      </c>
      <c r="D112" s="10">
        <v>2.367</v>
      </c>
      <c r="E112" s="10">
        <v>2.4999929999999999</v>
      </c>
      <c r="F112" s="10">
        <v>2.615443</v>
      </c>
      <c r="G112" s="10">
        <v>2.835</v>
      </c>
      <c r="H112" s="10">
        <v>3.0920000000000001</v>
      </c>
      <c r="I112" s="10">
        <v>3.198</v>
      </c>
      <c r="J112" s="10">
        <v>3.2320000000000002</v>
      </c>
      <c r="K112" s="10">
        <v>3.0920000000000001</v>
      </c>
      <c r="L112" s="10">
        <v>3.282</v>
      </c>
      <c r="M112" s="10">
        <v>2.9580000000000002</v>
      </c>
      <c r="N112" s="10">
        <v>3.645</v>
      </c>
      <c r="O112" s="10">
        <v>3.6819999999999999</v>
      </c>
      <c r="P112" s="10">
        <v>3.802</v>
      </c>
      <c r="Q112" s="10">
        <v>3.9609999999999999</v>
      </c>
      <c r="R112" s="10">
        <v>4.3360000000000003</v>
      </c>
      <c r="S112" s="10" t="s">
        <v>55</v>
      </c>
      <c r="T112" s="10" t="s">
        <v>55</v>
      </c>
    </row>
    <row r="113" spans="1:20">
      <c r="A113" s="10" t="s">
        <v>34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>
      <c r="A114" s="11" t="s">
        <v>80</v>
      </c>
      <c r="B114" s="11">
        <v>7.7270000000000003</v>
      </c>
      <c r="C114" s="11">
        <v>7.3760000000000003</v>
      </c>
      <c r="D114" s="11">
        <v>7.306</v>
      </c>
      <c r="E114" s="11">
        <v>7.5550800000000002</v>
      </c>
      <c r="F114" s="11">
        <v>7.957624</v>
      </c>
      <c r="G114" s="11">
        <v>8.2201699999999995</v>
      </c>
      <c r="H114" s="11">
        <v>10.836629</v>
      </c>
      <c r="I114" s="11">
        <v>11.695964</v>
      </c>
      <c r="J114" s="11">
        <v>12.179093999999999</v>
      </c>
      <c r="K114" s="11">
        <v>12.001079000000001</v>
      </c>
      <c r="L114" s="11">
        <v>11.969386</v>
      </c>
      <c r="M114" s="11">
        <v>11.614992000000001</v>
      </c>
      <c r="N114" s="11">
        <v>1.940048</v>
      </c>
      <c r="O114" s="11">
        <v>12.720250999999999</v>
      </c>
      <c r="P114" s="11">
        <v>11.889234999999999</v>
      </c>
      <c r="Q114" s="11">
        <v>13.832959000000001</v>
      </c>
      <c r="R114" s="11">
        <v>13.962178</v>
      </c>
      <c r="S114" s="11" t="s">
        <v>55</v>
      </c>
      <c r="T114" s="11" t="s">
        <v>55</v>
      </c>
    </row>
    <row r="115" spans="1:20">
      <c r="A115" s="11" t="s">
        <v>62</v>
      </c>
      <c r="B115" s="11">
        <v>6.306</v>
      </c>
      <c r="C115" s="11">
        <v>6.02</v>
      </c>
      <c r="D115" s="11">
        <v>5.9269999999999996</v>
      </c>
      <c r="E115" s="11">
        <v>6.1290839999999998</v>
      </c>
      <c r="F115" s="11">
        <v>6.4556490000000002</v>
      </c>
      <c r="G115" s="11">
        <v>6.6686300000000003</v>
      </c>
      <c r="H115" s="11">
        <v>9.1776579999999992</v>
      </c>
      <c r="I115" s="11">
        <v>9.9803759999999997</v>
      </c>
      <c r="J115" s="11">
        <v>10.474100999999999</v>
      </c>
      <c r="K115" s="11">
        <v>10.363939999999999</v>
      </c>
      <c r="L115" s="11">
        <v>10.316856</v>
      </c>
      <c r="M115" s="11">
        <v>9.8957090000000001</v>
      </c>
      <c r="N115" s="11">
        <v>0.15471099999999999</v>
      </c>
      <c r="O115" s="11">
        <v>10.947546000000001</v>
      </c>
      <c r="P115" s="11">
        <v>10.046251</v>
      </c>
      <c r="Q115" s="11">
        <v>11.962975</v>
      </c>
      <c r="R115" s="11">
        <v>11.962975</v>
      </c>
      <c r="S115" s="11" t="s">
        <v>55</v>
      </c>
      <c r="T115" s="11" t="s">
        <v>55</v>
      </c>
    </row>
    <row r="116" spans="1:20">
      <c r="A116" s="10" t="s">
        <v>66</v>
      </c>
      <c r="B116" s="10">
        <v>6.306</v>
      </c>
      <c r="C116" s="10">
        <v>6.02</v>
      </c>
      <c r="D116" s="10">
        <v>5.9269999999999996</v>
      </c>
      <c r="E116" s="10">
        <v>6.1290839999999998</v>
      </c>
      <c r="F116" s="10">
        <v>6.4556490000000002</v>
      </c>
      <c r="G116" s="10">
        <v>6.6686300000000003</v>
      </c>
      <c r="H116" s="10">
        <v>9.1776579999999992</v>
      </c>
      <c r="I116" s="10">
        <v>9.9803759999999997</v>
      </c>
      <c r="J116" s="10">
        <v>10.474100999999999</v>
      </c>
      <c r="K116" s="10">
        <v>10.363939999999999</v>
      </c>
      <c r="L116" s="10">
        <v>10.316856</v>
      </c>
      <c r="M116" s="10">
        <v>9.8957090000000001</v>
      </c>
      <c r="N116" s="10">
        <v>0.15471099999999999</v>
      </c>
      <c r="O116" s="10">
        <v>10.947546000000001</v>
      </c>
      <c r="P116" s="10">
        <v>10.046251</v>
      </c>
      <c r="Q116" s="10">
        <v>11.962975</v>
      </c>
      <c r="R116" s="10">
        <v>11.962975</v>
      </c>
      <c r="S116" s="10" t="s">
        <v>55</v>
      </c>
      <c r="T116" s="10" t="s">
        <v>55</v>
      </c>
    </row>
    <row r="117" spans="1:20">
      <c r="A117" s="10" t="s">
        <v>69</v>
      </c>
      <c r="B117" s="10">
        <v>1.421</v>
      </c>
      <c r="C117" s="10">
        <v>1.3560000000000001</v>
      </c>
      <c r="D117" s="10">
        <v>1.379</v>
      </c>
      <c r="E117" s="10">
        <v>1.425996</v>
      </c>
      <c r="F117" s="10">
        <v>1.5019750000000001</v>
      </c>
      <c r="G117" s="10">
        <v>1.552</v>
      </c>
      <c r="H117" s="10">
        <v>1.659</v>
      </c>
      <c r="I117" s="10">
        <v>1.716</v>
      </c>
      <c r="J117" s="10">
        <v>1.7050000000000001</v>
      </c>
      <c r="K117" s="10">
        <v>1.637</v>
      </c>
      <c r="L117" s="10">
        <v>1.653</v>
      </c>
      <c r="M117" s="10">
        <v>1.7190000000000001</v>
      </c>
      <c r="N117" s="10">
        <v>1.7849999999999999</v>
      </c>
      <c r="O117" s="10">
        <v>1.7729999999999999</v>
      </c>
      <c r="P117" s="10">
        <v>1.843</v>
      </c>
      <c r="Q117" s="10">
        <v>1.87</v>
      </c>
      <c r="R117" s="10">
        <v>1.9990000000000001</v>
      </c>
      <c r="S117" s="10" t="s">
        <v>55</v>
      </c>
      <c r="T117" s="10" t="s">
        <v>55</v>
      </c>
    </row>
    <row r="118" spans="1:20">
      <c r="A118" s="10" t="s">
        <v>34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>
      <c r="A119" s="11" t="s">
        <v>81</v>
      </c>
      <c r="B119" s="11">
        <v>10.517526</v>
      </c>
      <c r="C119" s="11">
        <v>10.557867</v>
      </c>
      <c r="D119" s="11">
        <v>8.1987269999999999</v>
      </c>
      <c r="E119" s="11">
        <v>8.3938989999999993</v>
      </c>
      <c r="F119" s="11">
        <v>8.6073799999999991</v>
      </c>
      <c r="G119" s="11">
        <v>9.0343309999999999</v>
      </c>
      <c r="H119" s="11">
        <v>9.1529620000000005</v>
      </c>
      <c r="I119" s="11">
        <v>9.3812700000000007</v>
      </c>
      <c r="J119" s="11">
        <v>9.5902159999999999</v>
      </c>
      <c r="K119" s="11">
        <v>9.5315030000000007</v>
      </c>
      <c r="L119" s="11">
        <v>9.2040690000000005</v>
      </c>
      <c r="M119" s="11">
        <v>9.8409329999999997</v>
      </c>
      <c r="N119" s="11">
        <v>9.9716400000000007</v>
      </c>
      <c r="O119" s="11">
        <v>9.5314160000000001</v>
      </c>
      <c r="P119" s="11">
        <v>9.7275559999999999</v>
      </c>
      <c r="Q119" s="11">
        <v>10.211224</v>
      </c>
      <c r="R119" s="11">
        <v>10.871966</v>
      </c>
      <c r="S119" s="11" t="s">
        <v>55</v>
      </c>
      <c r="T119" s="11" t="s">
        <v>55</v>
      </c>
    </row>
    <row r="120" spans="1:20">
      <c r="A120" s="11" t="s">
        <v>62</v>
      </c>
      <c r="B120" s="11">
        <v>5.2919999999999998</v>
      </c>
      <c r="C120" s="11">
        <v>5.2279999999999998</v>
      </c>
      <c r="D120" s="11">
        <v>4.9850000000000003</v>
      </c>
      <c r="E120" s="11">
        <v>5.1740250000000003</v>
      </c>
      <c r="F120" s="11">
        <v>5.3783010000000004</v>
      </c>
      <c r="G120" s="11">
        <v>5.6097180000000009</v>
      </c>
      <c r="H120" s="11">
        <v>5.5493270000000008</v>
      </c>
      <c r="I120" s="11">
        <v>5.8259229999999995</v>
      </c>
      <c r="J120" s="11">
        <v>5.9656839999999995</v>
      </c>
      <c r="K120" s="11">
        <v>5.8640489999999996</v>
      </c>
      <c r="L120" s="11">
        <v>5.5838789999999996</v>
      </c>
      <c r="M120" s="11">
        <v>5.8115839999999999</v>
      </c>
      <c r="N120" s="11">
        <v>5.7972670000000006</v>
      </c>
      <c r="O120" s="11">
        <v>5.5067519999999996</v>
      </c>
      <c r="P120" s="11">
        <v>5.4867890000000008</v>
      </c>
      <c r="Q120" s="11">
        <v>5.6112419999999998</v>
      </c>
      <c r="R120" s="11">
        <v>5.802657</v>
      </c>
      <c r="S120" s="11" t="s">
        <v>55</v>
      </c>
      <c r="T120" s="11" t="s">
        <v>55</v>
      </c>
    </row>
    <row r="121" spans="1:20">
      <c r="A121" s="10" t="s">
        <v>63</v>
      </c>
      <c r="B121" s="10">
        <v>0.79600000000000004</v>
      </c>
      <c r="C121" s="10">
        <v>0.77500000000000002</v>
      </c>
      <c r="D121" s="10">
        <v>0.77400000000000002</v>
      </c>
      <c r="E121" s="10">
        <v>0.80300000000000005</v>
      </c>
      <c r="F121" s="10">
        <v>0.81311100000000003</v>
      </c>
      <c r="G121" s="10">
        <v>0.83587800000000001</v>
      </c>
      <c r="H121" s="10">
        <v>1.025919</v>
      </c>
      <c r="I121" s="10">
        <v>1.146625</v>
      </c>
      <c r="J121" s="10">
        <v>1.1752210000000001</v>
      </c>
      <c r="K121" s="10">
        <v>1.1869719999999999</v>
      </c>
      <c r="L121" s="10">
        <v>1.2005030000000001</v>
      </c>
      <c r="M121" s="10">
        <v>1.2770600000000001</v>
      </c>
      <c r="N121" s="10">
        <v>1.2579880000000001</v>
      </c>
      <c r="O121" s="10">
        <v>1.283507</v>
      </c>
      <c r="P121" s="10">
        <v>1.3686259999999999</v>
      </c>
      <c r="Q121" s="10">
        <v>1.4854229999999999</v>
      </c>
      <c r="R121" s="10">
        <v>1.6137440000000001</v>
      </c>
      <c r="S121" s="10" t="s">
        <v>55</v>
      </c>
      <c r="T121" s="10" t="s">
        <v>55</v>
      </c>
    </row>
    <row r="122" spans="1:20">
      <c r="A122" s="10" t="s">
        <v>66</v>
      </c>
      <c r="B122" s="10">
        <v>2.605</v>
      </c>
      <c r="C122" s="10">
        <v>2.5369999999999999</v>
      </c>
      <c r="D122" s="10">
        <v>2.4900000000000002</v>
      </c>
      <c r="E122" s="10">
        <v>2.5850710000000001</v>
      </c>
      <c r="F122" s="10">
        <v>2.7567490000000001</v>
      </c>
      <c r="G122" s="10">
        <v>2.9147630000000002</v>
      </c>
      <c r="H122" s="10">
        <v>3.0859260000000002</v>
      </c>
      <c r="I122" s="10">
        <v>3.170525</v>
      </c>
      <c r="J122" s="10">
        <v>3.2460659999999999</v>
      </c>
      <c r="K122" s="10">
        <v>3.2562639999999998</v>
      </c>
      <c r="L122" s="10">
        <v>3.274772</v>
      </c>
      <c r="M122" s="10">
        <v>3.426253</v>
      </c>
      <c r="N122" s="10">
        <v>3.515768</v>
      </c>
      <c r="O122" s="10">
        <v>3.5512489999999999</v>
      </c>
      <c r="P122" s="10">
        <v>3.6671140000000002</v>
      </c>
      <c r="Q122" s="10">
        <v>3.8203839999999998</v>
      </c>
      <c r="R122" s="10">
        <v>3.9819819999999999</v>
      </c>
      <c r="S122" s="10" t="s">
        <v>55</v>
      </c>
      <c r="T122" s="10" t="s">
        <v>55</v>
      </c>
    </row>
    <row r="123" spans="1:20">
      <c r="A123" s="10" t="s">
        <v>67</v>
      </c>
      <c r="B123" s="10">
        <v>1.891</v>
      </c>
      <c r="C123" s="10">
        <v>1.9159999999999999</v>
      </c>
      <c r="D123" s="10">
        <v>1.7210000000000001</v>
      </c>
      <c r="E123" s="10">
        <v>1.785954</v>
      </c>
      <c r="F123" s="10">
        <v>1.808441</v>
      </c>
      <c r="G123" s="10">
        <v>1.8590770000000001</v>
      </c>
      <c r="H123" s="10">
        <v>1.4374819999999999</v>
      </c>
      <c r="I123" s="10">
        <v>1.5087729999999999</v>
      </c>
      <c r="J123" s="10">
        <v>1.544397</v>
      </c>
      <c r="K123" s="10">
        <v>1.4208130000000001</v>
      </c>
      <c r="L123" s="10">
        <v>1.1086039999999999</v>
      </c>
      <c r="M123" s="10">
        <v>1.108271</v>
      </c>
      <c r="N123" s="10">
        <v>1.0235110000000001</v>
      </c>
      <c r="O123" s="10">
        <v>0.67199600000000004</v>
      </c>
      <c r="P123" s="10">
        <v>0.45104899999999998</v>
      </c>
      <c r="Q123" s="10">
        <v>0.30543500000000001</v>
      </c>
      <c r="R123" s="10">
        <v>0.206931</v>
      </c>
      <c r="S123" s="10" t="s">
        <v>55</v>
      </c>
      <c r="T123" s="10" t="s">
        <v>55</v>
      </c>
    </row>
    <row r="124" spans="1:20">
      <c r="A124" s="10" t="s">
        <v>68</v>
      </c>
      <c r="B124" s="10">
        <v>2.5445259999999998</v>
      </c>
      <c r="C124" s="10">
        <v>2.7188669999999999</v>
      </c>
      <c r="D124" s="10">
        <v>0.56772699999999998</v>
      </c>
      <c r="E124" s="10">
        <v>0.47288200000000002</v>
      </c>
      <c r="F124" s="10">
        <v>0.44749899999999998</v>
      </c>
      <c r="G124" s="10">
        <v>0.56499999999999995</v>
      </c>
      <c r="H124" s="10">
        <v>0.66300000000000003</v>
      </c>
      <c r="I124" s="10">
        <v>0.51500000000000001</v>
      </c>
      <c r="J124" s="10">
        <v>0.57099999999999995</v>
      </c>
      <c r="K124" s="10">
        <v>0.77200000000000002</v>
      </c>
      <c r="L124" s="10">
        <v>0.85399999999999998</v>
      </c>
      <c r="M124" s="10">
        <v>1.099</v>
      </c>
      <c r="N124" s="10">
        <v>1.1419999999999999</v>
      </c>
      <c r="O124" s="10">
        <v>0.96099999999999997</v>
      </c>
      <c r="P124" s="10">
        <v>1.077</v>
      </c>
      <c r="Q124" s="10">
        <v>1.304</v>
      </c>
      <c r="R124" s="10">
        <v>1.462</v>
      </c>
      <c r="S124" s="10" t="s">
        <v>55</v>
      </c>
      <c r="T124" s="10" t="s">
        <v>55</v>
      </c>
    </row>
    <row r="125" spans="1:20">
      <c r="A125" s="10" t="s">
        <v>69</v>
      </c>
      <c r="B125" s="10">
        <v>2.681</v>
      </c>
      <c r="C125" s="10">
        <v>2.6110000000000002</v>
      </c>
      <c r="D125" s="10">
        <v>2.6459999999999999</v>
      </c>
      <c r="E125" s="10">
        <v>2.7469920000000001</v>
      </c>
      <c r="F125" s="10">
        <v>2.7815799999999999</v>
      </c>
      <c r="G125" s="10">
        <v>2.859</v>
      </c>
      <c r="H125" s="10">
        <v>2.94</v>
      </c>
      <c r="I125" s="10">
        <v>3.0409999999999999</v>
      </c>
      <c r="J125" s="10">
        <v>3.0539999999999998</v>
      </c>
      <c r="K125" s="10">
        <v>2.8959999999999999</v>
      </c>
      <c r="L125" s="10">
        <v>2.766</v>
      </c>
      <c r="M125" s="10">
        <v>2.931</v>
      </c>
      <c r="N125" s="10">
        <v>3.0329999999999999</v>
      </c>
      <c r="O125" s="10">
        <v>3.0630000000000002</v>
      </c>
      <c r="P125" s="10">
        <v>3.1629999999999998</v>
      </c>
      <c r="Q125" s="10">
        <v>3.2959999999999998</v>
      </c>
      <c r="R125" s="10">
        <v>3.6070000000000002</v>
      </c>
      <c r="S125" s="10" t="s">
        <v>55</v>
      </c>
      <c r="T125" s="10" t="s">
        <v>55</v>
      </c>
    </row>
    <row r="126" spans="1:20">
      <c r="A126" s="10" t="s">
        <v>34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>
      <c r="A127" s="11" t="s">
        <v>82</v>
      </c>
      <c r="B127" s="11">
        <v>8.6714319999999994</v>
      </c>
      <c r="C127" s="11">
        <v>8.9540229999999994</v>
      </c>
      <c r="D127" s="11">
        <v>8.0947239999999994</v>
      </c>
      <c r="E127" s="11">
        <v>8.0014439999999993</v>
      </c>
      <c r="F127" s="11">
        <v>8.0133749999999999</v>
      </c>
      <c r="G127" s="11">
        <v>8.7707300000000004</v>
      </c>
      <c r="H127" s="11">
        <v>9.6731739999999995</v>
      </c>
      <c r="I127" s="11">
        <v>9.7965949999999999</v>
      </c>
      <c r="J127" s="11">
        <v>10.241039000000001</v>
      </c>
      <c r="K127" s="11">
        <v>9.6662719999999993</v>
      </c>
      <c r="L127" s="11">
        <v>10.283849999999999</v>
      </c>
      <c r="M127" s="11">
        <v>12.361734</v>
      </c>
      <c r="N127" s="11">
        <v>13.082069000000001</v>
      </c>
      <c r="O127" s="11">
        <v>13.984016</v>
      </c>
      <c r="P127" s="11">
        <v>15.667832000000001</v>
      </c>
      <c r="Q127" s="11">
        <v>16.568988999999998</v>
      </c>
      <c r="R127" s="11">
        <v>17.390332999999998</v>
      </c>
      <c r="S127" s="11" t="s">
        <v>55</v>
      </c>
      <c r="T127" s="11" t="s">
        <v>55</v>
      </c>
    </row>
    <row r="128" spans="1:20">
      <c r="A128" s="11" t="s">
        <v>62</v>
      </c>
      <c r="B128" s="11">
        <v>1.9059999999999999</v>
      </c>
      <c r="C128" s="11">
        <v>1.619</v>
      </c>
      <c r="D128" s="11">
        <v>0.89200000000000002</v>
      </c>
      <c r="E128" s="11">
        <v>0.58691099999999996</v>
      </c>
      <c r="F128" s="11">
        <v>0.59750800000000004</v>
      </c>
      <c r="G128" s="11">
        <v>0.63275799999999993</v>
      </c>
      <c r="H128" s="11">
        <v>0.82540499999999994</v>
      </c>
      <c r="I128" s="11">
        <v>0.91883800000000004</v>
      </c>
      <c r="J128" s="11">
        <v>0.97467300000000012</v>
      </c>
      <c r="K128" s="11">
        <v>0.71756200000000003</v>
      </c>
      <c r="L128" s="11">
        <v>1.0640050000000001</v>
      </c>
      <c r="M128" s="11">
        <v>1.1842550000000001</v>
      </c>
      <c r="N128" s="11">
        <v>1.3030889999999999</v>
      </c>
      <c r="O128" s="11">
        <v>1.371977</v>
      </c>
      <c r="P128" s="11">
        <v>1.5316969999999999</v>
      </c>
      <c r="Q128" s="11">
        <v>1.653629</v>
      </c>
      <c r="R128" s="11">
        <v>1.661921</v>
      </c>
      <c r="S128" s="11" t="s">
        <v>55</v>
      </c>
      <c r="T128" s="11" t="s">
        <v>55</v>
      </c>
    </row>
    <row r="129" spans="1:20">
      <c r="A129" s="10" t="s">
        <v>63</v>
      </c>
      <c r="B129" s="10">
        <v>1.595</v>
      </c>
      <c r="C129" s="10">
        <v>1.5780000000000001</v>
      </c>
      <c r="D129" s="10">
        <v>0.875</v>
      </c>
      <c r="E129" s="10">
        <v>0.24099999999999999</v>
      </c>
      <c r="F129" s="10">
        <v>0.24535100000000001</v>
      </c>
      <c r="G129" s="10">
        <v>0.25982699999999997</v>
      </c>
      <c r="H129" s="10">
        <v>0.32397999999999999</v>
      </c>
      <c r="I129" s="10">
        <v>0.37455500000000003</v>
      </c>
      <c r="J129" s="10">
        <v>0.37476700000000002</v>
      </c>
      <c r="K129" s="10">
        <v>0.27590599999999998</v>
      </c>
      <c r="L129" s="10">
        <v>0.39221699999999998</v>
      </c>
      <c r="M129" s="10">
        <v>0.45732299999999998</v>
      </c>
      <c r="N129" s="10">
        <v>0.52183400000000002</v>
      </c>
      <c r="O129" s="10">
        <v>0.54942100000000005</v>
      </c>
      <c r="P129" s="10">
        <v>0.61338199999999998</v>
      </c>
      <c r="Q129" s="10">
        <v>0.66221099999999999</v>
      </c>
      <c r="R129" s="10">
        <v>0.66553099999999998</v>
      </c>
      <c r="S129" s="10" t="s">
        <v>55</v>
      </c>
      <c r="T129" s="10" t="s">
        <v>55</v>
      </c>
    </row>
    <row r="130" spans="1:20">
      <c r="A130" s="10" t="s">
        <v>66</v>
      </c>
      <c r="B130" s="10">
        <v>0.311</v>
      </c>
      <c r="C130" s="10">
        <v>4.1000000000000002E-2</v>
      </c>
      <c r="D130" s="10">
        <v>1.7000000000000001E-2</v>
      </c>
      <c r="E130" s="10">
        <v>0.34591100000000002</v>
      </c>
      <c r="F130" s="10">
        <v>0.352157</v>
      </c>
      <c r="G130" s="10">
        <v>0.37293100000000001</v>
      </c>
      <c r="H130" s="10">
        <v>0.50142500000000001</v>
      </c>
      <c r="I130" s="10">
        <v>0.54428299999999996</v>
      </c>
      <c r="J130" s="10">
        <v>0.59990600000000005</v>
      </c>
      <c r="K130" s="10">
        <v>0.44165599999999999</v>
      </c>
      <c r="L130" s="10">
        <v>0.67178800000000005</v>
      </c>
      <c r="M130" s="10">
        <v>0.72693200000000002</v>
      </c>
      <c r="N130" s="10">
        <v>0.78125500000000003</v>
      </c>
      <c r="O130" s="10">
        <v>0.82255599999999995</v>
      </c>
      <c r="P130" s="10">
        <v>0.91831499999999999</v>
      </c>
      <c r="Q130" s="10">
        <v>0.99141800000000002</v>
      </c>
      <c r="R130" s="10">
        <v>0.99639</v>
      </c>
      <c r="S130" s="10" t="s">
        <v>55</v>
      </c>
      <c r="T130" s="10" t="s">
        <v>55</v>
      </c>
    </row>
    <row r="131" spans="1:20">
      <c r="A131" s="10" t="s">
        <v>67</v>
      </c>
      <c r="B131" s="10" t="s">
        <v>55</v>
      </c>
      <c r="C131" s="10" t="s">
        <v>55</v>
      </c>
      <c r="D131" s="10" t="s">
        <v>55</v>
      </c>
      <c r="E131" s="10" t="s">
        <v>55</v>
      </c>
      <c r="F131" s="10" t="s">
        <v>55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 t="s">
        <v>55</v>
      </c>
      <c r="T131" s="10" t="s">
        <v>55</v>
      </c>
    </row>
    <row r="132" spans="1:20">
      <c r="A132" s="10" t="s">
        <v>68</v>
      </c>
      <c r="B132" s="10">
        <v>2.0184319999999998</v>
      </c>
      <c r="C132" s="10">
        <v>1.9900230000000001</v>
      </c>
      <c r="D132" s="10">
        <v>1.8637239999999999</v>
      </c>
      <c r="E132" s="10">
        <v>1.61155</v>
      </c>
      <c r="F132" s="10">
        <v>1.508108</v>
      </c>
      <c r="G132" s="10">
        <v>1.8819999999999999</v>
      </c>
      <c r="H132" s="10">
        <v>2.3119999999999998</v>
      </c>
      <c r="I132" s="10">
        <v>2.1190000000000002</v>
      </c>
      <c r="J132" s="10">
        <v>2.2120000000000002</v>
      </c>
      <c r="K132" s="10">
        <v>2.2810000000000001</v>
      </c>
      <c r="L132" s="10">
        <v>2.081</v>
      </c>
      <c r="M132" s="10">
        <v>3.5659999999999998</v>
      </c>
      <c r="N132" s="10">
        <v>4.125</v>
      </c>
      <c r="O132" s="10">
        <v>4.7320000000000002</v>
      </c>
      <c r="P132" s="10">
        <v>5.609</v>
      </c>
      <c r="Q132" s="10">
        <v>5.7060000000000004</v>
      </c>
      <c r="R132" s="10">
        <v>6.1050000000000004</v>
      </c>
      <c r="S132" s="10" t="s">
        <v>55</v>
      </c>
      <c r="T132" s="10" t="s">
        <v>55</v>
      </c>
    </row>
    <row r="133" spans="1:20">
      <c r="A133" s="10" t="s">
        <v>69</v>
      </c>
      <c r="B133" s="10">
        <v>4.7469999999999999</v>
      </c>
      <c r="C133" s="10">
        <v>5.3449999999999998</v>
      </c>
      <c r="D133" s="10">
        <v>5.3390000000000004</v>
      </c>
      <c r="E133" s="10">
        <v>5.8029830000000002</v>
      </c>
      <c r="F133" s="10">
        <v>5.9077590000000004</v>
      </c>
      <c r="G133" s="10">
        <v>6.2560000000000002</v>
      </c>
      <c r="H133" s="10">
        <v>6.5350000000000001</v>
      </c>
      <c r="I133" s="10">
        <v>6.7590000000000003</v>
      </c>
      <c r="J133" s="10">
        <v>7.0540000000000003</v>
      </c>
      <c r="K133" s="10">
        <v>6.6680000000000001</v>
      </c>
      <c r="L133" s="10">
        <v>7.1390000000000002</v>
      </c>
      <c r="M133" s="10">
        <v>7.6109999999999998</v>
      </c>
      <c r="N133" s="10">
        <v>7.6539999999999999</v>
      </c>
      <c r="O133" s="10">
        <v>7.875</v>
      </c>
      <c r="P133" s="10">
        <v>8.5269999999999992</v>
      </c>
      <c r="Q133" s="10">
        <v>9.2100000000000009</v>
      </c>
      <c r="R133" s="10">
        <v>9.6229999999999993</v>
      </c>
      <c r="S133" s="10" t="s">
        <v>55</v>
      </c>
      <c r="T133" s="10" t="s">
        <v>55</v>
      </c>
    </row>
    <row r="134" spans="1:20">
      <c r="A134" s="10" t="s">
        <v>34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>
      <c r="A135" s="11" t="s">
        <v>83</v>
      </c>
      <c r="B135" s="11">
        <v>8.8816290000000002</v>
      </c>
      <c r="C135" s="11">
        <v>8.6948670000000003</v>
      </c>
      <c r="D135" s="11">
        <v>7.8094599999999996</v>
      </c>
      <c r="E135" s="11">
        <v>6.7816210000000003</v>
      </c>
      <c r="F135" s="11">
        <v>7.0430910000000004</v>
      </c>
      <c r="G135" s="11">
        <v>8.2285339999999998</v>
      </c>
      <c r="H135" s="11">
        <v>8.2880020000000005</v>
      </c>
      <c r="I135" s="11">
        <v>7.9328989999999999</v>
      </c>
      <c r="J135" s="11">
        <v>7.7913600000000001</v>
      </c>
      <c r="K135" s="11">
        <v>7.4918440000000004</v>
      </c>
      <c r="L135" s="11">
        <v>8.4897650000000002</v>
      </c>
      <c r="M135" s="11">
        <v>9.1899309999999996</v>
      </c>
      <c r="N135" s="11">
        <v>8.6309710000000006</v>
      </c>
      <c r="O135" s="11">
        <v>9.5769629999999992</v>
      </c>
      <c r="P135" s="11">
        <v>10.02383</v>
      </c>
      <c r="Q135" s="11">
        <v>10.724207</v>
      </c>
      <c r="R135" s="11">
        <v>11.248913999999999</v>
      </c>
      <c r="S135" s="11" t="s">
        <v>55</v>
      </c>
      <c r="T135" s="11" t="s">
        <v>55</v>
      </c>
    </row>
    <row r="136" spans="1:20">
      <c r="A136" s="11" t="s">
        <v>62</v>
      </c>
      <c r="B136" s="11">
        <v>1.635683</v>
      </c>
      <c r="C136" s="11">
        <v>1.7007989999999999</v>
      </c>
      <c r="D136" s="11">
        <v>1.4166720000000002</v>
      </c>
      <c r="E136" s="11">
        <v>1.504516</v>
      </c>
      <c r="F136" s="11">
        <v>1.7158220000000002</v>
      </c>
      <c r="G136" s="11">
        <v>1.8035759999999998</v>
      </c>
      <c r="H136" s="11">
        <v>2.1454870000000001</v>
      </c>
      <c r="I136" s="11">
        <v>2.2269100000000002</v>
      </c>
      <c r="J136" s="11">
        <v>2.2376529999999999</v>
      </c>
      <c r="K136" s="11">
        <v>2.0355750000000001</v>
      </c>
      <c r="L136" s="11">
        <v>2.2962090000000002</v>
      </c>
      <c r="M136" s="11">
        <v>2.581086</v>
      </c>
      <c r="N136" s="11">
        <v>1.4737499999999999</v>
      </c>
      <c r="O136" s="11">
        <v>2.4671889999999999</v>
      </c>
      <c r="P136" s="11">
        <v>2.5446969999999998</v>
      </c>
      <c r="Q136" s="11">
        <v>2.8742099999999997</v>
      </c>
      <c r="R136" s="11">
        <v>3.1267290000000001</v>
      </c>
      <c r="S136" s="11" t="s">
        <v>55</v>
      </c>
      <c r="T136" s="11" t="s">
        <v>55</v>
      </c>
    </row>
    <row r="137" spans="1:20">
      <c r="A137" s="10" t="s">
        <v>63</v>
      </c>
      <c r="B137" s="10">
        <v>1.0683E-2</v>
      </c>
      <c r="C137" s="10">
        <v>1.1799E-2</v>
      </c>
      <c r="D137" s="10">
        <v>1.0626999999999999E-2</v>
      </c>
      <c r="E137" s="10">
        <v>9.8799999999999999E-3</v>
      </c>
      <c r="F137" s="10">
        <v>1.2925000000000001E-2</v>
      </c>
      <c r="G137" s="10">
        <v>2.1207E-2</v>
      </c>
      <c r="H137" s="10">
        <v>2.1294E-2</v>
      </c>
      <c r="I137" s="10">
        <v>1.6752E-2</v>
      </c>
      <c r="J137" s="10">
        <v>1.1538E-2</v>
      </c>
      <c r="K137" s="10">
        <v>9.0200000000000002E-3</v>
      </c>
      <c r="L137" s="10">
        <v>1.172E-2</v>
      </c>
      <c r="M137" s="10">
        <v>1.3004E-2</v>
      </c>
      <c r="N137" s="10">
        <v>1.3592999999999999E-2</v>
      </c>
      <c r="O137" s="10">
        <v>1.8652999999999999E-2</v>
      </c>
      <c r="P137" s="10">
        <v>1.9998999999999999E-2</v>
      </c>
      <c r="Q137" s="10">
        <v>1.9998999999999999E-2</v>
      </c>
      <c r="R137" s="10">
        <v>2.0645E-2</v>
      </c>
      <c r="S137" s="10" t="s">
        <v>55</v>
      </c>
      <c r="T137" s="10" t="s">
        <v>55</v>
      </c>
    </row>
    <row r="138" spans="1:20">
      <c r="A138" s="10" t="s">
        <v>66</v>
      </c>
      <c r="B138" s="10">
        <v>1.016</v>
      </c>
      <c r="C138" s="10">
        <v>1.0429999999999999</v>
      </c>
      <c r="D138" s="10">
        <v>0.93500000000000005</v>
      </c>
      <c r="E138" s="10">
        <v>1.021039</v>
      </c>
      <c r="F138" s="10">
        <v>1.1696489999999999</v>
      </c>
      <c r="G138" s="10">
        <v>1.2327999999999999</v>
      </c>
      <c r="H138" s="10">
        <v>1.542354</v>
      </c>
      <c r="I138" s="10">
        <v>1.64581</v>
      </c>
      <c r="J138" s="10">
        <v>1.696625</v>
      </c>
      <c r="K138" s="10">
        <v>1.546055</v>
      </c>
      <c r="L138" s="10">
        <v>1.679101</v>
      </c>
      <c r="M138" s="10">
        <v>1.9256070000000001</v>
      </c>
      <c r="N138" s="10">
        <v>0.78125500000000003</v>
      </c>
      <c r="O138" s="10">
        <v>1.942977</v>
      </c>
      <c r="P138" s="10">
        <v>2.0439159999999998</v>
      </c>
      <c r="Q138" s="10">
        <v>2.145267</v>
      </c>
      <c r="R138" s="10">
        <v>2.194655</v>
      </c>
      <c r="S138" s="10" t="s">
        <v>55</v>
      </c>
      <c r="T138" s="10" t="s">
        <v>55</v>
      </c>
    </row>
    <row r="139" spans="1:20">
      <c r="A139" s="10" t="s">
        <v>67</v>
      </c>
      <c r="B139" s="10">
        <v>0.60899999999999999</v>
      </c>
      <c r="C139" s="10">
        <v>0.64600000000000002</v>
      </c>
      <c r="D139" s="10">
        <v>0.47104499999999999</v>
      </c>
      <c r="E139" s="10">
        <v>0.47359699999999999</v>
      </c>
      <c r="F139" s="10">
        <v>0.53324800000000006</v>
      </c>
      <c r="G139" s="10">
        <v>0.54956899999999997</v>
      </c>
      <c r="H139" s="10">
        <v>0.581839</v>
      </c>
      <c r="I139" s="10">
        <v>0.56434799999999996</v>
      </c>
      <c r="J139" s="10">
        <v>0.52949000000000002</v>
      </c>
      <c r="K139" s="10">
        <v>0.48049999999999998</v>
      </c>
      <c r="L139" s="10">
        <v>0.60538800000000004</v>
      </c>
      <c r="M139" s="10">
        <v>0.64247500000000002</v>
      </c>
      <c r="N139" s="10">
        <v>0.67890200000000001</v>
      </c>
      <c r="O139" s="10">
        <v>0.50555899999999998</v>
      </c>
      <c r="P139" s="10">
        <v>0.48078199999999999</v>
      </c>
      <c r="Q139" s="10">
        <v>0.70894400000000002</v>
      </c>
      <c r="R139" s="10">
        <v>0.91142900000000004</v>
      </c>
      <c r="S139" s="10" t="s">
        <v>55</v>
      </c>
      <c r="T139" s="10" t="s">
        <v>55</v>
      </c>
    </row>
    <row r="140" spans="1:20">
      <c r="A140" s="10" t="s">
        <v>68</v>
      </c>
      <c r="B140" s="10">
        <v>5.969881</v>
      </c>
      <c r="C140" s="10">
        <v>5.7790039999999996</v>
      </c>
      <c r="D140" s="10">
        <v>5.1309199999999997</v>
      </c>
      <c r="E140" s="10">
        <v>3.9430299999999998</v>
      </c>
      <c r="F140" s="10">
        <v>3.9500540000000002</v>
      </c>
      <c r="G140" s="10">
        <v>5.0369999999999999</v>
      </c>
      <c r="H140" s="10">
        <v>4.7229999999999999</v>
      </c>
      <c r="I140" s="10">
        <v>4.2560000000000002</v>
      </c>
      <c r="J140" s="10">
        <v>4.1550000000000002</v>
      </c>
      <c r="K140" s="10">
        <v>4.1909999999999998</v>
      </c>
      <c r="L140" s="10">
        <v>4.758</v>
      </c>
      <c r="M140" s="10">
        <v>5.077</v>
      </c>
      <c r="N140" s="10">
        <v>5.4980000000000002</v>
      </c>
      <c r="O140" s="10">
        <v>5.4610000000000003</v>
      </c>
      <c r="P140" s="10">
        <v>5.7450000000000001</v>
      </c>
      <c r="Q140" s="10">
        <v>6.03</v>
      </c>
      <c r="R140" s="10">
        <v>6.1689999999999996</v>
      </c>
      <c r="S140" s="10" t="s">
        <v>55</v>
      </c>
      <c r="T140" s="10" t="s">
        <v>55</v>
      </c>
    </row>
    <row r="141" spans="1:20">
      <c r="A141" s="10" t="s">
        <v>69</v>
      </c>
      <c r="B141" s="10">
        <v>1.2760640000000001</v>
      </c>
      <c r="C141" s="10">
        <v>1.2150639999999999</v>
      </c>
      <c r="D141" s="10">
        <v>1.2618670000000001</v>
      </c>
      <c r="E141" s="10">
        <v>1.334074</v>
      </c>
      <c r="F141" s="10">
        <v>1.3772150000000001</v>
      </c>
      <c r="G141" s="10">
        <v>1.3879999999999999</v>
      </c>
      <c r="H141" s="10">
        <v>1.419</v>
      </c>
      <c r="I141" s="10">
        <v>1.45</v>
      </c>
      <c r="J141" s="10">
        <v>1.399</v>
      </c>
      <c r="K141" s="10">
        <v>1.2649999999999999</v>
      </c>
      <c r="L141" s="10">
        <v>1.4359999999999999</v>
      </c>
      <c r="M141" s="10">
        <v>1.532</v>
      </c>
      <c r="N141" s="10">
        <v>1.659</v>
      </c>
      <c r="O141" s="10">
        <v>1.6479999999999999</v>
      </c>
      <c r="P141" s="10">
        <v>1.734</v>
      </c>
      <c r="Q141" s="10">
        <v>1.82</v>
      </c>
      <c r="R141" s="10">
        <v>1.9530000000000001</v>
      </c>
      <c r="S141" s="10" t="s">
        <v>55</v>
      </c>
      <c r="T141" s="10" t="s">
        <v>55</v>
      </c>
    </row>
    <row r="142" spans="1:20">
      <c r="A142" s="10" t="s">
        <v>34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>
      <c r="A143" s="11" t="s">
        <v>84</v>
      </c>
      <c r="B143" s="11">
        <v>5.7750089999999998</v>
      </c>
      <c r="C143" s="11">
        <v>5.2070069999999999</v>
      </c>
      <c r="D143" s="11">
        <v>3.4518439999999999</v>
      </c>
      <c r="E143" s="11">
        <v>3.5849139999999999</v>
      </c>
      <c r="F143" s="11">
        <v>3.9661300000000002</v>
      </c>
      <c r="G143" s="11">
        <v>4.415057</v>
      </c>
      <c r="H143" s="11">
        <v>4.2371509999999999</v>
      </c>
      <c r="I143" s="11">
        <v>4.960286</v>
      </c>
      <c r="J143" s="11">
        <v>4.0065140000000001</v>
      </c>
      <c r="K143" s="11">
        <v>4.0329800000000002</v>
      </c>
      <c r="L143" s="11">
        <v>2.5567959999999998</v>
      </c>
      <c r="M143" s="11">
        <v>3.3673690000000001</v>
      </c>
      <c r="N143" s="11">
        <v>2.2181899999999999</v>
      </c>
      <c r="O143" s="11">
        <v>1.1544810000000001</v>
      </c>
      <c r="P143" s="11">
        <v>1.37355</v>
      </c>
      <c r="Q143" s="11">
        <v>1.274613</v>
      </c>
      <c r="R143" s="11">
        <v>1.2960970000000001</v>
      </c>
      <c r="S143" s="11" t="s">
        <v>55</v>
      </c>
      <c r="T143" s="11" t="s">
        <v>55</v>
      </c>
    </row>
    <row r="144" spans="1:20">
      <c r="A144" s="11" t="s">
        <v>62</v>
      </c>
      <c r="B144" s="11">
        <v>0.14299999999999999</v>
      </c>
      <c r="C144" s="11">
        <v>9.1999999999999998E-2</v>
      </c>
      <c r="D144" s="11">
        <v>0.108</v>
      </c>
      <c r="E144" s="11">
        <v>9.6098000000000003E-2</v>
      </c>
      <c r="F144" s="11">
        <v>0.110888</v>
      </c>
      <c r="G144" s="11">
        <v>0.114214</v>
      </c>
      <c r="H144" s="11">
        <v>0.126695</v>
      </c>
      <c r="I144" s="11">
        <v>0.178314</v>
      </c>
      <c r="J144" s="11">
        <v>0.151777</v>
      </c>
      <c r="K144" s="11">
        <v>0.13516900000000001</v>
      </c>
      <c r="L144" s="11">
        <v>0.13938999999999999</v>
      </c>
      <c r="M144" s="11">
        <v>0.14682400000000001</v>
      </c>
      <c r="N144" s="11">
        <v>1.260859</v>
      </c>
      <c r="O144" s="11">
        <v>0.162296</v>
      </c>
      <c r="P144" s="11">
        <v>0.14674899999999999</v>
      </c>
      <c r="Q144" s="11">
        <v>0.15662799999999999</v>
      </c>
      <c r="R144" s="11">
        <v>0.15662799999999999</v>
      </c>
      <c r="S144" s="11" t="s">
        <v>55</v>
      </c>
      <c r="T144" s="11" t="s">
        <v>55</v>
      </c>
    </row>
    <row r="145" spans="1:20">
      <c r="A145" s="10" t="s">
        <v>66</v>
      </c>
      <c r="B145" s="10">
        <v>0.14299999999999999</v>
      </c>
      <c r="C145" s="10">
        <v>9.1999999999999998E-2</v>
      </c>
      <c r="D145" s="10">
        <v>0.108</v>
      </c>
      <c r="E145" s="10">
        <v>9.6098000000000003E-2</v>
      </c>
      <c r="F145" s="10">
        <v>0.110888</v>
      </c>
      <c r="G145" s="10">
        <v>0.114214</v>
      </c>
      <c r="H145" s="10">
        <v>0.126695</v>
      </c>
      <c r="I145" s="10">
        <v>0.178314</v>
      </c>
      <c r="J145" s="10">
        <v>0.151777</v>
      </c>
      <c r="K145" s="10">
        <v>0.13516900000000001</v>
      </c>
      <c r="L145" s="10">
        <v>0.13938999999999999</v>
      </c>
      <c r="M145" s="10">
        <v>0.14682400000000001</v>
      </c>
      <c r="N145" s="10">
        <v>1.260859</v>
      </c>
      <c r="O145" s="10">
        <v>0.162296</v>
      </c>
      <c r="P145" s="10">
        <v>0.14674899999999999</v>
      </c>
      <c r="Q145" s="10">
        <v>0.15662799999999999</v>
      </c>
      <c r="R145" s="10">
        <v>0.15662799999999999</v>
      </c>
      <c r="S145" s="10" t="s">
        <v>55</v>
      </c>
      <c r="T145" s="10" t="s">
        <v>55</v>
      </c>
    </row>
    <row r="146" spans="1:20">
      <c r="A146" s="10" t="s">
        <v>67</v>
      </c>
      <c r="B146" s="10" t="s">
        <v>55</v>
      </c>
      <c r="C146" s="10" t="s">
        <v>55</v>
      </c>
      <c r="D146" s="10" t="s">
        <v>55</v>
      </c>
      <c r="E146" s="10" t="s">
        <v>55</v>
      </c>
      <c r="F146" s="10" t="s">
        <v>55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 t="s">
        <v>55</v>
      </c>
      <c r="T146" s="10" t="s">
        <v>55</v>
      </c>
    </row>
    <row r="147" spans="1:20">
      <c r="A147" s="10" t="s">
        <v>68</v>
      </c>
      <c r="B147" s="10">
        <v>4.8790089999999999</v>
      </c>
      <c r="C147" s="10">
        <v>4.4210070000000004</v>
      </c>
      <c r="D147" s="10">
        <v>2.6148440000000002</v>
      </c>
      <c r="E147" s="10">
        <v>2.8388179999999998</v>
      </c>
      <c r="F147" s="10">
        <v>3.1052070000000001</v>
      </c>
      <c r="G147" s="10">
        <v>3.528</v>
      </c>
      <c r="H147" s="10">
        <v>3.4449999999999998</v>
      </c>
      <c r="I147" s="10">
        <v>4.093</v>
      </c>
      <c r="J147" s="10">
        <v>3.3</v>
      </c>
      <c r="K147" s="10">
        <v>3.3980000000000001</v>
      </c>
      <c r="L147" s="10">
        <v>1.9259999999999999</v>
      </c>
      <c r="M147" s="10">
        <v>2.702</v>
      </c>
      <c r="N147" s="10">
        <v>0.47099999999999997</v>
      </c>
      <c r="O147" s="10">
        <v>0.51700000000000002</v>
      </c>
      <c r="P147" s="10">
        <v>0.501</v>
      </c>
      <c r="Q147" s="10">
        <v>0.378</v>
      </c>
      <c r="R147" s="10">
        <v>0.39100000000000001</v>
      </c>
      <c r="S147" s="10" t="s">
        <v>55</v>
      </c>
      <c r="T147" s="10" t="s">
        <v>55</v>
      </c>
    </row>
    <row r="148" spans="1:20">
      <c r="A148" s="10" t="s">
        <v>69</v>
      </c>
      <c r="B148" s="10">
        <v>0.753</v>
      </c>
      <c r="C148" s="10">
        <v>0.69399999999999995</v>
      </c>
      <c r="D148" s="10">
        <v>0.72899999999999998</v>
      </c>
      <c r="E148" s="10">
        <v>0.64999799999999996</v>
      </c>
      <c r="F148" s="10">
        <v>0.75003500000000001</v>
      </c>
      <c r="G148" s="10">
        <v>0.77300000000000002</v>
      </c>
      <c r="H148" s="10">
        <v>0.66600000000000004</v>
      </c>
      <c r="I148" s="10">
        <v>0.68899999999999995</v>
      </c>
      <c r="J148" s="10">
        <v>0.55500000000000005</v>
      </c>
      <c r="K148" s="10">
        <v>0.5</v>
      </c>
      <c r="L148" s="10">
        <v>0.49099999999999999</v>
      </c>
      <c r="M148" s="10">
        <v>0.51900000000000002</v>
      </c>
      <c r="N148" s="10">
        <v>0.48699999999999999</v>
      </c>
      <c r="O148" s="10">
        <v>0.47499999999999998</v>
      </c>
      <c r="P148" s="10">
        <v>0.72499999999999998</v>
      </c>
      <c r="Q148" s="10">
        <v>0.74</v>
      </c>
      <c r="R148" s="10">
        <v>0.748</v>
      </c>
      <c r="S148" s="10" t="s">
        <v>55</v>
      </c>
      <c r="T148" s="10" t="s">
        <v>55</v>
      </c>
    </row>
    <row r="149" spans="1:20">
      <c r="A149" s="10" t="s">
        <v>34</v>
      </c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>
      <c r="A150" s="11" t="s">
        <v>85</v>
      </c>
      <c r="B150" s="11">
        <v>0.448266</v>
      </c>
      <c r="C150" s="11">
        <v>0.46048600000000001</v>
      </c>
      <c r="D150" s="11">
        <v>0.43988300000000002</v>
      </c>
      <c r="E150" s="11">
        <v>0.43659500000000001</v>
      </c>
      <c r="F150" s="11">
        <v>0.43223</v>
      </c>
      <c r="G150" s="11">
        <v>0.48272700000000002</v>
      </c>
      <c r="H150" s="11">
        <v>0.49950899999999998</v>
      </c>
      <c r="I150" s="11">
        <v>0.49144300000000002</v>
      </c>
      <c r="J150" s="11">
        <v>0.54492700000000005</v>
      </c>
      <c r="K150" s="11">
        <v>0.57286899999999996</v>
      </c>
      <c r="L150" s="11">
        <v>0.65296699999999996</v>
      </c>
      <c r="M150" s="11">
        <v>0.51510400000000001</v>
      </c>
      <c r="N150" s="11">
        <v>0.55643399999999998</v>
      </c>
      <c r="O150" s="11">
        <v>0.52380599999999999</v>
      </c>
      <c r="P150" s="11">
        <v>0.484512</v>
      </c>
      <c r="Q150" s="11">
        <v>0.57309299999999996</v>
      </c>
      <c r="R150" s="11">
        <v>0.61092000000000002</v>
      </c>
      <c r="S150" s="11" t="s">
        <v>55</v>
      </c>
      <c r="T150" s="11" t="s">
        <v>55</v>
      </c>
    </row>
    <row r="151" spans="1:20">
      <c r="A151" s="11" t="s">
        <v>62</v>
      </c>
      <c r="B151" s="11">
        <v>4.5999999999999999E-2</v>
      </c>
      <c r="C151" s="11">
        <v>0.10300000000000001</v>
      </c>
      <c r="D151" s="11">
        <v>2.9000000000000001E-2</v>
      </c>
      <c r="E151" s="11">
        <v>2.1010999999999998E-2</v>
      </c>
      <c r="F151" s="11">
        <v>2.0076999999999998E-2</v>
      </c>
      <c r="G151" s="11">
        <v>2.0116999999999999E-2</v>
      </c>
      <c r="H151" s="11">
        <v>1.6639000000000001E-2</v>
      </c>
      <c r="I151" s="11">
        <v>1.5211000000000001E-2</v>
      </c>
      <c r="J151" s="11">
        <v>1.4524E-2</v>
      </c>
      <c r="K151" s="11">
        <v>1.2795999999999998E-2</v>
      </c>
      <c r="L151" s="11">
        <v>9.1419999999999991E-3</v>
      </c>
      <c r="M151" s="11">
        <v>9.7260000000000003E-3</v>
      </c>
      <c r="N151" s="11">
        <v>8.7010000000000004E-3</v>
      </c>
      <c r="O151" s="11">
        <v>8.7880000000000007E-3</v>
      </c>
      <c r="P151" s="11">
        <v>9.0749999999999997E-3</v>
      </c>
      <c r="Q151" s="11">
        <v>9.4619999999999999E-3</v>
      </c>
      <c r="R151" s="11">
        <v>9.8539999999999999E-3</v>
      </c>
      <c r="S151" s="11" t="s">
        <v>55</v>
      </c>
      <c r="T151" s="11" t="s">
        <v>55</v>
      </c>
    </row>
    <row r="152" spans="1:20">
      <c r="A152" s="10" t="s">
        <v>63</v>
      </c>
      <c r="B152" s="10">
        <v>1E-3</v>
      </c>
      <c r="C152" s="10">
        <v>2E-3</v>
      </c>
      <c r="D152" s="10">
        <v>2E-3</v>
      </c>
      <c r="E152" s="10" t="s">
        <v>55</v>
      </c>
      <c r="F152" s="10" t="s">
        <v>55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 t="s">
        <v>55</v>
      </c>
      <c r="T152" s="10" t="s">
        <v>55</v>
      </c>
    </row>
    <row r="153" spans="1:20">
      <c r="A153" s="10" t="s">
        <v>66</v>
      </c>
      <c r="B153" s="10">
        <v>3.0000000000000001E-3</v>
      </c>
      <c r="C153" s="10">
        <v>2E-3</v>
      </c>
      <c r="D153" s="10">
        <v>2E-3</v>
      </c>
      <c r="E153" s="10">
        <v>2.036E-3</v>
      </c>
      <c r="F153" s="10">
        <v>1.9449999999999999E-3</v>
      </c>
      <c r="G153" s="10">
        <v>1.949E-3</v>
      </c>
      <c r="H153" s="10">
        <v>2.591E-3</v>
      </c>
      <c r="I153" s="10">
        <v>2.3679999999999999E-3</v>
      </c>
      <c r="J153" s="10">
        <v>2.777E-3</v>
      </c>
      <c r="K153" s="10">
        <v>2.4759999999999999E-3</v>
      </c>
      <c r="L153" s="10">
        <v>2.4529999999999999E-3</v>
      </c>
      <c r="M153" s="10">
        <v>1.8450000000000001E-3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 t="s">
        <v>55</v>
      </c>
      <c r="T153" s="10" t="s">
        <v>55</v>
      </c>
    </row>
    <row r="154" spans="1:20">
      <c r="A154" s="10" t="s">
        <v>67</v>
      </c>
      <c r="B154" s="10">
        <v>4.2000000000000003E-2</v>
      </c>
      <c r="C154" s="10">
        <v>9.9000000000000005E-2</v>
      </c>
      <c r="D154" s="10">
        <v>2.5000000000000001E-2</v>
      </c>
      <c r="E154" s="10">
        <v>1.8974999999999999E-2</v>
      </c>
      <c r="F154" s="10">
        <v>1.8131999999999999E-2</v>
      </c>
      <c r="G154" s="10">
        <v>1.8168E-2</v>
      </c>
      <c r="H154" s="10">
        <v>1.4048E-2</v>
      </c>
      <c r="I154" s="10">
        <v>1.2843E-2</v>
      </c>
      <c r="J154" s="10">
        <v>1.1747E-2</v>
      </c>
      <c r="K154" s="10">
        <v>1.0319999999999999E-2</v>
      </c>
      <c r="L154" s="10">
        <v>6.6889999999999996E-3</v>
      </c>
      <c r="M154" s="10">
        <v>7.8810000000000009E-3</v>
      </c>
      <c r="N154" s="10">
        <v>8.7010000000000004E-3</v>
      </c>
      <c r="O154" s="10">
        <v>8.7880000000000007E-3</v>
      </c>
      <c r="P154" s="10">
        <v>9.0749999999999997E-3</v>
      </c>
      <c r="Q154" s="10">
        <v>9.4619999999999999E-3</v>
      </c>
      <c r="R154" s="10">
        <v>9.8539999999999999E-3</v>
      </c>
      <c r="S154" s="10" t="s">
        <v>55</v>
      </c>
      <c r="T154" s="10" t="s">
        <v>55</v>
      </c>
    </row>
    <row r="155" spans="1:20">
      <c r="A155" s="10" t="s">
        <v>68</v>
      </c>
      <c r="B155" s="10">
        <v>0.25226599999999999</v>
      </c>
      <c r="C155" s="10">
        <v>0.202486</v>
      </c>
      <c r="D155" s="10">
        <v>0.24588299999999999</v>
      </c>
      <c r="E155" s="10">
        <v>0.23958499999999999</v>
      </c>
      <c r="F155" s="10">
        <v>0.224466</v>
      </c>
      <c r="G155" s="10">
        <v>0.26400000000000001</v>
      </c>
      <c r="H155" s="10">
        <v>0.27300000000000002</v>
      </c>
      <c r="I155" s="10">
        <v>0.26</v>
      </c>
      <c r="J155" s="10">
        <v>0.309</v>
      </c>
      <c r="K155" s="10">
        <v>0.33800000000000002</v>
      </c>
      <c r="L155" s="10">
        <v>0.42099999999999999</v>
      </c>
      <c r="M155" s="10">
        <v>0.27200000000000002</v>
      </c>
      <c r="N155" s="10">
        <v>0.308</v>
      </c>
      <c r="O155" s="10">
        <v>0.27300000000000002</v>
      </c>
      <c r="P155" s="10">
        <v>0.22600000000000001</v>
      </c>
      <c r="Q155" s="10">
        <v>0.30399999999999999</v>
      </c>
      <c r="R155" s="10">
        <v>0.316</v>
      </c>
      <c r="S155" s="10" t="s">
        <v>55</v>
      </c>
      <c r="T155" s="10" t="s">
        <v>55</v>
      </c>
    </row>
    <row r="156" spans="1:20">
      <c r="A156" s="10" t="s">
        <v>69</v>
      </c>
      <c r="B156" s="10">
        <v>0.15</v>
      </c>
      <c r="C156" s="10">
        <v>0.155</v>
      </c>
      <c r="D156" s="10">
        <v>0.16500000000000001</v>
      </c>
      <c r="E156" s="10">
        <v>0.17599899999999999</v>
      </c>
      <c r="F156" s="10">
        <v>0.18768699999999999</v>
      </c>
      <c r="G156" s="10">
        <v>0.19800000000000001</v>
      </c>
      <c r="H156" s="10">
        <v>0.21</v>
      </c>
      <c r="I156" s="10">
        <v>0.216</v>
      </c>
      <c r="J156" s="10">
        <v>0.221</v>
      </c>
      <c r="K156" s="10">
        <v>0.222</v>
      </c>
      <c r="L156" s="10">
        <v>0.223</v>
      </c>
      <c r="M156" s="10">
        <v>0.23300000000000001</v>
      </c>
      <c r="N156" s="10">
        <v>0.23899999999999999</v>
      </c>
      <c r="O156" s="10">
        <v>0.24199999999999999</v>
      </c>
      <c r="P156" s="10">
        <v>0.25</v>
      </c>
      <c r="Q156" s="10">
        <v>0.26</v>
      </c>
      <c r="R156" s="10">
        <v>0.28499999999999998</v>
      </c>
      <c r="S156" s="10" t="s">
        <v>55</v>
      </c>
      <c r="T156" s="10" t="s">
        <v>55</v>
      </c>
    </row>
    <row r="157" spans="1:20">
      <c r="A157" s="10" t="s">
        <v>34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>
      <c r="A158" s="11" t="s">
        <v>86</v>
      </c>
      <c r="B158" s="11">
        <v>388.61546299999998</v>
      </c>
      <c r="C158" s="11">
        <v>383.35054500000001</v>
      </c>
      <c r="D158" s="11">
        <v>646.351268</v>
      </c>
      <c r="E158" s="11">
        <v>506.89032099999997</v>
      </c>
      <c r="F158" s="11">
        <v>567.23730599999999</v>
      </c>
      <c r="G158" s="11">
        <v>593.74370599999997</v>
      </c>
      <c r="H158" s="11">
        <v>640.87112300000001</v>
      </c>
      <c r="I158" s="11">
        <v>617.80243599999994</v>
      </c>
      <c r="J158" s="11">
        <v>639.42547000000002</v>
      </c>
      <c r="K158" s="11">
        <v>558.52404200000001</v>
      </c>
      <c r="L158" s="11">
        <v>640.88132499999995</v>
      </c>
      <c r="M158" s="11">
        <v>752.90104399999996</v>
      </c>
      <c r="N158" s="11">
        <v>698.633014</v>
      </c>
      <c r="O158" s="11">
        <v>728.32040900000004</v>
      </c>
      <c r="P158" s="11">
        <v>711.96437700000001</v>
      </c>
      <c r="Q158" s="11">
        <v>748.02007600000002</v>
      </c>
      <c r="R158" s="11">
        <v>775.99527899999998</v>
      </c>
      <c r="S158" s="11" t="s">
        <v>55</v>
      </c>
      <c r="T158" s="11" t="s">
        <v>55</v>
      </c>
    </row>
    <row r="159" spans="1:20">
      <c r="A159" s="10" t="s">
        <v>56</v>
      </c>
      <c r="B159" s="10">
        <v>8.3514000000000005E-2</v>
      </c>
      <c r="C159" s="10">
        <v>0.100254</v>
      </c>
      <c r="D159" s="10">
        <v>0.1116</v>
      </c>
      <c r="E159" s="10">
        <v>0.12848000000000001</v>
      </c>
      <c r="F159" s="10">
        <v>0.14275499999999999</v>
      </c>
      <c r="G159" s="10">
        <v>9.7000000000000003E-2</v>
      </c>
      <c r="H159" s="10">
        <v>0.106</v>
      </c>
      <c r="I159" s="10">
        <v>0.129</v>
      </c>
      <c r="J159" s="10">
        <v>0.193</v>
      </c>
      <c r="K159" s="10">
        <v>0.186</v>
      </c>
      <c r="L159" s="10">
        <v>0.218</v>
      </c>
      <c r="M159" s="10">
        <v>0.26500000000000001</v>
      </c>
      <c r="N159" s="10">
        <v>0.33300000000000002</v>
      </c>
      <c r="O159" s="10">
        <v>0.38100000000000001</v>
      </c>
      <c r="P159" s="10">
        <v>0.41499999999999998</v>
      </c>
      <c r="Q159" s="10">
        <v>0.499</v>
      </c>
      <c r="R159" s="10">
        <v>0.61699999999999999</v>
      </c>
      <c r="S159" s="10" t="s">
        <v>55</v>
      </c>
      <c r="T159" s="10" t="s">
        <v>55</v>
      </c>
    </row>
    <row r="160" spans="1:20">
      <c r="A160" s="10" t="s">
        <v>57</v>
      </c>
      <c r="B160" s="10">
        <v>2.9105290000000048</v>
      </c>
      <c r="C160" s="10">
        <v>3.758332999999999</v>
      </c>
      <c r="D160" s="10">
        <v>1.6200290000000033</v>
      </c>
      <c r="E160" s="10">
        <v>3.2734470000000053</v>
      </c>
      <c r="F160" s="10">
        <v>3.7554070000000039</v>
      </c>
      <c r="G160" s="10">
        <v>1.990435</v>
      </c>
      <c r="H160" s="10">
        <v>4.6234220000000015</v>
      </c>
      <c r="I160" s="10">
        <v>7.4423569999999959</v>
      </c>
      <c r="J160" s="10">
        <v>3.8868209999999994</v>
      </c>
      <c r="K160" s="10">
        <v>4.2325909999999993</v>
      </c>
      <c r="L160" s="10">
        <v>6.337139999999998</v>
      </c>
      <c r="M160" s="10">
        <v>1.6007299999999987</v>
      </c>
      <c r="N160" s="10">
        <v>8.3961669999999984</v>
      </c>
      <c r="O160" s="10">
        <v>4.2556149999999988</v>
      </c>
      <c r="P160" s="10">
        <v>5.7081400000000002</v>
      </c>
      <c r="Q160" s="10">
        <v>4.2182610000000054</v>
      </c>
      <c r="R160" s="10">
        <v>5.1113499999999945</v>
      </c>
      <c r="S160" s="10" t="s">
        <v>55</v>
      </c>
      <c r="T160" s="10" t="s">
        <v>55</v>
      </c>
    </row>
    <row r="161" spans="1:20">
      <c r="A161" s="10" t="s">
        <v>58</v>
      </c>
      <c r="B161" s="10" t="s">
        <v>55</v>
      </c>
      <c r="C161" s="10">
        <v>0</v>
      </c>
      <c r="D161" s="10">
        <v>206.076481</v>
      </c>
      <c r="E161" s="10">
        <v>18.758692999999997</v>
      </c>
      <c r="F161" s="10">
        <v>63.161202000000003</v>
      </c>
      <c r="G161" s="10">
        <v>71.461726999999996</v>
      </c>
      <c r="H161" s="10">
        <v>104.99925500000001</v>
      </c>
      <c r="I161" s="10">
        <v>80.745252000000008</v>
      </c>
      <c r="J161" s="10">
        <v>109.84653399999999</v>
      </c>
      <c r="K161" s="10">
        <v>50.304096000000001</v>
      </c>
      <c r="L161" s="10">
        <v>90.016888999999992</v>
      </c>
      <c r="M161" s="10">
        <v>160.788455</v>
      </c>
      <c r="N161" s="10">
        <v>81.832433999999992</v>
      </c>
      <c r="O161" s="10">
        <v>94.208432999999999</v>
      </c>
      <c r="P161" s="10">
        <v>71.014398999999997</v>
      </c>
      <c r="Q161" s="10">
        <v>78.168471999999994</v>
      </c>
      <c r="R161" s="10">
        <v>56.945571999999999</v>
      </c>
      <c r="S161" s="10" t="s">
        <v>55</v>
      </c>
      <c r="T161" s="10" t="s">
        <v>55</v>
      </c>
    </row>
    <row r="162" spans="1:20">
      <c r="A162" s="11" t="s">
        <v>59</v>
      </c>
      <c r="B162" s="11">
        <v>4.0436740000000002</v>
      </c>
      <c r="C162" s="11">
        <v>2.3551519999999999</v>
      </c>
      <c r="D162" s="11">
        <v>2.8133300000000001</v>
      </c>
      <c r="E162" s="11">
        <v>2.9119470000000001</v>
      </c>
      <c r="F162" s="11">
        <v>1.88165</v>
      </c>
      <c r="G162" s="11">
        <v>3.3980079999999999</v>
      </c>
      <c r="H162" s="11">
        <v>2.6164299999999998</v>
      </c>
      <c r="I162" s="11">
        <v>3.0165769999999998</v>
      </c>
      <c r="J162" s="11">
        <v>3.0453190000000001</v>
      </c>
      <c r="K162" s="11">
        <v>1.373758</v>
      </c>
      <c r="L162" s="11">
        <v>1.3642129999999999</v>
      </c>
      <c r="M162" s="11">
        <v>2.1851129999999999</v>
      </c>
      <c r="N162" s="11">
        <v>5.1469839999999998</v>
      </c>
      <c r="O162" s="11">
        <v>5.9778859999999998</v>
      </c>
      <c r="P162" s="11">
        <v>3.4763099999999998</v>
      </c>
      <c r="Q162" s="11">
        <v>5.0617739999999998</v>
      </c>
      <c r="R162" s="11">
        <v>5.5434099999999997</v>
      </c>
      <c r="S162" s="11" t="s">
        <v>55</v>
      </c>
      <c r="T162" s="11" t="s">
        <v>55</v>
      </c>
    </row>
    <row r="163" spans="1:20">
      <c r="A163" s="10" t="s">
        <v>61</v>
      </c>
      <c r="B163" s="10">
        <v>4.0436740000000002</v>
      </c>
      <c r="C163" s="10">
        <v>2.3551519999999999</v>
      </c>
      <c r="D163" s="10">
        <v>2.8133300000000001</v>
      </c>
      <c r="E163" s="10">
        <v>2.9119470000000001</v>
      </c>
      <c r="F163" s="10">
        <v>1.88165</v>
      </c>
      <c r="G163" s="10">
        <v>3.3980079999999999</v>
      </c>
      <c r="H163" s="10">
        <v>2.6164299999999998</v>
      </c>
      <c r="I163" s="10">
        <v>3.0165769999999998</v>
      </c>
      <c r="J163" s="10">
        <v>3.0453190000000001</v>
      </c>
      <c r="K163" s="10">
        <v>1.373758</v>
      </c>
      <c r="L163" s="10">
        <v>1.3642129999999999</v>
      </c>
      <c r="M163" s="10">
        <v>2.1851129999999999</v>
      </c>
      <c r="N163" s="10">
        <v>5.1469839999999998</v>
      </c>
      <c r="O163" s="10">
        <v>5.9778859999999998</v>
      </c>
      <c r="P163" s="10">
        <v>3.4763099999999998</v>
      </c>
      <c r="Q163" s="10">
        <v>5.0617739999999998</v>
      </c>
      <c r="R163" s="10">
        <v>5.5434099999999997</v>
      </c>
      <c r="S163" s="10" t="s">
        <v>55</v>
      </c>
      <c r="T163" s="10" t="s">
        <v>55</v>
      </c>
    </row>
    <row r="164" spans="1:20">
      <c r="A164" s="11" t="s">
        <v>62</v>
      </c>
      <c r="B164" s="11">
        <v>83.655163999999999</v>
      </c>
      <c r="C164" s="11">
        <v>102.90376499999999</v>
      </c>
      <c r="D164" s="11">
        <v>88.496776999999994</v>
      </c>
      <c r="E164" s="11">
        <v>100.941175</v>
      </c>
      <c r="F164" s="11">
        <v>105.36254</v>
      </c>
      <c r="G164" s="11">
        <v>94.470296000000005</v>
      </c>
      <c r="H164" s="11">
        <v>84.262576999999993</v>
      </c>
      <c r="I164" s="11">
        <v>84.690556999999998</v>
      </c>
      <c r="J164" s="11">
        <v>77.435550000000006</v>
      </c>
      <c r="K164" s="11">
        <v>70.470167000000004</v>
      </c>
      <c r="L164" s="11">
        <v>65.327802000000005</v>
      </c>
      <c r="M164" s="11">
        <v>67.088520000000003</v>
      </c>
      <c r="N164" s="11">
        <v>60.828676000000002</v>
      </c>
      <c r="O164" s="11">
        <v>67.811875000000001</v>
      </c>
      <c r="P164" s="11">
        <v>64.105627999999996</v>
      </c>
      <c r="Q164" s="11">
        <v>79.335256000000001</v>
      </c>
      <c r="R164" s="11">
        <v>96.802790000000002</v>
      </c>
      <c r="S164" s="11" t="s">
        <v>55</v>
      </c>
      <c r="T164" s="11" t="s">
        <v>55</v>
      </c>
    </row>
    <row r="165" spans="1:20">
      <c r="A165" s="10" t="s">
        <v>63</v>
      </c>
      <c r="B165" s="10">
        <v>34.039437</v>
      </c>
      <c r="C165" s="10">
        <v>31.794153999999999</v>
      </c>
      <c r="D165" s="10">
        <v>32.400838999999998</v>
      </c>
      <c r="E165" s="10">
        <v>32.59066</v>
      </c>
      <c r="F165" s="10">
        <v>33.397227999999998</v>
      </c>
      <c r="G165" s="10">
        <v>32.766176000000002</v>
      </c>
      <c r="H165" s="10">
        <v>33.481180000000002</v>
      </c>
      <c r="I165" s="10">
        <v>35.935152000000002</v>
      </c>
      <c r="J165" s="10">
        <v>34.161161999999997</v>
      </c>
      <c r="K165" s="10">
        <v>34.203262000000002</v>
      </c>
      <c r="L165" s="10">
        <v>33.631945999999999</v>
      </c>
      <c r="M165" s="10">
        <v>27.306149999999999</v>
      </c>
      <c r="N165" s="10">
        <v>30.161144</v>
      </c>
      <c r="O165" s="10">
        <v>30.583707</v>
      </c>
      <c r="P165" s="10">
        <v>30.139431999999999</v>
      </c>
      <c r="Q165" s="10">
        <v>30.788256000000001</v>
      </c>
      <c r="R165" s="10">
        <v>34.161658000000003</v>
      </c>
      <c r="S165" s="10" t="s">
        <v>55</v>
      </c>
      <c r="T165" s="10" t="s">
        <v>55</v>
      </c>
    </row>
    <row r="166" spans="1:20">
      <c r="A166" s="10" t="s">
        <v>74</v>
      </c>
      <c r="B166" s="10" t="s">
        <v>55</v>
      </c>
      <c r="C166" s="10" t="s">
        <v>55</v>
      </c>
      <c r="D166" s="10">
        <v>2.7480000000000002</v>
      </c>
      <c r="E166" s="10">
        <v>1.7150000000000001</v>
      </c>
      <c r="F166" s="10">
        <v>0.93400000000000005</v>
      </c>
      <c r="G166" s="10">
        <v>0.54481199999999996</v>
      </c>
      <c r="H166" s="10">
        <v>0.75399499999999997</v>
      </c>
      <c r="I166" s="10">
        <v>0.61261100000000002</v>
      </c>
      <c r="J166" s="10">
        <v>0.674763</v>
      </c>
      <c r="K166" s="10">
        <v>0.611869</v>
      </c>
      <c r="L166" s="10">
        <v>0.85297999999999996</v>
      </c>
      <c r="M166" s="10">
        <v>1.014589</v>
      </c>
      <c r="N166" s="10">
        <v>0.20908199999999999</v>
      </c>
      <c r="O166" s="10">
        <v>0.85200500000000001</v>
      </c>
      <c r="P166" s="10">
        <v>1.047328</v>
      </c>
      <c r="Q166" s="10">
        <v>0.99055800000000005</v>
      </c>
      <c r="R166" s="10">
        <v>1.147427</v>
      </c>
      <c r="S166" s="10" t="s">
        <v>55</v>
      </c>
      <c r="T166" s="10" t="s">
        <v>55</v>
      </c>
    </row>
    <row r="167" spans="1:20">
      <c r="A167" s="10" t="s">
        <v>65</v>
      </c>
      <c r="B167" s="10">
        <v>1.54</v>
      </c>
      <c r="C167" s="10">
        <v>2.1619999999999999</v>
      </c>
      <c r="D167" s="10">
        <v>1.6950000000000001</v>
      </c>
      <c r="E167" s="10">
        <v>6.4043000000000003E-2</v>
      </c>
      <c r="F167" s="10">
        <v>0.11386</v>
      </c>
      <c r="G167" s="10">
        <v>3.3091000000000002E-2</v>
      </c>
      <c r="H167" s="10">
        <v>4.0828000000000003E-2</v>
      </c>
      <c r="I167" s="10">
        <v>2.3932999999999999E-2</v>
      </c>
      <c r="J167" s="10">
        <v>0</v>
      </c>
      <c r="K167" s="10">
        <v>9.9799999999999997E-4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 t="s">
        <v>55</v>
      </c>
      <c r="T167" s="10" t="s">
        <v>55</v>
      </c>
    </row>
    <row r="168" spans="1:20">
      <c r="A168" s="10" t="s">
        <v>66</v>
      </c>
      <c r="B168" s="10">
        <v>25.541477</v>
      </c>
      <c r="C168" s="10">
        <v>23.960096</v>
      </c>
      <c r="D168" s="10">
        <v>22.964289999999998</v>
      </c>
      <c r="E168" s="10">
        <v>23.883742000000002</v>
      </c>
      <c r="F168" s="10">
        <v>34.018034</v>
      </c>
      <c r="G168" s="10">
        <v>27.256451999999999</v>
      </c>
      <c r="H168" s="10">
        <v>21.957685999999999</v>
      </c>
      <c r="I168" s="10">
        <v>23.103376999999998</v>
      </c>
      <c r="J168" s="10">
        <v>21.122705</v>
      </c>
      <c r="K168" s="10">
        <v>17.833463999999999</v>
      </c>
      <c r="L168" s="10">
        <v>16.410373</v>
      </c>
      <c r="M168" s="10">
        <v>23.023982</v>
      </c>
      <c r="N168" s="10">
        <v>28.044003</v>
      </c>
      <c r="O168" s="10">
        <v>35.364891</v>
      </c>
      <c r="P168" s="10">
        <v>31.418868</v>
      </c>
      <c r="Q168" s="10">
        <v>42.650765999999997</v>
      </c>
      <c r="R168" s="10">
        <v>51.363199000000002</v>
      </c>
      <c r="S168" s="10" t="s">
        <v>55</v>
      </c>
      <c r="T168" s="10" t="s">
        <v>55</v>
      </c>
    </row>
    <row r="169" spans="1:20">
      <c r="A169" s="10" t="s">
        <v>67</v>
      </c>
      <c r="B169" s="10">
        <v>22.53425</v>
      </c>
      <c r="C169" s="10">
        <v>44.987515000000002</v>
      </c>
      <c r="D169" s="10">
        <v>28.688648000000001</v>
      </c>
      <c r="E169" s="10">
        <v>42.687730000000002</v>
      </c>
      <c r="F169" s="10">
        <v>36.899417999999997</v>
      </c>
      <c r="G169" s="10">
        <v>33.869765000000001</v>
      </c>
      <c r="H169" s="10">
        <v>28.028887999999998</v>
      </c>
      <c r="I169" s="10">
        <v>25.015484000000001</v>
      </c>
      <c r="J169" s="10">
        <v>21.47692</v>
      </c>
      <c r="K169" s="10">
        <v>17.820574000000001</v>
      </c>
      <c r="L169" s="10">
        <v>14.432503000000001</v>
      </c>
      <c r="M169" s="10">
        <v>15.743798999999999</v>
      </c>
      <c r="N169" s="10">
        <v>2.414447</v>
      </c>
      <c r="O169" s="10">
        <v>1.0112719999999999</v>
      </c>
      <c r="P169" s="10">
        <v>1.5</v>
      </c>
      <c r="Q169" s="10">
        <v>4.9056759999999997</v>
      </c>
      <c r="R169" s="10">
        <v>10.130506</v>
      </c>
      <c r="S169" s="10" t="s">
        <v>55</v>
      </c>
      <c r="T169" s="10" t="s">
        <v>55</v>
      </c>
    </row>
    <row r="170" spans="1:20">
      <c r="A170" s="10" t="s">
        <v>68</v>
      </c>
      <c r="B170" s="10">
        <v>73.837661999999995</v>
      </c>
      <c r="C170" s="10">
        <v>43.348323999999998</v>
      </c>
      <c r="D170" s="10">
        <v>109.22135</v>
      </c>
      <c r="E170" s="10">
        <v>104.58925499999999</v>
      </c>
      <c r="F170" s="10">
        <v>104.58206800000001</v>
      </c>
      <c r="G170" s="10">
        <v>122.45</v>
      </c>
      <c r="H170" s="10">
        <v>131.916</v>
      </c>
      <c r="I170" s="10">
        <v>119.592</v>
      </c>
      <c r="J170" s="10">
        <v>115.13</v>
      </c>
      <c r="K170" s="10">
        <v>120.871</v>
      </c>
      <c r="L170" s="10">
        <v>136.22</v>
      </c>
      <c r="M170" s="10">
        <v>152.24100000000001</v>
      </c>
      <c r="N170" s="10">
        <v>161.62</v>
      </c>
      <c r="O170" s="10">
        <v>178.715</v>
      </c>
      <c r="P170" s="10">
        <v>183.79400000000001</v>
      </c>
      <c r="Q170" s="10">
        <v>194.441</v>
      </c>
      <c r="R170" s="10">
        <v>212.345</v>
      </c>
      <c r="S170" s="10" t="s">
        <v>55</v>
      </c>
      <c r="T170" s="10" t="s">
        <v>55</v>
      </c>
    </row>
    <row r="171" spans="1:20">
      <c r="A171" s="10" t="s">
        <v>69</v>
      </c>
      <c r="B171" s="10">
        <v>224.08492000000001</v>
      </c>
      <c r="C171" s="10">
        <v>230.88471799999999</v>
      </c>
      <c r="D171" s="10">
        <v>238.01151400000001</v>
      </c>
      <c r="E171" s="10">
        <v>276.287172</v>
      </c>
      <c r="F171" s="10">
        <v>288.35177099999999</v>
      </c>
      <c r="G171" s="10">
        <v>299.87599999999998</v>
      </c>
      <c r="H171" s="10">
        <v>312.34800000000001</v>
      </c>
      <c r="I171" s="10">
        <v>322.18599999999998</v>
      </c>
      <c r="J171" s="10">
        <v>329.88799999999998</v>
      </c>
      <c r="K171" s="10">
        <v>311.08600000000001</v>
      </c>
      <c r="L171" s="10">
        <v>341.39699999999999</v>
      </c>
      <c r="M171" s="10">
        <v>368.73200000000003</v>
      </c>
      <c r="N171" s="10">
        <v>380.47500000000002</v>
      </c>
      <c r="O171" s="10">
        <v>376.97500000000002</v>
      </c>
      <c r="P171" s="10">
        <v>383.45100000000002</v>
      </c>
      <c r="Q171" s="10">
        <v>386.29599999999999</v>
      </c>
      <c r="R171" s="10">
        <v>398.63</v>
      </c>
      <c r="S171" s="10" t="s">
        <v>55</v>
      </c>
      <c r="T171" s="10" t="s">
        <v>55</v>
      </c>
    </row>
    <row r="172" spans="1:20">
      <c r="A172" s="10" t="s">
        <v>34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>
      <c r="A173" s="11" t="s">
        <v>87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>
      <c r="A174" s="10" t="s">
        <v>88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>
      <c r="A175" s="10" t="s">
        <v>89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/>
  </sheetViews>
  <sheetFormatPr baseColWidth="10" defaultRowHeight="15"/>
  <cols>
    <col min="1" max="1" width="40" style="20" bestFit="1" customWidth="1"/>
    <col min="2" max="256" width="9.1640625" style="20" customWidth="1"/>
    <col min="257" max="257" width="40" style="20" bestFit="1" customWidth="1"/>
    <col min="258" max="512" width="9.1640625" style="20" customWidth="1"/>
    <col min="513" max="513" width="40" style="20" bestFit="1" customWidth="1"/>
    <col min="514" max="768" width="9.1640625" style="20" customWidth="1"/>
    <col min="769" max="769" width="40" style="20" bestFit="1" customWidth="1"/>
    <col min="770" max="1024" width="9.1640625" style="20" customWidth="1"/>
    <col min="1025" max="1025" width="40" style="20" bestFit="1" customWidth="1"/>
    <col min="1026" max="1280" width="9.1640625" style="20" customWidth="1"/>
    <col min="1281" max="1281" width="40" style="20" bestFit="1" customWidth="1"/>
    <col min="1282" max="1536" width="9.1640625" style="20" customWidth="1"/>
    <col min="1537" max="1537" width="40" style="20" bestFit="1" customWidth="1"/>
    <col min="1538" max="1792" width="9.1640625" style="20" customWidth="1"/>
    <col min="1793" max="1793" width="40" style="20" bestFit="1" customWidth="1"/>
    <col min="1794" max="2048" width="9.1640625" style="20" customWidth="1"/>
    <col min="2049" max="2049" width="40" style="20" bestFit="1" customWidth="1"/>
    <col min="2050" max="2304" width="9.1640625" style="20" customWidth="1"/>
    <col min="2305" max="2305" width="40" style="20" bestFit="1" customWidth="1"/>
    <col min="2306" max="2560" width="9.1640625" style="20" customWidth="1"/>
    <col min="2561" max="2561" width="40" style="20" bestFit="1" customWidth="1"/>
    <col min="2562" max="2816" width="9.1640625" style="20" customWidth="1"/>
    <col min="2817" max="2817" width="40" style="20" bestFit="1" customWidth="1"/>
    <col min="2818" max="3072" width="9.1640625" style="20" customWidth="1"/>
    <col min="3073" max="3073" width="40" style="20" bestFit="1" customWidth="1"/>
    <col min="3074" max="3328" width="9.1640625" style="20" customWidth="1"/>
    <col min="3329" max="3329" width="40" style="20" bestFit="1" customWidth="1"/>
    <col min="3330" max="3584" width="9.1640625" style="20" customWidth="1"/>
    <col min="3585" max="3585" width="40" style="20" bestFit="1" customWidth="1"/>
    <col min="3586" max="3840" width="9.1640625" style="20" customWidth="1"/>
    <col min="3841" max="3841" width="40" style="20" bestFit="1" customWidth="1"/>
    <col min="3842" max="4096" width="9.1640625" style="20" customWidth="1"/>
    <col min="4097" max="4097" width="40" style="20" bestFit="1" customWidth="1"/>
    <col min="4098" max="4352" width="9.1640625" style="20" customWidth="1"/>
    <col min="4353" max="4353" width="40" style="20" bestFit="1" customWidth="1"/>
    <col min="4354" max="4608" width="9.1640625" style="20" customWidth="1"/>
    <col min="4609" max="4609" width="40" style="20" bestFit="1" customWidth="1"/>
    <col min="4610" max="4864" width="9.1640625" style="20" customWidth="1"/>
    <col min="4865" max="4865" width="40" style="20" bestFit="1" customWidth="1"/>
    <col min="4866" max="5120" width="9.1640625" style="20" customWidth="1"/>
    <col min="5121" max="5121" width="40" style="20" bestFit="1" customWidth="1"/>
    <col min="5122" max="5376" width="9.1640625" style="20" customWidth="1"/>
    <col min="5377" max="5377" width="40" style="20" bestFit="1" customWidth="1"/>
    <col min="5378" max="5632" width="9.1640625" style="20" customWidth="1"/>
    <col min="5633" max="5633" width="40" style="20" bestFit="1" customWidth="1"/>
    <col min="5634" max="5888" width="9.1640625" style="20" customWidth="1"/>
    <col min="5889" max="5889" width="40" style="20" bestFit="1" customWidth="1"/>
    <col min="5890" max="6144" width="9.1640625" style="20" customWidth="1"/>
    <col min="6145" max="6145" width="40" style="20" bestFit="1" customWidth="1"/>
    <col min="6146" max="6400" width="9.1640625" style="20" customWidth="1"/>
    <col min="6401" max="6401" width="40" style="20" bestFit="1" customWidth="1"/>
    <col min="6402" max="6656" width="9.1640625" style="20" customWidth="1"/>
    <col min="6657" max="6657" width="40" style="20" bestFit="1" customWidth="1"/>
    <col min="6658" max="6912" width="9.1640625" style="20" customWidth="1"/>
    <col min="6913" max="6913" width="40" style="20" bestFit="1" customWidth="1"/>
    <col min="6914" max="7168" width="9.1640625" style="20" customWidth="1"/>
    <col min="7169" max="7169" width="40" style="20" bestFit="1" customWidth="1"/>
    <col min="7170" max="7424" width="9.1640625" style="20" customWidth="1"/>
    <col min="7425" max="7425" width="40" style="20" bestFit="1" customWidth="1"/>
    <col min="7426" max="7680" width="9.1640625" style="20" customWidth="1"/>
    <col min="7681" max="7681" width="40" style="20" bestFit="1" customWidth="1"/>
    <col min="7682" max="7936" width="9.1640625" style="20" customWidth="1"/>
    <col min="7937" max="7937" width="40" style="20" bestFit="1" customWidth="1"/>
    <col min="7938" max="8192" width="9.1640625" style="20" customWidth="1"/>
    <col min="8193" max="8193" width="40" style="20" bestFit="1" customWidth="1"/>
    <col min="8194" max="8448" width="9.1640625" style="20" customWidth="1"/>
    <col min="8449" max="8449" width="40" style="20" bestFit="1" customWidth="1"/>
    <col min="8450" max="8704" width="9.1640625" style="20" customWidth="1"/>
    <col min="8705" max="8705" width="40" style="20" bestFit="1" customWidth="1"/>
    <col min="8706" max="8960" width="9.1640625" style="20" customWidth="1"/>
    <col min="8961" max="8961" width="40" style="20" bestFit="1" customWidth="1"/>
    <col min="8962" max="9216" width="9.1640625" style="20" customWidth="1"/>
    <col min="9217" max="9217" width="40" style="20" bestFit="1" customWidth="1"/>
    <col min="9218" max="9472" width="9.1640625" style="20" customWidth="1"/>
    <col min="9473" max="9473" width="40" style="20" bestFit="1" customWidth="1"/>
    <col min="9474" max="9728" width="9.1640625" style="20" customWidth="1"/>
    <col min="9729" max="9729" width="40" style="20" bestFit="1" customWidth="1"/>
    <col min="9730" max="9984" width="9.1640625" style="20" customWidth="1"/>
    <col min="9985" max="9985" width="40" style="20" bestFit="1" customWidth="1"/>
    <col min="9986" max="10240" width="9.1640625" style="20" customWidth="1"/>
    <col min="10241" max="10241" width="40" style="20" bestFit="1" customWidth="1"/>
    <col min="10242" max="10496" width="9.1640625" style="20" customWidth="1"/>
    <col min="10497" max="10497" width="40" style="20" bestFit="1" customWidth="1"/>
    <col min="10498" max="10752" width="9.1640625" style="20" customWidth="1"/>
    <col min="10753" max="10753" width="40" style="20" bestFit="1" customWidth="1"/>
    <col min="10754" max="11008" width="9.1640625" style="20" customWidth="1"/>
    <col min="11009" max="11009" width="40" style="20" bestFit="1" customWidth="1"/>
    <col min="11010" max="11264" width="9.1640625" style="20" customWidth="1"/>
    <col min="11265" max="11265" width="40" style="20" bestFit="1" customWidth="1"/>
    <col min="11266" max="11520" width="9.1640625" style="20" customWidth="1"/>
    <col min="11521" max="11521" width="40" style="20" bestFit="1" customWidth="1"/>
    <col min="11522" max="11776" width="9.1640625" style="20" customWidth="1"/>
    <col min="11777" max="11777" width="40" style="20" bestFit="1" customWidth="1"/>
    <col min="11778" max="12032" width="9.1640625" style="20" customWidth="1"/>
    <col min="12033" max="12033" width="40" style="20" bestFit="1" customWidth="1"/>
    <col min="12034" max="12288" width="9.1640625" style="20" customWidth="1"/>
    <col min="12289" max="12289" width="40" style="20" bestFit="1" customWidth="1"/>
    <col min="12290" max="12544" width="9.1640625" style="20" customWidth="1"/>
    <col min="12545" max="12545" width="40" style="20" bestFit="1" customWidth="1"/>
    <col min="12546" max="12800" width="9.1640625" style="20" customWidth="1"/>
    <col min="12801" max="12801" width="40" style="20" bestFit="1" customWidth="1"/>
    <col min="12802" max="13056" width="9.1640625" style="20" customWidth="1"/>
    <col min="13057" max="13057" width="40" style="20" bestFit="1" customWidth="1"/>
    <col min="13058" max="13312" width="9.1640625" style="20" customWidth="1"/>
    <col min="13313" max="13313" width="40" style="20" bestFit="1" customWidth="1"/>
    <col min="13314" max="13568" width="9.1640625" style="20" customWidth="1"/>
    <col min="13569" max="13569" width="40" style="20" bestFit="1" customWidth="1"/>
    <col min="13570" max="13824" width="9.1640625" style="20" customWidth="1"/>
    <col min="13825" max="13825" width="40" style="20" bestFit="1" customWidth="1"/>
    <col min="13826" max="14080" width="9.1640625" style="20" customWidth="1"/>
    <col min="14081" max="14081" width="40" style="20" bestFit="1" customWidth="1"/>
    <col min="14082" max="14336" width="9.1640625" style="20" customWidth="1"/>
    <col min="14337" max="14337" width="40" style="20" bestFit="1" customWidth="1"/>
    <col min="14338" max="14592" width="9.1640625" style="20" customWidth="1"/>
    <col min="14593" max="14593" width="40" style="20" bestFit="1" customWidth="1"/>
    <col min="14594" max="14848" width="9.1640625" style="20" customWidth="1"/>
    <col min="14849" max="14849" width="40" style="20" bestFit="1" customWidth="1"/>
    <col min="14850" max="15104" width="9.1640625" style="20" customWidth="1"/>
    <col min="15105" max="15105" width="40" style="20" bestFit="1" customWidth="1"/>
    <col min="15106" max="15360" width="9.1640625" style="20" customWidth="1"/>
    <col min="15361" max="15361" width="40" style="20" bestFit="1" customWidth="1"/>
    <col min="15362" max="15616" width="9.1640625" style="20" customWidth="1"/>
    <col min="15617" max="15617" width="40" style="20" bestFit="1" customWidth="1"/>
    <col min="15618" max="15872" width="9.1640625" style="20" customWidth="1"/>
    <col min="15873" max="15873" width="40" style="20" bestFit="1" customWidth="1"/>
    <col min="15874" max="16128" width="9.1640625" style="20" customWidth="1"/>
    <col min="16129" max="16129" width="40" style="20" bestFit="1" customWidth="1"/>
    <col min="16130" max="16384" width="9.1640625" style="20" customWidth="1"/>
  </cols>
  <sheetData>
    <row r="1" spans="1:6">
      <c r="A1" s="19" t="s">
        <v>28</v>
      </c>
    </row>
    <row r="2" spans="1:6">
      <c r="A2" s="19" t="s">
        <v>29</v>
      </c>
    </row>
    <row r="3" spans="1:6">
      <c r="A3" s="19" t="s">
        <v>30</v>
      </c>
    </row>
    <row r="4" spans="1:6">
      <c r="A4" s="19" t="s">
        <v>118</v>
      </c>
    </row>
    <row r="5" spans="1:6">
      <c r="A5" s="20" t="s">
        <v>32</v>
      </c>
    </row>
    <row r="7" spans="1:6">
      <c r="B7" s="19" t="s">
        <v>33</v>
      </c>
      <c r="C7" s="19" t="s">
        <v>34</v>
      </c>
      <c r="D7" s="19" t="s">
        <v>34</v>
      </c>
      <c r="E7" s="19" t="s">
        <v>34</v>
      </c>
      <c r="F7" s="19" t="s">
        <v>34</v>
      </c>
    </row>
    <row r="8" spans="1:6">
      <c r="B8" s="19" t="s">
        <v>49</v>
      </c>
      <c r="C8" s="19" t="s">
        <v>50</v>
      </c>
      <c r="D8" s="19" t="s">
        <v>51</v>
      </c>
      <c r="E8" s="19" t="s">
        <v>52</v>
      </c>
      <c r="F8" s="19" t="s">
        <v>53</v>
      </c>
    </row>
    <row r="9" spans="1:6">
      <c r="A9" s="20" t="s">
        <v>34</v>
      </c>
    </row>
    <row r="10" spans="1:6">
      <c r="A10" s="19" t="s">
        <v>119</v>
      </c>
      <c r="B10" s="19">
        <v>159.48121399999999</v>
      </c>
      <c r="C10" s="19">
        <v>179.093062</v>
      </c>
      <c r="D10" s="19">
        <v>180.255742</v>
      </c>
      <c r="E10" s="19" t="s">
        <v>55</v>
      </c>
      <c r="F10" s="19" t="s">
        <v>55</v>
      </c>
    </row>
    <row r="11" spans="1:6">
      <c r="A11" s="19" t="s">
        <v>62</v>
      </c>
      <c r="B11" s="19">
        <v>123.36407800000001</v>
      </c>
      <c r="C11" s="19">
        <v>142.85055500000001</v>
      </c>
      <c r="D11" s="19">
        <v>139.45022900000001</v>
      </c>
      <c r="E11" s="19" t="s">
        <v>55</v>
      </c>
      <c r="F11" s="19" t="s">
        <v>55</v>
      </c>
    </row>
    <row r="12" spans="1:6">
      <c r="A12" s="20" t="s">
        <v>63</v>
      </c>
      <c r="B12" s="20">
        <v>6.0839340000000002</v>
      </c>
      <c r="C12" s="20">
        <v>6.0074189999999996</v>
      </c>
      <c r="D12" s="20">
        <v>5.1169279999999997</v>
      </c>
      <c r="E12" s="20" t="s">
        <v>55</v>
      </c>
      <c r="F12" s="20" t="s">
        <v>55</v>
      </c>
    </row>
    <row r="13" spans="1:6">
      <c r="A13" s="20" t="s">
        <v>65</v>
      </c>
      <c r="B13" s="20">
        <v>1.2700000000000001E-3</v>
      </c>
      <c r="C13" s="20">
        <v>4.4650000000000002E-3</v>
      </c>
      <c r="D13" s="20">
        <v>2.2917E-2</v>
      </c>
      <c r="E13" s="20" t="s">
        <v>55</v>
      </c>
      <c r="F13" s="20" t="s">
        <v>55</v>
      </c>
    </row>
    <row r="14" spans="1:6">
      <c r="A14" s="20" t="s">
        <v>66</v>
      </c>
      <c r="B14" s="20">
        <v>117.278874</v>
      </c>
      <c r="C14" s="20">
        <v>136.83867100000001</v>
      </c>
      <c r="D14" s="20">
        <v>134.310384</v>
      </c>
      <c r="E14" s="20" t="s">
        <v>55</v>
      </c>
      <c r="F14" s="20" t="s">
        <v>55</v>
      </c>
    </row>
    <row r="15" spans="1:6">
      <c r="A15" s="20" t="s">
        <v>69</v>
      </c>
      <c r="B15" s="20">
        <v>36.116999999999997</v>
      </c>
      <c r="C15" s="20">
        <v>36.243000000000002</v>
      </c>
      <c r="D15" s="20">
        <v>40.805999999999997</v>
      </c>
      <c r="E15" s="20" t="s">
        <v>55</v>
      </c>
      <c r="F15" s="20" t="s">
        <v>55</v>
      </c>
    </row>
    <row r="16" spans="1:6">
      <c r="A16" s="20" t="s">
        <v>34</v>
      </c>
    </row>
    <row r="17" spans="1:1">
      <c r="A17" s="19" t="s">
        <v>87</v>
      </c>
    </row>
    <row r="18" spans="1:1">
      <c r="A18" s="20" t="s">
        <v>88</v>
      </c>
    </row>
    <row r="19" spans="1:1">
      <c r="A19" s="20" t="s">
        <v>89</v>
      </c>
    </row>
    <row r="20" spans="1:1">
      <c r="A20" s="20" t="s">
        <v>34</v>
      </c>
    </row>
    <row r="21" spans="1:1">
      <c r="A21" s="20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7" sqref="P1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/>
  </sheetViews>
  <sheetFormatPr baseColWidth="10" defaultColWidth="9.1640625" defaultRowHeight="15"/>
  <cols>
    <col min="1" max="1" width="16.83203125" style="3" customWidth="1"/>
    <col min="2" max="2" width="22.5" style="3" customWidth="1"/>
    <col min="3" max="3" width="19.5" style="3" customWidth="1"/>
    <col min="4" max="4" width="20.1640625" style="3" customWidth="1"/>
    <col min="5" max="5" width="19.1640625" style="3" customWidth="1"/>
    <col min="6" max="16384" width="9.1640625" style="3"/>
  </cols>
  <sheetData>
    <row r="1" spans="1:5">
      <c r="A1" s="2" t="s">
        <v>124</v>
      </c>
      <c r="B1" s="4"/>
      <c r="C1" s="4"/>
      <c r="D1" s="13"/>
      <c r="E1" s="13"/>
    </row>
    <row r="2" spans="1:5">
      <c r="A2" s="3">
        <v>2016</v>
      </c>
      <c r="B2" s="3">
        <v>319364</v>
      </c>
      <c r="C2" s="3" t="s">
        <v>125</v>
      </c>
      <c r="E2" s="13"/>
    </row>
    <row r="3" spans="1:5">
      <c r="A3" s="3">
        <v>2031</v>
      </c>
      <c r="B3" s="3">
        <v>456683</v>
      </c>
      <c r="C3" s="3" t="s">
        <v>125</v>
      </c>
      <c r="E3" s="13"/>
    </row>
    <row r="4" spans="1:5">
      <c r="B4" s="18">
        <f>(B3/B2)^(1/(A3-A2))-1</f>
        <v>2.413040300044389E-2</v>
      </c>
      <c r="C4" s="3" t="s">
        <v>126</v>
      </c>
      <c r="E4" s="13"/>
    </row>
    <row r="5" spans="1:5">
      <c r="B5" s="18"/>
    </row>
    <row r="6" spans="1:5">
      <c r="A6" s="2" t="s">
        <v>127</v>
      </c>
      <c r="B6" s="22"/>
      <c r="C6" s="4"/>
      <c r="D6" s="4"/>
      <c r="E6" s="13"/>
    </row>
    <row r="7" spans="1:5">
      <c r="B7" s="23">
        <v>2016</v>
      </c>
      <c r="C7" s="3">
        <v>2031</v>
      </c>
      <c r="D7" s="3" t="s">
        <v>128</v>
      </c>
      <c r="E7" s="13"/>
    </row>
    <row r="8" spans="1:5">
      <c r="A8" s="3" t="s">
        <v>129</v>
      </c>
      <c r="B8" s="29">
        <v>94.8</v>
      </c>
      <c r="C8" s="24">
        <v>132.80000000000001</v>
      </c>
      <c r="D8" s="30">
        <f>(C8/B8)^(1/(C$7-B$7))-1</f>
        <v>2.2726044773497156E-2</v>
      </c>
      <c r="E8" s="24"/>
    </row>
    <row r="9" spans="1:5">
      <c r="A9" s="3" t="s">
        <v>130</v>
      </c>
      <c r="B9" s="29">
        <v>36.4</v>
      </c>
      <c r="C9" s="24">
        <v>63.3</v>
      </c>
      <c r="D9" s="30">
        <f>(C9/B9)^(1/(C$7-B$7))-1</f>
        <v>3.7576567397140215E-2</v>
      </c>
      <c r="E9" s="24"/>
    </row>
    <row r="10" spans="1:5">
      <c r="B10" s="16"/>
      <c r="C10" s="16"/>
      <c r="D10" s="16"/>
      <c r="E10" s="24"/>
    </row>
    <row r="11" spans="1:5">
      <c r="A11" s="2" t="s">
        <v>144</v>
      </c>
      <c r="B11" s="4"/>
      <c r="C11" s="4"/>
      <c r="D11" s="4"/>
      <c r="E11" s="13"/>
    </row>
    <row r="12" spans="1:5">
      <c r="B12" s="12" t="s">
        <v>131</v>
      </c>
      <c r="C12" s="12" t="s">
        <v>132</v>
      </c>
      <c r="D12" s="12" t="s">
        <v>133</v>
      </c>
      <c r="E12" s="25"/>
    </row>
    <row r="13" spans="1:5">
      <c r="A13" s="1" t="s">
        <v>134</v>
      </c>
      <c r="B13" s="26" t="s">
        <v>135</v>
      </c>
      <c r="C13" s="26" t="s">
        <v>135</v>
      </c>
      <c r="D13" s="26">
        <v>-5.0000000000000001E-3</v>
      </c>
    </row>
    <row r="14" spans="1:5">
      <c r="A14" s="1" t="s">
        <v>136</v>
      </c>
      <c r="B14" s="26">
        <v>4.5999999999999999E-2</v>
      </c>
      <c r="C14" s="26">
        <v>0.02</v>
      </c>
      <c r="D14" s="27">
        <v>2.1999999999999999E-2</v>
      </c>
    </row>
    <row r="15" spans="1:5">
      <c r="A15" s="1" t="s">
        <v>137</v>
      </c>
      <c r="B15" s="26">
        <v>-0.01</v>
      </c>
      <c r="C15" s="26">
        <v>4.0000000000000001E-3</v>
      </c>
      <c r="D15" s="26" t="s">
        <v>135</v>
      </c>
    </row>
    <row r="16" spans="1:5">
      <c r="A16" s="1" t="s">
        <v>138</v>
      </c>
      <c r="B16" s="26" t="s">
        <v>135</v>
      </c>
      <c r="C16" s="26">
        <v>8.0000000000000002E-3</v>
      </c>
      <c r="D16" s="26">
        <v>0</v>
      </c>
    </row>
    <row r="17" spans="1:5">
      <c r="A17" s="1" t="s">
        <v>139</v>
      </c>
      <c r="B17" s="26">
        <v>2.3E-2</v>
      </c>
      <c r="C17" s="26">
        <v>8.0000000000000002E-3</v>
      </c>
      <c r="D17" s="26">
        <v>-6.8000000000000005E-2</v>
      </c>
    </row>
    <row r="18" spans="1:5">
      <c r="A18" s="1" t="s">
        <v>140</v>
      </c>
      <c r="B18" s="26" t="s">
        <v>135</v>
      </c>
      <c r="C18" s="26" t="s">
        <v>135</v>
      </c>
      <c r="D18" s="26">
        <v>-0.10299999999999999</v>
      </c>
    </row>
    <row r="19" spans="1:5">
      <c r="A19" s="1" t="s">
        <v>141</v>
      </c>
      <c r="B19" s="26">
        <v>1.4E-2</v>
      </c>
      <c r="C19" s="26" t="s">
        <v>135</v>
      </c>
      <c r="D19" s="26" t="s">
        <v>135</v>
      </c>
    </row>
    <row r="20" spans="1:5">
      <c r="A20" s="1" t="s">
        <v>142</v>
      </c>
      <c r="B20" s="28">
        <v>2.9000000000000001E-2</v>
      </c>
      <c r="C20" s="26" t="s">
        <v>135</v>
      </c>
      <c r="D20" s="26" t="s">
        <v>135</v>
      </c>
    </row>
    <row r="22" spans="1:5">
      <c r="A22" s="2" t="s">
        <v>145</v>
      </c>
      <c r="B22" s="4"/>
      <c r="C22" s="4"/>
      <c r="D22" s="4"/>
    </row>
    <row r="23" spans="1:5">
      <c r="C23" s="1" t="s">
        <v>132</v>
      </c>
      <c r="E23" s="1"/>
    </row>
    <row r="24" spans="1:5">
      <c r="A24" s="1" t="s">
        <v>138</v>
      </c>
      <c r="B24" s="1"/>
      <c r="C24" s="3">
        <v>69</v>
      </c>
      <c r="D24" s="3" t="s">
        <v>143</v>
      </c>
    </row>
    <row r="25" spans="1:5">
      <c r="A25" s="1" t="s">
        <v>139</v>
      </c>
      <c r="B25" s="1"/>
      <c r="C25" s="3">
        <v>31.6</v>
      </c>
      <c r="D25" s="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abSelected="1" topLeftCell="D1" zoomScale="235" zoomScaleNormal="110" workbookViewId="0">
      <selection activeCell="G10" sqref="G10"/>
    </sheetView>
  </sheetViews>
  <sheetFormatPr baseColWidth="10" defaultColWidth="9.1640625" defaultRowHeight="15"/>
  <cols>
    <col min="1" max="1" width="35.5" style="3" customWidth="1"/>
    <col min="2" max="2" width="18.5" style="3" customWidth="1"/>
    <col min="3" max="3" width="11.83203125" style="3" bestFit="1" customWidth="1"/>
    <col min="4" max="4" width="12.5" style="3" customWidth="1"/>
    <col min="5" max="5" width="17.5" style="3" customWidth="1"/>
    <col min="6" max="6" width="14.5" style="3" customWidth="1"/>
    <col min="7" max="7" width="21.5" style="3" bestFit="1" customWidth="1"/>
    <col min="8" max="11" width="9.1640625" style="3"/>
    <col min="12" max="12" width="4.5" style="3" bestFit="1" customWidth="1"/>
    <col min="13" max="16384" width="9.1640625" style="3"/>
  </cols>
  <sheetData>
    <row r="1" spans="1:12">
      <c r="A1" s="1" t="s">
        <v>123</v>
      </c>
      <c r="B1" s="12" t="s">
        <v>101</v>
      </c>
      <c r="C1" s="12" t="s">
        <v>102</v>
      </c>
      <c r="D1" s="12" t="s">
        <v>103</v>
      </c>
      <c r="E1" s="12" t="s">
        <v>104</v>
      </c>
      <c r="F1" s="12" t="s">
        <v>168</v>
      </c>
      <c r="G1" s="12" t="s">
        <v>166</v>
      </c>
      <c r="H1" s="12" t="s">
        <v>148</v>
      </c>
      <c r="K1" s="12" t="s">
        <v>167</v>
      </c>
    </row>
    <row r="2" spans="1:12">
      <c r="A2" s="3" t="s">
        <v>106</v>
      </c>
      <c r="B2" s="33">
        <f>'BAU Energy Use by Industry'!R39</f>
        <v>6.8162799999999999</v>
      </c>
      <c r="C2" s="33"/>
      <c r="D2" s="33">
        <f>'BAU Energy Use by Industry'!R42+'BAU Energy Use by Industry'!R43</f>
        <v>129.344166</v>
      </c>
      <c r="E2" s="33">
        <f>'BAU Energy Use by Industry'!R47</f>
        <v>10.117000000000001</v>
      </c>
      <c r="F2" s="34">
        <f>'BAU Energy Use by Industry'!R48-G2</f>
        <v>37.279000000000003</v>
      </c>
      <c r="G2" s="40">
        <f t="shared" ref="G2:G9" si="0">$G$10*K2/$K$10</f>
        <v>0</v>
      </c>
      <c r="H2" s="33">
        <f t="shared" ref="H2:H9" si="1">SUM(B2:G2)</f>
        <v>183.55644599999999</v>
      </c>
      <c r="K2" s="34">
        <f>'BAU Energy Use by Industry'!R48</f>
        <v>37.279000000000003</v>
      </c>
      <c r="L2" s="41">
        <f t="shared" ref="L2:L9" si="2">K2/$K$10</f>
        <v>6.1904066050487726E-2</v>
      </c>
    </row>
    <row r="3" spans="1:12">
      <c r="A3" s="3" t="s">
        <v>107</v>
      </c>
      <c r="B3" s="33"/>
      <c r="C3" s="33"/>
      <c r="D3" s="33">
        <f>'BAU Energy Use by Industry'!R59</f>
        <v>0</v>
      </c>
      <c r="E3" s="34">
        <f>'BAU Energy Use by Industry'!R63</f>
        <v>61.83</v>
      </c>
      <c r="F3" s="33">
        <f>'BAU Energy Use by Industry'!R64-G3</f>
        <v>4.2910000000000004</v>
      </c>
      <c r="G3" s="40">
        <f t="shared" si="0"/>
        <v>0</v>
      </c>
      <c r="H3" s="34">
        <f t="shared" si="1"/>
        <v>66.120999999999995</v>
      </c>
      <c r="K3" s="33">
        <f>'BAU Energy Use by Industry'!R64</f>
        <v>4.2910000000000004</v>
      </c>
      <c r="L3" s="41">
        <f t="shared" si="2"/>
        <v>7.1254686934371309E-3</v>
      </c>
    </row>
    <row r="4" spans="1:12">
      <c r="A4" s="3" t="s">
        <v>108</v>
      </c>
      <c r="B4" s="33">
        <f>'BAU Energy Use by Industry'!R28</f>
        <v>63.516525000000001</v>
      </c>
      <c r="C4" s="33"/>
      <c r="D4" s="33">
        <f>'BAU Energy Use by Industry'!R29+'BAU Energy Use by Industry'!R30</f>
        <v>4.8035490000000003</v>
      </c>
      <c r="E4" s="33">
        <f>'BAU Energy Use by Industry'!R35</f>
        <v>153.79400000000001</v>
      </c>
      <c r="F4" s="33">
        <f>'BAU Energy Use by Industry'!R36-G4</f>
        <v>20.631</v>
      </c>
      <c r="G4" s="40">
        <f t="shared" si="0"/>
        <v>0</v>
      </c>
      <c r="H4" s="33">
        <f t="shared" si="1"/>
        <v>242.74507400000002</v>
      </c>
      <c r="K4" s="33">
        <f>'BAU Energy Use by Industry'!R36</f>
        <v>20.631</v>
      </c>
      <c r="L4" s="41">
        <f t="shared" si="2"/>
        <v>3.4259040926194695E-2</v>
      </c>
    </row>
    <row r="5" spans="1:12">
      <c r="A5" s="3" t="s">
        <v>109</v>
      </c>
      <c r="B5" s="33"/>
      <c r="C5" s="33"/>
      <c r="D5" s="33">
        <f>'BAU Energy Use by Industry'!R68+'BAU Energy Use by Industry'!R69</f>
        <v>14.840081999999999</v>
      </c>
      <c r="E5" s="33">
        <f>'BAU Energy Use by Industry'!R73</f>
        <v>73.897999999999996</v>
      </c>
      <c r="F5" s="33">
        <f>'BAU Energy Use by Industry'!R74-G5</f>
        <v>16.864000000000001</v>
      </c>
      <c r="G5" s="40">
        <f t="shared" si="0"/>
        <v>0</v>
      </c>
      <c r="H5" s="33">
        <f t="shared" si="1"/>
        <v>105.602082</v>
      </c>
      <c r="K5" s="33">
        <f>'BAU Energy Use by Industry'!R74</f>
        <v>16.864000000000001</v>
      </c>
      <c r="L5" s="41">
        <f t="shared" si="2"/>
        <v>2.8003706372902303E-2</v>
      </c>
    </row>
    <row r="6" spans="1:12">
      <c r="A6" s="3" t="s">
        <v>110</v>
      </c>
      <c r="B6" s="33"/>
      <c r="C6" s="33"/>
      <c r="D6" s="33">
        <f>'BAU Energy Use by Industry'!R80</f>
        <v>15.108699</v>
      </c>
      <c r="E6" s="33">
        <f>'BAU Energy Use by Industry'!R84</f>
        <v>10.664</v>
      </c>
      <c r="F6" s="33">
        <f>'BAU Energy Use by Industry'!R85-G6</f>
        <v>40.631</v>
      </c>
      <c r="G6" s="40">
        <f t="shared" si="0"/>
        <v>0</v>
      </c>
      <c r="H6" s="33">
        <f t="shared" si="1"/>
        <v>66.403699000000003</v>
      </c>
      <c r="K6" s="33">
        <f>'BAU Energy Use by Industry'!R85</f>
        <v>40.631</v>
      </c>
      <c r="L6" s="41">
        <f t="shared" si="2"/>
        <v>6.7470267649276175E-2</v>
      </c>
    </row>
    <row r="7" spans="1:12">
      <c r="A7" s="3" t="s">
        <v>111</v>
      </c>
      <c r="B7" s="35"/>
      <c r="C7" s="35"/>
      <c r="D7" s="35"/>
      <c r="E7" s="35"/>
      <c r="F7" s="35"/>
      <c r="G7" s="40">
        <f t="shared" si="0"/>
        <v>0</v>
      </c>
      <c r="H7" s="33">
        <f t="shared" si="1"/>
        <v>0</v>
      </c>
      <c r="K7" s="35"/>
      <c r="L7" s="41">
        <f t="shared" si="2"/>
        <v>0</v>
      </c>
    </row>
    <row r="8" spans="1:12">
      <c r="A8" s="3" t="s">
        <v>112</v>
      </c>
      <c r="B8" s="34"/>
      <c r="C8" s="34"/>
      <c r="D8" s="34">
        <f>'Agriculture Energy Consumption'!D14</f>
        <v>134.310384</v>
      </c>
      <c r="E8" s="34">
        <f>'Agriculture Energy Consumption'!D12</f>
        <v>5.1169279999999997</v>
      </c>
      <c r="F8" s="34">
        <f>'Agriculture Energy Consumption'!D15-G8</f>
        <v>40.805999999999997</v>
      </c>
      <c r="G8" s="40">
        <f t="shared" si="0"/>
        <v>0</v>
      </c>
      <c r="H8" s="33">
        <f t="shared" si="1"/>
        <v>180.23331200000001</v>
      </c>
      <c r="K8" s="34">
        <f>'Agriculture Energy Consumption'!D15</f>
        <v>40.805999999999997</v>
      </c>
      <c r="L8" s="41">
        <f t="shared" si="2"/>
        <v>6.7760865883103136E-2</v>
      </c>
    </row>
    <row r="9" spans="1:12">
      <c r="A9" s="3" t="s">
        <v>113</v>
      </c>
      <c r="B9" s="33">
        <f>'BAU Energy Use by Industry'!R13+'BAU Energy Use by Industry'!R15-SUM(B2:B6)</f>
        <v>56.945571999999999</v>
      </c>
      <c r="C9" s="33">
        <f>'BAU Energy Use by Industry'!R12-SUM(C2:C6)</f>
        <v>38.276190999999997</v>
      </c>
      <c r="D9" s="34">
        <f>SUM('BAU Energy Use by Industry'!R16:R17)-SUM(D2:D6)</f>
        <v>141.132721</v>
      </c>
      <c r="E9" s="34">
        <f>'BAU Energy Use by Industry'!R23-SUM(E2:E6)</f>
        <v>337.68500000000006</v>
      </c>
      <c r="F9" s="34">
        <f>K9-G9</f>
        <v>441.70399999999995</v>
      </c>
      <c r="G9" s="40">
        <f t="shared" si="0"/>
        <v>0</v>
      </c>
      <c r="H9" s="33">
        <f t="shared" si="1"/>
        <v>1015.7434840000001</v>
      </c>
      <c r="K9" s="34">
        <f>'BAU Energy Use by Industry'!R24-SUM(K2:K6)</f>
        <v>441.70399999999995</v>
      </c>
      <c r="L9" s="41">
        <f t="shared" si="2"/>
        <v>0.73347658442459895</v>
      </c>
    </row>
    <row r="10" spans="1:12">
      <c r="A10" s="3" t="s">
        <v>147</v>
      </c>
      <c r="B10" s="33">
        <f>SUM(B2:B9)</f>
        <v>127.27837700000001</v>
      </c>
      <c r="C10" s="33">
        <f t="shared" ref="C10:E10" si="3">SUM(C2:C9)</f>
        <v>38.276190999999997</v>
      </c>
      <c r="D10" s="33">
        <f t="shared" si="3"/>
        <v>439.539601</v>
      </c>
      <c r="E10" s="33">
        <f t="shared" si="3"/>
        <v>653.10492799999997</v>
      </c>
      <c r="F10" s="33">
        <f>SUM(F2:F9)</f>
        <v>602.2059999999999</v>
      </c>
      <c r="G10" s="46">
        <v>0</v>
      </c>
      <c r="K10" s="33">
        <f>SUM(K2:K9)</f>
        <v>602.2059999999999</v>
      </c>
    </row>
    <row r="12" spans="1:12">
      <c r="A12" s="1" t="s">
        <v>114</v>
      </c>
    </row>
    <row r="13" spans="1:12">
      <c r="A13" s="14">
        <v>947800000000</v>
      </c>
    </row>
    <row r="14" spans="1:12">
      <c r="G14" s="42" t="s">
        <v>179</v>
      </c>
    </row>
    <row r="15" spans="1:12">
      <c r="A15" s="1" t="s">
        <v>146</v>
      </c>
      <c r="B15" s="12" t="s">
        <v>101</v>
      </c>
      <c r="C15" s="12" t="s">
        <v>102</v>
      </c>
      <c r="D15" s="12" t="s">
        <v>103</v>
      </c>
      <c r="E15" s="12" t="s">
        <v>104</v>
      </c>
      <c r="F15" s="12" t="s">
        <v>177</v>
      </c>
      <c r="G15" s="43" t="s">
        <v>178</v>
      </c>
    </row>
    <row r="16" spans="1:12">
      <c r="A16" s="3" t="s">
        <v>106</v>
      </c>
      <c r="B16" s="15">
        <f>B2*$A$13</f>
        <v>6460470184000</v>
      </c>
      <c r="C16" s="16">
        <f t="shared" ref="C16:F16" si="4">C2*$A$13</f>
        <v>0</v>
      </c>
      <c r="D16" s="15">
        <f t="shared" si="4"/>
        <v>122592400534800</v>
      </c>
      <c r="E16" s="15">
        <f t="shared" si="4"/>
        <v>9588892600000</v>
      </c>
      <c r="F16" s="15">
        <f t="shared" si="4"/>
        <v>35333036200000</v>
      </c>
      <c r="G16" s="15">
        <f t="shared" ref="G16" si="5">G2*$A$13</f>
        <v>0</v>
      </c>
    </row>
    <row r="17" spans="1:7">
      <c r="A17" s="3" t="s">
        <v>107</v>
      </c>
      <c r="B17" s="16">
        <f t="shared" ref="B17:F23" si="6">B3*$A$13</f>
        <v>0</v>
      </c>
      <c r="C17" s="16">
        <f t="shared" si="6"/>
        <v>0</v>
      </c>
      <c r="D17" s="15">
        <f t="shared" si="6"/>
        <v>0</v>
      </c>
      <c r="E17" s="15">
        <f t="shared" si="6"/>
        <v>58602474000000</v>
      </c>
      <c r="F17" s="15">
        <f t="shared" si="6"/>
        <v>4067009800000.0005</v>
      </c>
      <c r="G17" s="15">
        <f t="shared" ref="G17" si="7">G3*$A$13</f>
        <v>0</v>
      </c>
    </row>
    <row r="18" spans="1:7">
      <c r="A18" s="3" t="s">
        <v>108</v>
      </c>
      <c r="B18" s="15">
        <f t="shared" si="6"/>
        <v>60200962395000</v>
      </c>
      <c r="C18" s="16">
        <f t="shared" si="6"/>
        <v>0</v>
      </c>
      <c r="D18" s="15">
        <f t="shared" si="6"/>
        <v>4552803742200</v>
      </c>
      <c r="E18" s="15">
        <f t="shared" si="6"/>
        <v>145765953200000</v>
      </c>
      <c r="F18" s="15">
        <f t="shared" si="6"/>
        <v>19554061800000</v>
      </c>
      <c r="G18" s="15">
        <f t="shared" ref="G18" si="8">G4*$A$13</f>
        <v>0</v>
      </c>
    </row>
    <row r="19" spans="1:7">
      <c r="A19" s="3" t="s">
        <v>109</v>
      </c>
      <c r="B19" s="16">
        <f t="shared" si="6"/>
        <v>0</v>
      </c>
      <c r="C19" s="16">
        <f t="shared" si="6"/>
        <v>0</v>
      </c>
      <c r="D19" s="15">
        <f t="shared" si="6"/>
        <v>14065429719599.998</v>
      </c>
      <c r="E19" s="15">
        <f t="shared" si="6"/>
        <v>70040524400000</v>
      </c>
      <c r="F19" s="15">
        <f t="shared" si="6"/>
        <v>15983699200000</v>
      </c>
      <c r="G19" s="15">
        <f t="shared" ref="G19" si="9">G5*$A$13</f>
        <v>0</v>
      </c>
    </row>
    <row r="20" spans="1:7">
      <c r="A20" s="3" t="s">
        <v>110</v>
      </c>
      <c r="B20" s="16">
        <f t="shared" si="6"/>
        <v>0</v>
      </c>
      <c r="C20" s="16">
        <f t="shared" si="6"/>
        <v>0</v>
      </c>
      <c r="D20" s="15">
        <f t="shared" si="6"/>
        <v>14320024912200</v>
      </c>
      <c r="E20" s="15">
        <f t="shared" si="6"/>
        <v>10107339200000</v>
      </c>
      <c r="F20" s="15">
        <f t="shared" si="6"/>
        <v>38510061800000</v>
      </c>
      <c r="G20" s="15">
        <f t="shared" ref="G20" si="10">G6*$A$13</f>
        <v>0</v>
      </c>
    </row>
    <row r="21" spans="1:7">
      <c r="A21" s="3" t="s">
        <v>111</v>
      </c>
      <c r="B21" s="16">
        <f t="shared" si="6"/>
        <v>0</v>
      </c>
      <c r="C21" s="16">
        <f t="shared" si="6"/>
        <v>0</v>
      </c>
      <c r="D21" s="16">
        <f t="shared" si="6"/>
        <v>0</v>
      </c>
      <c r="E21" s="16">
        <f t="shared" si="6"/>
        <v>0</v>
      </c>
      <c r="F21" s="16">
        <f t="shared" si="6"/>
        <v>0</v>
      </c>
      <c r="G21" s="16">
        <f t="shared" ref="G21" si="11">G7*$A$13</f>
        <v>0</v>
      </c>
    </row>
    <row r="22" spans="1:7">
      <c r="A22" s="3" t="s">
        <v>112</v>
      </c>
      <c r="B22" s="16">
        <f t="shared" si="6"/>
        <v>0</v>
      </c>
      <c r="C22" s="16">
        <f t="shared" si="6"/>
        <v>0</v>
      </c>
      <c r="D22" s="16">
        <f t="shared" si="6"/>
        <v>127299381955200</v>
      </c>
      <c r="E22" s="16">
        <f t="shared" si="6"/>
        <v>4849824358400</v>
      </c>
      <c r="F22" s="16">
        <f t="shared" si="6"/>
        <v>38675926800000</v>
      </c>
      <c r="G22" s="16">
        <f t="shared" ref="G22" si="12">G8*$A$13</f>
        <v>0</v>
      </c>
    </row>
    <row r="23" spans="1:7">
      <c r="A23" s="3" t="s">
        <v>113</v>
      </c>
      <c r="B23" s="15">
        <f t="shared" si="6"/>
        <v>53973013141600</v>
      </c>
      <c r="C23" s="15">
        <f t="shared" si="6"/>
        <v>36278173829800</v>
      </c>
      <c r="D23" s="15">
        <f t="shared" si="6"/>
        <v>133765592963800</v>
      </c>
      <c r="E23" s="15">
        <f t="shared" si="6"/>
        <v>320057843000000.06</v>
      </c>
      <c r="F23" s="15">
        <f t="shared" si="6"/>
        <v>418647051199999.94</v>
      </c>
      <c r="G23" s="15">
        <f t="shared" ref="G23" si="13">G9*$A$13</f>
        <v>0</v>
      </c>
    </row>
    <row r="24" spans="1:7">
      <c r="B24" s="15"/>
      <c r="C24" s="15"/>
      <c r="D24" s="15"/>
      <c r="E24" s="15"/>
      <c r="F24" s="15"/>
      <c r="G24" s="15"/>
    </row>
    <row r="25" spans="1:7">
      <c r="A25" s="1" t="s">
        <v>115</v>
      </c>
      <c r="B25" s="12" t="s">
        <v>101</v>
      </c>
      <c r="C25" s="12" t="s">
        <v>102</v>
      </c>
      <c r="D25" s="12" t="s">
        <v>103</v>
      </c>
      <c r="E25" s="12" t="s">
        <v>104</v>
      </c>
      <c r="F25" s="12" t="s">
        <v>105</v>
      </c>
      <c r="G25" s="12" t="s">
        <v>105</v>
      </c>
    </row>
    <row r="26" spans="1:7">
      <c r="A26" s="3" t="s">
        <v>116</v>
      </c>
      <c r="B26" s="17">
        <f>'Growth Rates Calc'!C16</f>
        <v>8.0000000000000002E-3</v>
      </c>
      <c r="C26" s="32">
        <f>D26</f>
        <v>8.0000000000000019E-3</v>
      </c>
      <c r="D26" s="18">
        <f>(('Growth Rates Calc'!C16*'Growth Rates Calc'!C24)+('Growth Rates Calc'!C17*'Growth Rates Calc'!C25))/SUM('Growth Rates Calc'!C24:C25)</f>
        <v>8.0000000000000019E-3</v>
      </c>
      <c r="E26" s="27">
        <f>'Growth Rates Calc'!$C$14</f>
        <v>0.02</v>
      </c>
      <c r="F26" s="17">
        <f>'Growth Rates Calc'!$B$4</f>
        <v>2.413040300044389E-2</v>
      </c>
      <c r="G26" s="17">
        <f>'Growth Rates Calc'!$B$4</f>
        <v>2.413040300044389E-2</v>
      </c>
    </row>
    <row r="27" spans="1:7">
      <c r="B27" s="17"/>
      <c r="C27" s="15"/>
      <c r="D27" s="15"/>
      <c r="E27" s="18"/>
      <c r="F27" s="17"/>
    </row>
    <row r="28" spans="1:7">
      <c r="B28" s="17"/>
      <c r="C28" s="15"/>
      <c r="D28" s="15"/>
      <c r="E28" s="18"/>
      <c r="F28" s="17"/>
    </row>
    <row r="29" spans="1:7">
      <c r="B29" s="17"/>
      <c r="C29" s="15"/>
      <c r="D29" s="15"/>
      <c r="E29" s="18"/>
      <c r="F29" s="17"/>
    </row>
    <row r="30" spans="1:7">
      <c r="B30" s="17"/>
      <c r="C30" s="15"/>
      <c r="D30" s="15"/>
      <c r="E30" s="18"/>
      <c r="F30" s="17"/>
    </row>
    <row r="31" spans="1:7">
      <c r="B31" s="17"/>
      <c r="C31" s="15"/>
      <c r="D31" s="15"/>
      <c r="E31" s="18"/>
      <c r="F31" s="17"/>
    </row>
    <row r="32" spans="1:7">
      <c r="B32" s="17"/>
      <c r="C32" s="15"/>
      <c r="D32" s="15"/>
      <c r="E32" s="18"/>
      <c r="F32" s="17"/>
    </row>
    <row r="33" spans="2:6">
      <c r="B33" s="17"/>
      <c r="C33" s="15"/>
      <c r="D33" s="15"/>
      <c r="E33" s="18"/>
      <c r="F3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DFEF-55F8-224A-B1B3-6E1A1E75E581}">
  <dimension ref="A1:N76"/>
  <sheetViews>
    <sheetView zoomScale="188" workbookViewId="0">
      <selection sqref="A1:K1"/>
    </sheetView>
  </sheetViews>
  <sheetFormatPr baseColWidth="10" defaultRowHeight="14"/>
  <cols>
    <col min="1" max="16384" width="10.83203125" style="36"/>
  </cols>
  <sheetData>
    <row r="1" spans="1:11">
      <c r="A1" s="45" t="s">
        <v>184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36" t="s">
        <v>170</v>
      </c>
    </row>
    <row r="3" spans="1:11">
      <c r="B3" s="36" t="s">
        <v>125</v>
      </c>
      <c r="C3" s="36" t="s">
        <v>171</v>
      </c>
      <c r="D3" s="36" t="s">
        <v>176</v>
      </c>
    </row>
    <row r="4" spans="1:11">
      <c r="A4" s="36" t="s">
        <v>169</v>
      </c>
      <c r="B4" s="36">
        <v>52856.02</v>
      </c>
      <c r="C4" s="36">
        <v>190.28</v>
      </c>
      <c r="D4" s="39">
        <f>C4*1000/B4</f>
        <v>3.599968366895578</v>
      </c>
    </row>
    <row r="5" spans="1:11">
      <c r="A5" s="36" t="s">
        <v>172</v>
      </c>
      <c r="B5" s="36">
        <v>4561.26</v>
      </c>
      <c r="C5" s="36">
        <v>16.420000000000002</v>
      </c>
      <c r="D5" s="39">
        <f t="shared" ref="D5:D8" si="0">C5*1000/B5</f>
        <v>3.5998824886106031</v>
      </c>
    </row>
    <row r="6" spans="1:11">
      <c r="A6" s="36" t="s">
        <v>173</v>
      </c>
      <c r="B6" s="36">
        <v>6311.94</v>
      </c>
      <c r="C6" s="36">
        <v>22.72</v>
      </c>
      <c r="D6" s="39">
        <f t="shared" si="0"/>
        <v>3.5995272451892766</v>
      </c>
    </row>
    <row r="7" spans="1:11">
      <c r="A7" s="38" t="s">
        <v>174</v>
      </c>
      <c r="B7" s="38">
        <v>12996.41</v>
      </c>
      <c r="C7" s="38">
        <v>46.79</v>
      </c>
      <c r="D7" s="39">
        <f t="shared" si="0"/>
        <v>3.6002249852074533</v>
      </c>
    </row>
    <row r="8" spans="1:11">
      <c r="A8" s="38" t="s">
        <v>175</v>
      </c>
      <c r="B8" s="38">
        <v>28986.409999999996</v>
      </c>
      <c r="C8" s="38">
        <v>104.35</v>
      </c>
      <c r="D8" s="39">
        <f t="shared" si="0"/>
        <v>3.5999628791561293</v>
      </c>
    </row>
    <row r="9" spans="1:11">
      <c r="D9" s="39"/>
    </row>
    <row r="10" spans="1:11">
      <c r="D10" s="39"/>
    </row>
    <row r="11" spans="1:11">
      <c r="D11" s="39"/>
    </row>
    <row r="12" spans="1:11">
      <c r="D12" s="39"/>
    </row>
    <row r="13" spans="1:11">
      <c r="D13" s="39"/>
    </row>
    <row r="14" spans="1:11">
      <c r="D14" s="39"/>
    </row>
    <row r="15" spans="1:11">
      <c r="D15" s="39"/>
    </row>
    <row r="16" spans="1:11">
      <c r="D16" s="39"/>
    </row>
    <row r="59" spans="1:14">
      <c r="A59" s="36" t="s">
        <v>161</v>
      </c>
    </row>
    <row r="60" spans="1:14">
      <c r="A60" s="36" t="s">
        <v>160</v>
      </c>
    </row>
    <row r="61" spans="1:14">
      <c r="A61" s="36" t="s">
        <v>159</v>
      </c>
    </row>
    <row r="63" spans="1:14">
      <c r="A63" s="36" t="s">
        <v>125</v>
      </c>
      <c r="N63" s="36" t="s">
        <v>165</v>
      </c>
    </row>
    <row r="64" spans="1:14">
      <c r="A64" s="36" t="s">
        <v>158</v>
      </c>
      <c r="B64" s="38" t="s">
        <v>157</v>
      </c>
      <c r="C64" s="38" t="s">
        <v>156</v>
      </c>
      <c r="D64" s="38" t="s">
        <v>155</v>
      </c>
      <c r="E64" s="38" t="s">
        <v>154</v>
      </c>
      <c r="F64" s="38" t="s">
        <v>153</v>
      </c>
      <c r="G64" s="38" t="s">
        <v>152</v>
      </c>
      <c r="H64" s="38" t="s">
        <v>151</v>
      </c>
      <c r="I64" s="38" t="s">
        <v>150</v>
      </c>
      <c r="J64" s="38" t="s">
        <v>164</v>
      </c>
      <c r="L64" s="36" t="s">
        <v>162</v>
      </c>
      <c r="M64" s="36" t="s">
        <v>163</v>
      </c>
    </row>
    <row r="65" spans="1:12">
      <c r="A65" s="36">
        <v>2004</v>
      </c>
      <c r="B65" s="37">
        <v>13853</v>
      </c>
      <c r="C65" s="37">
        <v>7184</v>
      </c>
      <c r="D65" s="37">
        <v>4422</v>
      </c>
      <c r="E65" s="36">
        <v>53.4</v>
      </c>
      <c r="F65" s="37">
        <v>1507</v>
      </c>
      <c r="G65" s="36" t="s">
        <v>149</v>
      </c>
      <c r="H65" s="37">
        <v>46334</v>
      </c>
      <c r="I65" s="36" t="s">
        <v>149</v>
      </c>
      <c r="J65" s="37">
        <v>73353.399999999994</v>
      </c>
    </row>
    <row r="66" spans="1:12">
      <c r="A66" s="36">
        <v>2005</v>
      </c>
      <c r="B66" s="37">
        <v>14368</v>
      </c>
      <c r="C66" s="37">
        <v>7253</v>
      </c>
      <c r="D66" s="37">
        <v>6095</v>
      </c>
      <c r="E66" s="36">
        <v>53.9</v>
      </c>
      <c r="F66" s="37">
        <v>1392</v>
      </c>
      <c r="G66" s="36" t="s">
        <v>149</v>
      </c>
      <c r="H66" s="37">
        <v>46281.2</v>
      </c>
      <c r="I66" s="36" t="s">
        <v>149</v>
      </c>
      <c r="J66" s="37">
        <v>75443.100000000006</v>
      </c>
    </row>
    <row r="67" spans="1:12">
      <c r="A67" s="36">
        <v>2006</v>
      </c>
      <c r="B67" s="37">
        <v>15377</v>
      </c>
      <c r="C67" s="37">
        <v>7812</v>
      </c>
      <c r="D67" s="37">
        <v>6932</v>
      </c>
      <c r="E67" s="36">
        <v>82.4</v>
      </c>
      <c r="F67" s="37">
        <v>1223</v>
      </c>
      <c r="G67" s="36" t="s">
        <v>149</v>
      </c>
      <c r="H67" s="37">
        <v>58442.7</v>
      </c>
      <c r="I67" s="36" t="s">
        <v>149</v>
      </c>
      <c r="J67" s="37">
        <v>89869.1</v>
      </c>
    </row>
    <row r="68" spans="1:12">
      <c r="A68" s="36">
        <v>2007</v>
      </c>
      <c r="B68" s="37">
        <v>12141</v>
      </c>
      <c r="C68" s="37">
        <v>11466</v>
      </c>
      <c r="D68" s="37">
        <v>6207</v>
      </c>
      <c r="E68" s="36">
        <v>57.5</v>
      </c>
      <c r="F68" s="37">
        <v>1019</v>
      </c>
      <c r="G68" s="36" t="s">
        <v>149</v>
      </c>
      <c r="H68" s="37">
        <v>71902.600000000006</v>
      </c>
      <c r="I68" s="36" t="s">
        <v>149</v>
      </c>
      <c r="J68" s="37">
        <v>102793.1</v>
      </c>
    </row>
    <row r="69" spans="1:12">
      <c r="A69" s="36">
        <v>2008</v>
      </c>
      <c r="B69" s="37">
        <v>12793</v>
      </c>
      <c r="C69" s="37">
        <v>12366</v>
      </c>
      <c r="D69" s="37">
        <v>7425</v>
      </c>
      <c r="E69" s="36">
        <v>44.8</v>
      </c>
      <c r="F69" s="37">
        <v>1015</v>
      </c>
      <c r="G69" s="36" t="s">
        <v>149</v>
      </c>
      <c r="H69" s="37">
        <v>76471.5</v>
      </c>
      <c r="I69" s="36" t="s">
        <v>149</v>
      </c>
      <c r="J69" s="37">
        <v>110115.3</v>
      </c>
    </row>
    <row r="70" spans="1:12">
      <c r="A70" s="36">
        <v>2009</v>
      </c>
      <c r="B70" s="37">
        <v>12867</v>
      </c>
      <c r="C70" s="37">
        <v>12343</v>
      </c>
      <c r="D70" s="37">
        <v>6914</v>
      </c>
      <c r="E70" s="36">
        <v>39.5</v>
      </c>
      <c r="F70" s="36">
        <v>968</v>
      </c>
      <c r="G70" s="36" t="s">
        <v>149</v>
      </c>
      <c r="H70" s="37">
        <v>77968.2</v>
      </c>
      <c r="I70" s="36" t="s">
        <v>149</v>
      </c>
      <c r="J70" s="37">
        <v>111099.7</v>
      </c>
    </row>
    <row r="71" spans="1:12">
      <c r="A71" s="36">
        <v>2010</v>
      </c>
      <c r="B71" s="37">
        <v>14698</v>
      </c>
      <c r="C71" s="37">
        <v>12636</v>
      </c>
      <c r="D71" s="37">
        <v>4892</v>
      </c>
      <c r="E71" s="36">
        <v>39.5</v>
      </c>
      <c r="F71" s="36">
        <v>967</v>
      </c>
      <c r="G71" s="36">
        <v>0.2</v>
      </c>
      <c r="H71" s="37">
        <v>79728.800000000003</v>
      </c>
      <c r="I71" s="36" t="s">
        <v>149</v>
      </c>
      <c r="J71" s="37">
        <v>112961.5</v>
      </c>
    </row>
    <row r="72" spans="1:12">
      <c r="A72" s="36">
        <v>2011</v>
      </c>
      <c r="B72" s="37">
        <v>14417</v>
      </c>
      <c r="C72" s="37">
        <v>12465</v>
      </c>
      <c r="D72" s="37">
        <v>5017</v>
      </c>
      <c r="E72" s="36">
        <v>59.3</v>
      </c>
      <c r="F72" s="36">
        <v>963</v>
      </c>
      <c r="G72" s="36">
        <v>0.5</v>
      </c>
      <c r="H72" s="37">
        <v>84944</v>
      </c>
      <c r="I72" s="36" t="s">
        <v>149</v>
      </c>
      <c r="J72" s="37">
        <v>117865.8</v>
      </c>
    </row>
    <row r="73" spans="1:12">
      <c r="A73" s="36">
        <v>2012</v>
      </c>
      <c r="B73" s="37">
        <v>15458.3</v>
      </c>
      <c r="C73" s="37">
        <v>12024.1</v>
      </c>
      <c r="D73" s="37">
        <v>5771.7</v>
      </c>
      <c r="E73" s="36">
        <v>176.3</v>
      </c>
      <c r="F73" s="37">
        <v>1070.3</v>
      </c>
      <c r="G73" s="36">
        <v>0.1</v>
      </c>
      <c r="H73" s="37">
        <v>82906.100000000006</v>
      </c>
      <c r="I73" s="36" t="s">
        <v>149</v>
      </c>
      <c r="J73" s="37">
        <v>117406.9</v>
      </c>
    </row>
    <row r="74" spans="1:12">
      <c r="A74" s="36">
        <v>2013</v>
      </c>
      <c r="B74" s="37">
        <v>16497</v>
      </c>
      <c r="C74" s="37">
        <v>14683</v>
      </c>
      <c r="D74" s="37">
        <v>6297.9</v>
      </c>
      <c r="E74" s="36">
        <v>440.7</v>
      </c>
      <c r="F74" s="36">
        <v>998.2</v>
      </c>
      <c r="G74" s="36">
        <v>6.7</v>
      </c>
      <c r="H74" s="37">
        <v>85719.1</v>
      </c>
      <c r="I74" s="36" t="s">
        <v>149</v>
      </c>
      <c r="J74" s="37">
        <v>124642.6</v>
      </c>
    </row>
    <row r="75" spans="1:12">
      <c r="A75" s="36">
        <v>2014</v>
      </c>
      <c r="B75" s="37">
        <v>19707.2</v>
      </c>
      <c r="C75" s="37">
        <v>15268</v>
      </c>
      <c r="D75" s="37">
        <v>7050.2</v>
      </c>
      <c r="E75" s="36">
        <v>415.2</v>
      </c>
      <c r="F75" s="36">
        <v>993.3</v>
      </c>
      <c r="G75" s="36">
        <v>187.7</v>
      </c>
      <c r="H75" s="37">
        <v>85546.6</v>
      </c>
      <c r="I75" s="36" t="s">
        <v>149</v>
      </c>
      <c r="J75" s="37">
        <v>129168.2</v>
      </c>
    </row>
    <row r="76" spans="1:12">
      <c r="A76" s="36">
        <v>2015</v>
      </c>
      <c r="B76" s="37">
        <v>23416.6</v>
      </c>
      <c r="C76" s="37">
        <v>15986.4</v>
      </c>
      <c r="D76" s="37">
        <v>7371.5</v>
      </c>
      <c r="E76" s="36">
        <v>789.7</v>
      </c>
      <c r="F76" s="36">
        <v>954.1</v>
      </c>
      <c r="G76" s="36">
        <v>174.5</v>
      </c>
      <c r="H76" s="37">
        <v>90425.8</v>
      </c>
      <c r="I76" s="36" t="s">
        <v>149</v>
      </c>
      <c r="J76" s="37">
        <v>139118.6</v>
      </c>
      <c r="K76" s="37">
        <f>B76+C76+D76+F76+G76</f>
        <v>47903.1</v>
      </c>
      <c r="L76" s="36">
        <f>K76/J76</f>
        <v>0.34433282106059143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9"/>
  <sheetViews>
    <sheetView workbookViewId="0">
      <selection activeCell="B9" sqref="B9"/>
    </sheetView>
  </sheetViews>
  <sheetFormatPr baseColWidth="10" defaultColWidth="9.1640625" defaultRowHeight="15"/>
  <cols>
    <col min="1" max="1" width="39.83203125" customWidth="1"/>
    <col min="3" max="3" width="12" bestFit="1" customWidth="1"/>
  </cols>
  <sheetData>
    <row r="1" spans="1:36" s="3" customFormat="1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15">
        <f>Calculations!F16</f>
        <v>35333036200000</v>
      </c>
      <c r="C2" s="3">
        <f>B2*(1+Calculations!$F$26)</f>
        <v>36185636602735.273</v>
      </c>
      <c r="D2" s="3">
        <f>C2*(1+Calculations!$F$26)</f>
        <v>37058810596786.891</v>
      </c>
      <c r="E2" s="3">
        <f>D2*(1+Calculations!$F$26)</f>
        <v>37953054631204.477</v>
      </c>
      <c r="F2" s="3">
        <f>E2*(1+Calculations!$F$26)</f>
        <v>38868877134553.305</v>
      </c>
      <c r="G2" s="3">
        <f>F2*(1+Calculations!$F$26)</f>
        <v>39806798803984.812</v>
      </c>
      <c r="H2" s="3">
        <f>G2*(1+Calculations!$F$26)</f>
        <v>40767352901282.555</v>
      </c>
      <c r="I2" s="3">
        <f>H2*(1+Calculations!$F$26)</f>
        <v>41751085556051.82</v>
      </c>
      <c r="J2" s="3">
        <f>I2*(1+Calculations!$F$26)</f>
        <v>42758556076225.359</v>
      </c>
      <c r="K2" s="3">
        <f>J2*(1+Calculations!$F$26)</f>
        <v>43790337266061.758</v>
      </c>
      <c r="L2" s="3">
        <f>K2*(1+Calculations!$F$26)</f>
        <v>44847015751817.188</v>
      </c>
      <c r="M2" s="3">
        <f>L2*(1+Calculations!$F$26)</f>
        <v>45929192315275.789</v>
      </c>
      <c r="N2" s="3">
        <f>M2*(1+Calculations!$F$26)</f>
        <v>47037482235328.281</v>
      </c>
      <c r="O2" s="3">
        <f>N2*(1+Calculations!$F$26)</f>
        <v>48172515637792.977</v>
      </c>
      <c r="P2" s="3">
        <f>O2*(1+Calculations!$F$26)</f>
        <v>49334937853678.109</v>
      </c>
      <c r="Q2" s="3">
        <f>P2*(1+Calculations!$F$26)</f>
        <v>50525409786089.219</v>
      </c>
      <c r="R2" s="3">
        <f>Q2*(1+Calculations!$F$26)</f>
        <v>51744608285990.125</v>
      </c>
      <c r="S2" s="3">
        <f>R2*(1+Calculations!$F$26)</f>
        <v>52993226537031.172</v>
      </c>
      <c r="T2" s="3">
        <f>S2*(1+Calculations!$F$26)</f>
        <v>54271974449663.555</v>
      </c>
      <c r="U2" s="3">
        <f>T2*(1+Calculations!$F$26)</f>
        <v>55581579064763.727</v>
      </c>
      <c r="V2" s="3">
        <f>U2*(1+Calculations!$F$26)</f>
        <v>56922784966997.508</v>
      </c>
      <c r="W2" s="3">
        <f>V2*(1+Calculations!$F$26)</f>
        <v>58296354708158.766</v>
      </c>
      <c r="X2" s="3">
        <f>W2*(1+Calculations!$F$26)</f>
        <v>59703069240723.461</v>
      </c>
      <c r="Y2" s="3">
        <f>X2*(1+Calculations!$F$26)</f>
        <v>61143728361865.523</v>
      </c>
      <c r="Z2" s="3">
        <f>Y2*(1+Calculations!$F$26)</f>
        <v>62619151168187.008</v>
      </c>
      <c r="AA2" s="3">
        <f>Z2*(1+Calculations!$F$26)</f>
        <v>64130176521421.078</v>
      </c>
      <c r="AB2" s="3">
        <f>AA2*(1+Calculations!$F$26)</f>
        <v>65677663525372.57</v>
      </c>
      <c r="AC2" s="3">
        <f>AB2*(1+Calculations!$F$26)</f>
        <v>67262492014367.367</v>
      </c>
      <c r="AD2" s="3">
        <f>AC2*(1+Calculations!$F$26)</f>
        <v>68885563053488.188</v>
      </c>
      <c r="AE2" s="3">
        <f>AD2*(1+Calculations!$F$26)</f>
        <v>70547799450881.344</v>
      </c>
      <c r="AF2" s="3">
        <f>AE2*(1+Calculations!$F$26)</f>
        <v>72250146282425.609</v>
      </c>
      <c r="AG2" s="3">
        <f>AF2*(1+Calculations!$F$26)</f>
        <v>73993571429061.562</v>
      </c>
      <c r="AH2" s="3">
        <f>AG2*(1+Calculations!$F$26)</f>
        <v>75779066127086.953</v>
      </c>
      <c r="AI2" s="3">
        <f>AH2*(1+Calculations!$F$26)</f>
        <v>77607645531730.844</v>
      </c>
      <c r="AJ2" s="3">
        <f>AI2*(1+Calculations!$F$26)</f>
        <v>79480349294327.109</v>
      </c>
    </row>
    <row r="3" spans="1:36">
      <c r="A3" s="13" t="s">
        <v>3</v>
      </c>
      <c r="B3" s="15">
        <f>Calculations!F17</f>
        <v>4067009800000.0005</v>
      </c>
      <c r="C3" s="3">
        <f>B3*(1+Calculations!$F$26)</f>
        <v>4165148385480.7554</v>
      </c>
      <c r="D3" s="3">
        <f>C3*(1+Calculations!$F$26)</f>
        <v>4265655094579.0542</v>
      </c>
      <c r="E3" s="3">
        <f>D3*(1+Calculations!$F$26)</f>
        <v>4368587071072.1436</v>
      </c>
      <c r="F3" s="3">
        <f>E3*(1+Calculations!$F$26)</f>
        <v>4474002837639.6436</v>
      </c>
      <c r="G3" s="3">
        <f>F3*(1+Calculations!$F$26)</f>
        <v>4581962329137.0176</v>
      </c>
      <c r="H3" s="3">
        <f>G3*(1+Calculations!$F$26)</f>
        <v>4692526926671.9463</v>
      </c>
      <c r="I3" s="3">
        <f>H3*(1+Calculations!$F$26)</f>
        <v>4805759492502.9746</v>
      </c>
      <c r="J3" s="3">
        <f>I3*(1+Calculations!$F$26)</f>
        <v>4921724405780.2803</v>
      </c>
      <c r="K3" s="3">
        <f>J3*(1+Calculations!$F$26)</f>
        <v>5040487599148.8789</v>
      </c>
      <c r="L3" s="3">
        <f>K3*(1+Calculations!$F$26)</f>
        <v>5162116596235.0811</v>
      </c>
      <c r="M3" s="3">
        <f>L3*(1+Calculations!$F$26)</f>
        <v>5286680550037.5137</v>
      </c>
      <c r="N3" s="3">
        <f>M3*(1+Calculations!$F$26)</f>
        <v>5414250282244.5273</v>
      </c>
      <c r="O3" s="3">
        <f>N3*(1+Calculations!$F$26)</f>
        <v>5544898323500.3545</v>
      </c>
      <c r="P3" s="3">
        <f>O3*(1+Calculations!$F$26)</f>
        <v>5678698954642.9033</v>
      </c>
      <c r="Q3" s="3">
        <f>P3*(1+Calculations!$F$26)</f>
        <v>5815728248936.6357</v>
      </c>
      <c r="R3" s="3">
        <f>Q3*(1+Calculations!$F$26)</f>
        <v>5956064115324.543</v>
      </c>
      <c r="S3" s="3">
        <f>R3*(1+Calculations!$F$26)</f>
        <v>6099786342723.8066</v>
      </c>
      <c r="T3" s="3">
        <f>S3*(1+Calculations!$F$26)</f>
        <v>6246976645390.3359</v>
      </c>
      <c r="U3" s="3">
        <f>T3*(1+Calculations!$F$26)</f>
        <v>6397718709377.9658</v>
      </c>
      <c r="V3" s="3">
        <f>U3*(1+Calculations!$F$26)</f>
        <v>6552098240118.7363</v>
      </c>
      <c r="W3" s="3">
        <f>V3*(1+Calculations!$F$26)</f>
        <v>6710203011151.3008</v>
      </c>
      <c r="X3" s="3">
        <f>W3*(1+Calculations!$F$26)</f>
        <v>6872122914025.1738</v>
      </c>
      <c r="Y3" s="3">
        <f>X3*(1+Calculations!$F$26)</f>
        <v>7037950009409.1865</v>
      </c>
      <c r="Z3" s="3">
        <f>Y3*(1+Calculations!$F$26)</f>
        <v>7207778579433.208</v>
      </c>
      <c r="AA3" s="3">
        <f>Z3*(1+Calculations!$F$26)</f>
        <v>7381705181292.8984</v>
      </c>
      <c r="AB3" s="3">
        <f>AA3*(1+Calculations!$F$26)</f>
        <v>7559828702147.9609</v>
      </c>
      <c r="AC3" s="3">
        <f>AB3*(1+Calculations!$F$26)</f>
        <v>7742250415345.1143</v>
      </c>
      <c r="AD3" s="3">
        <f>AC3*(1+Calculations!$F$26)</f>
        <v>7929074037997.7461</v>
      </c>
      <c r="AE3" s="3">
        <f>AD3*(1+Calculations!$F$26)</f>
        <v>8120405789954.9883</v>
      </c>
      <c r="AF3" s="3">
        <f>AE3*(1+Calculations!$F$26)</f>
        <v>8316354454193.7402</v>
      </c>
      <c r="AG3" s="3">
        <f>AF3*(1+Calculations!$F$26)</f>
        <v>8517031438667.9717</v>
      </c>
      <c r="AH3" s="3">
        <f>AG3*(1+Calculations!$F$26)</f>
        <v>8722550839650.4805</v>
      </c>
      <c r="AI3" s="3">
        <f>AH3*(1+Calculations!$F$26)</f>
        <v>8933029506603.1074</v>
      </c>
      <c r="AJ3" s="3">
        <f>AI3*(1+Calculations!$F$26)</f>
        <v>9148587108612.2969</v>
      </c>
    </row>
    <row r="4" spans="1:36">
      <c r="A4" s="13" t="s">
        <v>4</v>
      </c>
      <c r="B4" s="15">
        <f>Calculations!F18</f>
        <v>19554061800000</v>
      </c>
      <c r="C4" s="3">
        <f>B4*(1+Calculations!$F$26)</f>
        <v>20025909191529.586</v>
      </c>
      <c r="D4" s="3">
        <f>C4*(1+Calculations!$F$26)</f>
        <v>20509142450771.488</v>
      </c>
      <c r="E4" s="3">
        <f>D4*(1+Calculations!$F$26)</f>
        <v>21004036323302.117</v>
      </c>
      <c r="F4" s="3">
        <f>E4*(1+Calculations!$F$26)</f>
        <v>21510872184419.359</v>
      </c>
      <c r="G4" s="3">
        <f>F4*(1+Calculations!$F$26)</f>
        <v>22029938199120.438</v>
      </c>
      <c r="H4" s="3">
        <f>G4*(1+Calculations!$F$26)</f>
        <v>22561529485940.086</v>
      </c>
      <c r="I4" s="3">
        <f>H4*(1+Calculations!$F$26)</f>
        <v>23105948284742.219</v>
      </c>
      <c r="J4" s="3">
        <f>I4*(1+Calculations!$F$26)</f>
        <v>23663504128560.465</v>
      </c>
      <c r="K4" s="3">
        <f>J4*(1+Calculations!$F$26)</f>
        <v>24234514019585.297</v>
      </c>
      <c r="L4" s="3">
        <f>K4*(1+Calculations!$F$26)</f>
        <v>24819302609397.797</v>
      </c>
      <c r="M4" s="3">
        <f>L4*(1+Calculations!$F$26)</f>
        <v>25418202383552.535</v>
      </c>
      <c r="N4" s="3">
        <f>M4*(1+Calculations!$F$26)</f>
        <v>26031553850614.5</v>
      </c>
      <c r="O4" s="3">
        <f>N4*(1+Calculations!$F$26)</f>
        <v>26659705735757.586</v>
      </c>
      <c r="P4" s="3">
        <f>O4*(1+Calculations!$F$26)</f>
        <v>27303015179034.66</v>
      </c>
      <c r="Q4" s="3">
        <f>P4*(1+Calculations!$F$26)</f>
        <v>27961847938432.004</v>
      </c>
      <c r="R4" s="3">
        <f>Q4*(1+Calculations!$F$26)</f>
        <v>28636578597823.5</v>
      </c>
      <c r="S4" s="3">
        <f>R4*(1+Calculations!$F$26)</f>
        <v>29327590779942.867</v>
      </c>
      <c r="T4" s="3">
        <f>S4*(1+Calculations!$F$26)</f>
        <v>30035277364494.992</v>
      </c>
      <c r="U4" s="3">
        <f>T4*(1+Calculations!$F$26)</f>
        <v>30760040711530.367</v>
      </c>
      <c r="V4" s="3">
        <f>U4*(1+Calculations!$F$26)</f>
        <v>31502292890209.656</v>
      </c>
      <c r="W4" s="3">
        <f>V4*(1+Calculations!$F$26)</f>
        <v>32262455913088.434</v>
      </c>
      <c r="X4" s="3">
        <f>W4*(1+Calculations!$F$26)</f>
        <v>33040961976055.312</v>
      </c>
      <c r="Y4" s="3">
        <f>X4*(1+Calculations!$F$26)</f>
        <v>33838253704059.871</v>
      </c>
      <c r="Z4" s="3">
        <f>Y4*(1+Calculations!$F$26)</f>
        <v>34654784402770.098</v>
      </c>
      <c r="AA4" s="3">
        <f>Z4*(1+Calculations!$F$26)</f>
        <v>35491018316302.438</v>
      </c>
      <c r="AB4" s="3">
        <f>AA4*(1+Calculations!$F$26)</f>
        <v>36347430891170.953</v>
      </c>
      <c r="AC4" s="3">
        <f>AB4*(1+Calculations!$F$26)</f>
        <v>37224509046605.695</v>
      </c>
      <c r="AD4" s="3">
        <f>AC4*(1+Calculations!$F$26)</f>
        <v>38122751451393.961</v>
      </c>
      <c r="AE4" s="3">
        <f>AD4*(1+Calculations!$F$26)</f>
        <v>39042668807401.852</v>
      </c>
      <c r="AF4" s="3">
        <f>AE4*(1+Calculations!$F$26)</f>
        <v>39984784139937.32</v>
      </c>
      <c r="AG4" s="3">
        <f>AF4*(1+Calculations!$F$26)</f>
        <v>40949633095119.766</v>
      </c>
      <c r="AH4" s="3">
        <f>AG4*(1+Calculations!$F$26)</f>
        <v>41937764244425.32</v>
      </c>
      <c r="AI4" s="3">
        <f>AH4*(1+Calculations!$F$26)</f>
        <v>42949739396580.906</v>
      </c>
      <c r="AJ4" s="3">
        <f>AI4*(1+Calculations!$F$26)</f>
        <v>43986133916984.445</v>
      </c>
    </row>
    <row r="5" spans="1:36">
      <c r="A5" s="13" t="s">
        <v>5</v>
      </c>
      <c r="B5" s="15">
        <f>Calculations!F19</f>
        <v>15983699200000</v>
      </c>
      <c r="C5" s="3">
        <f>B5*(1+Calculations!$F$26)</f>
        <v>16369392303133.873</v>
      </c>
      <c r="D5" s="3">
        <f>C5*(1+Calculations!$F$26)</f>
        <v>16764392336280.857</v>
      </c>
      <c r="E5" s="3">
        <f>D5*(1+Calculations!$F$26)</f>
        <v>17168923879412.867</v>
      </c>
      <c r="F5" s="3">
        <f>E5*(1+Calculations!$F$26)</f>
        <v>17583216931707.045</v>
      </c>
      <c r="G5" s="3">
        <f>F5*(1+Calculations!$F$26)</f>
        <v>18007507042313.363</v>
      </c>
      <c r="H5" s="3">
        <f>G5*(1+Calculations!$F$26)</f>
        <v>18442035444277.715</v>
      </c>
      <c r="I5" s="3">
        <f>H5*(1+Calculations!$F$26)</f>
        <v>18887049191696.605</v>
      </c>
      <c r="J5" s="3">
        <f>I5*(1+Calculations!$F$26)</f>
        <v>19342801300181.453</v>
      </c>
      <c r="K5" s="3">
        <f>J5*(1+Calculations!$F$26)</f>
        <v>19809550890712.34</v>
      </c>
      <c r="L5" s="3">
        <f>K5*(1+Calculations!$F$26)</f>
        <v>20287563336963.031</v>
      </c>
      <c r="M5" s="3">
        <f>L5*(1+Calculations!$F$26)</f>
        <v>20777110416180.98</v>
      </c>
      <c r="N5" s="3">
        <f>M5*(1+Calculations!$F$26)</f>
        <v>21278470463708.148</v>
      </c>
      <c r="O5" s="3">
        <f>N5*(1+Calculations!$F$26)</f>
        <v>21791928531230.469</v>
      </c>
      <c r="P5" s="3">
        <f>O5*(1+Calculations!$F$26)</f>
        <v>22317776548845.93</v>
      </c>
      <c r="Q5" s="3">
        <f>P5*(1+Calculations!$F$26)</f>
        <v>22856313491043.438</v>
      </c>
      <c r="R5" s="3">
        <f>Q5*(1+Calculations!$F$26)</f>
        <v>23407845546686.797</v>
      </c>
      <c r="S5" s="3">
        <f>R5*(1+Calculations!$F$26)</f>
        <v>23972686293100.496</v>
      </c>
      <c r="T5" s="3">
        <f>S5*(1+Calculations!$F$26)</f>
        <v>24551156874356.227</v>
      </c>
      <c r="U5" s="3">
        <f>T5*(1+Calculations!$F$26)</f>
        <v>25143586183861.562</v>
      </c>
      <c r="V5" s="3">
        <f>U5*(1+Calculations!$F$26)</f>
        <v>25750311051354.535</v>
      </c>
      <c r="W5" s="3">
        <f>V5*(1+Calculations!$F$26)</f>
        <v>26371676434410.504</v>
      </c>
      <c r="X5" s="3">
        <f>W5*(1+Calculations!$F$26)</f>
        <v>27008035614570.137</v>
      </c>
      <c r="Y5" s="3">
        <f>X5*(1+Calculations!$F$26)</f>
        <v>27659750398200.055</v>
      </c>
      <c r="Z5" s="3">
        <f>Y5*(1+Calculations!$F$26)</f>
        <v>28327191322200.309</v>
      </c>
      <c r="AA5" s="3">
        <f>Z5*(1+Calculations!$F$26)</f>
        <v>29010737864675.68</v>
      </c>
      <c r="AB5" s="3">
        <f>AA5*(1+Calculations!$F$26)</f>
        <v>29710778660690.539</v>
      </c>
      <c r="AC5" s="3">
        <f>AB5*(1+Calculations!$F$26)</f>
        <v>30427711723229.992</v>
      </c>
      <c r="AD5" s="3">
        <f>AC5*(1+Calculations!$F$26)</f>
        <v>31161944669492.863</v>
      </c>
      <c r="AE5" s="3">
        <f>AD5*(1+Calculations!$F$26)</f>
        <v>31913894952645.262</v>
      </c>
      <c r="AF5" s="3">
        <f>AE5*(1+Calculations!$F$26)</f>
        <v>32683990099166.426</v>
      </c>
      <c r="AG5" s="3">
        <f>AF5*(1+Calculations!$F$26)</f>
        <v>33472667951921.828</v>
      </c>
      <c r="AH5" s="3">
        <f>AG5*(1+Calculations!$F$26)</f>
        <v>34280376919101.746</v>
      </c>
      <c r="AI5" s="3">
        <f>AH5*(1+Calculations!$F$26)</f>
        <v>35107576229166.785</v>
      </c>
      <c r="AJ5" s="3">
        <f>AI5*(1+Calculations!$F$26)</f>
        <v>35954736191945.383</v>
      </c>
    </row>
    <row r="6" spans="1:36">
      <c r="A6" s="13" t="s">
        <v>6</v>
      </c>
      <c r="B6" s="15">
        <f>Calculations!F20</f>
        <v>38510061800000</v>
      </c>
      <c r="C6" s="3">
        <f>B6*(1+Calculations!$F$26)</f>
        <v>39439325110806</v>
      </c>
      <c r="D6" s="3">
        <f>C6*(1+Calculations!$F$26)</f>
        <v>40391011919795.273</v>
      </c>
      <c r="E6" s="3">
        <f>D6*(1+Calculations!$F$26)</f>
        <v>41365663315015.664</v>
      </c>
      <c r="F6" s="3">
        <f>E6*(1+Calculations!$F$26)</f>
        <v>42363833441187.672</v>
      </c>
      <c r="G6" s="3">
        <f>F6*(1+Calculations!$F$26)</f>
        <v>43386089814767.211</v>
      </c>
      <c r="H6" s="3">
        <f>G6*(1+Calculations!$F$26)</f>
        <v>44433013646611</v>
      </c>
      <c r="I6" s="3">
        <f>H6*(1+Calculations!$F$26)</f>
        <v>45505200172427.945</v>
      </c>
      <c r="J6" s="3">
        <f>I6*(1+Calculations!$F$26)</f>
        <v>46603258991204.5</v>
      </c>
      <c r="K6" s="3">
        <f>J6*(1+Calculations!$F$26)</f>
        <v>47727814411796.328</v>
      </c>
      <c r="L6" s="3">
        <f>K6*(1+Calculations!$F$26)</f>
        <v>48879505807883.367</v>
      </c>
      <c r="M6" s="3">
        <f>L6*(1+Calculations!$F$26)</f>
        <v>50058987981490.133</v>
      </c>
      <c r="N6" s="3">
        <f>M6*(1+Calculations!$F$26)</f>
        <v>51266931535277.867</v>
      </c>
      <c r="O6" s="3">
        <f>N6*(1+Calculations!$F$26)</f>
        <v>52504023253820.289</v>
      </c>
      <c r="P6" s="3">
        <f>O6*(1+Calculations!$F$26)</f>
        <v>53770966494079.648</v>
      </c>
      <c r="Q6" s="3">
        <f>P6*(1+Calculations!$F$26)</f>
        <v>55068481585305.156</v>
      </c>
      <c r="R6" s="3">
        <f>Q6*(1+Calculations!$F$26)</f>
        <v>56397306238581.094</v>
      </c>
      <c r="S6" s="3">
        <f>R6*(1+Calculations!$F$26)</f>
        <v>57758195966257.5</v>
      </c>
      <c r="T6" s="3">
        <f>S6*(1+Calculations!$F$26)</f>
        <v>59151924511501.906</v>
      </c>
      <c r="U6" s="3">
        <f>T6*(1+Calculations!$F$26)</f>
        <v>60579284288216.281</v>
      </c>
      <c r="V6" s="3">
        <f>U6*(1+Calculations!$F$26)</f>
        <v>62041086831569.398</v>
      </c>
      <c r="W6" s="3">
        <f>V6*(1+Calculations!$F$26)</f>
        <v>63538163259400.703</v>
      </c>
      <c r="X6" s="3">
        <f>W6*(1+Calculations!$F$26)</f>
        <v>65071364744758.039</v>
      </c>
      <c r="Y6" s="3">
        <f>X6*(1+Calculations!$F$26)</f>
        <v>66641562999837.93</v>
      </c>
      <c r="Z6" s="3">
        <f>Y6*(1+Calculations!$F$26)</f>
        <v>68249650771603.492</v>
      </c>
      <c r="AA6" s="3">
        <f>Z6*(1+Calculations!$F$26)</f>
        <v>69896542349361.844</v>
      </c>
      <c r="AB6" s="3">
        <f>AA6*(1+Calculations!$F$26)</f>
        <v>71583174084589.531</v>
      </c>
      <c r="AC6" s="3">
        <f>AB6*(1+Calculations!$F$26)</f>
        <v>73310504923301.609</v>
      </c>
      <c r="AD6" s="3">
        <f>AC6*(1+Calculations!$F$26)</f>
        <v>75079516951266.906</v>
      </c>
      <c r="AE6" s="3">
        <f>AD6*(1+Calculations!$F$26)</f>
        <v>76891215952379.641</v>
      </c>
      <c r="AF6" s="3">
        <f>AE6*(1+Calculations!$F$26)</f>
        <v>78746631980504.719</v>
      </c>
      <c r="AG6" s="3">
        <f>AF6*(1+Calculations!$F$26)</f>
        <v>80646819945121.938</v>
      </c>
      <c r="AH6" s="3">
        <f>AG6*(1+Calculations!$F$26)</f>
        <v>82592860211101.969</v>
      </c>
      <c r="AI6" s="3">
        <f>AH6*(1+Calculations!$F$26)</f>
        <v>84585859212955.188</v>
      </c>
      <c r="AJ6" s="3">
        <f>AI6*(1+Calculations!$F$26)</f>
        <v>86626950083902.609</v>
      </c>
    </row>
    <row r="7" spans="1:36">
      <c r="A7" s="13" t="s">
        <v>7</v>
      </c>
      <c r="B7" s="16">
        <f>Calculations!F21</f>
        <v>0</v>
      </c>
      <c r="C7" s="3">
        <f>B7*(1+Calculations!$F$26)</f>
        <v>0</v>
      </c>
      <c r="D7" s="3">
        <f>C7*(1+Calculations!$F$26)</f>
        <v>0</v>
      </c>
      <c r="E7" s="3">
        <f>D7*(1+Calculations!$F$26)</f>
        <v>0</v>
      </c>
      <c r="F7" s="3">
        <f>E7*(1+Calculations!$F$26)</f>
        <v>0</v>
      </c>
      <c r="G7" s="3">
        <f>F7*(1+Calculations!$F$26)</f>
        <v>0</v>
      </c>
      <c r="H7" s="3">
        <f>G7*(1+Calculations!$F$26)</f>
        <v>0</v>
      </c>
      <c r="I7" s="3">
        <f>H7*(1+Calculations!$F$26)</f>
        <v>0</v>
      </c>
      <c r="J7" s="3">
        <f>I7*(1+Calculations!$F$26)</f>
        <v>0</v>
      </c>
      <c r="K7" s="3">
        <f>J7*(1+Calculations!$F$26)</f>
        <v>0</v>
      </c>
      <c r="L7" s="3">
        <f>K7*(1+Calculations!$F$26)</f>
        <v>0</v>
      </c>
      <c r="M7" s="3">
        <f>L7*(1+Calculations!$F$26)</f>
        <v>0</v>
      </c>
      <c r="N7" s="3">
        <f>M7*(1+Calculations!$F$26)</f>
        <v>0</v>
      </c>
      <c r="O7" s="3">
        <f>N7*(1+Calculations!$F$26)</f>
        <v>0</v>
      </c>
      <c r="P7" s="3">
        <f>O7*(1+Calculations!$F$26)</f>
        <v>0</v>
      </c>
      <c r="Q7" s="3">
        <f>P7*(1+Calculations!$F$26)</f>
        <v>0</v>
      </c>
      <c r="R7" s="3">
        <f>Q7*(1+Calculations!$F$26)</f>
        <v>0</v>
      </c>
      <c r="S7" s="3">
        <f>R7*(1+Calculations!$F$26)</f>
        <v>0</v>
      </c>
      <c r="T7" s="3">
        <f>S7*(1+Calculations!$F$26)</f>
        <v>0</v>
      </c>
      <c r="U7" s="3">
        <f>T7*(1+Calculations!$F$26)</f>
        <v>0</v>
      </c>
      <c r="V7" s="3">
        <f>U7*(1+Calculations!$F$26)</f>
        <v>0</v>
      </c>
      <c r="W7" s="3">
        <f>V7*(1+Calculations!$F$26)</f>
        <v>0</v>
      </c>
      <c r="X7" s="3">
        <f>W7*(1+Calculations!$F$26)</f>
        <v>0</v>
      </c>
      <c r="Y7" s="3">
        <f>X7*(1+Calculations!$F$26)</f>
        <v>0</v>
      </c>
      <c r="Z7" s="3">
        <f>Y7*(1+Calculations!$F$26)</f>
        <v>0</v>
      </c>
      <c r="AA7" s="3">
        <f>Z7*(1+Calculations!$F$26)</f>
        <v>0</v>
      </c>
      <c r="AB7" s="3">
        <f>AA7*(1+Calculations!$F$26)</f>
        <v>0</v>
      </c>
      <c r="AC7" s="3">
        <f>AB7*(1+Calculations!$F$26)</f>
        <v>0</v>
      </c>
      <c r="AD7" s="3">
        <f>AC7*(1+Calculations!$F$26)</f>
        <v>0</v>
      </c>
      <c r="AE7" s="3">
        <f>AD7*(1+Calculations!$F$26)</f>
        <v>0</v>
      </c>
      <c r="AF7" s="3">
        <f>AE7*(1+Calculations!$F$26)</f>
        <v>0</v>
      </c>
      <c r="AG7" s="3">
        <f>AF7*(1+Calculations!$F$26)</f>
        <v>0</v>
      </c>
      <c r="AH7" s="3">
        <f>AG7*(1+Calculations!$F$26)</f>
        <v>0</v>
      </c>
      <c r="AI7" s="3">
        <f>AH7*(1+Calculations!$F$26)</f>
        <v>0</v>
      </c>
      <c r="AJ7" s="3">
        <f>AI7*(1+Calculations!$F$26)</f>
        <v>0</v>
      </c>
    </row>
    <row r="8" spans="1:36">
      <c r="A8" s="13" t="s">
        <v>9</v>
      </c>
      <c r="B8" s="15">
        <f>Calculations!F22</f>
        <v>38675926800000</v>
      </c>
      <c r="C8" s="3">
        <f>B8*(1+Calculations!$F$26)</f>
        <v>39609192500099.672</v>
      </c>
      <c r="D8" s="3">
        <f>C8*(1+Calculations!$F$26)</f>
        <v>40564978277649.234</v>
      </c>
      <c r="E8" s="3">
        <f>D8*(1+Calculations!$F$26)</f>
        <v>41543827551193.164</v>
      </c>
      <c r="F8" s="3">
        <f>E8*(1+Calculations!$F$26)</f>
        <v>42546296852184.398</v>
      </c>
      <c r="G8" s="3">
        <f>F8*(1+Calculations!$F$26)</f>
        <v>43572956141404.125</v>
      </c>
      <c r="H8" s="3">
        <f>G8*(1+Calculations!$F$26)</f>
        <v>44624389133016.875</v>
      </c>
      <c r="I8" s="3">
        <f>H8*(1+Calculations!$F$26)</f>
        <v>45701193626445.203</v>
      </c>
      <c r="J8" s="3">
        <f>I8*(1+Calculations!$F$26)</f>
        <v>46803981846252.641</v>
      </c>
      <c r="K8" s="3">
        <f>J8*(1+Calculations!$F$26)</f>
        <v>47933380790228.18</v>
      </c>
      <c r="L8" s="3">
        <f>K8*(1+Calculations!$F$26)</f>
        <v>49090032585870.125</v>
      </c>
      <c r="M8" s="3">
        <f>L8*(1+Calculations!$F$26)</f>
        <v>50274594855472.094</v>
      </c>
      <c r="N8" s="3">
        <f>M8*(1+Calculations!$F$26)</f>
        <v>51487741090018.68</v>
      </c>
      <c r="O8" s="3">
        <f>N8*(1+Calculations!$F$26)</f>
        <v>52730161032103.344</v>
      </c>
      <c r="P8" s="3">
        <f>O8*(1+Calculations!$F$26)</f>
        <v>54002561068086.297</v>
      </c>
      <c r="Q8" s="3">
        <f>P8*(1+Calculations!$F$26)</f>
        <v>55305664629715.305</v>
      </c>
      <c r="R8" s="3">
        <f>Q8*(1+Calculations!$F$26)</f>
        <v>56640212605437.727</v>
      </c>
      <c r="S8" s="3">
        <f>R8*(1+Calculations!$F$26)</f>
        <v>58006963761637.758</v>
      </c>
      <c r="T8" s="3">
        <f>S8*(1+Calculations!$F$26)</f>
        <v>59406695174038.219</v>
      </c>
      <c r="U8" s="3">
        <f>T8*(1+Calculations!$F$26)</f>
        <v>60840202669512.289</v>
      </c>
      <c r="V8" s="3">
        <f>U8*(1+Calculations!$F$26)</f>
        <v>62308301278556.305</v>
      </c>
      <c r="W8" s="3">
        <f>V8*(1+Calculations!$F$26)</f>
        <v>63811825698680.945</v>
      </c>
      <c r="X8" s="3">
        <f>W8*(1+Calculations!$F$26)</f>
        <v>65351630768984.195</v>
      </c>
      <c r="Y8" s="3">
        <f>X8*(1+Calculations!$F$26)</f>
        <v>66928591956175.992</v>
      </c>
      <c r="Z8" s="3">
        <f>Y8*(1+Calculations!$F$26)</f>
        <v>68543605852330.789</v>
      </c>
      <c r="AA8" s="3">
        <f>Z8*(1+Calculations!$F$26)</f>
        <v>70197590684651.117</v>
      </c>
      <c r="AB8" s="3">
        <f>AA8*(1+Calculations!$F$26)</f>
        <v>71891486837531.953</v>
      </c>
      <c r="AC8" s="3">
        <f>AB8*(1+Calculations!$F$26)</f>
        <v>73626257387222.703</v>
      </c>
      <c r="AD8" s="3">
        <f>AC8*(1+Calculations!$F$26)</f>
        <v>75402888649390.797</v>
      </c>
      <c r="AE8" s="3">
        <f>AD8*(1+Calculations!$F$26)</f>
        <v>77222390739898.188</v>
      </c>
      <c r="AF8" s="3">
        <f>AE8*(1+Calculations!$F$26)</f>
        <v>79085798149109.672</v>
      </c>
      <c r="AG8" s="3">
        <f>AF8*(1+Calculations!$F$26)</f>
        <v>80994170330059.453</v>
      </c>
      <c r="AH8" s="3">
        <f>AG8*(1+Calculations!$F$26)</f>
        <v>82948592300810.391</v>
      </c>
      <c r="AI8" s="3">
        <f>AH8*(1+Calculations!$F$26)</f>
        <v>84950175261348.469</v>
      </c>
      <c r="AJ8" s="3">
        <f>AI8*(1+Calculations!$F$26)</f>
        <v>87000057225363.141</v>
      </c>
    </row>
    <row r="9" spans="1:36">
      <c r="A9" s="13" t="s">
        <v>8</v>
      </c>
      <c r="B9" s="15">
        <f>Calculations!F23</f>
        <v>418647051199999.94</v>
      </c>
      <c r="C9" s="3">
        <f>B9*(1+Calculations!$F$26)</f>
        <v>428749173260403.38</v>
      </c>
      <c r="D9" s="3">
        <f>C9*(1+Calculations!$F$26)</f>
        <v>439095063597284.06</v>
      </c>
      <c r="E9" s="3">
        <f>D9*(1+Calculations!$F$26)</f>
        <v>449690604437392.06</v>
      </c>
      <c r="F9" s="3">
        <f>E9*(1+Calculations!$F$26)</f>
        <v>460541819947979.56</v>
      </c>
      <c r="G9" s="3">
        <f>F9*(1+Calculations!$F$26)</f>
        <v>471654879661882.19</v>
      </c>
      <c r="H9" s="3">
        <f>G9*(1+Calculations!$F$26)</f>
        <v>483036101985249.25</v>
      </c>
      <c r="I9" s="3">
        <f>H9*(1+Calculations!$F$26)</f>
        <v>494691957789916.81</v>
      </c>
      <c r="J9" s="3">
        <f>I9*(1+Calculations!$F$26)</f>
        <v>506629074092466.06</v>
      </c>
      <c r="K9" s="3">
        <f>J9*(1+Calculations!$F$26)</f>
        <v>518854237822059</v>
      </c>
      <c r="L9" s="3">
        <f>K9*(1+Calculations!$F$26)</f>
        <v>531374399679193.44</v>
      </c>
      <c r="M9" s="3">
        <f>L9*(1+Calculations!$F$26)</f>
        <v>544196678087571.31</v>
      </c>
      <c r="N9" s="3">
        <f>M9*(1+Calculations!$F$26)</f>
        <v>557328363241327.25</v>
      </c>
      <c r="O9" s="3">
        <f>N9*(1+Calculations!$F$26)</f>
        <v>570776921249918.25</v>
      </c>
      <c r="P9" s="3">
        <f>O9*(1+Calculations!$F$26)</f>
        <v>584549998383031.38</v>
      </c>
      <c r="Q9" s="3">
        <f>P9*(1+Calculations!$F$26)</f>
        <v>598655425417922.75</v>
      </c>
      <c r="R9" s="3">
        <f>Q9*(1+Calculations!$F$26)</f>
        <v>613101222091659.38</v>
      </c>
      <c r="S9" s="3">
        <f>R9*(1+Calculations!$F$26)</f>
        <v>627895601660795.75</v>
      </c>
      <c r="T9" s="3">
        <f>S9*(1+Calculations!$F$26)</f>
        <v>643046975571076.88</v>
      </c>
      <c r="U9" s="3">
        <f>T9*(1+Calculations!$F$26)</f>
        <v>658563958239823.5</v>
      </c>
      <c r="V9" s="3">
        <f>U9*(1+Calculations!$F$26)</f>
        <v>674455371953718</v>
      </c>
      <c r="W9" s="3">
        <f>V9*(1+Calculations!$F$26)</f>
        <v>690730251884775.5</v>
      </c>
      <c r="X9" s="3">
        <f>W9*(1+Calculations!$F$26)</f>
        <v>707397851227353.25</v>
      </c>
      <c r="Y9" s="3">
        <f>X9*(1+Calculations!$F$26)</f>
        <v>724467646459117.38</v>
      </c>
      <c r="Z9" s="3">
        <f>Y9*(1+Calculations!$F$26)</f>
        <v>741949342728959</v>
      </c>
      <c r="AA9" s="3">
        <f>Z9*(1+Calculations!$F$26)</f>
        <v>759852879374923.25</v>
      </c>
      <c r="AB9" s="3">
        <f>AA9*(1+Calculations!$F$26)</f>
        <v>778188435575287.88</v>
      </c>
      <c r="AC9" s="3">
        <f>AB9*(1+Calculations!$F$26)</f>
        <v>796966436136004.5</v>
      </c>
      <c r="AD9" s="3">
        <f>AC9*(1+Calculations!$F$26)</f>
        <v>816197557417793.88</v>
      </c>
      <c r="AE9" s="3">
        <f>AD9*(1+Calculations!$F$26)</f>
        <v>835892733406263.12</v>
      </c>
      <c r="AF9" s="3">
        <f>AE9*(1+Calculations!$F$26)</f>
        <v>856063161928498.88</v>
      </c>
      <c r="AG9" s="3">
        <f>AF9*(1+Calculations!$F$26)</f>
        <v>876720311019667.75</v>
      </c>
      <c r="AH9" s="3">
        <f>AG9*(1+Calculations!$F$26)</f>
        <v>897875925443246.88</v>
      </c>
      <c r="AI9" s="3">
        <f>AH9*(1+Calculations!$F$26)</f>
        <v>919542033368588.88</v>
      </c>
      <c r="AJ9" s="3">
        <f>AI9*(1+Calculations!$F$26)</f>
        <v>941730953209620.5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9"/>
  <sheetViews>
    <sheetView workbookViewId="0">
      <selection sqref="A1:XFD1048576"/>
    </sheetView>
  </sheetViews>
  <sheetFormatPr baseColWidth="10" defaultColWidth="9.1640625" defaultRowHeight="15"/>
  <cols>
    <col min="1" max="1" width="39.83203125" style="3" customWidth="1"/>
    <col min="2" max="2" width="9.1640625" style="3"/>
    <col min="3" max="3" width="12" style="3" bestFit="1" customWidth="1"/>
    <col min="4" max="16384" width="9.1640625" style="3"/>
  </cols>
  <sheetData>
    <row r="1" spans="1:36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3" t="s">
        <v>2</v>
      </c>
      <c r="B2" s="15">
        <f>Calculations!B16</f>
        <v>6460470184000</v>
      </c>
      <c r="C2" s="3">
        <f>B2*(1+Calculations!$F$26)</f>
        <v>6616363933112.2715</v>
      </c>
      <c r="D2" s="3">
        <f>C2*(1+Calculations!$F$26)</f>
        <v>6776019461215.873</v>
      </c>
      <c r="E2" s="3">
        <f>D2*(1+Calculations!$F$26)</f>
        <v>6939527541553.8623</v>
      </c>
      <c r="F2" s="3">
        <f>E2*(1+Calculations!$F$26)</f>
        <v>7106981137764.2363</v>
      </c>
      <c r="G2" s="3">
        <f>F2*(1+Calculations!$F$26)</f>
        <v>7278475456735.041</v>
      </c>
      <c r="H2" s="3">
        <f>G2*(1+Calculations!$F$26)</f>
        <v>7454108002734.8975</v>
      </c>
      <c r="I2" s="3">
        <f>H2*(1+Calculations!$F$26)</f>
        <v>7633978632849.7246</v>
      </c>
      <c r="J2" s="3">
        <f>I2*(1+Calculations!$F$26)</f>
        <v>7818189613757.166</v>
      </c>
      <c r="K2" s="3">
        <f>J2*(1+Calculations!$F$26)</f>
        <v>8006845679871.0107</v>
      </c>
      <c r="L2" s="3">
        <f>K2*(1+Calculations!$F$26)</f>
        <v>8200054092888.6611</v>
      </c>
      <c r="M2" s="3">
        <f>L2*(1+Calculations!$F$26)</f>
        <v>8397924702775.5039</v>
      </c>
      <c r="N2" s="3">
        <f>M2*(1+Calculations!$F$26)</f>
        <v>8600570010220.8594</v>
      </c>
      <c r="O2" s="3">
        <f>N2*(1+Calculations!$F$26)</f>
        <v>8808105230601.0215</v>
      </c>
      <c r="P2" s="3">
        <f>O2*(1+Calculations!$F$26)</f>
        <v>9020648359485.7422</v>
      </c>
      <c r="Q2" s="3">
        <f>P2*(1+Calculations!$F$26)</f>
        <v>9238320239725.4258</v>
      </c>
      <c r="R2" s="3">
        <f>Q2*(1+Calculations!$F$26)</f>
        <v>9461244630157.1582</v>
      </c>
      <c r="S2" s="3">
        <f>R2*(1+Calculations!$F$26)</f>
        <v>9689548275968.6367</v>
      </c>
      <c r="T2" s="3">
        <f>S2*(1+Calculations!$F$26)</f>
        <v>9923360980760.0156</v>
      </c>
      <c r="U2" s="3">
        <f>T2*(1+Calculations!$F$26)</f>
        <v>10162815680344.635</v>
      </c>
      <c r="V2" s="3">
        <f>U2*(1+Calculations!$F$26)</f>
        <v>10408048518330.582</v>
      </c>
      <c r="W2" s="3">
        <f>V2*(1+Calculations!$F$26)</f>
        <v>10659198923526.072</v>
      </c>
      <c r="X2" s="3">
        <f>W2*(1+Calculations!$F$26)</f>
        <v>10916409689212.654</v>
      </c>
      <c r="Y2" s="3">
        <f>X2*(1+Calculations!$F$26)</f>
        <v>11179827054331.307</v>
      </c>
      <c r="Z2" s="3">
        <f>Y2*(1+Calculations!$F$26)</f>
        <v>11449600786627.586</v>
      </c>
      <c r="AA2" s="3">
        <f>Z2*(1+Calculations!$F$26)</f>
        <v>11725884267803.109</v>
      </c>
      <c r="AB2" s="3">
        <f>AA2*(1+Calculations!$F$26)</f>
        <v>12008834580721.764</v>
      </c>
      <c r="AC2" s="3">
        <f>AB2*(1+Calculations!$F$26)</f>
        <v>12298612598720.246</v>
      </c>
      <c r="AD2" s="3">
        <f>AC2*(1+Calculations!$F$26)</f>
        <v>12595383077073.701</v>
      </c>
      <c r="AE2" s="3">
        <f>AD2*(1+Calculations!$F$26)</f>
        <v>12899314746668.461</v>
      </c>
      <c r="AF2" s="3">
        <f>AE2*(1+Calculations!$F$26)</f>
        <v>13210580409935.141</v>
      </c>
      <c r="AG2" s="3">
        <f>AF2*(1+Calculations!$F$26)</f>
        <v>13529357039096.645</v>
      </c>
      <c r="AH2" s="3">
        <f>AG2*(1+Calculations!$F$26)</f>
        <v>13855825876786.939</v>
      </c>
      <c r="AI2" s="3">
        <f>AH2*(1+Calculations!$F$26)</f>
        <v>14190172539097.787</v>
      </c>
      <c r="AJ2" s="3">
        <f>AI2*(1+Calculations!$F$26)</f>
        <v>14532587121112.049</v>
      </c>
    </row>
    <row r="3" spans="1:36">
      <c r="A3" s="3" t="s">
        <v>3</v>
      </c>
      <c r="B3" s="16">
        <f>Calculations!B17</f>
        <v>0</v>
      </c>
      <c r="C3" s="3">
        <f>B3*(1+Calculations!$F$26)</f>
        <v>0</v>
      </c>
      <c r="D3" s="3">
        <f>C3*(1+Calculations!$F$26)</f>
        <v>0</v>
      </c>
      <c r="E3" s="3">
        <f>D3*(1+Calculations!$F$26)</f>
        <v>0</v>
      </c>
      <c r="F3" s="3">
        <f>E3*(1+Calculations!$F$26)</f>
        <v>0</v>
      </c>
      <c r="G3" s="3">
        <f>F3*(1+Calculations!$F$26)</f>
        <v>0</v>
      </c>
      <c r="H3" s="3">
        <f>G3*(1+Calculations!$F$26)</f>
        <v>0</v>
      </c>
      <c r="I3" s="3">
        <f>H3*(1+Calculations!$F$26)</f>
        <v>0</v>
      </c>
      <c r="J3" s="3">
        <f>I3*(1+Calculations!$F$26)</f>
        <v>0</v>
      </c>
      <c r="K3" s="3">
        <f>J3*(1+Calculations!$F$26)</f>
        <v>0</v>
      </c>
      <c r="L3" s="3">
        <f>K3*(1+Calculations!$F$26)</f>
        <v>0</v>
      </c>
      <c r="M3" s="3">
        <f>L3*(1+Calculations!$F$26)</f>
        <v>0</v>
      </c>
      <c r="N3" s="3">
        <f>M3*(1+Calculations!$F$26)</f>
        <v>0</v>
      </c>
      <c r="O3" s="3">
        <f>N3*(1+Calculations!$F$26)</f>
        <v>0</v>
      </c>
      <c r="P3" s="3">
        <f>O3*(1+Calculations!$F$26)</f>
        <v>0</v>
      </c>
      <c r="Q3" s="3">
        <f>P3*(1+Calculations!$F$26)</f>
        <v>0</v>
      </c>
      <c r="R3" s="3">
        <f>Q3*(1+Calculations!$F$26)</f>
        <v>0</v>
      </c>
      <c r="S3" s="3">
        <f>R3*(1+Calculations!$F$26)</f>
        <v>0</v>
      </c>
      <c r="T3" s="3">
        <f>S3*(1+Calculations!$F$26)</f>
        <v>0</v>
      </c>
      <c r="U3" s="3">
        <f>T3*(1+Calculations!$F$26)</f>
        <v>0</v>
      </c>
      <c r="V3" s="3">
        <f>U3*(1+Calculations!$F$26)</f>
        <v>0</v>
      </c>
      <c r="W3" s="3">
        <f>V3*(1+Calculations!$F$26)</f>
        <v>0</v>
      </c>
      <c r="X3" s="3">
        <f>W3*(1+Calculations!$F$26)</f>
        <v>0</v>
      </c>
      <c r="Y3" s="3">
        <f>X3*(1+Calculations!$F$26)</f>
        <v>0</v>
      </c>
      <c r="Z3" s="3">
        <f>Y3*(1+Calculations!$F$26)</f>
        <v>0</v>
      </c>
      <c r="AA3" s="3">
        <f>Z3*(1+Calculations!$F$26)</f>
        <v>0</v>
      </c>
      <c r="AB3" s="3">
        <f>AA3*(1+Calculations!$F$26)</f>
        <v>0</v>
      </c>
      <c r="AC3" s="3">
        <f>AB3*(1+Calculations!$F$26)</f>
        <v>0</v>
      </c>
      <c r="AD3" s="3">
        <f>AC3*(1+Calculations!$F$26)</f>
        <v>0</v>
      </c>
      <c r="AE3" s="3">
        <f>AD3*(1+Calculations!$F$26)</f>
        <v>0</v>
      </c>
      <c r="AF3" s="3">
        <f>AE3*(1+Calculations!$F$26)</f>
        <v>0</v>
      </c>
      <c r="AG3" s="3">
        <f>AF3*(1+Calculations!$F$26)</f>
        <v>0</v>
      </c>
      <c r="AH3" s="3">
        <f>AG3*(1+Calculations!$F$26)</f>
        <v>0</v>
      </c>
      <c r="AI3" s="3">
        <f>AH3*(1+Calculations!$F$26)</f>
        <v>0</v>
      </c>
      <c r="AJ3" s="3">
        <f>AI3*(1+Calculations!$F$26)</f>
        <v>0</v>
      </c>
    </row>
    <row r="4" spans="1:36">
      <c r="A4" s="3" t="s">
        <v>4</v>
      </c>
      <c r="B4" s="15">
        <f>Calculations!B18</f>
        <v>60200962395000</v>
      </c>
      <c r="C4" s="3">
        <f>B4*(1+Calculations!$F$26)</f>
        <v>61653635878605.914</v>
      </c>
      <c r="D4" s="3">
        <f>C4*(1+Calculations!$F$26)</f>
        <v>63141362958799.305</v>
      </c>
      <c r="E4" s="3">
        <f>D4*(1+Calculations!$F$26)</f>
        <v>64664989492992.43</v>
      </c>
      <c r="F4" s="3">
        <f>E4*(1+Calculations!$F$26)</f>
        <v>66225381749477.805</v>
      </c>
      <c r="G4" s="3">
        <f>F4*(1+Calculations!$F$26)</f>
        <v>67823426899950.945</v>
      </c>
      <c r="H4" s="3">
        <f>G4*(1+Calculations!$F$26)</f>
        <v>69460033523917.906</v>
      </c>
      <c r="I4" s="3">
        <f>H4*(1+Calculations!$F$26)</f>
        <v>71136132125274.391</v>
      </c>
      <c r="J4" s="3">
        <f>I4*(1+Calculations!$F$26)</f>
        <v>72852675661350.078</v>
      </c>
      <c r="K4" s="3">
        <f>J4*(1+Calculations!$F$26)</f>
        <v>74610640084719.078</v>
      </c>
      <c r="L4" s="3">
        <f>K4*(1+Calculations!$F$26)</f>
        <v>76411024898084.422</v>
      </c>
      <c r="M4" s="3">
        <f>L4*(1+Calculations!$F$26)</f>
        <v>78254853722552.156</v>
      </c>
      <c r="N4" s="3">
        <f>M4*(1+Calculations!$F$26)</f>
        <v>80143174879618.125</v>
      </c>
      <c r="O4" s="3">
        <f>N4*(1+Calculations!$F$26)</f>
        <v>82077061987198.359</v>
      </c>
      <c r="P4" s="3">
        <f>O4*(1+Calculations!$F$26)</f>
        <v>84057614570041.875</v>
      </c>
      <c r="Q4" s="3">
        <f>P4*(1+Calculations!$F$26)</f>
        <v>86085958684872.969</v>
      </c>
      <c r="R4" s="3">
        <f>Q4*(1+Calculations!$F$26)</f>
        <v>88163247560618.516</v>
      </c>
      <c r="S4" s="3">
        <f>R4*(1+Calculations!$F$26)</f>
        <v>90290662254084.141</v>
      </c>
      <c r="T4" s="3">
        <f>S4*(1+Calculations!$F$26)</f>
        <v>92469412321452.156</v>
      </c>
      <c r="U4" s="3">
        <f>T4*(1+Calculations!$F$26)</f>
        <v>94700736505983.016</v>
      </c>
      <c r="V4" s="3">
        <f>U4*(1+Calculations!$F$26)</f>
        <v>96985903442311.234</v>
      </c>
      <c r="W4" s="3">
        <f>V4*(1+Calculations!$F$26)</f>
        <v>99326212377736.344</v>
      </c>
      <c r="X4" s="3">
        <f>W4*(1+Calculations!$F$26)</f>
        <v>101722993910918.8</v>
      </c>
      <c r="Y4" s="3">
        <f>X4*(1+Calculations!$F$26)</f>
        <v>104177610748400.97</v>
      </c>
      <c r="Z4" s="3">
        <f>Y4*(1+Calculations!$F$26)</f>
        <v>106691458479383.27</v>
      </c>
      <c r="AA4" s="3">
        <f>Z4*(1+Calculations!$F$26)</f>
        <v>109265966369195.91</v>
      </c>
      <c r="AB4" s="3">
        <f>AA4*(1+Calculations!$F$26)</f>
        <v>111902598171917.55</v>
      </c>
      <c r="AC4" s="3">
        <f>AB4*(1+Calculations!$F$26)</f>
        <v>114602852962602.66</v>
      </c>
      <c r="AD4" s="3">
        <f>AC4*(1+Calculations!$F$26)</f>
        <v>117368265989590.88</v>
      </c>
      <c r="AE4" s="3">
        <f>AD4*(1+Calculations!$F$26)</f>
        <v>120200409547383</v>
      </c>
      <c r="AF4" s="3">
        <f>AE4*(1+Calculations!$F$26)</f>
        <v>123100893870579.75</v>
      </c>
      <c r="AG4" s="3">
        <f>AF4*(1+Calculations!$F$26)</f>
        <v>126071368049391.72</v>
      </c>
      <c r="AH4" s="3">
        <f>AG4*(1+Calculations!$F$26)</f>
        <v>129113520967240.83</v>
      </c>
      <c r="AI4" s="3">
        <f>AH4*(1+Calculations!$F$26)</f>
        <v>132229082260986.61</v>
      </c>
      <c r="AJ4" s="3">
        <f>AI4*(1+Calculations!$F$26)</f>
        <v>135419823304323.06</v>
      </c>
    </row>
    <row r="5" spans="1:36">
      <c r="A5" s="3" t="s">
        <v>5</v>
      </c>
      <c r="B5" s="16">
        <f>Calculations!B19</f>
        <v>0</v>
      </c>
      <c r="C5" s="3">
        <f>B5*(1+Calculations!$F$26)</f>
        <v>0</v>
      </c>
      <c r="D5" s="3">
        <f>C5*(1+Calculations!$F$26)</f>
        <v>0</v>
      </c>
      <c r="E5" s="3">
        <f>D5*(1+Calculations!$F$26)</f>
        <v>0</v>
      </c>
      <c r="F5" s="3">
        <f>E5*(1+Calculations!$F$26)</f>
        <v>0</v>
      </c>
      <c r="G5" s="3">
        <f>F5*(1+Calculations!$F$26)</f>
        <v>0</v>
      </c>
      <c r="H5" s="3">
        <f>G5*(1+Calculations!$F$26)</f>
        <v>0</v>
      </c>
      <c r="I5" s="3">
        <f>H5*(1+Calculations!$F$26)</f>
        <v>0</v>
      </c>
      <c r="J5" s="3">
        <f>I5*(1+Calculations!$F$26)</f>
        <v>0</v>
      </c>
      <c r="K5" s="3">
        <f>J5*(1+Calculations!$F$26)</f>
        <v>0</v>
      </c>
      <c r="L5" s="3">
        <f>K5*(1+Calculations!$F$26)</f>
        <v>0</v>
      </c>
      <c r="M5" s="3">
        <f>L5*(1+Calculations!$F$26)</f>
        <v>0</v>
      </c>
      <c r="N5" s="3">
        <f>M5*(1+Calculations!$F$26)</f>
        <v>0</v>
      </c>
      <c r="O5" s="3">
        <f>N5*(1+Calculations!$F$26)</f>
        <v>0</v>
      </c>
      <c r="P5" s="3">
        <f>O5*(1+Calculations!$F$26)</f>
        <v>0</v>
      </c>
      <c r="Q5" s="3">
        <f>P5*(1+Calculations!$F$26)</f>
        <v>0</v>
      </c>
      <c r="R5" s="3">
        <f>Q5*(1+Calculations!$F$26)</f>
        <v>0</v>
      </c>
      <c r="S5" s="3">
        <f>R5*(1+Calculations!$F$26)</f>
        <v>0</v>
      </c>
      <c r="T5" s="3">
        <f>S5*(1+Calculations!$F$26)</f>
        <v>0</v>
      </c>
      <c r="U5" s="3">
        <f>T5*(1+Calculations!$F$26)</f>
        <v>0</v>
      </c>
      <c r="V5" s="3">
        <f>U5*(1+Calculations!$F$26)</f>
        <v>0</v>
      </c>
      <c r="W5" s="3">
        <f>V5*(1+Calculations!$F$26)</f>
        <v>0</v>
      </c>
      <c r="X5" s="3">
        <f>W5*(1+Calculations!$F$26)</f>
        <v>0</v>
      </c>
      <c r="Y5" s="3">
        <f>X5*(1+Calculations!$F$26)</f>
        <v>0</v>
      </c>
      <c r="Z5" s="3">
        <f>Y5*(1+Calculations!$F$26)</f>
        <v>0</v>
      </c>
      <c r="AA5" s="3">
        <f>Z5*(1+Calculations!$F$26)</f>
        <v>0</v>
      </c>
      <c r="AB5" s="3">
        <f>AA5*(1+Calculations!$F$26)</f>
        <v>0</v>
      </c>
      <c r="AC5" s="3">
        <f>AB5*(1+Calculations!$F$26)</f>
        <v>0</v>
      </c>
      <c r="AD5" s="3">
        <f>AC5*(1+Calculations!$F$26)</f>
        <v>0</v>
      </c>
      <c r="AE5" s="3">
        <f>AD5*(1+Calculations!$F$26)</f>
        <v>0</v>
      </c>
      <c r="AF5" s="3">
        <f>AE5*(1+Calculations!$F$26)</f>
        <v>0</v>
      </c>
      <c r="AG5" s="3">
        <f>AF5*(1+Calculations!$F$26)</f>
        <v>0</v>
      </c>
      <c r="AH5" s="3">
        <f>AG5*(1+Calculations!$F$26)</f>
        <v>0</v>
      </c>
      <c r="AI5" s="3">
        <f>AH5*(1+Calculations!$F$26)</f>
        <v>0</v>
      </c>
      <c r="AJ5" s="3">
        <f>AI5*(1+Calculations!$F$26)</f>
        <v>0</v>
      </c>
    </row>
    <row r="6" spans="1:36">
      <c r="A6" s="3" t="s">
        <v>6</v>
      </c>
      <c r="B6" s="16">
        <f>Calculations!B20</f>
        <v>0</v>
      </c>
      <c r="C6" s="3">
        <f>B6*(1+Calculations!$F$26)</f>
        <v>0</v>
      </c>
      <c r="D6" s="3">
        <f>C6*(1+Calculations!$F$26)</f>
        <v>0</v>
      </c>
      <c r="E6" s="3">
        <f>D6*(1+Calculations!$F$26)</f>
        <v>0</v>
      </c>
      <c r="F6" s="3">
        <f>E6*(1+Calculations!$F$26)</f>
        <v>0</v>
      </c>
      <c r="G6" s="3">
        <f>F6*(1+Calculations!$F$26)</f>
        <v>0</v>
      </c>
      <c r="H6" s="3">
        <f>G6*(1+Calculations!$F$26)</f>
        <v>0</v>
      </c>
      <c r="I6" s="3">
        <f>H6*(1+Calculations!$F$26)</f>
        <v>0</v>
      </c>
      <c r="J6" s="3">
        <f>I6*(1+Calculations!$F$26)</f>
        <v>0</v>
      </c>
      <c r="K6" s="3">
        <f>J6*(1+Calculations!$F$26)</f>
        <v>0</v>
      </c>
      <c r="L6" s="3">
        <f>K6*(1+Calculations!$F$26)</f>
        <v>0</v>
      </c>
      <c r="M6" s="3">
        <f>L6*(1+Calculations!$F$26)</f>
        <v>0</v>
      </c>
      <c r="N6" s="3">
        <f>M6*(1+Calculations!$F$26)</f>
        <v>0</v>
      </c>
      <c r="O6" s="3">
        <f>N6*(1+Calculations!$F$26)</f>
        <v>0</v>
      </c>
      <c r="P6" s="3">
        <f>O6*(1+Calculations!$F$26)</f>
        <v>0</v>
      </c>
      <c r="Q6" s="3">
        <f>P6*(1+Calculations!$F$26)</f>
        <v>0</v>
      </c>
      <c r="R6" s="3">
        <f>Q6*(1+Calculations!$F$26)</f>
        <v>0</v>
      </c>
      <c r="S6" s="3">
        <f>R6*(1+Calculations!$F$26)</f>
        <v>0</v>
      </c>
      <c r="T6" s="3">
        <f>S6*(1+Calculations!$F$26)</f>
        <v>0</v>
      </c>
      <c r="U6" s="3">
        <f>T6*(1+Calculations!$F$26)</f>
        <v>0</v>
      </c>
      <c r="V6" s="3">
        <f>U6*(1+Calculations!$F$26)</f>
        <v>0</v>
      </c>
      <c r="W6" s="3">
        <f>V6*(1+Calculations!$F$26)</f>
        <v>0</v>
      </c>
      <c r="X6" s="3">
        <f>W6*(1+Calculations!$F$26)</f>
        <v>0</v>
      </c>
      <c r="Y6" s="3">
        <f>X6*(1+Calculations!$F$26)</f>
        <v>0</v>
      </c>
      <c r="Z6" s="3">
        <f>Y6*(1+Calculations!$F$26)</f>
        <v>0</v>
      </c>
      <c r="AA6" s="3">
        <f>Z6*(1+Calculations!$F$26)</f>
        <v>0</v>
      </c>
      <c r="AB6" s="3">
        <f>AA6*(1+Calculations!$F$26)</f>
        <v>0</v>
      </c>
      <c r="AC6" s="3">
        <f>AB6*(1+Calculations!$F$26)</f>
        <v>0</v>
      </c>
      <c r="AD6" s="3">
        <f>AC6*(1+Calculations!$F$26)</f>
        <v>0</v>
      </c>
      <c r="AE6" s="3">
        <f>AD6*(1+Calculations!$F$26)</f>
        <v>0</v>
      </c>
      <c r="AF6" s="3">
        <f>AE6*(1+Calculations!$F$26)</f>
        <v>0</v>
      </c>
      <c r="AG6" s="3">
        <f>AF6*(1+Calculations!$F$26)</f>
        <v>0</v>
      </c>
      <c r="AH6" s="3">
        <f>AG6*(1+Calculations!$F$26)</f>
        <v>0</v>
      </c>
      <c r="AI6" s="3">
        <f>AH6*(1+Calculations!$F$26)</f>
        <v>0</v>
      </c>
      <c r="AJ6" s="3">
        <f>AI6*(1+Calculations!$F$26)</f>
        <v>0</v>
      </c>
    </row>
    <row r="7" spans="1:36">
      <c r="A7" s="3" t="s">
        <v>7</v>
      </c>
      <c r="B7" s="16">
        <f>Calculations!B21</f>
        <v>0</v>
      </c>
      <c r="C7" s="3">
        <f>B7*(1+Calculations!$F$26)</f>
        <v>0</v>
      </c>
      <c r="D7" s="3">
        <f>C7*(1+Calculations!$F$26)</f>
        <v>0</v>
      </c>
      <c r="E7" s="3">
        <f>D7*(1+Calculations!$F$26)</f>
        <v>0</v>
      </c>
      <c r="F7" s="3">
        <f>E7*(1+Calculations!$F$26)</f>
        <v>0</v>
      </c>
      <c r="G7" s="3">
        <f>F7*(1+Calculations!$F$26)</f>
        <v>0</v>
      </c>
      <c r="H7" s="3">
        <f>G7*(1+Calculations!$F$26)</f>
        <v>0</v>
      </c>
      <c r="I7" s="3">
        <f>H7*(1+Calculations!$F$26)</f>
        <v>0</v>
      </c>
      <c r="J7" s="3">
        <f>I7*(1+Calculations!$F$26)</f>
        <v>0</v>
      </c>
      <c r="K7" s="3">
        <f>J7*(1+Calculations!$F$26)</f>
        <v>0</v>
      </c>
      <c r="L7" s="3">
        <f>K7*(1+Calculations!$F$26)</f>
        <v>0</v>
      </c>
      <c r="M7" s="3">
        <f>L7*(1+Calculations!$F$26)</f>
        <v>0</v>
      </c>
      <c r="N7" s="3">
        <f>M7*(1+Calculations!$F$26)</f>
        <v>0</v>
      </c>
      <c r="O7" s="3">
        <f>N7*(1+Calculations!$F$26)</f>
        <v>0</v>
      </c>
      <c r="P7" s="3">
        <f>O7*(1+Calculations!$F$26)</f>
        <v>0</v>
      </c>
      <c r="Q7" s="3">
        <f>P7*(1+Calculations!$F$26)</f>
        <v>0</v>
      </c>
      <c r="R7" s="3">
        <f>Q7*(1+Calculations!$F$26)</f>
        <v>0</v>
      </c>
      <c r="S7" s="3">
        <f>R7*(1+Calculations!$F$26)</f>
        <v>0</v>
      </c>
      <c r="T7" s="3">
        <f>S7*(1+Calculations!$F$26)</f>
        <v>0</v>
      </c>
      <c r="U7" s="3">
        <f>T7*(1+Calculations!$F$26)</f>
        <v>0</v>
      </c>
      <c r="V7" s="3">
        <f>U7*(1+Calculations!$F$26)</f>
        <v>0</v>
      </c>
      <c r="W7" s="3">
        <f>V7*(1+Calculations!$F$26)</f>
        <v>0</v>
      </c>
      <c r="X7" s="3">
        <f>W7*(1+Calculations!$F$26)</f>
        <v>0</v>
      </c>
      <c r="Y7" s="3">
        <f>X7*(1+Calculations!$F$26)</f>
        <v>0</v>
      </c>
      <c r="Z7" s="3">
        <f>Y7*(1+Calculations!$F$26)</f>
        <v>0</v>
      </c>
      <c r="AA7" s="3">
        <f>Z7*(1+Calculations!$F$26)</f>
        <v>0</v>
      </c>
      <c r="AB7" s="3">
        <f>AA7*(1+Calculations!$F$26)</f>
        <v>0</v>
      </c>
      <c r="AC7" s="3">
        <f>AB7*(1+Calculations!$F$26)</f>
        <v>0</v>
      </c>
      <c r="AD7" s="3">
        <f>AC7*(1+Calculations!$F$26)</f>
        <v>0</v>
      </c>
      <c r="AE7" s="3">
        <f>AD7*(1+Calculations!$F$26)</f>
        <v>0</v>
      </c>
      <c r="AF7" s="3">
        <f>AE7*(1+Calculations!$F$26)</f>
        <v>0</v>
      </c>
      <c r="AG7" s="3">
        <f>AF7*(1+Calculations!$F$26)</f>
        <v>0</v>
      </c>
      <c r="AH7" s="3">
        <f>AG7*(1+Calculations!$F$26)</f>
        <v>0</v>
      </c>
      <c r="AI7" s="3">
        <f>AH7*(1+Calculations!$F$26)</f>
        <v>0</v>
      </c>
      <c r="AJ7" s="3">
        <f>AI7*(1+Calculations!$F$26)</f>
        <v>0</v>
      </c>
    </row>
    <row r="8" spans="1:36">
      <c r="A8" s="3" t="s">
        <v>9</v>
      </c>
      <c r="B8" s="16">
        <f>Calculations!B22</f>
        <v>0</v>
      </c>
      <c r="C8" s="3">
        <f>B8*(1+Calculations!$F$26)</f>
        <v>0</v>
      </c>
      <c r="D8" s="3">
        <f>C8*(1+Calculations!$F$26)</f>
        <v>0</v>
      </c>
      <c r="E8" s="3">
        <f>D8*(1+Calculations!$F$26)</f>
        <v>0</v>
      </c>
      <c r="F8" s="3">
        <f>E8*(1+Calculations!$F$26)</f>
        <v>0</v>
      </c>
      <c r="G8" s="3">
        <f>F8*(1+Calculations!$F$26)</f>
        <v>0</v>
      </c>
      <c r="H8" s="3">
        <f>G8*(1+Calculations!$F$26)</f>
        <v>0</v>
      </c>
      <c r="I8" s="3">
        <f>H8*(1+Calculations!$F$26)</f>
        <v>0</v>
      </c>
      <c r="J8" s="3">
        <f>I8*(1+Calculations!$F$26)</f>
        <v>0</v>
      </c>
      <c r="K8" s="3">
        <f>J8*(1+Calculations!$F$26)</f>
        <v>0</v>
      </c>
      <c r="L8" s="3">
        <f>K8*(1+Calculations!$F$26)</f>
        <v>0</v>
      </c>
      <c r="M8" s="3">
        <f>L8*(1+Calculations!$F$26)</f>
        <v>0</v>
      </c>
      <c r="N8" s="3">
        <f>M8*(1+Calculations!$F$26)</f>
        <v>0</v>
      </c>
      <c r="O8" s="3">
        <f>N8*(1+Calculations!$F$26)</f>
        <v>0</v>
      </c>
      <c r="P8" s="3">
        <f>O8*(1+Calculations!$F$26)</f>
        <v>0</v>
      </c>
      <c r="Q8" s="3">
        <f>P8*(1+Calculations!$F$26)</f>
        <v>0</v>
      </c>
      <c r="R8" s="3">
        <f>Q8*(1+Calculations!$F$26)</f>
        <v>0</v>
      </c>
      <c r="S8" s="3">
        <f>R8*(1+Calculations!$F$26)</f>
        <v>0</v>
      </c>
      <c r="T8" s="3">
        <f>S8*(1+Calculations!$F$26)</f>
        <v>0</v>
      </c>
      <c r="U8" s="3">
        <f>T8*(1+Calculations!$F$26)</f>
        <v>0</v>
      </c>
      <c r="V8" s="3">
        <f>U8*(1+Calculations!$F$26)</f>
        <v>0</v>
      </c>
      <c r="W8" s="3">
        <f>V8*(1+Calculations!$F$26)</f>
        <v>0</v>
      </c>
      <c r="X8" s="3">
        <f>W8*(1+Calculations!$F$26)</f>
        <v>0</v>
      </c>
      <c r="Y8" s="3">
        <f>X8*(1+Calculations!$F$26)</f>
        <v>0</v>
      </c>
      <c r="Z8" s="3">
        <f>Y8*(1+Calculations!$F$26)</f>
        <v>0</v>
      </c>
      <c r="AA8" s="3">
        <f>Z8*(1+Calculations!$F$26)</f>
        <v>0</v>
      </c>
      <c r="AB8" s="3">
        <f>AA8*(1+Calculations!$F$26)</f>
        <v>0</v>
      </c>
      <c r="AC8" s="3">
        <f>AB8*(1+Calculations!$F$26)</f>
        <v>0</v>
      </c>
      <c r="AD8" s="3">
        <f>AC8*(1+Calculations!$F$26)</f>
        <v>0</v>
      </c>
      <c r="AE8" s="3">
        <f>AD8*(1+Calculations!$F$26)</f>
        <v>0</v>
      </c>
      <c r="AF8" s="3">
        <f>AE8*(1+Calculations!$F$26)</f>
        <v>0</v>
      </c>
      <c r="AG8" s="3">
        <f>AF8*(1+Calculations!$F$26)</f>
        <v>0</v>
      </c>
      <c r="AH8" s="3">
        <f>AG8*(1+Calculations!$F$26)</f>
        <v>0</v>
      </c>
      <c r="AI8" s="3">
        <f>AH8*(1+Calculations!$F$26)</f>
        <v>0</v>
      </c>
      <c r="AJ8" s="3">
        <f>AI8*(1+Calculations!$F$26)</f>
        <v>0</v>
      </c>
    </row>
    <row r="9" spans="1:36">
      <c r="A9" s="3" t="s">
        <v>8</v>
      </c>
      <c r="B9" s="15">
        <f>Calculations!B23</f>
        <v>53973013141600</v>
      </c>
      <c r="C9" s="3">
        <f>B9*(1+Calculations!$F$26)</f>
        <v>55275403699855.062</v>
      </c>
      <c r="D9" s="3">
        <f>C9*(1+Calculations!$F$26)</f>
        <v>56609221467144.789</v>
      </c>
      <c r="E9" s="3">
        <f>D9*(1+Calculations!$F$26)</f>
        <v>57975224794688.375</v>
      </c>
      <c r="F9" s="3">
        <f>E9*(1+Calculations!$F$26)</f>
        <v>59374190333025.531</v>
      </c>
      <c r="G9" s="3">
        <f>F9*(1+Calculations!$F$26)</f>
        <v>60806913473586.5</v>
      </c>
      <c r="H9" s="3">
        <f>G9*(1+Calculations!$F$26)</f>
        <v>62274208800917.266</v>
      </c>
      <c r="I9" s="3">
        <f>H9*(1+Calculations!$F$26)</f>
        <v>63776910555817.188</v>
      </c>
      <c r="J9" s="3">
        <f>I9*(1+Calculations!$F$26)</f>
        <v>65315873109652.32</v>
      </c>
      <c r="K9" s="3">
        <f>J9*(1+Calculations!$F$26)</f>
        <v>66891971450114.086</v>
      </c>
      <c r="L9" s="3">
        <f>K9*(1+Calculations!$F$26)</f>
        <v>68506101678699.523</v>
      </c>
      <c r="M9" s="3">
        <f>L9*(1+Calculations!$F$26)</f>
        <v>70159181520195.93</v>
      </c>
      <c r="N9" s="3">
        <f>M9*(1+Calculations!$F$26)</f>
        <v>71852150844459.547</v>
      </c>
      <c r="O9" s="3">
        <f>N9*(1+Calculations!$F$26)</f>
        <v>73585972200785.047</v>
      </c>
      <c r="P9" s="3">
        <f>O9*(1+Calculations!$F$26)</f>
        <v>75361631365169.453</v>
      </c>
      <c r="Q9" s="3">
        <f>P9*(1+Calculations!$F$26)</f>
        <v>77180137900781.891</v>
      </c>
      <c r="R9" s="3">
        <f>Q9*(1+Calculations!$F$26)</f>
        <v>79042525731957.594</v>
      </c>
      <c r="S9" s="3">
        <f>R9*(1+Calculations!$F$26)</f>
        <v>80949853732042.688</v>
      </c>
      <c r="T9" s="3">
        <f>S9*(1+Calculations!$F$26)</f>
        <v>82903206325423.859</v>
      </c>
      <c r="U9" s="3">
        <f>T9*(1+Calculations!$F$26)</f>
        <v>84903694104085.281</v>
      </c>
      <c r="V9" s="3">
        <f>U9*(1+Calculations!$F$26)</f>
        <v>86952454459043.266</v>
      </c>
      <c r="W9" s="3">
        <f>V9*(1+Calculations!$F$26)</f>
        <v>89050652227017.719</v>
      </c>
      <c r="X9" s="3">
        <f>W9*(1+Calculations!$F$26)</f>
        <v>91199480352708.031</v>
      </c>
      <c r="Y9" s="3">
        <f>X9*(1+Calculations!$F$26)</f>
        <v>93400160567049.938</v>
      </c>
      <c r="Z9" s="3">
        <f>Y9*(1+Calculations!$F$26)</f>
        <v>95653944081839.016</v>
      </c>
      <c r="AA9" s="3">
        <f>Z9*(1+Calculations!$F$26)</f>
        <v>97962112301115.719</v>
      </c>
      <c r="AB9" s="3">
        <f>AA9*(1+Calculations!$F$26)</f>
        <v>100325977549716.38</v>
      </c>
      <c r="AC9" s="3">
        <f>AB9*(1+Calculations!$F$26)</f>
        <v>102746883819404.52</v>
      </c>
      <c r="AD9" s="3">
        <f>AC9*(1+Calculations!$F$26)</f>
        <v>105226207533006.53</v>
      </c>
      <c r="AE9" s="3">
        <f>AD9*(1+Calculations!$F$26)</f>
        <v>107765358326986.33</v>
      </c>
      <c r="AF9" s="3">
        <f>AE9*(1+Calculations!$F$26)</f>
        <v>110365779852903.75</v>
      </c>
      <c r="AG9" s="3">
        <f>AF9*(1+Calculations!$F$26)</f>
        <v>113028950598212.59</v>
      </c>
      <c r="AH9" s="3">
        <f>AG9*(1+Calculations!$F$26)</f>
        <v>115756384726864.73</v>
      </c>
      <c r="AI9" s="3">
        <f>AH9*(1+Calculations!$F$26)</f>
        <v>118549632940198.41</v>
      </c>
      <c r="AJ9" s="3">
        <f>AI9*(1+Calculations!$F$26)</f>
        <v>121410283358600.09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BAU Energy Use by Industry</vt:lpstr>
      <vt:lpstr>Agriculture Energy Consumption</vt:lpstr>
      <vt:lpstr>Growth Rates</vt:lpstr>
      <vt:lpstr>Growth Rates Calc</vt:lpstr>
      <vt:lpstr>Calculations</vt:lpstr>
      <vt:lpstr>CRE-generación por modalidad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2014-03-20T21:01:41Z</dcterms:created>
  <dcterms:modified xsi:type="dcterms:W3CDTF">2018-06-05T15:31:13Z</dcterms:modified>
</cp:coreProperties>
</file>