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Policy Solutions Project\Mexico\PERAC\Step4\"/>
    </mc:Choice>
  </mc:AlternateContent>
  <bookViews>
    <workbookView xWindow="120" yWindow="105" windowWidth="22995" windowHeight="10800" activeTab="5"/>
  </bookViews>
  <sheets>
    <sheet name="About" sheetId="1" r:id="rId1"/>
    <sheet name="Country Selector" sheetId="20" r:id="rId2"/>
    <sheet name="Cross-Page Data" sheetId="62" r:id="rId3"/>
    <sheet name="BAU Process Emissions" sheetId="52" r:id="rId4"/>
    <sheet name="Process Emissions Multipliers" sheetId="51" r:id="rId5"/>
    <sheet name="Cement" sheetId="30" r:id="rId6"/>
    <sheet name="PERAC-MCAbMC-cement-CC" sheetId="29" r:id="rId7"/>
    <sheet name="PERAC-MCAbMC-mining-MR" sheetId="19" r:id="rId8"/>
    <sheet name="PERAC-MCAbMC-mining-MD" sheetId="21" r:id="rId9"/>
    <sheet name="PERAC-MCAbMC-chemicals-CP" sheetId="65" r:id="rId10"/>
    <sheet name="PERAC-MCAbMC-ngps-WT" sheetId="25" r:id="rId11"/>
    <sheet name="PERAC-MCAbMC-ngps-MR" sheetId="26" r:id="rId12"/>
    <sheet name="PERAC-MCAbMC-waste-MR" sheetId="23" r:id="rId13"/>
    <sheet name="PERAC-MCAbMC-waste-MD" sheetId="24" r:id="rId14"/>
    <sheet name="PERAC-MCAbMC-ag-CM" sheetId="40" r:id="rId15"/>
    <sheet name="PERAC-MCAbMC-ag-RC" sheetId="41" r:id="rId16"/>
    <sheet name="PERAC-MCAbMC-ag-LM" sheetId="42" r:id="rId17"/>
    <sheet name="PERAC-MCAbMC-other-WT" sheetId="27" r:id="rId18"/>
    <sheet name="PERAC-MCAbMC-other-CP" sheetId="28" r:id="rId19"/>
    <sheet name="Coal Baselines" sheetId="54" r:id="rId20"/>
    <sheet name="Coal mining 2010" sheetId="4" r:id="rId21"/>
    <sheet name="Coal mining 2020" sheetId="5" r:id="rId22"/>
    <sheet name="Coal mining 2030" sheetId="6" r:id="rId23"/>
    <sheet name="Chemicals Baselines" sheetId="55" r:id="rId24"/>
    <sheet name="Chemicals 2010" sheetId="7" r:id="rId25"/>
    <sheet name="Chemicals 2020" sheetId="8" r:id="rId26"/>
    <sheet name="Chemicals 2030" sheetId="9" r:id="rId27"/>
    <sheet name="NGPS Baselines" sheetId="56" r:id="rId28"/>
    <sheet name="NGPS 2010" sheetId="10" r:id="rId29"/>
    <sheet name="NGPS 2020" sheetId="11" r:id="rId30"/>
    <sheet name="NGPS 2030" sheetId="12" r:id="rId31"/>
    <sheet name="Waste Baselines" sheetId="57" r:id="rId32"/>
    <sheet name="Waste 2010" sheetId="13" r:id="rId33"/>
    <sheet name="Waste 2020" sheetId="14" r:id="rId34"/>
    <sheet name="Waste 2030" sheetId="15" r:id="rId35"/>
    <sheet name="Other Baselines" sheetId="58" r:id="rId36"/>
    <sheet name="Other 2010" sheetId="16" r:id="rId37"/>
    <sheet name="Other 2020" sheetId="17" r:id="rId38"/>
    <sheet name="Other 2030" sheetId="18" r:id="rId39"/>
    <sheet name="Soil Baselines" sheetId="59" r:id="rId40"/>
    <sheet name="Soil 2010" sheetId="31" r:id="rId41"/>
    <sheet name="Soil 2020" sheetId="32" r:id="rId42"/>
    <sheet name="Soil 2030" sheetId="33" r:id="rId43"/>
    <sheet name="Rice Baselines" sheetId="60" r:id="rId44"/>
    <sheet name="Ric 2010" sheetId="34" r:id="rId45"/>
    <sheet name="Ric 2020" sheetId="35" r:id="rId46"/>
    <sheet name="Ric 2030" sheetId="36" r:id="rId47"/>
    <sheet name="Livestock Baselines" sheetId="61" r:id="rId48"/>
    <sheet name="Liv 2010" sheetId="37" r:id="rId49"/>
    <sheet name="Liv 2020" sheetId="38" r:id="rId50"/>
    <sheet name="Liv 2030" sheetId="39" r:id="rId51"/>
  </sheets>
  <externalReferences>
    <externalReference r:id="rId52"/>
  </externalReferences>
  <definedNames>
    <definedName name="CH4_to_CO2e">'Cross-Page Data'!$C$12</definedName>
    <definedName name="data_2010" localSheetId="20">'Coal mining 2010'!$B$9:$S$185</definedName>
    <definedName name="data_2010" localSheetId="28">'NGPS 2010'!$B$9:$S$185</definedName>
    <definedName name="data_2020" localSheetId="21">'Coal mining 2020'!$B$8:$S$184</definedName>
    <definedName name="data_2020" localSheetId="29">'NGPS 2020'!$B$9:$S$185</definedName>
    <definedName name="data_2030" localSheetId="22">'Coal mining 2030'!$B$9:$S$185</definedName>
    <definedName name="data_2030" localSheetId="30">'NGPS 2030'!$B$9:$S$185</definedName>
    <definedName name="N2O_to_CO2e">'Cross-Page Data'!$C$13</definedName>
    <definedName name="Regions">'Country Selector'!$D$2:$D$18</definedName>
  </definedNames>
  <calcPr calcId="162913" iterate="1" iterateDelta="1.0000000000000001E-5"/>
</workbook>
</file>

<file path=xl/calcChain.xml><?xml version="1.0" encoding="utf-8"?>
<calcChain xmlns="http://schemas.openxmlformats.org/spreadsheetml/2006/main">
  <c r="E28" i="51" l="1"/>
  <c r="E24" i="51"/>
  <c r="E20" i="51"/>
  <c r="E16" i="51"/>
  <c r="E12" i="51"/>
  <c r="E8" i="51"/>
  <c r="E4" i="51"/>
  <c r="D28" i="51"/>
  <c r="D24" i="51"/>
  <c r="D20" i="51"/>
  <c r="D16" i="51"/>
  <c r="D12" i="51"/>
  <c r="D8" i="51"/>
  <c r="D4" i="51"/>
  <c r="C28" i="51"/>
  <c r="C24" i="51"/>
  <c r="C20" i="51"/>
  <c r="C16" i="51"/>
  <c r="C12" i="51"/>
  <c r="C8" i="51"/>
  <c r="C4" i="51"/>
  <c r="C32" i="51"/>
  <c r="D32" i="51"/>
  <c r="E32" i="51"/>
  <c r="B32" i="51"/>
  <c r="B28" i="51" l="1"/>
  <c r="B24" i="51"/>
  <c r="B4" i="51"/>
  <c r="B12" i="51"/>
  <c r="B20" i="51"/>
  <c r="B16" i="51"/>
  <c r="B8" i="51"/>
  <c r="R57" i="52" l="1"/>
  <c r="S57" i="52" s="1"/>
  <c r="Q57" i="52"/>
  <c r="P57" i="52"/>
  <c r="O57" i="52"/>
  <c r="N57" i="52"/>
  <c r="M57" i="52"/>
  <c r="L57" i="52"/>
  <c r="K57" i="52"/>
  <c r="J57" i="52"/>
  <c r="I57" i="52"/>
  <c r="H57" i="52"/>
  <c r="G57" i="52"/>
  <c r="F57" i="52"/>
  <c r="E57" i="52"/>
  <c r="D57" i="52"/>
  <c r="C57" i="52"/>
  <c r="B57" i="52"/>
  <c r="J56" i="52"/>
  <c r="K56" i="52" s="1"/>
  <c r="L56" i="52" s="1"/>
  <c r="M56" i="52" s="1"/>
  <c r="N56" i="52" s="1"/>
  <c r="O56" i="52" s="1"/>
  <c r="P56" i="52" s="1"/>
  <c r="Q56" i="52" s="1"/>
  <c r="R56" i="52" s="1"/>
  <c r="S56" i="52" s="1"/>
  <c r="T56" i="52" s="1"/>
  <c r="U56" i="52" s="1"/>
  <c r="V56" i="52" s="1"/>
  <c r="W56" i="52" s="1"/>
  <c r="X56" i="52" s="1"/>
  <c r="Y56" i="52" s="1"/>
  <c r="Z56" i="52" s="1"/>
  <c r="AA56" i="52" s="1"/>
  <c r="AB56" i="52" s="1"/>
  <c r="AC56" i="52" s="1"/>
  <c r="AD56" i="52" s="1"/>
  <c r="AE56" i="52" s="1"/>
  <c r="AF56" i="52" s="1"/>
  <c r="AG56" i="52" s="1"/>
  <c r="AH56" i="52" s="1"/>
  <c r="AI56" i="52" s="1"/>
  <c r="AJ56" i="52" s="1"/>
  <c r="AK56" i="52" s="1"/>
  <c r="B56" i="52"/>
  <c r="C56" i="52" s="1"/>
  <c r="D56" i="52" s="1"/>
  <c r="E56" i="52" s="1"/>
  <c r="F56" i="52" s="1"/>
  <c r="G56" i="52" s="1"/>
  <c r="H56" i="52" s="1"/>
  <c r="I56" i="52" s="1"/>
  <c r="B55" i="52"/>
  <c r="C55" i="52" s="1"/>
  <c r="B54" i="52"/>
  <c r="R53" i="52"/>
  <c r="Q53" i="52"/>
  <c r="P53" i="52"/>
  <c r="O53" i="52"/>
  <c r="N53" i="52"/>
  <c r="M53" i="52"/>
  <c r="L53" i="52"/>
  <c r="K53" i="52"/>
  <c r="J53" i="52"/>
  <c r="I53" i="52"/>
  <c r="H53" i="52"/>
  <c r="G53" i="52"/>
  <c r="F53" i="52"/>
  <c r="E53" i="52"/>
  <c r="D53" i="52"/>
  <c r="C53" i="52"/>
  <c r="B53" i="52"/>
  <c r="B50" i="52"/>
  <c r="C50" i="52" s="1"/>
  <c r="D50" i="52" s="1"/>
  <c r="E50" i="52" s="1"/>
  <c r="F50" i="52" s="1"/>
  <c r="G50" i="52" s="1"/>
  <c r="H50" i="52" s="1"/>
  <c r="I50" i="52" s="1"/>
  <c r="J50" i="52" s="1"/>
  <c r="K50" i="52" s="1"/>
  <c r="L50" i="52" s="1"/>
  <c r="M50" i="52" s="1"/>
  <c r="N50" i="52" s="1"/>
  <c r="O50" i="52" s="1"/>
  <c r="P50" i="52" s="1"/>
  <c r="Q50" i="52" s="1"/>
  <c r="R50" i="52" s="1"/>
  <c r="S50" i="52" s="1"/>
  <c r="T50" i="52" s="1"/>
  <c r="U50" i="52" s="1"/>
  <c r="V50" i="52" s="1"/>
  <c r="W50" i="52" s="1"/>
  <c r="X50" i="52" s="1"/>
  <c r="Y50" i="52" s="1"/>
  <c r="Z50" i="52" s="1"/>
  <c r="AA50" i="52" s="1"/>
  <c r="AB50" i="52" s="1"/>
  <c r="AC50" i="52" s="1"/>
  <c r="AD50" i="52" s="1"/>
  <c r="AE50" i="52" s="1"/>
  <c r="AF50" i="52" s="1"/>
  <c r="AG50" i="52" s="1"/>
  <c r="AH50" i="52" s="1"/>
  <c r="AI50" i="52" s="1"/>
  <c r="AJ50" i="52" s="1"/>
  <c r="AK50" i="52" s="1"/>
  <c r="B49" i="52"/>
  <c r="C49" i="52" s="1"/>
  <c r="D49" i="52" s="1"/>
  <c r="E49" i="52" s="1"/>
  <c r="F49" i="52" s="1"/>
  <c r="G49" i="52" s="1"/>
  <c r="H49" i="52" s="1"/>
  <c r="R48" i="52"/>
  <c r="Q48" i="52"/>
  <c r="P48" i="52"/>
  <c r="O48" i="52"/>
  <c r="N48" i="52"/>
  <c r="M48" i="52"/>
  <c r="L48" i="52"/>
  <c r="K48" i="52"/>
  <c r="J48" i="52"/>
  <c r="I48" i="52"/>
  <c r="H48" i="52"/>
  <c r="G48" i="52"/>
  <c r="F48" i="52"/>
  <c r="E48" i="52"/>
  <c r="D48" i="52"/>
  <c r="C48" i="52"/>
  <c r="B48" i="52"/>
  <c r="B40" i="52" s="1"/>
  <c r="F47" i="52"/>
  <c r="G47" i="52" s="1"/>
  <c r="H47" i="52" s="1"/>
  <c r="I47" i="52" s="1"/>
  <c r="J47" i="52" s="1"/>
  <c r="K47" i="52" s="1"/>
  <c r="L47" i="52" s="1"/>
  <c r="M47" i="52" s="1"/>
  <c r="N47" i="52" s="1"/>
  <c r="O47" i="52" s="1"/>
  <c r="P47" i="52" s="1"/>
  <c r="Q47" i="52" s="1"/>
  <c r="R47" i="52" s="1"/>
  <c r="S47" i="52" s="1"/>
  <c r="T47" i="52" s="1"/>
  <c r="U47" i="52" s="1"/>
  <c r="V47" i="52" s="1"/>
  <c r="W47" i="52" s="1"/>
  <c r="X47" i="52" s="1"/>
  <c r="Y47" i="52" s="1"/>
  <c r="Z47" i="52" s="1"/>
  <c r="AA47" i="52" s="1"/>
  <c r="AB47" i="52" s="1"/>
  <c r="AC47" i="52" s="1"/>
  <c r="AD47" i="52" s="1"/>
  <c r="AE47" i="52" s="1"/>
  <c r="AF47" i="52" s="1"/>
  <c r="AG47" i="52" s="1"/>
  <c r="AH47" i="52" s="1"/>
  <c r="AI47" i="52" s="1"/>
  <c r="AJ47" i="52" s="1"/>
  <c r="AK47" i="52" s="1"/>
  <c r="B47" i="52"/>
  <c r="C47" i="52" s="1"/>
  <c r="D47" i="52" s="1"/>
  <c r="E47" i="52" s="1"/>
  <c r="B46" i="52"/>
  <c r="C46" i="52" s="1"/>
  <c r="D46" i="52" s="1"/>
  <c r="E46" i="52" s="1"/>
  <c r="F46" i="52" s="1"/>
  <c r="G46" i="52" s="1"/>
  <c r="H46" i="52" s="1"/>
  <c r="I46" i="52" s="1"/>
  <c r="J46" i="52" s="1"/>
  <c r="K46" i="52" s="1"/>
  <c r="L46" i="52" s="1"/>
  <c r="M46" i="52" s="1"/>
  <c r="N46" i="52" s="1"/>
  <c r="O46" i="52" s="1"/>
  <c r="P46" i="52" s="1"/>
  <c r="Q46" i="52" s="1"/>
  <c r="R46" i="52" s="1"/>
  <c r="S46" i="52" s="1"/>
  <c r="T46" i="52" s="1"/>
  <c r="U46" i="52" s="1"/>
  <c r="V46" i="52" s="1"/>
  <c r="W46" i="52" s="1"/>
  <c r="X46" i="52" s="1"/>
  <c r="Y46" i="52" s="1"/>
  <c r="Z46" i="52" s="1"/>
  <c r="AA46" i="52" s="1"/>
  <c r="AB46" i="52" s="1"/>
  <c r="AC46" i="52" s="1"/>
  <c r="AD46" i="52" s="1"/>
  <c r="AE46" i="52" s="1"/>
  <c r="AF46" i="52" s="1"/>
  <c r="AG46" i="52" s="1"/>
  <c r="AH46" i="52" s="1"/>
  <c r="AI46" i="52" s="1"/>
  <c r="AJ46" i="52" s="1"/>
  <c r="AK46" i="52" s="1"/>
  <c r="C45" i="52"/>
  <c r="D45" i="52" s="1"/>
  <c r="E45" i="52" s="1"/>
  <c r="F45" i="52" s="1"/>
  <c r="G45" i="52" s="1"/>
  <c r="H45" i="52" s="1"/>
  <c r="I45" i="52" s="1"/>
  <c r="J45" i="52" s="1"/>
  <c r="K45" i="52" s="1"/>
  <c r="L45" i="52" s="1"/>
  <c r="M45" i="52" s="1"/>
  <c r="N45" i="52" s="1"/>
  <c r="O45" i="52" s="1"/>
  <c r="P45" i="52" s="1"/>
  <c r="Q45" i="52" s="1"/>
  <c r="R45" i="52" s="1"/>
  <c r="S45" i="52" s="1"/>
  <c r="T45" i="52" s="1"/>
  <c r="U45" i="52" s="1"/>
  <c r="V45" i="52" s="1"/>
  <c r="W45" i="52" s="1"/>
  <c r="X45" i="52" s="1"/>
  <c r="Y45" i="52" s="1"/>
  <c r="Z45" i="52" s="1"/>
  <c r="AA45" i="52" s="1"/>
  <c r="AB45" i="52" s="1"/>
  <c r="AC45" i="52" s="1"/>
  <c r="AD45" i="52" s="1"/>
  <c r="AE45" i="52" s="1"/>
  <c r="AF45" i="52" s="1"/>
  <c r="AG45" i="52" s="1"/>
  <c r="AH45" i="52" s="1"/>
  <c r="AI45" i="52" s="1"/>
  <c r="AJ45" i="52" s="1"/>
  <c r="AK45" i="52" s="1"/>
  <c r="B45" i="52"/>
  <c r="C44" i="52"/>
  <c r="D44" i="52" s="1"/>
  <c r="B44" i="52"/>
  <c r="C43" i="52"/>
  <c r="D43" i="52" s="1"/>
  <c r="B43" i="52"/>
  <c r="B42" i="52"/>
  <c r="C41" i="52"/>
  <c r="B41" i="52"/>
  <c r="E40" i="52"/>
  <c r="D40" i="52"/>
  <c r="C40" i="52"/>
  <c r="C37" i="52"/>
  <c r="B37" i="52"/>
  <c r="K36" i="52"/>
  <c r="G36" i="52"/>
  <c r="H36" i="52" s="1"/>
  <c r="I36" i="52" s="1"/>
  <c r="J36" i="52" s="1"/>
  <c r="C36" i="52"/>
  <c r="D36" i="52" s="1"/>
  <c r="E36" i="52" s="1"/>
  <c r="F36" i="52" s="1"/>
  <c r="B36" i="52"/>
  <c r="B35" i="52"/>
  <c r="C35" i="52" s="1"/>
  <c r="B34" i="52"/>
  <c r="J33" i="52"/>
  <c r="I33" i="52"/>
  <c r="H33" i="52"/>
  <c r="F33" i="52"/>
  <c r="E33" i="52"/>
  <c r="D33" i="52"/>
  <c r="C33" i="52"/>
  <c r="B33" i="52"/>
  <c r="B32" i="52"/>
  <c r="AK29" i="52"/>
  <c r="AJ29" i="52"/>
  <c r="AI29" i="52"/>
  <c r="AH29" i="52"/>
  <c r="AG29" i="52"/>
  <c r="AF29" i="52"/>
  <c r="AE29" i="52"/>
  <c r="AD29" i="52"/>
  <c r="AC29" i="52"/>
  <c r="AB29" i="52"/>
  <c r="AA29" i="52"/>
  <c r="Z29" i="52"/>
  <c r="Y29" i="52"/>
  <c r="X29" i="52"/>
  <c r="W29" i="52"/>
  <c r="V29" i="52"/>
  <c r="U29" i="52"/>
  <c r="T2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AK28" i="52"/>
  <c r="AJ28" i="52"/>
  <c r="AI28" i="52"/>
  <c r="AH28" i="52"/>
  <c r="AG28" i="52"/>
  <c r="AF28" i="52"/>
  <c r="AE28" i="52"/>
  <c r="AD28" i="52"/>
  <c r="AC28" i="52"/>
  <c r="AB28" i="52"/>
  <c r="AA28" i="52"/>
  <c r="Z28" i="52"/>
  <c r="Y28" i="52"/>
  <c r="X28" i="52"/>
  <c r="W28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Q25" i="52"/>
  <c r="R25" i="52" s="1"/>
  <c r="S25" i="52" s="1"/>
  <c r="T25" i="52" s="1"/>
  <c r="T19" i="52" s="1"/>
  <c r="P25" i="52"/>
  <c r="O25" i="52"/>
  <c r="N25" i="52"/>
  <c r="M25" i="52"/>
  <c r="M19" i="52" s="1"/>
  <c r="L25" i="52"/>
  <c r="K25" i="52"/>
  <c r="J25" i="52"/>
  <c r="I25" i="52"/>
  <c r="I19" i="52" s="1"/>
  <c r="H25" i="52"/>
  <c r="G25" i="52"/>
  <c r="F25" i="52"/>
  <c r="E25" i="52"/>
  <c r="E19" i="52" s="1"/>
  <c r="D25" i="52"/>
  <c r="C25" i="52"/>
  <c r="B25" i="52"/>
  <c r="U24" i="52"/>
  <c r="V24" i="52" s="1"/>
  <c r="W24" i="52" s="1"/>
  <c r="X24" i="52" s="1"/>
  <c r="X18" i="52" s="1"/>
  <c r="Q24" i="52"/>
  <c r="R24" i="52" s="1"/>
  <c r="S24" i="52" s="1"/>
  <c r="T24" i="52" s="1"/>
  <c r="P24" i="52"/>
  <c r="O24" i="52"/>
  <c r="N24" i="52"/>
  <c r="M24" i="52"/>
  <c r="L24" i="52"/>
  <c r="K24" i="52"/>
  <c r="J24" i="52"/>
  <c r="I24" i="52"/>
  <c r="H24" i="52"/>
  <c r="G24" i="52"/>
  <c r="F24" i="52"/>
  <c r="E24" i="52"/>
  <c r="D24" i="52"/>
  <c r="C24" i="52"/>
  <c r="B24" i="52"/>
  <c r="Q23" i="52"/>
  <c r="R23" i="52" s="1"/>
  <c r="S23" i="52" s="1"/>
  <c r="P23" i="52"/>
  <c r="O23" i="52"/>
  <c r="N23" i="52"/>
  <c r="M23" i="52"/>
  <c r="L23" i="52"/>
  <c r="K23" i="52"/>
  <c r="J23" i="52"/>
  <c r="I23" i="52"/>
  <c r="H23" i="52"/>
  <c r="G23" i="52"/>
  <c r="F23" i="52"/>
  <c r="E23" i="52"/>
  <c r="D23" i="52"/>
  <c r="C23" i="52"/>
  <c r="B23" i="52"/>
  <c r="Q22" i="52"/>
  <c r="R22" i="52" s="1"/>
  <c r="S22" i="52" s="1"/>
  <c r="P22" i="52"/>
  <c r="O22" i="52"/>
  <c r="N22" i="52"/>
  <c r="M22" i="52"/>
  <c r="M20" i="52" s="1"/>
  <c r="L22" i="52"/>
  <c r="L20" i="52" s="1"/>
  <c r="K22" i="52"/>
  <c r="J22" i="52"/>
  <c r="I22" i="52"/>
  <c r="I20" i="52" s="1"/>
  <c r="H22" i="52"/>
  <c r="H20" i="52" s="1"/>
  <c r="G22" i="52"/>
  <c r="F22" i="52"/>
  <c r="E22" i="52"/>
  <c r="E20" i="52" s="1"/>
  <c r="D22" i="52"/>
  <c r="D20" i="52" s="1"/>
  <c r="C22" i="52"/>
  <c r="B22" i="52"/>
  <c r="Q21" i="52"/>
  <c r="P21" i="52"/>
  <c r="O21" i="52"/>
  <c r="N21" i="52"/>
  <c r="M21" i="52"/>
  <c r="L21" i="52"/>
  <c r="K21" i="52"/>
  <c r="J21" i="52"/>
  <c r="I21" i="52"/>
  <c r="H21" i="52"/>
  <c r="G21" i="52"/>
  <c r="F21" i="52"/>
  <c r="E21" i="52"/>
  <c r="D21" i="52"/>
  <c r="C21" i="52"/>
  <c r="B21" i="52"/>
  <c r="R20" i="52"/>
  <c r="P20" i="52"/>
  <c r="O20" i="52"/>
  <c r="N20" i="52"/>
  <c r="K20" i="52"/>
  <c r="J20" i="52"/>
  <c r="G20" i="52"/>
  <c r="F20" i="52"/>
  <c r="C20" i="52"/>
  <c r="B20" i="52"/>
  <c r="R19" i="52"/>
  <c r="P19" i="52"/>
  <c r="O19" i="52"/>
  <c r="N19" i="52"/>
  <c r="L19" i="52"/>
  <c r="K19" i="52"/>
  <c r="J19" i="52"/>
  <c r="H19" i="52"/>
  <c r="G19" i="52"/>
  <c r="F19" i="52"/>
  <c r="D19" i="52"/>
  <c r="C19" i="52"/>
  <c r="B19" i="52"/>
  <c r="V18" i="52"/>
  <c r="T18" i="52"/>
  <c r="S18" i="52"/>
  <c r="R18" i="52"/>
  <c r="Q18" i="52"/>
  <c r="P18" i="52"/>
  <c r="O18" i="52"/>
  <c r="N18" i="52"/>
  <c r="M18" i="52"/>
  <c r="L18" i="52"/>
  <c r="K18" i="52"/>
  <c r="J18" i="52"/>
  <c r="I18" i="52"/>
  <c r="H18" i="52"/>
  <c r="G18" i="52"/>
  <c r="F18" i="52"/>
  <c r="E18" i="52"/>
  <c r="D18" i="52"/>
  <c r="C18" i="52"/>
  <c r="B18" i="52"/>
  <c r="R15" i="52"/>
  <c r="S15" i="52" s="1"/>
  <c r="Q15" i="52"/>
  <c r="P15" i="52"/>
  <c r="O15" i="52"/>
  <c r="N15" i="52"/>
  <c r="M15" i="52"/>
  <c r="L15" i="52"/>
  <c r="K15" i="52"/>
  <c r="J15" i="52"/>
  <c r="I15" i="52"/>
  <c r="H15" i="52"/>
  <c r="G15" i="52"/>
  <c r="F15" i="52"/>
  <c r="E15" i="52"/>
  <c r="D15" i="52"/>
  <c r="C15" i="52"/>
  <c r="B15" i="52"/>
  <c r="R14" i="52"/>
  <c r="Q14" i="52"/>
  <c r="P14" i="52"/>
  <c r="O14" i="52"/>
  <c r="N14" i="52"/>
  <c r="M14" i="52"/>
  <c r="L14" i="52"/>
  <c r="K14" i="52"/>
  <c r="J14" i="52"/>
  <c r="I14" i="52"/>
  <c r="H14" i="52"/>
  <c r="G14" i="52"/>
  <c r="F14" i="52"/>
  <c r="E14" i="52"/>
  <c r="D14" i="52"/>
  <c r="C14" i="52"/>
  <c r="B14" i="52"/>
  <c r="N11" i="52"/>
  <c r="O11" i="52" s="1"/>
  <c r="M11" i="52"/>
  <c r="L11" i="52"/>
  <c r="K11" i="52"/>
  <c r="J11" i="52"/>
  <c r="I11" i="52"/>
  <c r="H11" i="52"/>
  <c r="G11" i="52"/>
  <c r="F11" i="52"/>
  <c r="E11" i="52"/>
  <c r="D11" i="52"/>
  <c r="C11" i="52"/>
  <c r="B11" i="52"/>
  <c r="N10" i="52"/>
  <c r="O10" i="52" s="1"/>
  <c r="M10" i="52"/>
  <c r="L10" i="52"/>
  <c r="K10" i="52"/>
  <c r="J10" i="52"/>
  <c r="I10" i="52"/>
  <c r="H10" i="52"/>
  <c r="G10" i="52"/>
  <c r="F10" i="52"/>
  <c r="E10" i="52"/>
  <c r="D10" i="52"/>
  <c r="C10" i="52"/>
  <c r="B10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N8" i="52"/>
  <c r="M8" i="52"/>
  <c r="L8" i="52"/>
  <c r="K8" i="52"/>
  <c r="J8" i="52"/>
  <c r="I8" i="52"/>
  <c r="H8" i="52"/>
  <c r="G8" i="52"/>
  <c r="F8" i="52"/>
  <c r="E8" i="52"/>
  <c r="D8" i="52"/>
  <c r="C8" i="52"/>
  <c r="B8" i="52"/>
  <c r="R5" i="52"/>
  <c r="S5" i="52" s="1"/>
  <c r="Q5" i="52"/>
  <c r="P5" i="52"/>
  <c r="O5" i="52"/>
  <c r="N5" i="52"/>
  <c r="M5" i="52"/>
  <c r="L5" i="52"/>
  <c r="K5" i="52"/>
  <c r="J5" i="52"/>
  <c r="I5" i="52"/>
  <c r="H5" i="52"/>
  <c r="G5" i="52"/>
  <c r="F5" i="52"/>
  <c r="E5" i="52"/>
  <c r="D5" i="52"/>
  <c r="C5" i="52"/>
  <c r="B5" i="52"/>
  <c r="R4" i="52"/>
  <c r="Q4" i="52"/>
  <c r="P4" i="52"/>
  <c r="O4" i="52"/>
  <c r="N4" i="52"/>
  <c r="M4" i="52"/>
  <c r="L4" i="52"/>
  <c r="K4" i="52"/>
  <c r="J4" i="52"/>
  <c r="I4" i="52"/>
  <c r="H4" i="52"/>
  <c r="G4" i="52"/>
  <c r="F4" i="52"/>
  <c r="E4" i="52"/>
  <c r="D4" i="52"/>
  <c r="C4" i="52"/>
  <c r="B4" i="52"/>
  <c r="P11" i="52" l="1"/>
  <c r="O9" i="52"/>
  <c r="T15" i="52"/>
  <c r="S14" i="52"/>
  <c r="T5" i="52"/>
  <c r="S4" i="52"/>
  <c r="P10" i="52"/>
  <c r="O8" i="52"/>
  <c r="W18" i="52"/>
  <c r="S19" i="52"/>
  <c r="T22" i="52"/>
  <c r="S20" i="52"/>
  <c r="Y24" i="52"/>
  <c r="U25" i="52"/>
  <c r="D35" i="52"/>
  <c r="C34" i="52"/>
  <c r="L36" i="52"/>
  <c r="K33" i="52"/>
  <c r="D37" i="52"/>
  <c r="C32" i="52"/>
  <c r="T23" i="52"/>
  <c r="S21" i="52"/>
  <c r="G40" i="52"/>
  <c r="U18" i="52"/>
  <c r="Q19" i="52"/>
  <c r="Q20" i="52"/>
  <c r="R21" i="52"/>
  <c r="E43" i="52"/>
  <c r="D42" i="52"/>
  <c r="I49" i="52"/>
  <c r="H40" i="52"/>
  <c r="G33" i="52"/>
  <c r="C42" i="52"/>
  <c r="E44" i="52"/>
  <c r="D41" i="52"/>
  <c r="F40" i="52"/>
  <c r="S48" i="52"/>
  <c r="D55" i="52"/>
  <c r="C54" i="52"/>
  <c r="T57" i="52"/>
  <c r="S53" i="52"/>
  <c r="F43" i="52" l="1"/>
  <c r="E42" i="52"/>
  <c r="U57" i="52"/>
  <c r="T53" i="52"/>
  <c r="T48" i="52"/>
  <c r="E37" i="52"/>
  <c r="D32" i="52"/>
  <c r="D34" i="52"/>
  <c r="E35" i="52"/>
  <c r="U22" i="52"/>
  <c r="T20" i="52"/>
  <c r="Q10" i="52"/>
  <c r="P8" i="52"/>
  <c r="U15" i="52"/>
  <c r="T14" i="52"/>
  <c r="F44" i="52"/>
  <c r="E41" i="52"/>
  <c r="J49" i="52"/>
  <c r="I40" i="52"/>
  <c r="V25" i="52"/>
  <c r="U19" i="52"/>
  <c r="E55" i="52"/>
  <c r="D54" i="52"/>
  <c r="U23" i="52"/>
  <c r="T21" i="52"/>
  <c r="M36" i="52"/>
  <c r="L33" i="52"/>
  <c r="Z24" i="52"/>
  <c r="Y18" i="52"/>
  <c r="U5" i="52"/>
  <c r="T4" i="52"/>
  <c r="Q11" i="52"/>
  <c r="P9" i="52"/>
  <c r="U4" i="52" l="1"/>
  <c r="V5" i="52"/>
  <c r="N36" i="52"/>
  <c r="M33" i="52"/>
  <c r="E54" i="52"/>
  <c r="F55" i="52"/>
  <c r="K49" i="52"/>
  <c r="J40" i="52"/>
  <c r="U14" i="52"/>
  <c r="V15" i="52"/>
  <c r="V22" i="52"/>
  <c r="U20" i="52"/>
  <c r="F37" i="52"/>
  <c r="E32" i="52"/>
  <c r="U53" i="52"/>
  <c r="V57" i="52"/>
  <c r="F35" i="52"/>
  <c r="E34" i="52"/>
  <c r="Q9" i="52"/>
  <c r="R11" i="52"/>
  <c r="AA24" i="52"/>
  <c r="Z18" i="52"/>
  <c r="V23" i="52"/>
  <c r="U21" i="52"/>
  <c r="W25" i="52"/>
  <c r="V19" i="52"/>
  <c r="F41" i="52"/>
  <c r="G44" i="52"/>
  <c r="Q8" i="52"/>
  <c r="R10" i="52"/>
  <c r="U48" i="52"/>
  <c r="F42" i="52"/>
  <c r="G43" i="52"/>
  <c r="W57" i="52" l="1"/>
  <c r="V53" i="52"/>
  <c r="V48" i="52"/>
  <c r="W23" i="52"/>
  <c r="V21" i="52"/>
  <c r="W22" i="52"/>
  <c r="V20" i="52"/>
  <c r="L49" i="52"/>
  <c r="K40" i="52"/>
  <c r="O36" i="52"/>
  <c r="N33" i="52"/>
  <c r="S11" i="52"/>
  <c r="R9" i="52"/>
  <c r="H43" i="52"/>
  <c r="G42" i="52"/>
  <c r="V14" i="52"/>
  <c r="W15" i="52"/>
  <c r="G55" i="52"/>
  <c r="F54" i="52"/>
  <c r="V4" i="52"/>
  <c r="W5" i="52"/>
  <c r="H44" i="52"/>
  <c r="G41" i="52"/>
  <c r="S10" i="52"/>
  <c r="R8" i="52"/>
  <c r="X25" i="52"/>
  <c r="W19" i="52"/>
  <c r="AB24" i="52"/>
  <c r="AA18" i="52"/>
  <c r="G35" i="52"/>
  <c r="F34" i="52"/>
  <c r="G37" i="52"/>
  <c r="F32" i="52"/>
  <c r="H35" i="52" l="1"/>
  <c r="G34" i="52"/>
  <c r="Y25" i="52"/>
  <c r="X19" i="52"/>
  <c r="I44" i="52"/>
  <c r="H41" i="52"/>
  <c r="H55" i="52"/>
  <c r="G54" i="52"/>
  <c r="I43" i="52"/>
  <c r="H42" i="52"/>
  <c r="P36" i="52"/>
  <c r="O33" i="52"/>
  <c r="X22" i="52"/>
  <c r="W20" i="52"/>
  <c r="W48" i="52"/>
  <c r="X5" i="52"/>
  <c r="W4" i="52"/>
  <c r="X15" i="52"/>
  <c r="W14" i="52"/>
  <c r="H37" i="52"/>
  <c r="G32" i="52"/>
  <c r="AC24" i="52"/>
  <c r="AB18" i="52"/>
  <c r="T10" i="52"/>
  <c r="S8" i="52"/>
  <c r="T11" i="52"/>
  <c r="S9" i="52"/>
  <c r="M49" i="52"/>
  <c r="L40" i="52"/>
  <c r="X23" i="52"/>
  <c r="W21" i="52"/>
  <c r="X57" i="52"/>
  <c r="W53" i="52"/>
  <c r="U11" i="52" l="1"/>
  <c r="T9" i="52"/>
  <c r="AD24" i="52"/>
  <c r="AC18" i="52"/>
  <c r="Y15" i="52"/>
  <c r="X14" i="52"/>
  <c r="X48" i="52"/>
  <c r="Q36" i="52"/>
  <c r="P33" i="52"/>
  <c r="I55" i="52"/>
  <c r="H54" i="52"/>
  <c r="Z25" i="52"/>
  <c r="Y19" i="52"/>
  <c r="X21" i="52"/>
  <c r="Y23" i="52"/>
  <c r="Y57" i="52"/>
  <c r="X53" i="52"/>
  <c r="M40" i="52"/>
  <c r="N49" i="52"/>
  <c r="U10" i="52"/>
  <c r="T8" i="52"/>
  <c r="I37" i="52"/>
  <c r="H32" i="52"/>
  <c r="Y5" i="52"/>
  <c r="X4" i="52"/>
  <c r="Y22" i="52"/>
  <c r="X20" i="52"/>
  <c r="J43" i="52"/>
  <c r="I42" i="52"/>
  <c r="J44" i="52"/>
  <c r="I41" i="52"/>
  <c r="H34" i="52"/>
  <c r="I35" i="52"/>
  <c r="Z23" i="52" l="1"/>
  <c r="Y21" i="52"/>
  <c r="J41" i="52"/>
  <c r="K44" i="52"/>
  <c r="Z22" i="52"/>
  <c r="Y20" i="52"/>
  <c r="J37" i="52"/>
  <c r="I32" i="52"/>
  <c r="I54" i="52"/>
  <c r="J55" i="52"/>
  <c r="Y48" i="52"/>
  <c r="AE24" i="52"/>
  <c r="AD18" i="52"/>
  <c r="O49" i="52"/>
  <c r="N40" i="52"/>
  <c r="J35" i="52"/>
  <c r="I34" i="52"/>
  <c r="J42" i="52"/>
  <c r="K43" i="52"/>
  <c r="Y4" i="52"/>
  <c r="Z5" i="52"/>
  <c r="U8" i="52"/>
  <c r="V10" i="52"/>
  <c r="Y53" i="52"/>
  <c r="Z57" i="52"/>
  <c r="AA25" i="52"/>
  <c r="Z19" i="52"/>
  <c r="R36" i="52"/>
  <c r="Q33" i="52"/>
  <c r="Y14" i="52"/>
  <c r="Z15" i="52"/>
  <c r="U9" i="52"/>
  <c r="V11" i="52"/>
  <c r="L43" i="52" l="1"/>
  <c r="K42" i="52"/>
  <c r="L44" i="52"/>
  <c r="K41" i="52"/>
  <c r="AB25" i="52"/>
  <c r="AA19" i="52"/>
  <c r="P49" i="52"/>
  <c r="O40" i="52"/>
  <c r="Z48" i="52"/>
  <c r="K37" i="52"/>
  <c r="J32" i="52"/>
  <c r="V8" i="52"/>
  <c r="W10" i="52"/>
  <c r="Z4" i="52"/>
  <c r="AA5" i="52"/>
  <c r="K55" i="52"/>
  <c r="J54" i="52"/>
  <c r="AA15" i="52"/>
  <c r="Z14" i="52"/>
  <c r="V9" i="52"/>
  <c r="W11" i="52"/>
  <c r="AA57" i="52"/>
  <c r="Z53" i="52"/>
  <c r="S36" i="52"/>
  <c r="R33" i="52"/>
  <c r="K35" i="52"/>
  <c r="J34" i="52"/>
  <c r="AF24" i="52"/>
  <c r="AE18" i="52"/>
  <c r="AA22" i="52"/>
  <c r="Z20" i="52"/>
  <c r="AA23" i="52"/>
  <c r="Z21" i="52"/>
  <c r="AB5" i="52" l="1"/>
  <c r="AA4" i="52"/>
  <c r="AB22" i="52"/>
  <c r="AA20" i="52"/>
  <c r="L35" i="52"/>
  <c r="K34" i="52"/>
  <c r="AB57" i="52"/>
  <c r="AA53" i="52"/>
  <c r="AB15" i="52"/>
  <c r="AA14" i="52"/>
  <c r="L37" i="52"/>
  <c r="K32" i="52"/>
  <c r="Q49" i="52"/>
  <c r="P40" i="52"/>
  <c r="M44" i="52"/>
  <c r="L41" i="52"/>
  <c r="X10" i="52"/>
  <c r="W8" i="52"/>
  <c r="X11" i="52"/>
  <c r="W9" i="52"/>
  <c r="AB23" i="52"/>
  <c r="AA21" i="52"/>
  <c r="AG24" i="52"/>
  <c r="AF18" i="52"/>
  <c r="T36" i="52"/>
  <c r="S33" i="52"/>
  <c r="L55" i="52"/>
  <c r="K54" i="52"/>
  <c r="AA48" i="52"/>
  <c r="AC25" i="52"/>
  <c r="AB19" i="52"/>
  <c r="M43" i="52"/>
  <c r="L42" i="52"/>
  <c r="AD25" i="52" l="1"/>
  <c r="AC19" i="52"/>
  <c r="Y11" i="52"/>
  <c r="X9" i="52"/>
  <c r="N44" i="52"/>
  <c r="M41" i="52"/>
  <c r="M37" i="52"/>
  <c r="L32" i="52"/>
  <c r="AC57" i="52"/>
  <c r="AB53" i="52"/>
  <c r="AB20" i="52"/>
  <c r="AC22" i="52"/>
  <c r="M55" i="52"/>
  <c r="L54" i="52"/>
  <c r="AH24" i="52"/>
  <c r="AG18" i="52"/>
  <c r="N43" i="52"/>
  <c r="M42" i="52"/>
  <c r="AB48" i="52"/>
  <c r="U36" i="52"/>
  <c r="T33" i="52"/>
  <c r="AB21" i="52"/>
  <c r="AC23" i="52"/>
  <c r="Y10" i="52"/>
  <c r="X8" i="52"/>
  <c r="Q40" i="52"/>
  <c r="R49" i="52"/>
  <c r="AC15" i="52"/>
  <c r="AB14" i="52"/>
  <c r="L34" i="52"/>
  <c r="M35" i="52"/>
  <c r="AC5" i="52"/>
  <c r="AB4" i="52"/>
  <c r="AD23" i="52" l="1"/>
  <c r="AC21" i="52"/>
  <c r="AC48" i="52"/>
  <c r="AI24" i="52"/>
  <c r="AH18" i="52"/>
  <c r="N37" i="52"/>
  <c r="M32" i="52"/>
  <c r="Y9" i="52"/>
  <c r="Z11" i="52"/>
  <c r="N35" i="52"/>
  <c r="M34" i="52"/>
  <c r="AD22" i="52"/>
  <c r="AC20" i="52"/>
  <c r="S49" i="52"/>
  <c r="R40" i="52"/>
  <c r="AC4" i="52"/>
  <c r="AD5" i="52"/>
  <c r="AC14" i="52"/>
  <c r="AD15" i="52"/>
  <c r="Y8" i="52"/>
  <c r="Z10" i="52"/>
  <c r="V36" i="52"/>
  <c r="U33" i="52"/>
  <c r="N42" i="52"/>
  <c r="O43" i="52"/>
  <c r="M54" i="52"/>
  <c r="N55" i="52"/>
  <c r="AC53" i="52"/>
  <c r="AD57" i="52"/>
  <c r="N41" i="52"/>
  <c r="O44" i="52"/>
  <c r="AE25" i="52"/>
  <c r="AD19" i="52"/>
  <c r="O55" i="52" l="1"/>
  <c r="N54" i="52"/>
  <c r="W36" i="52"/>
  <c r="V33" i="52"/>
  <c r="T49" i="52"/>
  <c r="S40" i="52"/>
  <c r="O35" i="52"/>
  <c r="N34" i="52"/>
  <c r="O37" i="52"/>
  <c r="N32" i="52"/>
  <c r="AD48" i="52"/>
  <c r="P44" i="52"/>
  <c r="O41" i="52"/>
  <c r="AE57" i="52"/>
  <c r="AD53" i="52"/>
  <c r="P43" i="52"/>
  <c r="O42" i="52"/>
  <c r="AA11" i="52"/>
  <c r="Z9" i="52"/>
  <c r="AD14" i="52"/>
  <c r="AE15" i="52"/>
  <c r="Z8" i="52"/>
  <c r="AA10" i="52"/>
  <c r="AD4" i="52"/>
  <c r="AE5" i="52"/>
  <c r="AF25" i="52"/>
  <c r="AE19" i="52"/>
  <c r="AE22" i="52"/>
  <c r="AD20" i="52"/>
  <c r="AJ24" i="52"/>
  <c r="AI18" i="52"/>
  <c r="AE23" i="52"/>
  <c r="AD21" i="52"/>
  <c r="AB11" i="52" l="1"/>
  <c r="AA9" i="52"/>
  <c r="AF57" i="52"/>
  <c r="AE53" i="52"/>
  <c r="AE48" i="52"/>
  <c r="P35" i="52"/>
  <c r="O34" i="52"/>
  <c r="X36" i="52"/>
  <c r="W33" i="52"/>
  <c r="AF19" i="52"/>
  <c r="AG25" i="52"/>
  <c r="AF5" i="52"/>
  <c r="AE4" i="52"/>
  <c r="AF15" i="52"/>
  <c r="AE14" i="52"/>
  <c r="AB10" i="52"/>
  <c r="AA8" i="52"/>
  <c r="AK24" i="52"/>
  <c r="AK18" i="52" s="1"/>
  <c r="AJ18" i="52"/>
  <c r="AF23" i="52"/>
  <c r="AE21" i="52"/>
  <c r="AF22" i="52"/>
  <c r="AE20" i="52"/>
  <c r="Q43" i="52"/>
  <c r="P42" i="52"/>
  <c r="Q44" i="52"/>
  <c r="P41" i="52"/>
  <c r="P37" i="52"/>
  <c r="O32" i="52"/>
  <c r="U49" i="52"/>
  <c r="T40" i="52"/>
  <c r="P55" i="52"/>
  <c r="O54" i="52"/>
  <c r="Q55" i="52" l="1"/>
  <c r="P54" i="52"/>
  <c r="R44" i="52"/>
  <c r="Q41" i="52"/>
  <c r="AF20" i="52"/>
  <c r="AG22" i="52"/>
  <c r="AG15" i="52"/>
  <c r="AF14" i="52"/>
  <c r="P34" i="52"/>
  <c r="Q35" i="52"/>
  <c r="AG57" i="52"/>
  <c r="AF53" i="52"/>
  <c r="AH25" i="52"/>
  <c r="AG19" i="52"/>
  <c r="V49" i="52"/>
  <c r="U40" i="52"/>
  <c r="Q37" i="52"/>
  <c r="P32" i="52"/>
  <c r="R43" i="52"/>
  <c r="Q42" i="52"/>
  <c r="AG23" i="52"/>
  <c r="AF21" i="52"/>
  <c r="AC10" i="52"/>
  <c r="AB8" i="52"/>
  <c r="AG5" i="52"/>
  <c r="AF4" i="52"/>
  <c r="Y36" i="52"/>
  <c r="X33" i="52"/>
  <c r="AF48" i="52"/>
  <c r="AC11" i="52"/>
  <c r="AB9" i="52"/>
  <c r="AC9" i="52" l="1"/>
  <c r="AD11" i="52"/>
  <c r="AC8" i="52"/>
  <c r="AD10" i="52"/>
  <c r="R42" i="52"/>
  <c r="S43" i="52"/>
  <c r="W49" i="52"/>
  <c r="V40" i="52"/>
  <c r="AG53" i="52"/>
  <c r="AH57" i="52"/>
  <c r="AG14" i="52"/>
  <c r="AH15" i="52"/>
  <c r="R41" i="52"/>
  <c r="S44" i="52"/>
  <c r="R35" i="52"/>
  <c r="Q34" i="52"/>
  <c r="AH22" i="52"/>
  <c r="AG20" i="52"/>
  <c r="Z36" i="52"/>
  <c r="Y33" i="52"/>
  <c r="AG48" i="52"/>
  <c r="AG4" i="52"/>
  <c r="AH5" i="52"/>
  <c r="AH23" i="52"/>
  <c r="AG21" i="52"/>
  <c r="R37" i="52"/>
  <c r="Q32" i="52"/>
  <c r="AI25" i="52"/>
  <c r="AH19" i="52"/>
  <c r="Q54" i="52"/>
  <c r="R55" i="52"/>
  <c r="S55" i="52" l="1"/>
  <c r="R54" i="52"/>
  <c r="AE10" i="52"/>
  <c r="AD8" i="52"/>
  <c r="R32" i="52"/>
  <c r="S37" i="52"/>
  <c r="Z33" i="52"/>
  <c r="AA36" i="52"/>
  <c r="S35" i="52"/>
  <c r="R34" i="52"/>
  <c r="X49" i="52"/>
  <c r="W40" i="52"/>
  <c r="AH4" i="52"/>
  <c r="AI5" i="52"/>
  <c r="T44" i="52"/>
  <c r="S41" i="52"/>
  <c r="AE11" i="52"/>
  <c r="AD9" i="52"/>
  <c r="AI15" i="52"/>
  <c r="AH14" i="52"/>
  <c r="AI57" i="52"/>
  <c r="AH53" i="52"/>
  <c r="T43" i="52"/>
  <c r="S42" i="52"/>
  <c r="AJ25" i="52"/>
  <c r="AI19" i="52"/>
  <c r="AI23" i="52"/>
  <c r="AH21" i="52"/>
  <c r="AH48" i="52"/>
  <c r="AI22" i="52"/>
  <c r="AH20" i="52"/>
  <c r="AJ23" i="52" l="1"/>
  <c r="AI21" i="52"/>
  <c r="U43" i="52"/>
  <c r="T42" i="52"/>
  <c r="AJ15" i="52"/>
  <c r="AI14" i="52"/>
  <c r="U44" i="52"/>
  <c r="T41" i="52"/>
  <c r="Y49" i="52"/>
  <c r="X40" i="52"/>
  <c r="AF10" i="52"/>
  <c r="AE8" i="52"/>
  <c r="AI48" i="52"/>
  <c r="AJ5" i="52"/>
  <c r="AI4" i="52"/>
  <c r="T37" i="52"/>
  <c r="S32" i="52"/>
  <c r="AB36" i="52"/>
  <c r="AA33" i="52"/>
  <c r="AJ22" i="52"/>
  <c r="AI20" i="52"/>
  <c r="AJ19" i="52"/>
  <c r="AK25" i="52"/>
  <c r="AK19" i="52" s="1"/>
  <c r="AJ57" i="52"/>
  <c r="AI53" i="52"/>
  <c r="AF11" i="52"/>
  <c r="AE9" i="52"/>
  <c r="T35" i="52"/>
  <c r="S34" i="52"/>
  <c r="T55" i="52"/>
  <c r="S54" i="52"/>
  <c r="AG11" i="52" l="1"/>
  <c r="AF9" i="52"/>
  <c r="AK5" i="52"/>
  <c r="AK4" i="52" s="1"/>
  <c r="AJ4" i="52"/>
  <c r="AG10" i="52"/>
  <c r="AF8" i="52"/>
  <c r="V44" i="52"/>
  <c r="U41" i="52"/>
  <c r="V43" i="52"/>
  <c r="U42" i="52"/>
  <c r="U55" i="52"/>
  <c r="T54" i="52"/>
  <c r="AC36" i="52"/>
  <c r="AB33" i="52"/>
  <c r="T34" i="52"/>
  <c r="U35" i="52"/>
  <c r="AK57" i="52"/>
  <c r="AK53" i="52" s="1"/>
  <c r="AJ53" i="52"/>
  <c r="AK22" i="52"/>
  <c r="AK20" i="52" s="1"/>
  <c r="AJ20" i="52"/>
  <c r="U37" i="52"/>
  <c r="T32" i="52"/>
  <c r="AJ48" i="52"/>
  <c r="Z49" i="52"/>
  <c r="Y40" i="52"/>
  <c r="AK15" i="52"/>
  <c r="AK14" i="52" s="1"/>
  <c r="AJ14" i="52"/>
  <c r="AK23" i="52"/>
  <c r="AK21" i="52" s="1"/>
  <c r="AJ21" i="52"/>
  <c r="V35" i="52" l="1"/>
  <c r="U34" i="52"/>
  <c r="AK48" i="52"/>
  <c r="U54" i="52"/>
  <c r="V55" i="52"/>
  <c r="V41" i="52"/>
  <c r="W44" i="52"/>
  <c r="AA49" i="52"/>
  <c r="Z40" i="52"/>
  <c r="V37" i="52"/>
  <c r="U32" i="52"/>
  <c r="AD36" i="52"/>
  <c r="AC33" i="52"/>
  <c r="V42" i="52"/>
  <c r="W43" i="52"/>
  <c r="AG8" i="52"/>
  <c r="AH10" i="52"/>
  <c r="AG9" i="52"/>
  <c r="AH11" i="52"/>
  <c r="X43" i="52" l="1"/>
  <c r="W42" i="52"/>
  <c r="W37" i="52"/>
  <c r="V32" i="52"/>
  <c r="AI11" i="52"/>
  <c r="AH9" i="52"/>
  <c r="X44" i="52"/>
  <c r="W41" i="52"/>
  <c r="W55" i="52"/>
  <c r="V54" i="52"/>
  <c r="AH8" i="52"/>
  <c r="AI10" i="52"/>
  <c r="AE36" i="52"/>
  <c r="AD33" i="52"/>
  <c r="AB49" i="52"/>
  <c r="AA40" i="52"/>
  <c r="W35" i="52"/>
  <c r="V34" i="52"/>
  <c r="AC49" i="52" l="1"/>
  <c r="AB40" i="52"/>
  <c r="Y44" i="52"/>
  <c r="X41" i="52"/>
  <c r="X37" i="52"/>
  <c r="W32" i="52"/>
  <c r="X35" i="52"/>
  <c r="W34" i="52"/>
  <c r="AJ11" i="52"/>
  <c r="AI9" i="52"/>
  <c r="AF36" i="52"/>
  <c r="AE33" i="52"/>
  <c r="X55" i="52"/>
  <c r="W54" i="52"/>
  <c r="AJ10" i="52"/>
  <c r="AI8" i="52"/>
  <c r="Y43" i="52"/>
  <c r="X42" i="52"/>
  <c r="AK10" i="52" l="1"/>
  <c r="AK8" i="52" s="1"/>
  <c r="AJ8" i="52"/>
  <c r="AG36" i="52"/>
  <c r="AF33" i="52"/>
  <c r="X34" i="52"/>
  <c r="Y35" i="52"/>
  <c r="Z44" i="52"/>
  <c r="Y41" i="52"/>
  <c r="Z43" i="52"/>
  <c r="Y42" i="52"/>
  <c r="Y55" i="52"/>
  <c r="X54" i="52"/>
  <c r="AK11" i="52"/>
  <c r="AK9" i="52" s="1"/>
  <c r="AJ9" i="52"/>
  <c r="Y37" i="52"/>
  <c r="X32" i="52"/>
  <c r="AD49" i="52"/>
  <c r="AC40" i="52"/>
  <c r="Z37" i="52" l="1"/>
  <c r="Y32" i="52"/>
  <c r="Y54" i="52"/>
  <c r="Z55" i="52"/>
  <c r="Z41" i="52"/>
  <c r="AA44" i="52"/>
  <c r="AH36" i="52"/>
  <c r="AG33" i="52"/>
  <c r="Z35" i="52"/>
  <c r="Y34" i="52"/>
  <c r="AE49" i="52"/>
  <c r="AD40" i="52"/>
  <c r="Z42" i="52"/>
  <c r="AA43" i="52"/>
  <c r="AA55" i="52" l="1"/>
  <c r="Z54" i="52"/>
  <c r="AF49" i="52"/>
  <c r="AE40" i="52"/>
  <c r="AI36" i="52"/>
  <c r="AH33" i="52"/>
  <c r="AB44" i="52"/>
  <c r="AA41" i="52"/>
  <c r="AB43" i="52"/>
  <c r="AA42" i="52"/>
  <c r="AA35" i="52"/>
  <c r="Z34" i="52"/>
  <c r="AA37" i="52"/>
  <c r="Z32" i="52"/>
  <c r="AB35" i="52" l="1"/>
  <c r="AA34" i="52"/>
  <c r="AC44" i="52"/>
  <c r="AB41" i="52"/>
  <c r="AG49" i="52"/>
  <c r="AF40" i="52"/>
  <c r="AB37" i="52"/>
  <c r="AA32" i="52"/>
  <c r="AC43" i="52"/>
  <c r="AB42" i="52"/>
  <c r="AJ36" i="52"/>
  <c r="AI33" i="52"/>
  <c r="AB55" i="52"/>
  <c r="AA54" i="52"/>
  <c r="AK36" i="52" l="1"/>
  <c r="AK33" i="52" s="1"/>
  <c r="AJ33" i="52"/>
  <c r="AC37" i="52"/>
  <c r="AB32" i="52"/>
  <c r="AD44" i="52"/>
  <c r="AC41" i="52"/>
  <c r="AC55" i="52"/>
  <c r="AB54" i="52"/>
  <c r="AD43" i="52"/>
  <c r="AC42" i="52"/>
  <c r="AH49" i="52"/>
  <c r="AG40" i="52"/>
  <c r="AB34" i="52"/>
  <c r="AC35" i="52"/>
  <c r="AI49" i="52" l="1"/>
  <c r="AH40" i="52"/>
  <c r="AC54" i="52"/>
  <c r="AD55" i="52"/>
  <c r="AD37" i="52"/>
  <c r="AC32" i="52"/>
  <c r="AD35" i="52"/>
  <c r="AC34" i="52"/>
  <c r="AD42" i="52"/>
  <c r="AE43" i="52"/>
  <c r="AD41" i="52"/>
  <c r="AE44" i="52"/>
  <c r="AF44" i="52" l="1"/>
  <c r="AE41" i="52"/>
  <c r="AE35" i="52"/>
  <c r="AD34" i="52"/>
  <c r="AF43" i="52"/>
  <c r="AE42" i="52"/>
  <c r="AE55" i="52"/>
  <c r="AD54" i="52"/>
  <c r="AE37" i="52"/>
  <c r="AD32" i="52"/>
  <c r="AJ49" i="52"/>
  <c r="AI40" i="52"/>
  <c r="AK49" i="52" l="1"/>
  <c r="AK40" i="52" s="1"/>
  <c r="AJ40" i="52"/>
  <c r="AF55" i="52"/>
  <c r="AE54" i="52"/>
  <c r="AF35" i="52"/>
  <c r="AE34" i="52"/>
  <c r="AF37" i="52"/>
  <c r="AE32" i="52"/>
  <c r="AG43" i="52"/>
  <c r="AF42" i="52"/>
  <c r="AG44" i="52"/>
  <c r="AF41" i="52"/>
  <c r="AH44" i="52" l="1"/>
  <c r="AG41" i="52"/>
  <c r="AG37" i="52"/>
  <c r="AF32" i="52"/>
  <c r="AG55" i="52"/>
  <c r="AF54" i="52"/>
  <c r="AH43" i="52"/>
  <c r="AG42" i="52"/>
  <c r="AG35" i="52"/>
  <c r="AF34" i="52"/>
  <c r="AH42" i="52" l="1"/>
  <c r="AI43" i="52"/>
  <c r="AH37" i="52"/>
  <c r="AG32" i="52"/>
  <c r="AH35" i="52"/>
  <c r="AG34" i="52"/>
  <c r="AG54" i="52"/>
  <c r="AH55" i="52"/>
  <c r="AH41" i="52"/>
  <c r="AI44" i="52"/>
  <c r="AI55" i="52" l="1"/>
  <c r="AH54" i="52"/>
  <c r="AH32" i="52"/>
  <c r="AI37" i="52"/>
  <c r="AJ44" i="52"/>
  <c r="AI41" i="52"/>
  <c r="AJ43" i="52"/>
  <c r="AI42" i="52"/>
  <c r="AH34" i="52"/>
  <c r="AI35" i="52"/>
  <c r="AJ37" i="52" l="1"/>
  <c r="AI32" i="52"/>
  <c r="AK43" i="52"/>
  <c r="AK42" i="52" s="1"/>
  <c r="AJ42" i="52"/>
  <c r="AJ35" i="52"/>
  <c r="AI34" i="52"/>
  <c r="AK44" i="52"/>
  <c r="AK41" i="52" s="1"/>
  <c r="AJ41" i="52"/>
  <c r="AJ55" i="52"/>
  <c r="AI54" i="52"/>
  <c r="AK55" i="52" l="1"/>
  <c r="AK54" i="52" s="1"/>
  <c r="AJ54" i="52"/>
  <c r="AK35" i="52"/>
  <c r="AK34" i="52" s="1"/>
  <c r="AJ34" i="52"/>
  <c r="AK37" i="52"/>
  <c r="AK32" i="52" s="1"/>
  <c r="AJ32" i="52"/>
  <c r="D31" i="51" l="1"/>
  <c r="B31" i="51"/>
  <c r="D27" i="51"/>
  <c r="B57" i="51" l="1"/>
  <c r="D57" i="51"/>
  <c r="E57" i="51"/>
  <c r="D54" i="51"/>
  <c r="E54" i="51"/>
  <c r="B27" i="51" l="1"/>
  <c r="B54" i="51" s="1"/>
  <c r="E51" i="51" l="1"/>
  <c r="C23" i="51"/>
  <c r="C51" i="51" s="1"/>
  <c r="D23" i="51"/>
  <c r="D51" i="51" s="1"/>
  <c r="B23" i="51"/>
  <c r="B51" i="51" s="1"/>
  <c r="E48" i="51" l="1"/>
  <c r="B3" i="51"/>
  <c r="D3" i="51"/>
  <c r="D19" i="51"/>
  <c r="D48" i="51" s="1"/>
  <c r="C19" i="51"/>
  <c r="C48" i="51" s="1"/>
  <c r="B19" i="51"/>
  <c r="B48" i="51" s="1"/>
  <c r="L156" i="26" s="1"/>
  <c r="D15" i="51"/>
  <c r="C15" i="51"/>
  <c r="B15" i="51"/>
  <c r="B45" i="51" s="1"/>
  <c r="D11" i="51"/>
  <c r="C11" i="51"/>
  <c r="C42" i="51" s="1"/>
  <c r="B11" i="51"/>
  <c r="D7" i="51"/>
  <c r="C7" i="51"/>
  <c r="C39" i="51" s="1"/>
  <c r="B7" i="51"/>
  <c r="B39" i="51" s="1"/>
  <c r="C3" i="51"/>
  <c r="L58" i="25"/>
  <c r="L50" i="26"/>
  <c r="L177" i="25"/>
  <c r="L130" i="25"/>
  <c r="L53" i="25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58" i="23"/>
  <c r="B43" i="26"/>
  <c r="B46" i="26"/>
  <c r="B49" i="26"/>
  <c r="B50" i="26"/>
  <c r="B51" i="26"/>
  <c r="B59" i="26"/>
  <c r="B61" i="26"/>
  <c r="B64" i="26"/>
  <c r="B67" i="26"/>
  <c r="B78" i="26"/>
  <c r="B80" i="26"/>
  <c r="B83" i="26"/>
  <c r="B104" i="26"/>
  <c r="B105" i="26"/>
  <c r="B156" i="26"/>
  <c r="B159" i="26"/>
  <c r="B164" i="26"/>
  <c r="B171" i="26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4" i="25"/>
  <c r="B45" i="25"/>
  <c r="B47" i="25"/>
  <c r="B48" i="25"/>
  <c r="B52" i="25"/>
  <c r="B53" i="25"/>
  <c r="B54" i="25"/>
  <c r="B55" i="25"/>
  <c r="B56" i="25"/>
  <c r="B57" i="25"/>
  <c r="B58" i="25"/>
  <c r="B60" i="25"/>
  <c r="B62" i="25"/>
  <c r="B63" i="25"/>
  <c r="B65" i="25"/>
  <c r="B66" i="25"/>
  <c r="B68" i="25"/>
  <c r="B69" i="25"/>
  <c r="B70" i="25"/>
  <c r="B71" i="25"/>
  <c r="B72" i="25"/>
  <c r="B73" i="25"/>
  <c r="B74" i="25"/>
  <c r="B75" i="25"/>
  <c r="B76" i="25"/>
  <c r="B77" i="25"/>
  <c r="B79" i="25"/>
  <c r="B81" i="25"/>
  <c r="B82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7" i="25"/>
  <c r="B158" i="25"/>
  <c r="B160" i="25"/>
  <c r="B161" i="25"/>
  <c r="B162" i="25"/>
  <c r="B163" i="25"/>
  <c r="B165" i="25"/>
  <c r="B166" i="25"/>
  <c r="B167" i="25"/>
  <c r="B168" i="25"/>
  <c r="B169" i="25"/>
  <c r="B170" i="25"/>
  <c r="B172" i="25"/>
  <c r="B173" i="25"/>
  <c r="B174" i="25"/>
  <c r="B175" i="25"/>
  <c r="B176" i="25"/>
  <c r="B177" i="25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2" i="21"/>
  <c r="B2" i="25"/>
  <c r="B2" i="24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52" i="28"/>
  <c r="B2" i="27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 s="1"/>
  <c r="B3" i="20"/>
  <c r="L43" i="26" l="1"/>
  <c r="L57" i="25"/>
  <c r="K57" i="25" s="1"/>
  <c r="L132" i="25"/>
  <c r="J132" i="25" s="1"/>
  <c r="L21" i="25"/>
  <c r="I21" i="25" s="1"/>
  <c r="L99" i="25"/>
  <c r="F99" i="25" s="1"/>
  <c r="L22" i="25"/>
  <c r="J22" i="25" s="1"/>
  <c r="L158" i="25"/>
  <c r="F158" i="25" s="1"/>
  <c r="L78" i="26"/>
  <c r="G78" i="26" s="1"/>
  <c r="L121" i="25"/>
  <c r="E121" i="25" s="1"/>
  <c r="L98" i="25"/>
  <c r="F98" i="25" s="1"/>
  <c r="L131" i="25"/>
  <c r="J131" i="25" s="1"/>
  <c r="L49" i="26"/>
  <c r="I49" i="26" s="1"/>
  <c r="L23" i="25"/>
  <c r="C23" i="25" s="1"/>
  <c r="L73" i="25"/>
  <c r="J73" i="25" s="1"/>
  <c r="L44" i="25"/>
  <c r="I44" i="25" s="1"/>
  <c r="L60" i="25"/>
  <c r="J60" i="25" s="1"/>
  <c r="L97" i="25"/>
  <c r="J97" i="25" s="1"/>
  <c r="E57" i="25"/>
  <c r="L65" i="24"/>
  <c r="I65" i="24" s="1"/>
  <c r="L29" i="24"/>
  <c r="L158" i="24"/>
  <c r="D158" i="24" s="1"/>
  <c r="L123" i="24"/>
  <c r="H123" i="24" s="1"/>
  <c r="L136" i="24"/>
  <c r="K136" i="24" s="1"/>
  <c r="L174" i="24"/>
  <c r="L94" i="24"/>
  <c r="G94" i="24" s="1"/>
  <c r="L7" i="24"/>
  <c r="G7" i="24" s="1"/>
  <c r="L113" i="24"/>
  <c r="G113" i="24" s="1"/>
  <c r="L78" i="24"/>
  <c r="C78" i="24" s="1"/>
  <c r="L79" i="24"/>
  <c r="I79" i="24" s="1"/>
  <c r="L140" i="24"/>
  <c r="C140" i="24" s="1"/>
  <c r="L67" i="24"/>
  <c r="J67" i="24" s="1"/>
  <c r="L129" i="24"/>
  <c r="L111" i="24"/>
  <c r="C111" i="24" s="1"/>
  <c r="L131" i="24"/>
  <c r="E131" i="24" s="1"/>
  <c r="L48" i="24"/>
  <c r="F48" i="24" s="1"/>
  <c r="L13" i="24"/>
  <c r="K13" i="24" s="1"/>
  <c r="L142" i="24"/>
  <c r="I142" i="24" s="1"/>
  <c r="L59" i="24"/>
  <c r="J59" i="24" s="1"/>
  <c r="L104" i="24"/>
  <c r="H104" i="24" s="1"/>
  <c r="L108" i="24"/>
  <c r="L40" i="25"/>
  <c r="I40" i="25" s="1"/>
  <c r="L2" i="25"/>
  <c r="F2" i="25" s="1"/>
  <c r="L46" i="26"/>
  <c r="L82" i="25"/>
  <c r="D82" i="25" s="1"/>
  <c r="L35" i="25"/>
  <c r="J35" i="25" s="1"/>
  <c r="L128" i="25"/>
  <c r="G128" i="25" s="1"/>
  <c r="L55" i="25"/>
  <c r="C55" i="25" s="1"/>
  <c r="L161" i="25"/>
  <c r="K161" i="25" s="1"/>
  <c r="L93" i="25"/>
  <c r="H93" i="25" s="1"/>
  <c r="L17" i="25"/>
  <c r="J17" i="25" s="1"/>
  <c r="L134" i="25"/>
  <c r="J134" i="25" s="1"/>
  <c r="L105" i="26"/>
  <c r="E105" i="26" s="1"/>
  <c r="L91" i="25"/>
  <c r="J91" i="25" s="1"/>
  <c r="L165" i="25"/>
  <c r="D165" i="25" s="1"/>
  <c r="L96" i="25"/>
  <c r="H96" i="25" s="1"/>
  <c r="L20" i="25"/>
  <c r="I20" i="25" s="1"/>
  <c r="L150" i="25"/>
  <c r="F150" i="25" s="1"/>
  <c r="L170" i="25"/>
  <c r="K170" i="25" s="1"/>
  <c r="L15" i="25"/>
  <c r="E15" i="25" s="1"/>
  <c r="L153" i="25"/>
  <c r="E153" i="25" s="1"/>
  <c r="L87" i="25"/>
  <c r="E87" i="25" s="1"/>
  <c r="L11" i="25"/>
  <c r="D11" i="25" s="1"/>
  <c r="L148" i="25"/>
  <c r="L116" i="25"/>
  <c r="G116" i="25" s="1"/>
  <c r="L81" i="25"/>
  <c r="D81" i="25" s="1"/>
  <c r="L38" i="25"/>
  <c r="C38" i="25" s="1"/>
  <c r="L6" i="25"/>
  <c r="F6" i="25" s="1"/>
  <c r="L147" i="25"/>
  <c r="G147" i="25" s="1"/>
  <c r="L115" i="25"/>
  <c r="D115" i="25" s="1"/>
  <c r="L79" i="25"/>
  <c r="H79" i="25" s="1"/>
  <c r="L37" i="25"/>
  <c r="L5" i="25"/>
  <c r="F5" i="25" s="1"/>
  <c r="L176" i="25"/>
  <c r="C176" i="25" s="1"/>
  <c r="L141" i="25"/>
  <c r="J141" i="25" s="1"/>
  <c r="L122" i="25"/>
  <c r="D122" i="25" s="1"/>
  <c r="L45" i="25"/>
  <c r="F45" i="25" s="1"/>
  <c r="L63" i="25"/>
  <c r="J63" i="25" s="1"/>
  <c r="L173" i="25"/>
  <c r="G173" i="25" s="1"/>
  <c r="L113" i="25"/>
  <c r="K113" i="25" s="1"/>
  <c r="L162" i="25"/>
  <c r="J162" i="25" s="1"/>
  <c r="L94" i="25"/>
  <c r="I94" i="25" s="1"/>
  <c r="L18" i="25"/>
  <c r="J18" i="25" s="1"/>
  <c r="L127" i="25"/>
  <c r="L54" i="25"/>
  <c r="E54" i="25" s="1"/>
  <c r="L118" i="25"/>
  <c r="I118" i="25" s="1"/>
  <c r="L59" i="26"/>
  <c r="C59" i="26" s="1"/>
  <c r="L72" i="25"/>
  <c r="I72" i="25" s="1"/>
  <c r="L154" i="25"/>
  <c r="F154" i="25" s="1"/>
  <c r="L88" i="25"/>
  <c r="L12" i="25"/>
  <c r="E12" i="25" s="1"/>
  <c r="L126" i="25"/>
  <c r="I126" i="25" s="1"/>
  <c r="L149" i="25"/>
  <c r="K149" i="25" s="1"/>
  <c r="L7" i="25"/>
  <c r="L145" i="25"/>
  <c r="G145" i="25" s="1"/>
  <c r="L76" i="25"/>
  <c r="J76" i="25" s="1"/>
  <c r="L3" i="25"/>
  <c r="J3" i="25" s="1"/>
  <c r="L144" i="25"/>
  <c r="F144" i="25" s="1"/>
  <c r="L112" i="25"/>
  <c r="G112" i="25" s="1"/>
  <c r="L75" i="25"/>
  <c r="E75" i="25" s="1"/>
  <c r="L34" i="25"/>
  <c r="G34" i="25" s="1"/>
  <c r="L159" i="26"/>
  <c r="L143" i="25"/>
  <c r="F143" i="25" s="1"/>
  <c r="L111" i="25"/>
  <c r="G111" i="25" s="1"/>
  <c r="L74" i="25"/>
  <c r="G74" i="25" s="1"/>
  <c r="L33" i="25"/>
  <c r="D33" i="25" s="1"/>
  <c r="F156" i="26"/>
  <c r="V27" i="25"/>
  <c r="AP27" i="25" s="1"/>
  <c r="V15" i="25"/>
  <c r="V173" i="25"/>
  <c r="V106" i="25"/>
  <c r="V143" i="25"/>
  <c r="V108" i="25"/>
  <c r="V98" i="25"/>
  <c r="V62" i="25"/>
  <c r="V28" i="25"/>
  <c r="V146" i="25"/>
  <c r="V70" i="25"/>
  <c r="V34" i="25"/>
  <c r="V3" i="25"/>
  <c r="V92" i="25"/>
  <c r="AP92" i="25" s="1"/>
  <c r="V48" i="25"/>
  <c r="AP48" i="25" s="1"/>
  <c r="V76" i="25"/>
  <c r="V160" i="25"/>
  <c r="V66" i="25"/>
  <c r="AP66" i="25" s="1"/>
  <c r="W66" i="25" s="1"/>
  <c r="V65" i="25"/>
  <c r="AP65" i="25" s="1"/>
  <c r="AI65" i="25" s="1"/>
  <c r="V97" i="25"/>
  <c r="V133" i="25"/>
  <c r="AP133" i="25" s="1"/>
  <c r="AG133" i="25" s="1"/>
  <c r="V40" i="25"/>
  <c r="V166" i="25"/>
  <c r="C45" i="51"/>
  <c r="E39" i="51"/>
  <c r="D39" i="51"/>
  <c r="D45" i="51"/>
  <c r="L61" i="26"/>
  <c r="E61" i="26" s="1"/>
  <c r="L9" i="25"/>
  <c r="L25" i="25"/>
  <c r="L41" i="25"/>
  <c r="L65" i="25"/>
  <c r="L85" i="25"/>
  <c r="L101" i="25"/>
  <c r="L119" i="25"/>
  <c r="L135" i="25"/>
  <c r="L151" i="25"/>
  <c r="L64" i="26"/>
  <c r="L10" i="25"/>
  <c r="H10" i="25" s="1"/>
  <c r="L26" i="25"/>
  <c r="E26" i="25" s="1"/>
  <c r="L42" i="25"/>
  <c r="D42" i="25" s="1"/>
  <c r="L66" i="25"/>
  <c r="L86" i="25"/>
  <c r="D86" i="25" s="1"/>
  <c r="L102" i="25"/>
  <c r="G102" i="25" s="1"/>
  <c r="L120" i="25"/>
  <c r="K120" i="25" s="1"/>
  <c r="L136" i="25"/>
  <c r="I136" i="25" s="1"/>
  <c r="L152" i="25"/>
  <c r="C152" i="25" s="1"/>
  <c r="L67" i="26"/>
  <c r="L19" i="25"/>
  <c r="L56" i="25"/>
  <c r="L95" i="25"/>
  <c r="L129" i="25"/>
  <c r="L163" i="25"/>
  <c r="L51" i="26"/>
  <c r="L31" i="25"/>
  <c r="I31" i="25" s="1"/>
  <c r="L117" i="25"/>
  <c r="F117" i="25" s="1"/>
  <c r="L16" i="25"/>
  <c r="L92" i="25"/>
  <c r="L167" i="25"/>
  <c r="F167" i="25" s="1"/>
  <c r="L171" i="26"/>
  <c r="K171" i="26" s="1"/>
  <c r="L28" i="25"/>
  <c r="E28" i="25" s="1"/>
  <c r="L69" i="25"/>
  <c r="L106" i="25"/>
  <c r="L138" i="25"/>
  <c r="L169" i="25"/>
  <c r="L39" i="25"/>
  <c r="L109" i="25"/>
  <c r="F109" i="25" s="1"/>
  <c r="L166" i="25"/>
  <c r="L8" i="25"/>
  <c r="L84" i="25"/>
  <c r="I84" i="25" s="1"/>
  <c r="L142" i="25"/>
  <c r="L80" i="26"/>
  <c r="L13" i="25"/>
  <c r="L29" i="25"/>
  <c r="L47" i="25"/>
  <c r="L70" i="25"/>
  <c r="L89" i="25"/>
  <c r="L107" i="25"/>
  <c r="L123" i="25"/>
  <c r="L139" i="25"/>
  <c r="L155" i="25"/>
  <c r="L83" i="26"/>
  <c r="L14" i="25"/>
  <c r="I14" i="25" s="1"/>
  <c r="L30" i="25"/>
  <c r="F30" i="25" s="1"/>
  <c r="L48" i="25"/>
  <c r="K48" i="25" s="1"/>
  <c r="L71" i="25"/>
  <c r="D71" i="25" s="1"/>
  <c r="L90" i="25"/>
  <c r="E90" i="25" s="1"/>
  <c r="L108" i="25"/>
  <c r="H108" i="25" s="1"/>
  <c r="L124" i="25"/>
  <c r="H124" i="25" s="1"/>
  <c r="L140" i="25"/>
  <c r="G140" i="25" s="1"/>
  <c r="L157" i="25"/>
  <c r="G157" i="25" s="1"/>
  <c r="L164" i="26"/>
  <c r="L27" i="25"/>
  <c r="L68" i="25"/>
  <c r="L103" i="25"/>
  <c r="L137" i="25"/>
  <c r="F137" i="25" s="1"/>
  <c r="L168" i="25"/>
  <c r="L104" i="26"/>
  <c r="L62" i="25"/>
  <c r="L133" i="25"/>
  <c r="L32" i="25"/>
  <c r="L110" i="25"/>
  <c r="L172" i="25"/>
  <c r="L4" i="25"/>
  <c r="L36" i="25"/>
  <c r="E36" i="25" s="1"/>
  <c r="L77" i="25"/>
  <c r="L114" i="25"/>
  <c r="L146" i="25"/>
  <c r="L174" i="25"/>
  <c r="E174" i="25" s="1"/>
  <c r="L52" i="25"/>
  <c r="L125" i="25"/>
  <c r="D125" i="25" s="1"/>
  <c r="L175" i="25"/>
  <c r="D175" i="25" s="1"/>
  <c r="L24" i="25"/>
  <c r="L100" i="25"/>
  <c r="F100" i="25" s="1"/>
  <c r="L160" i="25"/>
  <c r="B42" i="51"/>
  <c r="E45" i="51"/>
  <c r="C53" i="25"/>
  <c r="J53" i="25"/>
  <c r="D53" i="25"/>
  <c r="K53" i="25"/>
  <c r="F53" i="25"/>
  <c r="I53" i="25"/>
  <c r="G53" i="25"/>
  <c r="E53" i="25"/>
  <c r="H53" i="25"/>
  <c r="D130" i="25"/>
  <c r="H130" i="25"/>
  <c r="I130" i="25"/>
  <c r="G130" i="25"/>
  <c r="E130" i="25"/>
  <c r="K130" i="25"/>
  <c r="C130" i="25"/>
  <c r="F130" i="25"/>
  <c r="D177" i="25"/>
  <c r="C177" i="25"/>
  <c r="H177" i="25"/>
  <c r="G177" i="25"/>
  <c r="I177" i="25"/>
  <c r="F177" i="25"/>
  <c r="J177" i="25"/>
  <c r="K177" i="25"/>
  <c r="J43" i="26"/>
  <c r="E43" i="26"/>
  <c r="C43" i="26"/>
  <c r="H43" i="26"/>
  <c r="F43" i="26"/>
  <c r="K43" i="26"/>
  <c r="I43" i="26"/>
  <c r="D43" i="26"/>
  <c r="G43" i="26"/>
  <c r="H50" i="26"/>
  <c r="J50" i="26"/>
  <c r="C50" i="26"/>
  <c r="I50" i="26"/>
  <c r="D50" i="26"/>
  <c r="E50" i="26"/>
  <c r="K50" i="26"/>
  <c r="H58" i="25"/>
  <c r="E58" i="25"/>
  <c r="I58" i="25"/>
  <c r="C58" i="25"/>
  <c r="J58" i="25"/>
  <c r="F58" i="25"/>
  <c r="G58" i="25"/>
  <c r="K58" i="25"/>
  <c r="E177" i="25"/>
  <c r="G50" i="26"/>
  <c r="D58" i="25"/>
  <c r="I156" i="26"/>
  <c r="K156" i="26"/>
  <c r="E156" i="26"/>
  <c r="D156" i="26"/>
  <c r="H156" i="26"/>
  <c r="C156" i="26"/>
  <c r="J156" i="26"/>
  <c r="G156" i="26"/>
  <c r="J130" i="25"/>
  <c r="F50" i="26"/>
  <c r="L18" i="27"/>
  <c r="L34" i="27"/>
  <c r="L50" i="27"/>
  <c r="L67" i="27"/>
  <c r="L83" i="27"/>
  <c r="L99" i="27"/>
  <c r="L115" i="27"/>
  <c r="L131" i="27"/>
  <c r="L147" i="27"/>
  <c r="L163" i="27"/>
  <c r="L11" i="27"/>
  <c r="L27" i="27"/>
  <c r="L43" i="27"/>
  <c r="L60" i="27"/>
  <c r="L76" i="27"/>
  <c r="L92" i="27"/>
  <c r="L108" i="27"/>
  <c r="L124" i="27"/>
  <c r="L140" i="27"/>
  <c r="L156" i="27"/>
  <c r="L12" i="27"/>
  <c r="L44" i="27"/>
  <c r="L77" i="27"/>
  <c r="L109" i="27"/>
  <c r="L141" i="27"/>
  <c r="L169" i="27"/>
  <c r="L33" i="27"/>
  <c r="L130" i="27"/>
  <c r="L13" i="27"/>
  <c r="L45" i="27"/>
  <c r="L78" i="27"/>
  <c r="L110" i="27"/>
  <c r="L142" i="27"/>
  <c r="L170" i="27"/>
  <c r="L25" i="27"/>
  <c r="L122" i="27"/>
  <c r="L16" i="27"/>
  <c r="L48" i="27"/>
  <c r="L81" i="27"/>
  <c r="L113" i="27"/>
  <c r="L145" i="27"/>
  <c r="L171" i="27"/>
  <c r="L90" i="27"/>
  <c r="L176" i="27"/>
  <c r="L6" i="27"/>
  <c r="L22" i="27"/>
  <c r="L38" i="27"/>
  <c r="L55" i="27"/>
  <c r="L71" i="27"/>
  <c r="L87" i="27"/>
  <c r="L103" i="27"/>
  <c r="L119" i="27"/>
  <c r="L135" i="27"/>
  <c r="L151" i="27"/>
  <c r="L52" i="28"/>
  <c r="L15" i="27"/>
  <c r="L31" i="27"/>
  <c r="L47" i="27"/>
  <c r="L64" i="27"/>
  <c r="L80" i="27"/>
  <c r="L96" i="27"/>
  <c r="L112" i="27"/>
  <c r="L128" i="27"/>
  <c r="L144" i="27"/>
  <c r="L160" i="27"/>
  <c r="L20" i="27"/>
  <c r="L53" i="27"/>
  <c r="L85" i="27"/>
  <c r="L117" i="27"/>
  <c r="L149" i="27"/>
  <c r="L173" i="27"/>
  <c r="L58" i="27"/>
  <c r="L154" i="27"/>
  <c r="L21" i="27"/>
  <c r="L54" i="27"/>
  <c r="L86" i="27"/>
  <c r="L118" i="27"/>
  <c r="L150" i="27"/>
  <c r="L174" i="27"/>
  <c r="L49" i="27"/>
  <c r="L146" i="27"/>
  <c r="L24" i="27"/>
  <c r="L57" i="27"/>
  <c r="L89" i="27"/>
  <c r="L121" i="27"/>
  <c r="L153" i="27"/>
  <c r="L175" i="27"/>
  <c r="L114" i="27"/>
  <c r="L10" i="27"/>
  <c r="L26" i="27"/>
  <c r="L42" i="27"/>
  <c r="L59" i="27"/>
  <c r="L75" i="27"/>
  <c r="L91" i="27"/>
  <c r="L107" i="27"/>
  <c r="L123" i="27"/>
  <c r="L139" i="27"/>
  <c r="L155" i="27"/>
  <c r="L3" i="27"/>
  <c r="L19" i="27"/>
  <c r="L35" i="27"/>
  <c r="L51" i="27"/>
  <c r="L68" i="27"/>
  <c r="L84" i="27"/>
  <c r="L100" i="27"/>
  <c r="L116" i="27"/>
  <c r="L132" i="27"/>
  <c r="L148" i="27"/>
  <c r="L164" i="27"/>
  <c r="L28" i="27"/>
  <c r="L61" i="27"/>
  <c r="L93" i="27"/>
  <c r="L125" i="27"/>
  <c r="L157" i="27"/>
  <c r="L177" i="27"/>
  <c r="L82" i="27"/>
  <c r="L172" i="27"/>
  <c r="L29" i="27"/>
  <c r="L62" i="27"/>
  <c r="L94" i="27"/>
  <c r="L126" i="27"/>
  <c r="L158" i="27"/>
  <c r="L2" i="27"/>
  <c r="L74" i="27"/>
  <c r="L168" i="27"/>
  <c r="L32" i="27"/>
  <c r="L65" i="27"/>
  <c r="L97" i="27"/>
  <c r="L129" i="27"/>
  <c r="L161" i="27"/>
  <c r="L41" i="27"/>
  <c r="L138" i="27"/>
  <c r="L14" i="27"/>
  <c r="L30" i="27"/>
  <c r="L46" i="27"/>
  <c r="L63" i="27"/>
  <c r="L79" i="27"/>
  <c r="L95" i="27"/>
  <c r="L111" i="27"/>
  <c r="L127" i="27"/>
  <c r="L143" i="27"/>
  <c r="L159" i="27"/>
  <c r="L7" i="27"/>
  <c r="L23" i="27"/>
  <c r="L39" i="27"/>
  <c r="L56" i="27"/>
  <c r="L72" i="27"/>
  <c r="L88" i="27"/>
  <c r="L104" i="27"/>
  <c r="L120" i="27"/>
  <c r="L136" i="27"/>
  <c r="L152" i="27"/>
  <c r="L4" i="27"/>
  <c r="L36" i="27"/>
  <c r="L69" i="27"/>
  <c r="L101" i="27"/>
  <c r="L133" i="27"/>
  <c r="L165" i="27"/>
  <c r="L17" i="27"/>
  <c r="L106" i="27"/>
  <c r="L5" i="27"/>
  <c r="L37" i="27"/>
  <c r="L70" i="27"/>
  <c r="L102" i="27"/>
  <c r="L134" i="27"/>
  <c r="L166" i="27"/>
  <c r="L9" i="27"/>
  <c r="L98" i="27"/>
  <c r="L8" i="27"/>
  <c r="L40" i="27"/>
  <c r="L73" i="27"/>
  <c r="L105" i="27"/>
  <c r="L137" i="27"/>
  <c r="L167" i="27"/>
  <c r="L66" i="27"/>
  <c r="L162" i="27"/>
  <c r="L8" i="21"/>
  <c r="L160" i="19"/>
  <c r="L96" i="19"/>
  <c r="L37" i="21"/>
  <c r="L131" i="19"/>
  <c r="L67" i="19"/>
  <c r="L162" i="19"/>
  <c r="L98" i="19"/>
  <c r="L172" i="19"/>
  <c r="L108" i="19"/>
  <c r="L25" i="21"/>
  <c r="L143" i="19"/>
  <c r="L79" i="19"/>
  <c r="L174" i="19"/>
  <c r="L110" i="19"/>
  <c r="L48" i="21"/>
  <c r="L120" i="19"/>
  <c r="L13" i="21"/>
  <c r="L155" i="19"/>
  <c r="L91" i="19"/>
  <c r="L42" i="21"/>
  <c r="L122" i="19"/>
  <c r="L4" i="24"/>
  <c r="L20" i="24"/>
  <c r="L36" i="24"/>
  <c r="L52" i="24"/>
  <c r="L69" i="24"/>
  <c r="L85" i="24"/>
  <c r="L101" i="24"/>
  <c r="L117" i="24"/>
  <c r="L133" i="24"/>
  <c r="L149" i="24"/>
  <c r="L165" i="24"/>
  <c r="L17" i="24"/>
  <c r="L33" i="24"/>
  <c r="L49" i="24"/>
  <c r="L66" i="24"/>
  <c r="L82" i="24"/>
  <c r="L98" i="24"/>
  <c r="L114" i="24"/>
  <c r="L130" i="24"/>
  <c r="L146" i="24"/>
  <c r="L162" i="24"/>
  <c r="L22" i="24"/>
  <c r="L54" i="24"/>
  <c r="L87" i="24"/>
  <c r="L119" i="24"/>
  <c r="L151" i="24"/>
  <c r="L175" i="24"/>
  <c r="L83" i="24"/>
  <c r="L147" i="24"/>
  <c r="L27" i="24"/>
  <c r="L100" i="24"/>
  <c r="L156" i="24"/>
  <c r="L15" i="24"/>
  <c r="L47" i="24"/>
  <c r="L80" i="24"/>
  <c r="L112" i="24"/>
  <c r="L144" i="24"/>
  <c r="L172" i="24"/>
  <c r="L26" i="24"/>
  <c r="L75" i="24"/>
  <c r="L139" i="24"/>
  <c r="L11" i="24"/>
  <c r="L68" i="24"/>
  <c r="L124" i="24"/>
  <c r="L8" i="24"/>
  <c r="L24" i="24"/>
  <c r="L40" i="24"/>
  <c r="L56" i="24"/>
  <c r="L73" i="24"/>
  <c r="L89" i="24"/>
  <c r="L105" i="24"/>
  <c r="L121" i="24"/>
  <c r="L137" i="24"/>
  <c r="L153" i="24"/>
  <c r="L5" i="24"/>
  <c r="L21" i="24"/>
  <c r="L37" i="24"/>
  <c r="L53" i="24"/>
  <c r="L70" i="24"/>
  <c r="L86" i="24"/>
  <c r="L102" i="24"/>
  <c r="L118" i="24"/>
  <c r="L134" i="24"/>
  <c r="L150" i="24"/>
  <c r="L166" i="24"/>
  <c r="L30" i="24"/>
  <c r="L63" i="24"/>
  <c r="L95" i="24"/>
  <c r="L127" i="24"/>
  <c r="L159" i="24"/>
  <c r="L18" i="24"/>
  <c r="L99" i="24"/>
  <c r="L163" i="24"/>
  <c r="L43" i="24"/>
  <c r="L116" i="24"/>
  <c r="L170" i="24"/>
  <c r="L23" i="24"/>
  <c r="L55" i="24"/>
  <c r="L88" i="24"/>
  <c r="L120" i="24"/>
  <c r="L152" i="24"/>
  <c r="L176" i="24"/>
  <c r="L34" i="24"/>
  <c r="L91" i="24"/>
  <c r="L155" i="24"/>
  <c r="L19" i="24"/>
  <c r="L76" i="24"/>
  <c r="L148" i="24"/>
  <c r="L12" i="24"/>
  <c r="L28" i="24"/>
  <c r="L44" i="24"/>
  <c r="L61" i="24"/>
  <c r="L77" i="24"/>
  <c r="L93" i="24"/>
  <c r="L109" i="24"/>
  <c r="L125" i="24"/>
  <c r="L141" i="24"/>
  <c r="L157" i="24"/>
  <c r="L9" i="24"/>
  <c r="L25" i="24"/>
  <c r="L41" i="24"/>
  <c r="L57" i="24"/>
  <c r="L74" i="24"/>
  <c r="L90" i="24"/>
  <c r="L106" i="24"/>
  <c r="L122" i="24"/>
  <c r="L138" i="24"/>
  <c r="L154" i="24"/>
  <c r="L6" i="24"/>
  <c r="L38" i="24"/>
  <c r="L71" i="24"/>
  <c r="L103" i="24"/>
  <c r="L135" i="24"/>
  <c r="L167" i="24"/>
  <c r="L42" i="24"/>
  <c r="L115" i="24"/>
  <c r="L173" i="24"/>
  <c r="L60" i="24"/>
  <c r="L132" i="24"/>
  <c r="L2" i="24"/>
  <c r="L31" i="24"/>
  <c r="L64" i="24"/>
  <c r="L96" i="24"/>
  <c r="L128" i="24"/>
  <c r="L160" i="24"/>
  <c r="L58" i="23"/>
  <c r="L50" i="24"/>
  <c r="L107" i="24"/>
  <c r="L169" i="24"/>
  <c r="L35" i="24"/>
  <c r="L92" i="24"/>
  <c r="L164" i="24"/>
  <c r="L59" i="19"/>
  <c r="L60" i="19"/>
  <c r="L56" i="19"/>
  <c r="L66" i="19"/>
  <c r="L103" i="19"/>
  <c r="L36" i="21"/>
  <c r="L51" i="24"/>
  <c r="L10" i="24"/>
  <c r="L72" i="24"/>
  <c r="L84" i="24"/>
  <c r="L171" i="24"/>
  <c r="L46" i="24"/>
  <c r="L126" i="24"/>
  <c r="L62" i="24"/>
  <c r="L161" i="24"/>
  <c r="L97" i="24"/>
  <c r="L32" i="24"/>
  <c r="V2" i="24"/>
  <c r="V95" i="24"/>
  <c r="V158" i="24"/>
  <c r="V129" i="24"/>
  <c r="V176" i="24"/>
  <c r="V47" i="24"/>
  <c r="V38" i="25"/>
  <c r="V120" i="25"/>
  <c r="V155" i="25"/>
  <c r="V37" i="25"/>
  <c r="V119" i="25"/>
  <c r="V80" i="26"/>
  <c r="V77" i="25"/>
  <c r="V16" i="25"/>
  <c r="V158" i="25"/>
  <c r="V103" i="25"/>
  <c r="V67" i="26"/>
  <c r="L177" i="24"/>
  <c r="L168" i="24"/>
  <c r="L39" i="24"/>
  <c r="L3" i="24"/>
  <c r="L143" i="24"/>
  <c r="L14" i="24"/>
  <c r="L110" i="24"/>
  <c r="L45" i="24"/>
  <c r="L145" i="24"/>
  <c r="L81" i="24"/>
  <c r="L16" i="24"/>
  <c r="V13" i="24"/>
  <c r="V56" i="24"/>
  <c r="V104" i="24"/>
  <c r="V6" i="25"/>
  <c r="V94" i="25"/>
  <c r="V157" i="25"/>
  <c r="V13" i="25"/>
  <c r="V93" i="25"/>
  <c r="V174" i="25"/>
  <c r="V118" i="25"/>
  <c r="V4" i="25"/>
  <c r="V145" i="25"/>
  <c r="V91" i="25"/>
  <c r="D42" i="51"/>
  <c r="E42" i="51"/>
  <c r="V147" i="24"/>
  <c r="V27" i="24"/>
  <c r="V60" i="24"/>
  <c r="V92" i="24"/>
  <c r="V124" i="24"/>
  <c r="V156" i="24"/>
  <c r="V12" i="24"/>
  <c r="V44" i="24"/>
  <c r="V77" i="24"/>
  <c r="V109" i="24"/>
  <c r="V141" i="24"/>
  <c r="V173" i="24"/>
  <c r="V21" i="24"/>
  <c r="V53" i="24"/>
  <c r="V86" i="24"/>
  <c r="V118" i="24"/>
  <c r="V150" i="24"/>
  <c r="V58" i="23"/>
  <c r="V34" i="24"/>
  <c r="V67" i="24"/>
  <c r="V99" i="24"/>
  <c r="V155" i="24"/>
  <c r="V22" i="24"/>
  <c r="V54" i="24"/>
  <c r="V87" i="24"/>
  <c r="V119" i="24"/>
  <c r="V151" i="24"/>
  <c r="V9" i="24"/>
  <c r="V41" i="24"/>
  <c r="V74" i="24"/>
  <c r="V106" i="24"/>
  <c r="V138" i="24"/>
  <c r="V170" i="24"/>
  <c r="V163" i="24"/>
  <c r="V7" i="25"/>
  <c r="V19" i="25"/>
  <c r="V31" i="25"/>
  <c r="V44" i="25"/>
  <c r="V82" i="25"/>
  <c r="V95" i="25"/>
  <c r="V109" i="25"/>
  <c r="V121" i="25"/>
  <c r="V149" i="25"/>
  <c r="V163" i="25"/>
  <c r="V177" i="25"/>
  <c r="V78" i="26"/>
  <c r="V20" i="25"/>
  <c r="V32" i="25"/>
  <c r="V45" i="25"/>
  <c r="V63" i="25"/>
  <c r="V96" i="25"/>
  <c r="V110" i="25"/>
  <c r="V122" i="25"/>
  <c r="V134" i="25"/>
  <c r="V165" i="25"/>
  <c r="V2" i="25"/>
  <c r="V9" i="25"/>
  <c r="V33" i="25"/>
  <c r="V101" i="25"/>
  <c r="V127" i="25"/>
  <c r="V151" i="25"/>
  <c r="V61" i="26"/>
  <c r="V47" i="25"/>
  <c r="V79" i="25"/>
  <c r="V107" i="25"/>
  <c r="V131" i="25"/>
  <c r="V71" i="25"/>
  <c r="V124" i="25"/>
  <c r="V176" i="25"/>
  <c r="V10" i="25"/>
  <c r="V75" i="25"/>
  <c r="V102" i="25"/>
  <c r="V128" i="25"/>
  <c r="V152" i="25"/>
  <c r="V14" i="25"/>
  <c r="V60" i="25"/>
  <c r="V116" i="25"/>
  <c r="V167" i="25"/>
  <c r="V43" i="26"/>
  <c r="V104" i="26"/>
  <c r="V23" i="25"/>
  <c r="V35" i="25"/>
  <c r="V52" i="25"/>
  <c r="V68" i="25"/>
  <c r="V99" i="25"/>
  <c r="V113" i="25"/>
  <c r="V125" i="25"/>
  <c r="V137" i="25"/>
  <c r="V168" i="25"/>
  <c r="V46" i="26"/>
  <c r="V105" i="26"/>
  <c r="V8" i="25"/>
  <c r="V36" i="25"/>
  <c r="V53" i="25"/>
  <c r="V69" i="25"/>
  <c r="V84" i="25"/>
  <c r="V114" i="25"/>
  <c r="V126" i="25"/>
  <c r="V138" i="25"/>
  <c r="V150" i="25"/>
  <c r="V49" i="26"/>
  <c r="V17" i="25"/>
  <c r="V41" i="25"/>
  <c r="V74" i="25"/>
  <c r="V135" i="25"/>
  <c r="V161" i="25"/>
  <c r="V156" i="26"/>
  <c r="V21" i="25"/>
  <c r="V89" i="25"/>
  <c r="V115" i="25"/>
  <c r="V139" i="25"/>
  <c r="V175" i="25"/>
  <c r="V140" i="25"/>
  <c r="V50" i="26"/>
  <c r="V18" i="25"/>
  <c r="V42" i="25"/>
  <c r="V112" i="25"/>
  <c r="V136" i="25"/>
  <c r="V162" i="25"/>
  <c r="V64" i="26"/>
  <c r="V81" i="25"/>
  <c r="V132" i="25"/>
  <c r="V51" i="26"/>
  <c r="V164" i="26"/>
  <c r="V11" i="25"/>
  <c r="V39" i="25"/>
  <c r="V56" i="25"/>
  <c r="V72" i="25"/>
  <c r="V87" i="25"/>
  <c r="V117" i="25"/>
  <c r="V129" i="25"/>
  <c r="V141" i="25"/>
  <c r="V153" i="25"/>
  <c r="V59" i="26"/>
  <c r="V171" i="26"/>
  <c r="V12" i="25"/>
  <c r="V24" i="25"/>
  <c r="V57" i="25"/>
  <c r="V73" i="25"/>
  <c r="V88" i="25"/>
  <c r="V100" i="25"/>
  <c r="V130" i="25"/>
  <c r="V142" i="25"/>
  <c r="V154" i="25"/>
  <c r="V169" i="25"/>
  <c r="V25" i="25"/>
  <c r="V54" i="25"/>
  <c r="V85" i="25"/>
  <c r="V111" i="25"/>
  <c r="V170" i="25"/>
  <c r="V5" i="25"/>
  <c r="V29" i="25"/>
  <c r="V58" i="25"/>
  <c r="V123" i="25"/>
  <c r="V147" i="25"/>
  <c r="V22" i="25"/>
  <c r="V90" i="25"/>
  <c r="V83" i="26"/>
  <c r="V26" i="25"/>
  <c r="V55" i="25"/>
  <c r="V86" i="25"/>
  <c r="V144" i="25"/>
  <c r="V172" i="25"/>
  <c r="V159" i="26"/>
  <c r="V30" i="25"/>
  <c r="V148" i="25"/>
  <c r="D36" i="51"/>
  <c r="B36" i="51"/>
  <c r="C36" i="51"/>
  <c r="G131" i="25" l="1"/>
  <c r="C132" i="25"/>
  <c r="E44" i="25"/>
  <c r="D158" i="25"/>
  <c r="G136" i="24"/>
  <c r="I132" i="25"/>
  <c r="E131" i="25"/>
  <c r="K44" i="25"/>
  <c r="G158" i="25"/>
  <c r="H158" i="25"/>
  <c r="F131" i="25"/>
  <c r="F132" i="25"/>
  <c r="D131" i="25"/>
  <c r="E132" i="25"/>
  <c r="D44" i="25"/>
  <c r="C158" i="25"/>
  <c r="K131" i="25"/>
  <c r="K132" i="25"/>
  <c r="J44" i="25"/>
  <c r="E158" i="25"/>
  <c r="K21" i="25"/>
  <c r="H59" i="24"/>
  <c r="G22" i="25"/>
  <c r="C57" i="25"/>
  <c r="H170" i="25"/>
  <c r="I128" i="25"/>
  <c r="F17" i="25"/>
  <c r="I57" i="25"/>
  <c r="I140" i="24"/>
  <c r="C123" i="24"/>
  <c r="I141" i="25"/>
  <c r="I22" i="25"/>
  <c r="K173" i="25"/>
  <c r="G123" i="24"/>
  <c r="G140" i="24"/>
  <c r="F131" i="24"/>
  <c r="E2" i="25"/>
  <c r="J140" i="24"/>
  <c r="E22" i="25"/>
  <c r="F173" i="25"/>
  <c r="F141" i="25"/>
  <c r="F123" i="24"/>
  <c r="H22" i="25"/>
  <c r="F22" i="25"/>
  <c r="H57" i="25"/>
  <c r="J57" i="25"/>
  <c r="C131" i="24"/>
  <c r="I123" i="24"/>
  <c r="G59" i="24"/>
  <c r="F140" i="24"/>
  <c r="J38" i="25"/>
  <c r="C2" i="25"/>
  <c r="K123" i="24"/>
  <c r="E123" i="24"/>
  <c r="K22" i="25"/>
  <c r="G57" i="25"/>
  <c r="F57" i="25"/>
  <c r="I59" i="24"/>
  <c r="H140" i="24"/>
  <c r="C22" i="25"/>
  <c r="D38" i="25"/>
  <c r="E170" i="25"/>
  <c r="K18" i="25"/>
  <c r="G17" i="25"/>
  <c r="I2" i="25"/>
  <c r="J123" i="24"/>
  <c r="D123" i="24"/>
  <c r="E140" i="24"/>
  <c r="D22" i="25"/>
  <c r="D57" i="25"/>
  <c r="J11" i="25"/>
  <c r="I131" i="24"/>
  <c r="G49" i="26"/>
  <c r="D132" i="25"/>
  <c r="F65" i="24"/>
  <c r="J158" i="25"/>
  <c r="H131" i="25"/>
  <c r="C131" i="25"/>
  <c r="G44" i="25"/>
  <c r="H44" i="25"/>
  <c r="I158" i="25"/>
  <c r="H113" i="24"/>
  <c r="F67" i="24"/>
  <c r="E60" i="25"/>
  <c r="F78" i="26"/>
  <c r="K49" i="26"/>
  <c r="C60" i="25"/>
  <c r="C49" i="26"/>
  <c r="J78" i="26"/>
  <c r="F60" i="25"/>
  <c r="J49" i="26"/>
  <c r="C78" i="26"/>
  <c r="D21" i="25"/>
  <c r="H60" i="25"/>
  <c r="J21" i="25"/>
  <c r="C21" i="25"/>
  <c r="E34" i="25"/>
  <c r="H78" i="26"/>
  <c r="K60" i="25"/>
  <c r="E49" i="26"/>
  <c r="F21" i="25"/>
  <c r="D34" i="25"/>
  <c r="F49" i="26"/>
  <c r="I78" i="26"/>
  <c r="E21" i="25"/>
  <c r="G67" i="24"/>
  <c r="E78" i="26"/>
  <c r="G60" i="25"/>
  <c r="H132" i="25"/>
  <c r="G132" i="25"/>
  <c r="C44" i="25"/>
  <c r="H49" i="26"/>
  <c r="I131" i="25"/>
  <c r="D60" i="25"/>
  <c r="F44" i="25"/>
  <c r="D78" i="26"/>
  <c r="K158" i="25"/>
  <c r="G21" i="25"/>
  <c r="H21" i="25"/>
  <c r="D48" i="24"/>
  <c r="C99" i="25"/>
  <c r="I99" i="25"/>
  <c r="K34" i="25"/>
  <c r="J149" i="25"/>
  <c r="K99" i="25"/>
  <c r="J99" i="25"/>
  <c r="H99" i="25"/>
  <c r="I74" i="25"/>
  <c r="H3" i="25"/>
  <c r="D149" i="25"/>
  <c r="D99" i="25"/>
  <c r="G99" i="25"/>
  <c r="J154" i="25"/>
  <c r="F74" i="25"/>
  <c r="D3" i="25"/>
  <c r="E99" i="25"/>
  <c r="K78" i="26"/>
  <c r="I60" i="25"/>
  <c r="D49" i="26"/>
  <c r="E48" i="24"/>
  <c r="K104" i="24"/>
  <c r="F104" i="24"/>
  <c r="J81" i="25"/>
  <c r="E176" i="25"/>
  <c r="D121" i="25"/>
  <c r="G94" i="25"/>
  <c r="H126" i="25"/>
  <c r="J121" i="25"/>
  <c r="D94" i="25"/>
  <c r="J93" i="25"/>
  <c r="C35" i="25"/>
  <c r="K115" i="25"/>
  <c r="F40" i="25"/>
  <c r="C93" i="25"/>
  <c r="J111" i="25"/>
  <c r="G75" i="25"/>
  <c r="F76" i="25"/>
  <c r="G40" i="25"/>
  <c r="C97" i="25"/>
  <c r="H150" i="25"/>
  <c r="C94" i="25"/>
  <c r="K150" i="25"/>
  <c r="J75" i="25"/>
  <c r="I111" i="25"/>
  <c r="D76" i="25"/>
  <c r="G63" i="25"/>
  <c r="J72" i="25"/>
  <c r="D40" i="25"/>
  <c r="F97" i="25"/>
  <c r="D87" i="25"/>
  <c r="H91" i="25"/>
  <c r="K93" i="25"/>
  <c r="E81" i="25"/>
  <c r="I81" i="25"/>
  <c r="H111" i="25"/>
  <c r="F176" i="25"/>
  <c r="G72" i="25"/>
  <c r="F63" i="25"/>
  <c r="K72" i="25"/>
  <c r="G93" i="25"/>
  <c r="K111" i="25"/>
  <c r="D75" i="25"/>
  <c r="G35" i="25"/>
  <c r="H76" i="25"/>
  <c r="E63" i="25"/>
  <c r="C126" i="25"/>
  <c r="E72" i="25"/>
  <c r="H40" i="25"/>
  <c r="J40" i="25"/>
  <c r="H176" i="25"/>
  <c r="G81" i="25"/>
  <c r="G115" i="25"/>
  <c r="F115" i="25"/>
  <c r="G87" i="25"/>
  <c r="K87" i="25"/>
  <c r="I150" i="25"/>
  <c r="E150" i="25"/>
  <c r="G91" i="25"/>
  <c r="D63" i="25"/>
  <c r="I93" i="25"/>
  <c r="H81" i="25"/>
  <c r="K94" i="25"/>
  <c r="I35" i="25"/>
  <c r="G176" i="25"/>
  <c r="K40" i="25"/>
  <c r="D93" i="25"/>
  <c r="C111" i="25"/>
  <c r="I75" i="25"/>
  <c r="D35" i="25"/>
  <c r="F35" i="25"/>
  <c r="G76" i="25"/>
  <c r="C63" i="25"/>
  <c r="D126" i="25"/>
  <c r="C72" i="25"/>
  <c r="C40" i="25"/>
  <c r="D176" i="25"/>
  <c r="K81" i="25"/>
  <c r="C115" i="25"/>
  <c r="H115" i="25"/>
  <c r="C87" i="25"/>
  <c r="I87" i="25"/>
  <c r="D150" i="25"/>
  <c r="D91" i="25"/>
  <c r="F91" i="25"/>
  <c r="H63" i="25"/>
  <c r="I63" i="25"/>
  <c r="F75" i="25"/>
  <c r="F81" i="25"/>
  <c r="E94" i="25"/>
  <c r="H94" i="25"/>
  <c r="K63" i="25"/>
  <c r="K126" i="25"/>
  <c r="F93" i="25"/>
  <c r="E111" i="25"/>
  <c r="F111" i="25"/>
  <c r="K75" i="25"/>
  <c r="J94" i="25"/>
  <c r="E35" i="25"/>
  <c r="C76" i="25"/>
  <c r="K76" i="25"/>
  <c r="G126" i="25"/>
  <c r="E126" i="25"/>
  <c r="F72" i="25"/>
  <c r="E40" i="25"/>
  <c r="I176" i="25"/>
  <c r="I91" i="25"/>
  <c r="E115" i="25"/>
  <c r="J115" i="25"/>
  <c r="F87" i="25"/>
  <c r="C150" i="25"/>
  <c r="K91" i="25"/>
  <c r="E91" i="25"/>
  <c r="J176" i="25"/>
  <c r="E23" i="25"/>
  <c r="D142" i="24"/>
  <c r="D23" i="25"/>
  <c r="G121" i="25"/>
  <c r="K97" i="25"/>
  <c r="H23" i="25"/>
  <c r="H97" i="25"/>
  <c r="F121" i="25"/>
  <c r="J23" i="25"/>
  <c r="G97" i="25"/>
  <c r="K121" i="25"/>
  <c r="G23" i="25"/>
  <c r="D97" i="25"/>
  <c r="I97" i="25"/>
  <c r="C121" i="25"/>
  <c r="H121" i="25"/>
  <c r="K23" i="25"/>
  <c r="I23" i="25"/>
  <c r="E97" i="25"/>
  <c r="I121" i="25"/>
  <c r="F23" i="25"/>
  <c r="N97" i="25"/>
  <c r="C98" i="25"/>
  <c r="J98" i="25"/>
  <c r="K73" i="25"/>
  <c r="H98" i="25"/>
  <c r="E98" i="25"/>
  <c r="H73" i="25"/>
  <c r="D73" i="25"/>
  <c r="G98" i="25"/>
  <c r="K98" i="25"/>
  <c r="G73" i="25"/>
  <c r="F73" i="25"/>
  <c r="D98" i="25"/>
  <c r="E73" i="25"/>
  <c r="I98" i="25"/>
  <c r="C73" i="25"/>
  <c r="I73" i="25"/>
  <c r="M98" i="25"/>
  <c r="I143" i="25"/>
  <c r="K59" i="26"/>
  <c r="K45" i="25"/>
  <c r="G20" i="25"/>
  <c r="C82" i="25"/>
  <c r="F59" i="26"/>
  <c r="G2" i="25"/>
  <c r="I18" i="25"/>
  <c r="J34" i="25"/>
  <c r="K38" i="25"/>
  <c r="F170" i="25"/>
  <c r="G154" i="25"/>
  <c r="H18" i="25"/>
  <c r="K17" i="25"/>
  <c r="H17" i="25"/>
  <c r="J74" i="25"/>
  <c r="I173" i="25"/>
  <c r="C149" i="25"/>
  <c r="E154" i="25"/>
  <c r="E141" i="25"/>
  <c r="K65" i="24"/>
  <c r="J136" i="24"/>
  <c r="C113" i="24"/>
  <c r="K67" i="24"/>
  <c r="C48" i="24"/>
  <c r="J104" i="24"/>
  <c r="E136" i="24"/>
  <c r="D18" i="25"/>
  <c r="H34" i="25"/>
  <c r="H38" i="25"/>
  <c r="D170" i="25"/>
  <c r="D74" i="25"/>
  <c r="D128" i="25"/>
  <c r="E17" i="25"/>
  <c r="H74" i="25"/>
  <c r="G3" i="25"/>
  <c r="H173" i="25"/>
  <c r="I149" i="25"/>
  <c r="C154" i="25"/>
  <c r="K141" i="25"/>
  <c r="H65" i="24"/>
  <c r="C136" i="24"/>
  <c r="D113" i="24"/>
  <c r="E67" i="24"/>
  <c r="I113" i="24"/>
  <c r="I104" i="24"/>
  <c r="E124" i="25"/>
  <c r="D67" i="24"/>
  <c r="H2" i="25"/>
  <c r="F136" i="24"/>
  <c r="C18" i="25"/>
  <c r="E18" i="25"/>
  <c r="I34" i="25"/>
  <c r="G38" i="25"/>
  <c r="I38" i="25"/>
  <c r="J128" i="25"/>
  <c r="I170" i="25"/>
  <c r="H128" i="25"/>
  <c r="G141" i="25"/>
  <c r="C17" i="25"/>
  <c r="I17" i="25"/>
  <c r="C74" i="25"/>
  <c r="F3" i="25"/>
  <c r="K3" i="25"/>
  <c r="C173" i="25"/>
  <c r="J173" i="25"/>
  <c r="G149" i="25"/>
  <c r="H149" i="25"/>
  <c r="K154" i="25"/>
  <c r="D154" i="25"/>
  <c r="D141" i="25"/>
  <c r="H141" i="25"/>
  <c r="D65" i="24"/>
  <c r="E65" i="24"/>
  <c r="H136" i="24"/>
  <c r="C170" i="25"/>
  <c r="H11" i="25"/>
  <c r="K113" i="24"/>
  <c r="E113" i="24"/>
  <c r="K79" i="25"/>
  <c r="C11" i="25"/>
  <c r="J165" i="25"/>
  <c r="C67" i="24"/>
  <c r="I67" i="24"/>
  <c r="H48" i="24"/>
  <c r="J150" i="25"/>
  <c r="E59" i="24"/>
  <c r="H67" i="24"/>
  <c r="D2" i="25"/>
  <c r="D140" i="24"/>
  <c r="K140" i="24"/>
  <c r="G18" i="25"/>
  <c r="F34" i="25"/>
  <c r="F38" i="25"/>
  <c r="E38" i="25"/>
  <c r="C75" i="25"/>
  <c r="C81" i="25"/>
  <c r="F94" i="25"/>
  <c r="K128" i="25"/>
  <c r="J170" i="25"/>
  <c r="J2" i="25"/>
  <c r="D173" i="25"/>
  <c r="F128" i="25"/>
  <c r="K35" i="25"/>
  <c r="C128" i="25"/>
  <c r="F18" i="25"/>
  <c r="H35" i="25"/>
  <c r="G65" i="24"/>
  <c r="D17" i="25"/>
  <c r="E74" i="25"/>
  <c r="K74" i="25"/>
  <c r="E93" i="25"/>
  <c r="D111" i="25"/>
  <c r="H75" i="25"/>
  <c r="C3" i="25"/>
  <c r="I3" i="25"/>
  <c r="E76" i="25"/>
  <c r="I76" i="25"/>
  <c r="E173" i="25"/>
  <c r="E149" i="25"/>
  <c r="F149" i="25"/>
  <c r="F126" i="25"/>
  <c r="J126" i="25"/>
  <c r="H154" i="25"/>
  <c r="K2" i="25"/>
  <c r="H72" i="25"/>
  <c r="D72" i="25"/>
  <c r="C141" i="25"/>
  <c r="K176" i="25"/>
  <c r="J65" i="24"/>
  <c r="C65" i="24"/>
  <c r="D136" i="24"/>
  <c r="I136" i="24"/>
  <c r="J113" i="24"/>
  <c r="F113" i="24"/>
  <c r="J79" i="25"/>
  <c r="I115" i="25"/>
  <c r="J87" i="25"/>
  <c r="H87" i="25"/>
  <c r="G150" i="25"/>
  <c r="C165" i="25"/>
  <c r="C91" i="25"/>
  <c r="G48" i="24"/>
  <c r="D7" i="24"/>
  <c r="C7" i="24"/>
  <c r="E104" i="24"/>
  <c r="F7" i="24"/>
  <c r="E3" i="25"/>
  <c r="C79" i="25"/>
  <c r="K11" i="25"/>
  <c r="E165" i="25"/>
  <c r="J48" i="24"/>
  <c r="I48" i="24"/>
  <c r="D104" i="24"/>
  <c r="D79" i="25"/>
  <c r="I11" i="25"/>
  <c r="K165" i="25"/>
  <c r="I165" i="25"/>
  <c r="O3" i="25"/>
  <c r="K48" i="24"/>
  <c r="C104" i="24"/>
  <c r="G104" i="24"/>
  <c r="L24" i="21"/>
  <c r="G24" i="21" s="1"/>
  <c r="L144" i="19"/>
  <c r="F144" i="19" s="1"/>
  <c r="L80" i="19"/>
  <c r="C80" i="19" s="1"/>
  <c r="L2" i="21"/>
  <c r="H2" i="21" s="1"/>
  <c r="L115" i="19"/>
  <c r="L18" i="21"/>
  <c r="F18" i="21" s="1"/>
  <c r="L146" i="19"/>
  <c r="C146" i="19" s="1"/>
  <c r="L12" i="21"/>
  <c r="C12" i="21" s="1"/>
  <c r="L156" i="19"/>
  <c r="L92" i="19"/>
  <c r="H92" i="19" s="1"/>
  <c r="L41" i="21"/>
  <c r="C41" i="21" s="1"/>
  <c r="L127" i="19"/>
  <c r="F127" i="19" s="1"/>
  <c r="L6" i="21"/>
  <c r="I6" i="21" s="1"/>
  <c r="L158" i="19"/>
  <c r="K158" i="19" s="1"/>
  <c r="L94" i="19"/>
  <c r="G94" i="19" s="1"/>
  <c r="L168" i="19"/>
  <c r="E168" i="19" s="1"/>
  <c r="L104" i="19"/>
  <c r="F104" i="19" s="1"/>
  <c r="L29" i="21"/>
  <c r="G29" i="21" s="1"/>
  <c r="L139" i="19"/>
  <c r="K139" i="19" s="1"/>
  <c r="L75" i="19"/>
  <c r="L170" i="19"/>
  <c r="C170" i="19" s="1"/>
  <c r="L106" i="19"/>
  <c r="I106" i="19" s="1"/>
  <c r="L105" i="19"/>
  <c r="D105" i="19" s="1"/>
  <c r="L109" i="19"/>
  <c r="E109" i="19" s="1"/>
  <c r="L65" i="19"/>
  <c r="K65" i="19" s="1"/>
  <c r="L82" i="19"/>
  <c r="L167" i="19"/>
  <c r="F167" i="19" s="1"/>
  <c r="L128" i="19"/>
  <c r="E128" i="19" s="1"/>
  <c r="L5" i="21"/>
  <c r="C5" i="21" s="1"/>
  <c r="L99" i="19"/>
  <c r="K99" i="19" s="1"/>
  <c r="L34" i="21"/>
  <c r="C34" i="21" s="1"/>
  <c r="L28" i="21"/>
  <c r="C28" i="21" s="1"/>
  <c r="L140" i="19"/>
  <c r="F140" i="19" s="1"/>
  <c r="L175" i="19"/>
  <c r="I175" i="19" s="1"/>
  <c r="L111" i="19"/>
  <c r="I111" i="19" s="1"/>
  <c r="L142" i="19"/>
  <c r="H142" i="19" s="1"/>
  <c r="L152" i="19"/>
  <c r="I152" i="19" s="1"/>
  <c r="L45" i="21"/>
  <c r="L123" i="19"/>
  <c r="F123" i="19" s="1"/>
  <c r="L154" i="19"/>
  <c r="F154" i="19" s="1"/>
  <c r="L169" i="19"/>
  <c r="D169" i="19" s="1"/>
  <c r="L129" i="19"/>
  <c r="L68" i="19"/>
  <c r="H68" i="19" s="1"/>
  <c r="L40" i="21"/>
  <c r="D40" i="21" s="1"/>
  <c r="L163" i="19"/>
  <c r="G163" i="19" s="1"/>
  <c r="L130" i="19"/>
  <c r="C130" i="19" s="1"/>
  <c r="L76" i="19"/>
  <c r="E76" i="19" s="1"/>
  <c r="L22" i="21"/>
  <c r="G22" i="21" s="1"/>
  <c r="L16" i="21"/>
  <c r="G16" i="21" s="1"/>
  <c r="L88" i="19"/>
  <c r="K88" i="19" s="1"/>
  <c r="L10" i="21"/>
  <c r="I10" i="21" s="1"/>
  <c r="L90" i="19"/>
  <c r="H90" i="19" s="1"/>
  <c r="L173" i="19"/>
  <c r="E173" i="19" s="1"/>
  <c r="L134" i="19"/>
  <c r="L176" i="19"/>
  <c r="K176" i="19" s="1"/>
  <c r="L112" i="19"/>
  <c r="C112" i="19" s="1"/>
  <c r="L21" i="21"/>
  <c r="J21" i="21" s="1"/>
  <c r="L147" i="19"/>
  <c r="G147" i="19" s="1"/>
  <c r="L83" i="19"/>
  <c r="K83" i="19" s="1"/>
  <c r="L50" i="21"/>
  <c r="C50" i="21" s="1"/>
  <c r="L114" i="19"/>
  <c r="I114" i="19" s="1"/>
  <c r="L44" i="21"/>
  <c r="F44" i="21" s="1"/>
  <c r="L124" i="19"/>
  <c r="F124" i="19" s="1"/>
  <c r="L9" i="21"/>
  <c r="C9" i="21" s="1"/>
  <c r="L159" i="19"/>
  <c r="J159" i="19" s="1"/>
  <c r="L95" i="19"/>
  <c r="C95" i="19" s="1"/>
  <c r="L38" i="21"/>
  <c r="H38" i="21" s="1"/>
  <c r="L126" i="19"/>
  <c r="K126" i="19" s="1"/>
  <c r="L32" i="21"/>
  <c r="D32" i="21" s="1"/>
  <c r="L136" i="19"/>
  <c r="E136" i="19" s="1"/>
  <c r="L72" i="19"/>
  <c r="K72" i="19" s="1"/>
  <c r="L171" i="19"/>
  <c r="D171" i="19" s="1"/>
  <c r="L107" i="19"/>
  <c r="J107" i="19" s="1"/>
  <c r="L26" i="21"/>
  <c r="E26" i="21" s="1"/>
  <c r="L138" i="19"/>
  <c r="G138" i="19" s="1"/>
  <c r="L101" i="19"/>
  <c r="L58" i="19"/>
  <c r="F58" i="19" s="1"/>
  <c r="L69" i="19"/>
  <c r="I69" i="19" s="1"/>
  <c r="L51" i="21"/>
  <c r="G51" i="21" s="1"/>
  <c r="L30" i="21"/>
  <c r="L132" i="19"/>
  <c r="I132" i="19" s="1"/>
  <c r="V114" i="24"/>
  <c r="V30" i="24"/>
  <c r="Q30" i="24" s="1"/>
  <c r="V94" i="24"/>
  <c r="Q94" i="24" s="1"/>
  <c r="V97" i="24"/>
  <c r="V144" i="24"/>
  <c r="V15" i="24"/>
  <c r="S15" i="24" s="1"/>
  <c r="V153" i="24"/>
  <c r="T153" i="24" s="1"/>
  <c r="V24" i="24"/>
  <c r="AP24" i="24" s="1"/>
  <c r="AF24" i="24" s="1"/>
  <c r="V72" i="24"/>
  <c r="V3" i="24"/>
  <c r="N3" i="24" s="1"/>
  <c r="V35" i="24"/>
  <c r="AP35" i="24" s="1"/>
  <c r="AB35" i="24" s="1"/>
  <c r="V68" i="24"/>
  <c r="P68" i="24" s="1"/>
  <c r="V100" i="24"/>
  <c r="V132" i="24"/>
  <c r="U132" i="24" s="1"/>
  <c r="V164" i="24"/>
  <c r="R164" i="24" s="1"/>
  <c r="V20" i="24"/>
  <c r="T20" i="24" s="1"/>
  <c r="V52" i="24"/>
  <c r="V85" i="24"/>
  <c r="T85" i="24" s="1"/>
  <c r="V117" i="24"/>
  <c r="T117" i="24" s="1"/>
  <c r="V149" i="24"/>
  <c r="Q149" i="24" s="1"/>
  <c r="V5" i="24"/>
  <c r="V70" i="24"/>
  <c r="R70" i="24" s="1"/>
  <c r="V134" i="24"/>
  <c r="V18" i="24"/>
  <c r="R18" i="24" s="1"/>
  <c r="V83" i="24"/>
  <c r="T83" i="24" s="1"/>
  <c r="V6" i="24"/>
  <c r="AP6" i="24" s="1"/>
  <c r="AA6" i="24" s="1"/>
  <c r="V71" i="24"/>
  <c r="P71" i="24" s="1"/>
  <c r="V135" i="24"/>
  <c r="Q135" i="24" s="1"/>
  <c r="V25" i="24"/>
  <c r="S25" i="24" s="1"/>
  <c r="V90" i="24"/>
  <c r="AP90" i="24" s="1"/>
  <c r="AC90" i="24" s="1"/>
  <c r="V154" i="24"/>
  <c r="O154" i="24" s="1"/>
  <c r="V107" i="24"/>
  <c r="Q107" i="24" s="1"/>
  <c r="V29" i="24"/>
  <c r="V112" i="24"/>
  <c r="AP112" i="24" s="1"/>
  <c r="AK112" i="24" s="1"/>
  <c r="V168" i="24"/>
  <c r="M168" i="24" s="1"/>
  <c r="V39" i="24"/>
  <c r="O39" i="24" s="1"/>
  <c r="V11" i="24"/>
  <c r="V76" i="24"/>
  <c r="P76" i="24" s="1"/>
  <c r="V140" i="24"/>
  <c r="T140" i="24" s="1"/>
  <c r="V28" i="24"/>
  <c r="V61" i="24"/>
  <c r="M61" i="24" s="1"/>
  <c r="V125" i="24"/>
  <c r="AP125" i="24" s="1"/>
  <c r="V49" i="24"/>
  <c r="Q49" i="24" s="1"/>
  <c r="V65" i="24"/>
  <c r="T65" i="24" s="1"/>
  <c r="V121" i="24"/>
  <c r="V43" i="24"/>
  <c r="M43" i="24" s="1"/>
  <c r="V108" i="24"/>
  <c r="Q108" i="24" s="1"/>
  <c r="V172" i="24"/>
  <c r="V93" i="24"/>
  <c r="V157" i="24"/>
  <c r="M157" i="24" s="1"/>
  <c r="V159" i="24"/>
  <c r="V42" i="24"/>
  <c r="V161" i="24"/>
  <c r="V32" i="24"/>
  <c r="O32" i="24" s="1"/>
  <c r="V80" i="24"/>
  <c r="V89" i="24"/>
  <c r="V136" i="24"/>
  <c r="S136" i="24" s="1"/>
  <c r="V115" i="24"/>
  <c r="AP115" i="24" s="1"/>
  <c r="AG115" i="24" s="1"/>
  <c r="V19" i="24"/>
  <c r="U19" i="24" s="1"/>
  <c r="V51" i="24"/>
  <c r="Q51" i="24" s="1"/>
  <c r="V84" i="24"/>
  <c r="T84" i="24" s="1"/>
  <c r="V116" i="24"/>
  <c r="Q116" i="24" s="1"/>
  <c r="V148" i="24"/>
  <c r="O148" i="24" s="1"/>
  <c r="V4" i="24"/>
  <c r="T4" i="24" s="1"/>
  <c r="V36" i="24"/>
  <c r="V69" i="24"/>
  <c r="AP69" i="24" s="1"/>
  <c r="V101" i="24"/>
  <c r="U101" i="24" s="1"/>
  <c r="V133" i="24"/>
  <c r="T133" i="24" s="1"/>
  <c r="V165" i="24"/>
  <c r="V37" i="24"/>
  <c r="AP37" i="24" s="1"/>
  <c r="V102" i="24"/>
  <c r="N102" i="24" s="1"/>
  <c r="V166" i="24"/>
  <c r="V50" i="24"/>
  <c r="M50" i="24" s="1"/>
  <c r="V123" i="24"/>
  <c r="P123" i="24" s="1"/>
  <c r="V38" i="24"/>
  <c r="P38" i="24" s="1"/>
  <c r="V103" i="24"/>
  <c r="S103" i="24" s="1"/>
  <c r="V167" i="24"/>
  <c r="V57" i="24"/>
  <c r="M57" i="24" s="1"/>
  <c r="V122" i="24"/>
  <c r="O122" i="24" s="1"/>
  <c r="V131" i="24"/>
  <c r="AP131" i="24" s="1"/>
  <c r="Y131" i="24" s="1"/>
  <c r="AP76" i="25"/>
  <c r="AJ76" i="25" s="1"/>
  <c r="Q76" i="25"/>
  <c r="S34" i="25"/>
  <c r="N34" i="25"/>
  <c r="O34" i="25"/>
  <c r="E36" i="51"/>
  <c r="D159" i="26"/>
  <c r="G159" i="26"/>
  <c r="I7" i="25"/>
  <c r="G7" i="25"/>
  <c r="J88" i="25"/>
  <c r="H88" i="25"/>
  <c r="J127" i="25"/>
  <c r="K127" i="25"/>
  <c r="G37" i="25"/>
  <c r="F37" i="25"/>
  <c r="J148" i="25"/>
  <c r="G148" i="25"/>
  <c r="D148" i="25"/>
  <c r="K46" i="26"/>
  <c r="J46" i="26"/>
  <c r="D46" i="26"/>
  <c r="I46" i="26"/>
  <c r="G108" i="24"/>
  <c r="C108" i="24"/>
  <c r="H129" i="24"/>
  <c r="C129" i="24"/>
  <c r="F129" i="24"/>
  <c r="F78" i="24"/>
  <c r="J78" i="24"/>
  <c r="K78" i="24"/>
  <c r="I78" i="24"/>
  <c r="E78" i="24"/>
  <c r="F174" i="24"/>
  <c r="I174" i="24"/>
  <c r="C174" i="24"/>
  <c r="D174" i="24"/>
  <c r="E174" i="24"/>
  <c r="G174" i="24"/>
  <c r="K174" i="24"/>
  <c r="H174" i="24"/>
  <c r="J174" i="24"/>
  <c r="K29" i="24"/>
  <c r="I29" i="24"/>
  <c r="D29" i="24"/>
  <c r="J29" i="24"/>
  <c r="C29" i="24"/>
  <c r="H29" i="24"/>
  <c r="F29" i="24"/>
  <c r="G29" i="24"/>
  <c r="F108" i="25"/>
  <c r="E175" i="25"/>
  <c r="F175" i="25"/>
  <c r="G175" i="25"/>
  <c r="C30" i="25"/>
  <c r="I30" i="25"/>
  <c r="G30" i="25"/>
  <c r="E138" i="25"/>
  <c r="J138" i="25"/>
  <c r="D171" i="26"/>
  <c r="E171" i="26"/>
  <c r="F171" i="26"/>
  <c r="H102" i="25"/>
  <c r="D102" i="25"/>
  <c r="E102" i="25"/>
  <c r="K102" i="25"/>
  <c r="H26" i="25"/>
  <c r="G26" i="25"/>
  <c r="J26" i="25"/>
  <c r="G105" i="26"/>
  <c r="T34" i="25"/>
  <c r="I54" i="25"/>
  <c r="D161" i="25"/>
  <c r="R34" i="25"/>
  <c r="P34" i="25"/>
  <c r="I112" i="25"/>
  <c r="S76" i="25"/>
  <c r="F82" i="25"/>
  <c r="J45" i="25"/>
  <c r="P97" i="25"/>
  <c r="M97" i="25"/>
  <c r="D147" i="25"/>
  <c r="K153" i="25"/>
  <c r="F20" i="25"/>
  <c r="G162" i="25"/>
  <c r="E59" i="26"/>
  <c r="C112" i="25"/>
  <c r="H54" i="25"/>
  <c r="I161" i="25"/>
  <c r="K162" i="25"/>
  <c r="J12" i="25"/>
  <c r="AP97" i="25"/>
  <c r="AJ97" i="25" s="1"/>
  <c r="O97" i="25"/>
  <c r="S97" i="25"/>
  <c r="J5" i="25"/>
  <c r="K116" i="25"/>
  <c r="I153" i="25"/>
  <c r="H142" i="24"/>
  <c r="D116" i="25"/>
  <c r="O76" i="25"/>
  <c r="C145" i="25"/>
  <c r="K12" i="25"/>
  <c r="I105" i="26"/>
  <c r="G54" i="25"/>
  <c r="I45" i="25"/>
  <c r="I59" i="26"/>
  <c r="J105" i="26"/>
  <c r="H112" i="25"/>
  <c r="H116" i="25"/>
  <c r="I162" i="25"/>
  <c r="E161" i="25"/>
  <c r="D112" i="25"/>
  <c r="K143" i="25"/>
  <c r="D54" i="25"/>
  <c r="F54" i="25"/>
  <c r="E143" i="25"/>
  <c r="J161" i="25"/>
  <c r="F161" i="25"/>
  <c r="K112" i="25"/>
  <c r="C162" i="25"/>
  <c r="I145" i="25"/>
  <c r="H82" i="25"/>
  <c r="E82" i="25"/>
  <c r="C12" i="25"/>
  <c r="H12" i="25"/>
  <c r="G45" i="25"/>
  <c r="C45" i="25"/>
  <c r="J59" i="26"/>
  <c r="C116" i="25"/>
  <c r="H5" i="25"/>
  <c r="J147" i="25"/>
  <c r="I147" i="25"/>
  <c r="E116" i="25"/>
  <c r="J153" i="25"/>
  <c r="H153" i="25"/>
  <c r="J20" i="25"/>
  <c r="E20" i="25"/>
  <c r="F105" i="26"/>
  <c r="H162" i="25"/>
  <c r="H145" i="25"/>
  <c r="G59" i="26"/>
  <c r="H59" i="26"/>
  <c r="D105" i="26"/>
  <c r="J112" i="25"/>
  <c r="J116" i="25"/>
  <c r="D162" i="25"/>
  <c r="E162" i="25"/>
  <c r="C143" i="25"/>
  <c r="H45" i="25"/>
  <c r="J54" i="25"/>
  <c r="C54" i="25"/>
  <c r="J143" i="25"/>
  <c r="G143" i="25"/>
  <c r="H161" i="25"/>
  <c r="F112" i="25"/>
  <c r="F145" i="25"/>
  <c r="E145" i="25"/>
  <c r="K82" i="25"/>
  <c r="J82" i="25"/>
  <c r="F12" i="25"/>
  <c r="I12" i="25"/>
  <c r="E45" i="25"/>
  <c r="K5" i="25"/>
  <c r="G5" i="25"/>
  <c r="F147" i="25"/>
  <c r="H147" i="25"/>
  <c r="D153" i="25"/>
  <c r="F153" i="25"/>
  <c r="K20" i="25"/>
  <c r="H20" i="25"/>
  <c r="K105" i="26"/>
  <c r="O143" i="25"/>
  <c r="F162" i="25"/>
  <c r="D12" i="25"/>
  <c r="D59" i="26"/>
  <c r="C105" i="26"/>
  <c r="H105" i="26"/>
  <c r="E112" i="25"/>
  <c r="F116" i="25"/>
  <c r="I82" i="25"/>
  <c r="J145" i="25"/>
  <c r="G161" i="25"/>
  <c r="K54" i="25"/>
  <c r="H143" i="25"/>
  <c r="C161" i="25"/>
  <c r="K145" i="25"/>
  <c r="D145" i="25"/>
  <c r="G82" i="25"/>
  <c r="G12" i="25"/>
  <c r="D45" i="25"/>
  <c r="I5" i="25"/>
  <c r="C5" i="25"/>
  <c r="K147" i="25"/>
  <c r="C147" i="25"/>
  <c r="G153" i="25"/>
  <c r="C20" i="25"/>
  <c r="O92" i="25"/>
  <c r="I79" i="25"/>
  <c r="F79" i="25"/>
  <c r="G11" i="25"/>
  <c r="F11" i="25"/>
  <c r="G170" i="25"/>
  <c r="F165" i="25"/>
  <c r="H165" i="25"/>
  <c r="H78" i="24"/>
  <c r="D78" i="24"/>
  <c r="K129" i="24"/>
  <c r="D129" i="24"/>
  <c r="D108" i="24"/>
  <c r="I108" i="24"/>
  <c r="I13" i="24"/>
  <c r="F108" i="24"/>
  <c r="J129" i="24"/>
  <c r="I129" i="24"/>
  <c r="G129" i="24"/>
  <c r="F13" i="24"/>
  <c r="H13" i="24"/>
  <c r="C34" i="25"/>
  <c r="E13" i="24"/>
  <c r="E79" i="25"/>
  <c r="G79" i="25"/>
  <c r="E11" i="25"/>
  <c r="G165" i="25"/>
  <c r="G78" i="24"/>
  <c r="E129" i="24"/>
  <c r="K108" i="24"/>
  <c r="E128" i="25"/>
  <c r="D13" i="24"/>
  <c r="E29" i="24"/>
  <c r="C13" i="24"/>
  <c r="J13" i="24"/>
  <c r="T66" i="25"/>
  <c r="F46" i="26"/>
  <c r="C127" i="25"/>
  <c r="I113" i="25"/>
  <c r="D7" i="25"/>
  <c r="F122" i="25"/>
  <c r="K118" i="25"/>
  <c r="C158" i="24"/>
  <c r="G15" i="25"/>
  <c r="I96" i="25"/>
  <c r="F94" i="24"/>
  <c r="I111" i="24"/>
  <c r="J55" i="25"/>
  <c r="C46" i="26"/>
  <c r="G111" i="24"/>
  <c r="K88" i="25"/>
  <c r="K159" i="26"/>
  <c r="J33" i="25"/>
  <c r="E144" i="25"/>
  <c r="G113" i="25"/>
  <c r="H122" i="25"/>
  <c r="H118" i="25"/>
  <c r="K158" i="24"/>
  <c r="F15" i="25"/>
  <c r="E96" i="25"/>
  <c r="D111" i="24"/>
  <c r="H134" i="25"/>
  <c r="D6" i="25"/>
  <c r="H55" i="25"/>
  <c r="C144" i="25"/>
  <c r="F33" i="25"/>
  <c r="S143" i="25"/>
  <c r="C159" i="26"/>
  <c r="E37" i="25"/>
  <c r="G134" i="25"/>
  <c r="J7" i="25"/>
  <c r="C33" i="25"/>
  <c r="F79" i="24"/>
  <c r="E159" i="26"/>
  <c r="E134" i="25"/>
  <c r="E79" i="24"/>
  <c r="H111" i="24"/>
  <c r="G46" i="26"/>
  <c r="J6" i="25"/>
  <c r="I55" i="25"/>
  <c r="H144" i="25"/>
  <c r="H148" i="25"/>
  <c r="E118" i="25"/>
  <c r="E33" i="25"/>
  <c r="I33" i="25"/>
  <c r="H127" i="25"/>
  <c r="G127" i="25"/>
  <c r="F159" i="26"/>
  <c r="J159" i="26"/>
  <c r="G55" i="25"/>
  <c r="I144" i="25"/>
  <c r="H113" i="25"/>
  <c r="F113" i="25"/>
  <c r="E7" i="25"/>
  <c r="F7" i="25"/>
  <c r="H46" i="26"/>
  <c r="D88" i="25"/>
  <c r="E88" i="25"/>
  <c r="C122" i="25"/>
  <c r="D118" i="25"/>
  <c r="I158" i="24"/>
  <c r="H158" i="24"/>
  <c r="K79" i="24"/>
  <c r="K37" i="25"/>
  <c r="J37" i="25"/>
  <c r="D37" i="25"/>
  <c r="C79" i="24"/>
  <c r="G6" i="25"/>
  <c r="F148" i="25"/>
  <c r="J15" i="25"/>
  <c r="H15" i="25"/>
  <c r="D96" i="25"/>
  <c r="K96" i="25"/>
  <c r="K134" i="25"/>
  <c r="D134" i="25"/>
  <c r="H94" i="24"/>
  <c r="K55" i="25"/>
  <c r="E122" i="25"/>
  <c r="K142" i="24"/>
  <c r="C142" i="24"/>
  <c r="G88" i="25"/>
  <c r="F88" i="25"/>
  <c r="D79" i="24"/>
  <c r="J111" i="24"/>
  <c r="E46" i="26"/>
  <c r="E6" i="25"/>
  <c r="K6" i="25"/>
  <c r="F55" i="25"/>
  <c r="K144" i="25"/>
  <c r="K148" i="25"/>
  <c r="I88" i="25"/>
  <c r="J118" i="25"/>
  <c r="H33" i="25"/>
  <c r="E127" i="25"/>
  <c r="I127" i="25"/>
  <c r="F127" i="25"/>
  <c r="H159" i="26"/>
  <c r="I159" i="26"/>
  <c r="D55" i="25"/>
  <c r="G144" i="25"/>
  <c r="D113" i="25"/>
  <c r="C113" i="25"/>
  <c r="C7" i="25"/>
  <c r="C88" i="25"/>
  <c r="K122" i="25"/>
  <c r="I122" i="25"/>
  <c r="C118" i="25"/>
  <c r="G158" i="24"/>
  <c r="F158" i="24"/>
  <c r="I37" i="25"/>
  <c r="H37" i="25"/>
  <c r="H79" i="24"/>
  <c r="H6" i="25"/>
  <c r="I148" i="25"/>
  <c r="C15" i="25"/>
  <c r="K15" i="25"/>
  <c r="D15" i="25"/>
  <c r="F96" i="25"/>
  <c r="C96" i="25"/>
  <c r="C134" i="25"/>
  <c r="F134" i="25"/>
  <c r="O27" i="25"/>
  <c r="J94" i="24"/>
  <c r="K111" i="24"/>
  <c r="C94" i="24"/>
  <c r="G122" i="25"/>
  <c r="K94" i="24"/>
  <c r="J142" i="24"/>
  <c r="G79" i="24"/>
  <c r="J79" i="24"/>
  <c r="C6" i="25"/>
  <c r="I6" i="25"/>
  <c r="E55" i="25"/>
  <c r="J144" i="25"/>
  <c r="E148" i="25"/>
  <c r="F118" i="25"/>
  <c r="H7" i="25"/>
  <c r="G33" i="25"/>
  <c r="D127" i="25"/>
  <c r="D144" i="25"/>
  <c r="M3" i="25"/>
  <c r="J113" i="25"/>
  <c r="E113" i="25"/>
  <c r="K7" i="25"/>
  <c r="J122" i="25"/>
  <c r="G118" i="25"/>
  <c r="E158" i="24"/>
  <c r="J158" i="24"/>
  <c r="C37" i="25"/>
  <c r="T3" i="25"/>
  <c r="J96" i="25"/>
  <c r="C148" i="25"/>
  <c r="I15" i="25"/>
  <c r="G96" i="25"/>
  <c r="I134" i="25"/>
  <c r="E111" i="24"/>
  <c r="F142" i="24"/>
  <c r="D143" i="25"/>
  <c r="K33" i="25"/>
  <c r="Q34" i="25"/>
  <c r="J131" i="24"/>
  <c r="K131" i="24"/>
  <c r="H7" i="24"/>
  <c r="H131" i="24"/>
  <c r="K7" i="24"/>
  <c r="G131" i="24"/>
  <c r="E5" i="25"/>
  <c r="D131" i="24"/>
  <c r="K59" i="24"/>
  <c r="I154" i="25"/>
  <c r="R173" i="25"/>
  <c r="J7" i="24"/>
  <c r="E7" i="24"/>
  <c r="C59" i="24"/>
  <c r="G142" i="24"/>
  <c r="E142" i="24"/>
  <c r="I116" i="25"/>
  <c r="D5" i="25"/>
  <c r="E147" i="25"/>
  <c r="C153" i="25"/>
  <c r="D20" i="25"/>
  <c r="P40" i="25"/>
  <c r="U15" i="25"/>
  <c r="I7" i="24"/>
  <c r="I94" i="24"/>
  <c r="E94" i="24"/>
  <c r="D94" i="24"/>
  <c r="F111" i="24"/>
  <c r="E108" i="24"/>
  <c r="H108" i="24"/>
  <c r="J108" i="24"/>
  <c r="D59" i="24"/>
  <c r="G13" i="24"/>
  <c r="F59" i="24"/>
  <c r="G42" i="25"/>
  <c r="F120" i="25"/>
  <c r="S27" i="25"/>
  <c r="R3" i="25"/>
  <c r="C48" i="25"/>
  <c r="H120" i="25"/>
  <c r="T27" i="25"/>
  <c r="U160" i="25"/>
  <c r="G66" i="25"/>
  <c r="J71" i="25"/>
  <c r="R66" i="25"/>
  <c r="C140" i="25"/>
  <c r="M66" i="25"/>
  <c r="S166" i="25"/>
  <c r="N66" i="25"/>
  <c r="S92" i="25"/>
  <c r="R15" i="25"/>
  <c r="K136" i="25"/>
  <c r="R40" i="25"/>
  <c r="P3" i="25"/>
  <c r="U27" i="25"/>
  <c r="P143" i="25"/>
  <c r="U143" i="25"/>
  <c r="N92" i="25"/>
  <c r="S15" i="25"/>
  <c r="N133" i="25"/>
  <c r="P133" i="25"/>
  <c r="D14" i="25"/>
  <c r="H152" i="25"/>
  <c r="O108" i="25"/>
  <c r="U65" i="25"/>
  <c r="T98" i="25"/>
  <c r="F86" i="25"/>
  <c r="C157" i="25"/>
  <c r="H84" i="25"/>
  <c r="G10" i="25"/>
  <c r="C71" i="25"/>
  <c r="C90" i="25"/>
  <c r="I140" i="25"/>
  <c r="H157" i="25"/>
  <c r="U40" i="25"/>
  <c r="S66" i="25"/>
  <c r="S98" i="25"/>
  <c r="R92" i="25"/>
  <c r="P15" i="25"/>
  <c r="M15" i="25"/>
  <c r="D10" i="25"/>
  <c r="E66" i="25"/>
  <c r="F71" i="25"/>
  <c r="H140" i="25"/>
  <c r="O40" i="25"/>
  <c r="Q40" i="25"/>
  <c r="S40" i="25"/>
  <c r="U66" i="25"/>
  <c r="U92" i="25"/>
  <c r="O15" i="25"/>
  <c r="O65" i="25"/>
  <c r="S108" i="25"/>
  <c r="O133" i="25"/>
  <c r="AJ48" i="25"/>
  <c r="AF48" i="25"/>
  <c r="AC92" i="25"/>
  <c r="W92" i="25"/>
  <c r="AD92" i="25"/>
  <c r="AF92" i="25"/>
  <c r="I10" i="25"/>
  <c r="G14" i="25"/>
  <c r="J86" i="25"/>
  <c r="D90" i="25"/>
  <c r="F152" i="25"/>
  <c r="E157" i="25"/>
  <c r="F157" i="25"/>
  <c r="S173" i="25"/>
  <c r="N173" i="25"/>
  <c r="R98" i="25"/>
  <c r="T48" i="25"/>
  <c r="R65" i="25"/>
  <c r="AP166" i="25"/>
  <c r="AI166" i="25" s="1"/>
  <c r="F10" i="25"/>
  <c r="C14" i="25"/>
  <c r="J66" i="25"/>
  <c r="I71" i="25"/>
  <c r="G86" i="25"/>
  <c r="H86" i="25"/>
  <c r="F90" i="25"/>
  <c r="D140" i="25"/>
  <c r="E140" i="25"/>
  <c r="J152" i="25"/>
  <c r="K157" i="25"/>
  <c r="D157" i="25"/>
  <c r="T173" i="25"/>
  <c r="U173" i="25"/>
  <c r="O173" i="25"/>
  <c r="T40" i="25"/>
  <c r="O66" i="25"/>
  <c r="Q66" i="25"/>
  <c r="Q98" i="25"/>
  <c r="P98" i="25"/>
  <c r="U98" i="25"/>
  <c r="O98" i="25"/>
  <c r="AN92" i="25"/>
  <c r="AK92" i="25"/>
  <c r="T92" i="25"/>
  <c r="P65" i="25"/>
  <c r="Q166" i="25"/>
  <c r="P166" i="25"/>
  <c r="R48" i="25"/>
  <c r="N160" i="25"/>
  <c r="K66" i="25"/>
  <c r="G71" i="25"/>
  <c r="I86" i="25"/>
  <c r="J140" i="25"/>
  <c r="J157" i="25"/>
  <c r="I157" i="25"/>
  <c r="Q173" i="25"/>
  <c r="M40" i="25"/>
  <c r="N40" i="25"/>
  <c r="AP40" i="25"/>
  <c r="P66" i="25"/>
  <c r="U166" i="25"/>
  <c r="N98" i="25"/>
  <c r="P92" i="25"/>
  <c r="Q92" i="25"/>
  <c r="M92" i="25"/>
  <c r="T15" i="25"/>
  <c r="N15" i="25"/>
  <c r="Q15" i="25"/>
  <c r="AH65" i="25"/>
  <c r="N166" i="25"/>
  <c r="O166" i="25"/>
  <c r="N65" i="25"/>
  <c r="N106" i="25"/>
  <c r="AO27" i="25"/>
  <c r="AH27" i="25"/>
  <c r="AD27" i="25"/>
  <c r="C174" i="25"/>
  <c r="I42" i="25"/>
  <c r="J48" i="25"/>
  <c r="I48" i="25"/>
  <c r="J120" i="25"/>
  <c r="E120" i="25"/>
  <c r="F124" i="25"/>
  <c r="M160" i="25"/>
  <c r="AC27" i="25"/>
  <c r="S3" i="25"/>
  <c r="T160" i="25"/>
  <c r="O160" i="25"/>
  <c r="AG27" i="25"/>
  <c r="AM27" i="25"/>
  <c r="AB27" i="25"/>
  <c r="R27" i="25"/>
  <c r="Q27" i="25"/>
  <c r="N143" i="25"/>
  <c r="R143" i="25"/>
  <c r="Q3" i="25"/>
  <c r="P160" i="25"/>
  <c r="AB48" i="25"/>
  <c r="AP3" i="25"/>
  <c r="AD3" i="25" s="1"/>
  <c r="P48" i="25"/>
  <c r="S48" i="25"/>
  <c r="M48" i="25"/>
  <c r="T133" i="25"/>
  <c r="AK133" i="25"/>
  <c r="M133" i="25"/>
  <c r="S65" i="25"/>
  <c r="H174" i="25"/>
  <c r="C171" i="26"/>
  <c r="I26" i="25"/>
  <c r="H30" i="25"/>
  <c r="H42" i="25"/>
  <c r="D48" i="25"/>
  <c r="J102" i="25"/>
  <c r="J108" i="25"/>
  <c r="I120" i="25"/>
  <c r="G124" i="25"/>
  <c r="J175" i="25"/>
  <c r="AD66" i="25"/>
  <c r="T143" i="25"/>
  <c r="P27" i="25"/>
  <c r="AK27" i="25"/>
  <c r="AI27" i="25"/>
  <c r="Y27" i="25"/>
  <c r="AN27" i="25"/>
  <c r="M27" i="25"/>
  <c r="N27" i="25"/>
  <c r="Q143" i="25"/>
  <c r="U34" i="25"/>
  <c r="N3" i="25"/>
  <c r="N76" i="25"/>
  <c r="Q160" i="25"/>
  <c r="AP160" i="25"/>
  <c r="R97" i="25"/>
  <c r="AA48" i="25"/>
  <c r="Q48" i="25"/>
  <c r="N48" i="25"/>
  <c r="R133" i="25"/>
  <c r="Q133" i="25"/>
  <c r="U133" i="25"/>
  <c r="M65" i="25"/>
  <c r="Q65" i="25"/>
  <c r="R166" i="25"/>
  <c r="M166" i="25"/>
  <c r="T166" i="25"/>
  <c r="E42" i="25"/>
  <c r="E48" i="25"/>
  <c r="X27" i="25"/>
  <c r="AA27" i="25"/>
  <c r="AL27" i="25"/>
  <c r="Z27" i="25"/>
  <c r="M143" i="25"/>
  <c r="M34" i="25"/>
  <c r="U3" i="25"/>
  <c r="R76" i="25"/>
  <c r="P76" i="25"/>
  <c r="M76" i="25"/>
  <c r="S160" i="25"/>
  <c r="Q97" i="25"/>
  <c r="AE133" i="25"/>
  <c r="T97" i="25"/>
  <c r="U97" i="25"/>
  <c r="O48" i="25"/>
  <c r="S133" i="25"/>
  <c r="T65" i="25"/>
  <c r="W65" i="25"/>
  <c r="AF27" i="25"/>
  <c r="W27" i="25"/>
  <c r="AA133" i="25"/>
  <c r="AC66" i="25"/>
  <c r="X92" i="25"/>
  <c r="AI133" i="25"/>
  <c r="AD133" i="25"/>
  <c r="AL133" i="25"/>
  <c r="AM133" i="25"/>
  <c r="Z133" i="25"/>
  <c r="AJ133" i="25"/>
  <c r="AN133" i="25"/>
  <c r="AC133" i="25"/>
  <c r="AF133" i="25"/>
  <c r="AO133" i="25"/>
  <c r="AB133" i="25"/>
  <c r="X133" i="25"/>
  <c r="Y133" i="25"/>
  <c r="W133" i="25"/>
  <c r="Z66" i="25"/>
  <c r="AG65" i="25"/>
  <c r="AF65" i="25"/>
  <c r="AI66" i="25"/>
  <c r="AB66" i="25"/>
  <c r="AN66" i="25"/>
  <c r="AI92" i="25"/>
  <c r="AJ92" i="25"/>
  <c r="AB92" i="25"/>
  <c r="Z48" i="25"/>
  <c r="AO92" i="25"/>
  <c r="AL92" i="25"/>
  <c r="AG92" i="25"/>
  <c r="AI48" i="25"/>
  <c r="L20" i="21"/>
  <c r="L116" i="19"/>
  <c r="L33" i="21"/>
  <c r="L119" i="19"/>
  <c r="L46" i="21"/>
  <c r="L102" i="19"/>
  <c r="L70" i="19"/>
  <c r="L177" i="19"/>
  <c r="L97" i="19"/>
  <c r="L53" i="19"/>
  <c r="L7" i="21"/>
  <c r="L141" i="19"/>
  <c r="L64" i="19"/>
  <c r="L11" i="21"/>
  <c r="L137" i="19"/>
  <c r="L63" i="19"/>
  <c r="L62" i="19"/>
  <c r="L52" i="21"/>
  <c r="L100" i="19"/>
  <c r="L49" i="21"/>
  <c r="L87" i="19"/>
  <c r="L166" i="19"/>
  <c r="L86" i="19"/>
  <c r="L3" i="21"/>
  <c r="L161" i="19"/>
  <c r="L81" i="19"/>
  <c r="L15" i="21"/>
  <c r="L23" i="21"/>
  <c r="L125" i="19"/>
  <c r="L47" i="21"/>
  <c r="L27" i="21"/>
  <c r="L121" i="19"/>
  <c r="L55" i="19"/>
  <c r="L54" i="19"/>
  <c r="L164" i="19"/>
  <c r="L151" i="19"/>
  <c r="L150" i="19"/>
  <c r="L19" i="21"/>
  <c r="L61" i="19"/>
  <c r="L39" i="21"/>
  <c r="L133" i="19"/>
  <c r="L89" i="19"/>
  <c r="L148" i="19"/>
  <c r="L135" i="19"/>
  <c r="L118" i="19"/>
  <c r="L35" i="21"/>
  <c r="L57" i="19"/>
  <c r="L157" i="19"/>
  <c r="L85" i="19"/>
  <c r="L73" i="19"/>
  <c r="L17" i="21"/>
  <c r="L74" i="19"/>
  <c r="L117" i="19"/>
  <c r="L153" i="19"/>
  <c r="L71" i="19"/>
  <c r="L145" i="19"/>
  <c r="L93" i="19"/>
  <c r="L31" i="21"/>
  <c r="L78" i="19"/>
  <c r="L43" i="21"/>
  <c r="L4" i="21"/>
  <c r="L113" i="19"/>
  <c r="L149" i="19"/>
  <c r="L84" i="19"/>
  <c r="L14" i="21"/>
  <c r="L165" i="19"/>
  <c r="L77" i="19"/>
  <c r="J100" i="25"/>
  <c r="H100" i="25"/>
  <c r="E100" i="25"/>
  <c r="K100" i="25"/>
  <c r="C100" i="25"/>
  <c r="G100" i="25"/>
  <c r="I100" i="25"/>
  <c r="D100" i="25"/>
  <c r="F52" i="25"/>
  <c r="C52" i="25"/>
  <c r="J52" i="25"/>
  <c r="G52" i="25"/>
  <c r="D52" i="25"/>
  <c r="I52" i="25"/>
  <c r="K52" i="25"/>
  <c r="F77" i="25"/>
  <c r="I77" i="25"/>
  <c r="D77" i="25"/>
  <c r="C77" i="25"/>
  <c r="H77" i="25"/>
  <c r="J77" i="25"/>
  <c r="E77" i="25"/>
  <c r="G77" i="25"/>
  <c r="K77" i="25"/>
  <c r="C110" i="25"/>
  <c r="E110" i="25"/>
  <c r="D110" i="25"/>
  <c r="G110" i="25"/>
  <c r="I110" i="25"/>
  <c r="F110" i="25"/>
  <c r="H110" i="25"/>
  <c r="J110" i="25"/>
  <c r="K110" i="25"/>
  <c r="I104" i="26"/>
  <c r="G104" i="26"/>
  <c r="H104" i="26"/>
  <c r="C104" i="26"/>
  <c r="F104" i="26"/>
  <c r="K104" i="26"/>
  <c r="E104" i="26"/>
  <c r="J104" i="26"/>
  <c r="D104" i="26"/>
  <c r="E68" i="25"/>
  <c r="H68" i="25"/>
  <c r="F68" i="25"/>
  <c r="C68" i="25"/>
  <c r="G68" i="25"/>
  <c r="D68" i="25"/>
  <c r="I68" i="25"/>
  <c r="K68" i="25"/>
  <c r="F140" i="25"/>
  <c r="K140" i="25"/>
  <c r="K71" i="25"/>
  <c r="E71" i="25"/>
  <c r="H71" i="25"/>
  <c r="H83" i="26"/>
  <c r="I83" i="26"/>
  <c r="K83" i="26"/>
  <c r="E83" i="26"/>
  <c r="F83" i="26"/>
  <c r="G83" i="26"/>
  <c r="D83" i="26"/>
  <c r="J83" i="26"/>
  <c r="C83" i="26"/>
  <c r="J107" i="25"/>
  <c r="I107" i="25"/>
  <c r="G107" i="25"/>
  <c r="D107" i="25"/>
  <c r="K107" i="25"/>
  <c r="E107" i="25"/>
  <c r="H107" i="25"/>
  <c r="C107" i="25"/>
  <c r="F107" i="25"/>
  <c r="I29" i="25"/>
  <c r="E29" i="25"/>
  <c r="C29" i="25"/>
  <c r="H29" i="25"/>
  <c r="D29" i="25"/>
  <c r="G29" i="25"/>
  <c r="K29" i="25"/>
  <c r="F29" i="25"/>
  <c r="J29" i="25"/>
  <c r="F84" i="25"/>
  <c r="D84" i="25"/>
  <c r="J84" i="25"/>
  <c r="C84" i="25"/>
  <c r="K84" i="25"/>
  <c r="G84" i="25"/>
  <c r="E84" i="25"/>
  <c r="F39" i="25"/>
  <c r="K39" i="25"/>
  <c r="D39" i="25"/>
  <c r="H39" i="25"/>
  <c r="J39" i="25"/>
  <c r="C39" i="25"/>
  <c r="I39" i="25"/>
  <c r="G39" i="25"/>
  <c r="E39" i="25"/>
  <c r="E69" i="25"/>
  <c r="I69" i="25"/>
  <c r="F69" i="25"/>
  <c r="G69" i="25"/>
  <c r="D69" i="25"/>
  <c r="K69" i="25"/>
  <c r="C69" i="25"/>
  <c r="J69" i="25"/>
  <c r="H69" i="25"/>
  <c r="E92" i="25"/>
  <c r="F92" i="25"/>
  <c r="H92" i="25"/>
  <c r="K92" i="25"/>
  <c r="D92" i="25"/>
  <c r="C92" i="25"/>
  <c r="I92" i="25"/>
  <c r="J92" i="25"/>
  <c r="G92" i="25"/>
  <c r="E51" i="26"/>
  <c r="J51" i="26"/>
  <c r="I51" i="26"/>
  <c r="H51" i="26"/>
  <c r="K51" i="26"/>
  <c r="F51" i="26"/>
  <c r="C51" i="26"/>
  <c r="G51" i="26"/>
  <c r="D51" i="26"/>
  <c r="J56" i="25"/>
  <c r="E56" i="25"/>
  <c r="H56" i="25"/>
  <c r="I56" i="25"/>
  <c r="F56" i="25"/>
  <c r="C56" i="25"/>
  <c r="D56" i="25"/>
  <c r="G56" i="25"/>
  <c r="K56" i="25"/>
  <c r="C136" i="25"/>
  <c r="D136" i="25"/>
  <c r="F136" i="25"/>
  <c r="E136" i="25"/>
  <c r="J136" i="25"/>
  <c r="H136" i="25"/>
  <c r="G136" i="25"/>
  <c r="H66" i="25"/>
  <c r="F66" i="25"/>
  <c r="I66" i="25"/>
  <c r="D66" i="25"/>
  <c r="C66" i="25"/>
  <c r="F64" i="26"/>
  <c r="D64" i="26"/>
  <c r="J64" i="26"/>
  <c r="C64" i="26"/>
  <c r="E64" i="26"/>
  <c r="I64" i="26"/>
  <c r="K64" i="26"/>
  <c r="H64" i="26"/>
  <c r="G64" i="26"/>
  <c r="F101" i="25"/>
  <c r="D101" i="25"/>
  <c r="H101" i="25"/>
  <c r="K101" i="25"/>
  <c r="E101" i="25"/>
  <c r="I101" i="25"/>
  <c r="C101" i="25"/>
  <c r="J101" i="25"/>
  <c r="G101" i="25"/>
  <c r="I25" i="25"/>
  <c r="G25" i="25"/>
  <c r="H25" i="25"/>
  <c r="J25" i="25"/>
  <c r="C25" i="25"/>
  <c r="K25" i="25"/>
  <c r="F25" i="25"/>
  <c r="D25" i="25"/>
  <c r="E25" i="25"/>
  <c r="E52" i="25"/>
  <c r="I137" i="25"/>
  <c r="U76" i="25"/>
  <c r="T76" i="25"/>
  <c r="AP34" i="25"/>
  <c r="AO34" i="25" s="1"/>
  <c r="AP62" i="25"/>
  <c r="AP106" i="25"/>
  <c r="AG106" i="25" s="1"/>
  <c r="J24" i="25"/>
  <c r="F24" i="25"/>
  <c r="H24" i="25"/>
  <c r="D24" i="25"/>
  <c r="C24" i="25"/>
  <c r="E24" i="25"/>
  <c r="G24" i="25"/>
  <c r="K24" i="25"/>
  <c r="I24" i="25"/>
  <c r="J174" i="25"/>
  <c r="F174" i="25"/>
  <c r="D174" i="25"/>
  <c r="I174" i="25"/>
  <c r="G174" i="25"/>
  <c r="K174" i="25"/>
  <c r="J36" i="25"/>
  <c r="I36" i="25"/>
  <c r="C36" i="25"/>
  <c r="H36" i="25"/>
  <c r="F36" i="25"/>
  <c r="G36" i="25"/>
  <c r="K36" i="25"/>
  <c r="D36" i="25"/>
  <c r="H32" i="25"/>
  <c r="E32" i="25"/>
  <c r="F32" i="25"/>
  <c r="D32" i="25"/>
  <c r="J32" i="25"/>
  <c r="G32" i="25"/>
  <c r="I32" i="25"/>
  <c r="K32" i="25"/>
  <c r="C32" i="25"/>
  <c r="K168" i="25"/>
  <c r="F168" i="25"/>
  <c r="D168" i="25"/>
  <c r="C168" i="25"/>
  <c r="J168" i="25"/>
  <c r="G168" i="25"/>
  <c r="I168" i="25"/>
  <c r="E168" i="25"/>
  <c r="H27" i="25"/>
  <c r="F27" i="25"/>
  <c r="C27" i="25"/>
  <c r="J27" i="25"/>
  <c r="G27" i="25"/>
  <c r="D27" i="25"/>
  <c r="I27" i="25"/>
  <c r="K27" i="25"/>
  <c r="E27" i="25"/>
  <c r="J124" i="25"/>
  <c r="I124" i="25"/>
  <c r="D124" i="25"/>
  <c r="C124" i="25"/>
  <c r="K124" i="25"/>
  <c r="H48" i="25"/>
  <c r="G48" i="25"/>
  <c r="F48" i="25"/>
  <c r="C155" i="25"/>
  <c r="F155" i="25"/>
  <c r="G155" i="25"/>
  <c r="K155" i="25"/>
  <c r="I155" i="25"/>
  <c r="D155" i="25"/>
  <c r="H155" i="25"/>
  <c r="J155" i="25"/>
  <c r="E155" i="25"/>
  <c r="F89" i="25"/>
  <c r="H89" i="25"/>
  <c r="K89" i="25"/>
  <c r="E89" i="25"/>
  <c r="C89" i="25"/>
  <c r="D89" i="25"/>
  <c r="J89" i="25"/>
  <c r="G89" i="25"/>
  <c r="I89" i="25"/>
  <c r="D13" i="25"/>
  <c r="I13" i="25"/>
  <c r="K13" i="25"/>
  <c r="E13" i="25"/>
  <c r="F13" i="25"/>
  <c r="J13" i="25"/>
  <c r="H13" i="25"/>
  <c r="C13" i="25"/>
  <c r="G13" i="25"/>
  <c r="J8" i="25"/>
  <c r="H8" i="25"/>
  <c r="D8" i="25"/>
  <c r="F8" i="25"/>
  <c r="G8" i="25"/>
  <c r="K8" i="25"/>
  <c r="I8" i="25"/>
  <c r="C8" i="25"/>
  <c r="E8" i="25"/>
  <c r="H169" i="25"/>
  <c r="I169" i="25"/>
  <c r="D169" i="25"/>
  <c r="F169" i="25"/>
  <c r="K169" i="25"/>
  <c r="G169" i="25"/>
  <c r="J169" i="25"/>
  <c r="E169" i="25"/>
  <c r="C169" i="25"/>
  <c r="N28" i="25"/>
  <c r="Q28" i="25"/>
  <c r="P28" i="25"/>
  <c r="O28" i="25"/>
  <c r="R28" i="25"/>
  <c r="I28" i="25"/>
  <c r="H28" i="25"/>
  <c r="K28" i="25"/>
  <c r="U28" i="25"/>
  <c r="J28" i="25"/>
  <c r="F28" i="25"/>
  <c r="G28" i="25"/>
  <c r="T28" i="25"/>
  <c r="M28" i="25"/>
  <c r="S28" i="25"/>
  <c r="C28" i="25"/>
  <c r="D28" i="25"/>
  <c r="H16" i="25"/>
  <c r="E16" i="25"/>
  <c r="F16" i="25"/>
  <c r="I16" i="25"/>
  <c r="C16" i="25"/>
  <c r="G16" i="25"/>
  <c r="D16" i="25"/>
  <c r="J16" i="25"/>
  <c r="K16" i="25"/>
  <c r="F163" i="25"/>
  <c r="C163" i="25"/>
  <c r="E163" i="25"/>
  <c r="I163" i="25"/>
  <c r="H163" i="25"/>
  <c r="J163" i="25"/>
  <c r="D163" i="25"/>
  <c r="G163" i="25"/>
  <c r="K163" i="25"/>
  <c r="F19" i="25"/>
  <c r="D19" i="25"/>
  <c r="I19" i="25"/>
  <c r="G19" i="25"/>
  <c r="J19" i="25"/>
  <c r="K19" i="25"/>
  <c r="H19" i="25"/>
  <c r="C19" i="25"/>
  <c r="E19" i="25"/>
  <c r="G120" i="25"/>
  <c r="C120" i="25"/>
  <c r="D120" i="25"/>
  <c r="J42" i="25"/>
  <c r="F42" i="25"/>
  <c r="C42" i="25"/>
  <c r="K42" i="25"/>
  <c r="G151" i="25"/>
  <c r="K151" i="25"/>
  <c r="E151" i="25"/>
  <c r="F151" i="25"/>
  <c r="C151" i="25"/>
  <c r="D151" i="25"/>
  <c r="H151" i="25"/>
  <c r="J151" i="25"/>
  <c r="I151" i="25"/>
  <c r="F85" i="25"/>
  <c r="I85" i="25"/>
  <c r="D85" i="25"/>
  <c r="H85" i="25"/>
  <c r="G85" i="25"/>
  <c r="E85" i="25"/>
  <c r="K85" i="25"/>
  <c r="C85" i="25"/>
  <c r="J85" i="25"/>
  <c r="I9" i="25"/>
  <c r="G9" i="25"/>
  <c r="H9" i="25"/>
  <c r="F9" i="25"/>
  <c r="K9" i="25"/>
  <c r="E9" i="25"/>
  <c r="D9" i="25"/>
  <c r="J9" i="25"/>
  <c r="C9" i="25"/>
  <c r="J68" i="25"/>
  <c r="U48" i="25"/>
  <c r="AP70" i="25"/>
  <c r="Z70" i="25" s="1"/>
  <c r="AP98" i="25"/>
  <c r="AM98" i="25" s="1"/>
  <c r="AP173" i="25"/>
  <c r="P173" i="25"/>
  <c r="M173" i="25"/>
  <c r="C175" i="25"/>
  <c r="K175" i="25"/>
  <c r="I175" i="25"/>
  <c r="H175" i="25"/>
  <c r="D146" i="25"/>
  <c r="H146" i="25"/>
  <c r="J146" i="25"/>
  <c r="M146" i="25"/>
  <c r="U146" i="25"/>
  <c r="F146" i="25"/>
  <c r="S146" i="25"/>
  <c r="O146" i="25"/>
  <c r="C146" i="25"/>
  <c r="T146" i="25"/>
  <c r="Q146" i="25"/>
  <c r="R146" i="25"/>
  <c r="G146" i="25"/>
  <c r="N146" i="25"/>
  <c r="E146" i="25"/>
  <c r="I146" i="25"/>
  <c r="P146" i="25"/>
  <c r="K146" i="25"/>
  <c r="E4" i="25"/>
  <c r="H4" i="25"/>
  <c r="F4" i="25"/>
  <c r="K4" i="25"/>
  <c r="J4" i="25"/>
  <c r="I4" i="25"/>
  <c r="G4" i="25"/>
  <c r="C4" i="25"/>
  <c r="D4" i="25"/>
  <c r="I133" i="25"/>
  <c r="F133" i="25"/>
  <c r="H133" i="25"/>
  <c r="K133" i="25"/>
  <c r="C133" i="25"/>
  <c r="E133" i="25"/>
  <c r="G133" i="25"/>
  <c r="J133" i="25"/>
  <c r="H137" i="25"/>
  <c r="D137" i="25"/>
  <c r="G137" i="25"/>
  <c r="C137" i="25"/>
  <c r="K137" i="25"/>
  <c r="E137" i="25"/>
  <c r="J137" i="25"/>
  <c r="I164" i="26"/>
  <c r="E164" i="26"/>
  <c r="G164" i="26"/>
  <c r="D164" i="26"/>
  <c r="K164" i="26"/>
  <c r="C164" i="26"/>
  <c r="F164" i="26"/>
  <c r="J164" i="26"/>
  <c r="H164" i="26"/>
  <c r="U108" i="25"/>
  <c r="M108" i="25"/>
  <c r="N108" i="25"/>
  <c r="R108" i="25"/>
  <c r="Q108" i="25"/>
  <c r="P108" i="25"/>
  <c r="G108" i="25"/>
  <c r="K108" i="25"/>
  <c r="T108" i="25"/>
  <c r="I108" i="25"/>
  <c r="C108" i="25"/>
  <c r="D108" i="25"/>
  <c r="D30" i="25"/>
  <c r="K30" i="25"/>
  <c r="J30" i="25"/>
  <c r="E30" i="25"/>
  <c r="K139" i="25"/>
  <c r="J139" i="25"/>
  <c r="H139" i="25"/>
  <c r="C139" i="25"/>
  <c r="D139" i="25"/>
  <c r="E139" i="25"/>
  <c r="F139" i="25"/>
  <c r="G139" i="25"/>
  <c r="I139" i="25"/>
  <c r="R70" i="25"/>
  <c r="J70" i="25"/>
  <c r="H70" i="25"/>
  <c r="P70" i="25"/>
  <c r="D70" i="25"/>
  <c r="E70" i="25"/>
  <c r="T70" i="25"/>
  <c r="K70" i="25"/>
  <c r="M70" i="25"/>
  <c r="O70" i="25"/>
  <c r="I70" i="25"/>
  <c r="C70" i="25"/>
  <c r="F70" i="25"/>
  <c r="Q70" i="25"/>
  <c r="U70" i="25"/>
  <c r="G70" i="25"/>
  <c r="N70" i="25"/>
  <c r="S70" i="25"/>
  <c r="D80" i="26"/>
  <c r="K80" i="26"/>
  <c r="G80" i="26"/>
  <c r="F80" i="26"/>
  <c r="H80" i="26"/>
  <c r="C80" i="26"/>
  <c r="J80" i="26"/>
  <c r="E80" i="26"/>
  <c r="H166" i="25"/>
  <c r="E166" i="25"/>
  <c r="D166" i="25"/>
  <c r="G166" i="25"/>
  <c r="J166" i="25"/>
  <c r="I166" i="25"/>
  <c r="F166" i="25"/>
  <c r="C166" i="25"/>
  <c r="K166" i="25"/>
  <c r="H138" i="25"/>
  <c r="I138" i="25"/>
  <c r="G138" i="25"/>
  <c r="D138" i="25"/>
  <c r="K138" i="25"/>
  <c r="C138" i="25"/>
  <c r="F138" i="25"/>
  <c r="H171" i="26"/>
  <c r="J171" i="26"/>
  <c r="G171" i="26"/>
  <c r="I171" i="26"/>
  <c r="I117" i="25"/>
  <c r="K117" i="25"/>
  <c r="J117" i="25"/>
  <c r="D117" i="25"/>
  <c r="E117" i="25"/>
  <c r="G117" i="25"/>
  <c r="C117" i="25"/>
  <c r="H129" i="25"/>
  <c r="G129" i="25"/>
  <c r="J129" i="25"/>
  <c r="K129" i="25"/>
  <c r="E129" i="25"/>
  <c r="D129" i="25"/>
  <c r="I129" i="25"/>
  <c r="C129" i="25"/>
  <c r="J67" i="26"/>
  <c r="D67" i="26"/>
  <c r="I67" i="26"/>
  <c r="C67" i="26"/>
  <c r="H67" i="26"/>
  <c r="E67" i="26"/>
  <c r="G67" i="26"/>
  <c r="K67" i="26"/>
  <c r="F67" i="26"/>
  <c r="F102" i="25"/>
  <c r="C102" i="25"/>
  <c r="I102" i="25"/>
  <c r="D26" i="25"/>
  <c r="F26" i="25"/>
  <c r="C26" i="25"/>
  <c r="K26" i="25"/>
  <c r="F135" i="25"/>
  <c r="C135" i="25"/>
  <c r="I135" i="25"/>
  <c r="G135" i="25"/>
  <c r="E135" i="25"/>
  <c r="D135" i="25"/>
  <c r="K135" i="25"/>
  <c r="H135" i="25"/>
  <c r="J135" i="25"/>
  <c r="D65" i="25"/>
  <c r="I65" i="25"/>
  <c r="F65" i="25"/>
  <c r="G65" i="25"/>
  <c r="H65" i="25"/>
  <c r="K65" i="25"/>
  <c r="C65" i="25"/>
  <c r="E65" i="25"/>
  <c r="J65" i="25"/>
  <c r="H61" i="26"/>
  <c r="I61" i="26"/>
  <c r="G61" i="26"/>
  <c r="K61" i="26"/>
  <c r="D61" i="26"/>
  <c r="F61" i="26"/>
  <c r="C61" i="26"/>
  <c r="J61" i="26"/>
  <c r="I80" i="26"/>
  <c r="F129" i="25"/>
  <c r="H168" i="25"/>
  <c r="V9" i="27"/>
  <c r="Q9" i="27" s="1"/>
  <c r="V25" i="27"/>
  <c r="V13" i="27"/>
  <c r="V29" i="27"/>
  <c r="V52" i="28"/>
  <c r="V33" i="27"/>
  <c r="V49" i="27"/>
  <c r="M49" i="27" s="1"/>
  <c r="V66" i="27"/>
  <c r="V82" i="27"/>
  <c r="V98" i="27"/>
  <c r="Q98" i="27" s="1"/>
  <c r="V114" i="27"/>
  <c r="T114" i="27" s="1"/>
  <c r="V130" i="27"/>
  <c r="R130" i="27" s="1"/>
  <c r="V146" i="27"/>
  <c r="V162" i="27"/>
  <c r="V2" i="27"/>
  <c r="Q2" i="27" s="1"/>
  <c r="V26" i="27"/>
  <c r="R26" i="27" s="1"/>
  <c r="V50" i="27"/>
  <c r="S50" i="27" s="1"/>
  <c r="V63" i="27"/>
  <c r="V75" i="27"/>
  <c r="U75" i="27" s="1"/>
  <c r="V87" i="27"/>
  <c r="U87" i="27" s="1"/>
  <c r="V99" i="27"/>
  <c r="V111" i="27"/>
  <c r="P111" i="27" s="1"/>
  <c r="V123" i="27"/>
  <c r="R123" i="27" s="1"/>
  <c r="V139" i="27"/>
  <c r="S139" i="27" s="1"/>
  <c r="V167" i="27"/>
  <c r="V3" i="27"/>
  <c r="O3" i="27" s="1"/>
  <c r="V27" i="27"/>
  <c r="V51" i="27"/>
  <c r="V76" i="27"/>
  <c r="V100" i="27"/>
  <c r="V124" i="27"/>
  <c r="M124" i="27" s="1"/>
  <c r="V148" i="27"/>
  <c r="Q148" i="27" s="1"/>
  <c r="V8" i="27"/>
  <c r="V137" i="27"/>
  <c r="V4" i="27"/>
  <c r="Q4" i="27" s="1"/>
  <c r="V28" i="27"/>
  <c r="T28" i="27" s="1"/>
  <c r="V53" i="27"/>
  <c r="V77" i="27"/>
  <c r="V101" i="27"/>
  <c r="S101" i="27" s="1"/>
  <c r="V125" i="27"/>
  <c r="V149" i="27"/>
  <c r="V16" i="27"/>
  <c r="S16" i="27" s="1"/>
  <c r="V121" i="27"/>
  <c r="V161" i="27"/>
  <c r="V23" i="27"/>
  <c r="V47" i="27"/>
  <c r="Q47" i="27" s="1"/>
  <c r="V72" i="27"/>
  <c r="V96" i="27"/>
  <c r="V120" i="27"/>
  <c r="V144" i="27"/>
  <c r="N144" i="27" s="1"/>
  <c r="V176" i="27"/>
  <c r="V5" i="27"/>
  <c r="V37" i="27"/>
  <c r="V54" i="27"/>
  <c r="N54" i="27" s="1"/>
  <c r="V70" i="27"/>
  <c r="V86" i="27"/>
  <c r="V102" i="27"/>
  <c r="N102" i="27" s="1"/>
  <c r="V118" i="27"/>
  <c r="S118" i="27" s="1"/>
  <c r="V134" i="27"/>
  <c r="S134" i="27" s="1"/>
  <c r="V150" i="27"/>
  <c r="V166" i="27"/>
  <c r="N166" i="27" s="1"/>
  <c r="V6" i="27"/>
  <c r="P6" i="27" s="1"/>
  <c r="V18" i="27"/>
  <c r="V30" i="27"/>
  <c r="V42" i="27"/>
  <c r="S42" i="27" s="1"/>
  <c r="V55" i="27"/>
  <c r="N55" i="27" s="1"/>
  <c r="V67" i="27"/>
  <c r="T67" i="27" s="1"/>
  <c r="V79" i="27"/>
  <c r="V103" i="27"/>
  <c r="V115" i="27"/>
  <c r="V127" i="27"/>
  <c r="P127" i="27" s="1"/>
  <c r="V143" i="27"/>
  <c r="R143" i="27" s="1"/>
  <c r="V155" i="27"/>
  <c r="V171" i="27"/>
  <c r="O171" i="27" s="1"/>
  <c r="V11" i="27"/>
  <c r="V35" i="27"/>
  <c r="M35" i="27" s="1"/>
  <c r="V60" i="27"/>
  <c r="V108" i="27"/>
  <c r="T108" i="27" s="1"/>
  <c r="V132" i="27"/>
  <c r="V156" i="27"/>
  <c r="V32" i="27"/>
  <c r="S32" i="27" s="1"/>
  <c r="V89" i="27"/>
  <c r="R89" i="27" s="1"/>
  <c r="V153" i="27"/>
  <c r="R153" i="27" s="1"/>
  <c r="V12" i="27"/>
  <c r="V36" i="27"/>
  <c r="V61" i="27"/>
  <c r="N61" i="27" s="1"/>
  <c r="V109" i="27"/>
  <c r="V133" i="27"/>
  <c r="V157" i="27"/>
  <c r="V24" i="27"/>
  <c r="V73" i="27"/>
  <c r="V129" i="27"/>
  <c r="V7" i="27"/>
  <c r="P7" i="27" s="1"/>
  <c r="V31" i="27"/>
  <c r="V56" i="27"/>
  <c r="V104" i="27"/>
  <c r="V128" i="27"/>
  <c r="V152" i="27"/>
  <c r="M152" i="27" s="1"/>
  <c r="V177" i="27"/>
  <c r="Q177" i="27" s="1"/>
  <c r="V21" i="27"/>
  <c r="V62" i="27"/>
  <c r="V94" i="27"/>
  <c r="V126" i="27"/>
  <c r="M126" i="27" s="1"/>
  <c r="V158" i="27"/>
  <c r="S158" i="27" s="1"/>
  <c r="V14" i="27"/>
  <c r="V38" i="27"/>
  <c r="V59" i="27"/>
  <c r="V83" i="27"/>
  <c r="P83" i="27" s="1"/>
  <c r="V107" i="27"/>
  <c r="P107" i="27" s="1"/>
  <c r="V135" i="27"/>
  <c r="Q135" i="27" s="1"/>
  <c r="V163" i="27"/>
  <c r="V19" i="27"/>
  <c r="V68" i="27"/>
  <c r="V116" i="27"/>
  <c r="S116" i="27" s="1"/>
  <c r="V172" i="27"/>
  <c r="U172" i="27" s="1"/>
  <c r="V113" i="27"/>
  <c r="V20" i="27"/>
  <c r="U20" i="27" s="1"/>
  <c r="V69" i="27"/>
  <c r="S69" i="27" s="1"/>
  <c r="V117" i="27"/>
  <c r="P117" i="27" s="1"/>
  <c r="V173" i="27"/>
  <c r="V105" i="27"/>
  <c r="V15" i="27"/>
  <c r="V64" i="27"/>
  <c r="U64" i="27" s="1"/>
  <c r="V112" i="27"/>
  <c r="V168" i="27"/>
  <c r="P168" i="27" s="1"/>
  <c r="V41" i="27"/>
  <c r="N41" i="27" s="1"/>
  <c r="V74" i="27"/>
  <c r="V106" i="27"/>
  <c r="O106" i="27" s="1"/>
  <c r="V138" i="27"/>
  <c r="V170" i="27"/>
  <c r="Q170" i="27" s="1"/>
  <c r="V22" i="27"/>
  <c r="V46" i="27"/>
  <c r="V71" i="27"/>
  <c r="V91" i="27"/>
  <c r="V119" i="27"/>
  <c r="V147" i="27"/>
  <c r="N147" i="27" s="1"/>
  <c r="V175" i="27"/>
  <c r="V43" i="27"/>
  <c r="V84" i="27"/>
  <c r="V140" i="27"/>
  <c r="V48" i="27"/>
  <c r="V169" i="27"/>
  <c r="V44" i="27"/>
  <c r="R44" i="27" s="1"/>
  <c r="V85" i="27"/>
  <c r="O85" i="27" s="1"/>
  <c r="V141" i="27"/>
  <c r="T141" i="27" s="1"/>
  <c r="V40" i="27"/>
  <c r="V145" i="27"/>
  <c r="V39" i="27"/>
  <c r="V80" i="27"/>
  <c r="V136" i="27"/>
  <c r="P136" i="27" s="1"/>
  <c r="V58" i="27"/>
  <c r="V122" i="27"/>
  <c r="V10" i="27"/>
  <c r="V159" i="27"/>
  <c r="T159" i="27" s="1"/>
  <c r="V164" i="27"/>
  <c r="V81" i="27"/>
  <c r="V160" i="27"/>
  <c r="V78" i="27"/>
  <c r="V142" i="27"/>
  <c r="O142" i="27" s="1"/>
  <c r="V92" i="27"/>
  <c r="V65" i="27"/>
  <c r="U65" i="27" s="1"/>
  <c r="V88" i="27"/>
  <c r="V17" i="27"/>
  <c r="V154" i="27"/>
  <c r="T154" i="27" s="1"/>
  <c r="V97" i="27"/>
  <c r="U97" i="27" s="1"/>
  <c r="V165" i="27"/>
  <c r="V45" i="27"/>
  <c r="V174" i="27"/>
  <c r="V95" i="27"/>
  <c r="V57" i="27"/>
  <c r="N57" i="27" s="1"/>
  <c r="V110" i="27"/>
  <c r="Q110" i="27" s="1"/>
  <c r="V151" i="27"/>
  <c r="T151" i="27" s="1"/>
  <c r="V93" i="27"/>
  <c r="M93" i="27" s="1"/>
  <c r="V34" i="27"/>
  <c r="N34" i="27" s="1"/>
  <c r="V90" i="27"/>
  <c r="S90" i="27" s="1"/>
  <c r="V131" i="27"/>
  <c r="AP146" i="25"/>
  <c r="AD146" i="25" s="1"/>
  <c r="AP108" i="25"/>
  <c r="AA108" i="25" s="1"/>
  <c r="AP15" i="25"/>
  <c r="AK15" i="25" s="1"/>
  <c r="H160" i="25"/>
  <c r="G160" i="25"/>
  <c r="E160" i="25"/>
  <c r="I160" i="25"/>
  <c r="C160" i="25"/>
  <c r="K160" i="25"/>
  <c r="R160" i="25"/>
  <c r="F160" i="25"/>
  <c r="J160" i="25"/>
  <c r="D160" i="25"/>
  <c r="F125" i="25"/>
  <c r="I125" i="25"/>
  <c r="H125" i="25"/>
  <c r="G125" i="25"/>
  <c r="K125" i="25"/>
  <c r="J125" i="25"/>
  <c r="C125" i="25"/>
  <c r="E125" i="25"/>
  <c r="E114" i="25"/>
  <c r="H114" i="25"/>
  <c r="J114" i="25"/>
  <c r="D114" i="25"/>
  <c r="C114" i="25"/>
  <c r="I114" i="25"/>
  <c r="G114" i="25"/>
  <c r="F114" i="25"/>
  <c r="K114" i="25"/>
  <c r="K172" i="25"/>
  <c r="H172" i="25"/>
  <c r="F172" i="25"/>
  <c r="J172" i="25"/>
  <c r="D172" i="25"/>
  <c r="G172" i="25"/>
  <c r="I172" i="25"/>
  <c r="C172" i="25"/>
  <c r="E172" i="25"/>
  <c r="Q62" i="25"/>
  <c r="S62" i="25"/>
  <c r="N62" i="25"/>
  <c r="E62" i="25"/>
  <c r="P62" i="25"/>
  <c r="R62" i="25"/>
  <c r="T62" i="25"/>
  <c r="O62" i="25"/>
  <c r="H62" i="25"/>
  <c r="M62" i="25"/>
  <c r="I62" i="25"/>
  <c r="C62" i="25"/>
  <c r="U62" i="25"/>
  <c r="G62" i="25"/>
  <c r="J62" i="25"/>
  <c r="K62" i="25"/>
  <c r="D62" i="25"/>
  <c r="F62" i="25"/>
  <c r="I103" i="25"/>
  <c r="F103" i="25"/>
  <c r="J103" i="25"/>
  <c r="C103" i="25"/>
  <c r="G103" i="25"/>
  <c r="H103" i="25"/>
  <c r="K103" i="25"/>
  <c r="D103" i="25"/>
  <c r="E103" i="25"/>
  <c r="H90" i="25"/>
  <c r="J90" i="25"/>
  <c r="I90" i="25"/>
  <c r="G90" i="25"/>
  <c r="K90" i="25"/>
  <c r="E14" i="25"/>
  <c r="F14" i="25"/>
  <c r="J14" i="25"/>
  <c r="K14" i="25"/>
  <c r="H14" i="25"/>
  <c r="H123" i="25"/>
  <c r="I123" i="25"/>
  <c r="E123" i="25"/>
  <c r="F123" i="25"/>
  <c r="C123" i="25"/>
  <c r="D123" i="25"/>
  <c r="J123" i="25"/>
  <c r="G123" i="25"/>
  <c r="K123" i="25"/>
  <c r="D47" i="25"/>
  <c r="I47" i="25"/>
  <c r="G47" i="25"/>
  <c r="J47" i="25"/>
  <c r="K47" i="25"/>
  <c r="H47" i="25"/>
  <c r="F47" i="25"/>
  <c r="E47" i="25"/>
  <c r="C47" i="25"/>
  <c r="E142" i="25"/>
  <c r="H142" i="25"/>
  <c r="D142" i="25"/>
  <c r="I142" i="25"/>
  <c r="F142" i="25"/>
  <c r="C142" i="25"/>
  <c r="G142" i="25"/>
  <c r="K142" i="25"/>
  <c r="J142" i="25"/>
  <c r="H109" i="25"/>
  <c r="D109" i="25"/>
  <c r="I109" i="25"/>
  <c r="K109" i="25"/>
  <c r="E109" i="25"/>
  <c r="C109" i="25"/>
  <c r="J109" i="25"/>
  <c r="G109" i="25"/>
  <c r="S106" i="25"/>
  <c r="E106" i="25"/>
  <c r="I106" i="25"/>
  <c r="P106" i="25"/>
  <c r="J106" i="25"/>
  <c r="M106" i="25"/>
  <c r="K106" i="25"/>
  <c r="H106" i="25"/>
  <c r="U106" i="25"/>
  <c r="T106" i="25"/>
  <c r="F106" i="25"/>
  <c r="R106" i="25"/>
  <c r="O106" i="25"/>
  <c r="D106" i="25"/>
  <c r="C106" i="25"/>
  <c r="G106" i="25"/>
  <c r="Q106" i="25"/>
  <c r="K167" i="25"/>
  <c r="J167" i="25"/>
  <c r="D167" i="25"/>
  <c r="C167" i="25"/>
  <c r="H167" i="25"/>
  <c r="G167" i="25"/>
  <c r="I167" i="25"/>
  <c r="E167" i="25"/>
  <c r="D31" i="25"/>
  <c r="H31" i="25"/>
  <c r="K31" i="25"/>
  <c r="E31" i="25"/>
  <c r="F31" i="25"/>
  <c r="J31" i="25"/>
  <c r="C31" i="25"/>
  <c r="G31" i="25"/>
  <c r="D95" i="25"/>
  <c r="I95" i="25"/>
  <c r="F95" i="25"/>
  <c r="J95" i="25"/>
  <c r="C95" i="25"/>
  <c r="H95" i="25"/>
  <c r="K95" i="25"/>
  <c r="E95" i="25"/>
  <c r="G95" i="25"/>
  <c r="E152" i="25"/>
  <c r="I152" i="25"/>
  <c r="G152" i="25"/>
  <c r="D152" i="25"/>
  <c r="K152" i="25"/>
  <c r="E86" i="25"/>
  <c r="C86" i="25"/>
  <c r="K86" i="25"/>
  <c r="E10" i="25"/>
  <c r="J10" i="25"/>
  <c r="C10" i="25"/>
  <c r="K10" i="25"/>
  <c r="I119" i="25"/>
  <c r="J119" i="25"/>
  <c r="D119" i="25"/>
  <c r="H119" i="25"/>
  <c r="G119" i="25"/>
  <c r="K119" i="25"/>
  <c r="E119" i="25"/>
  <c r="F119" i="25"/>
  <c r="C119" i="25"/>
  <c r="I41" i="25"/>
  <c r="K41" i="25"/>
  <c r="J41" i="25"/>
  <c r="C41" i="25"/>
  <c r="H41" i="25"/>
  <c r="G41" i="25"/>
  <c r="D41" i="25"/>
  <c r="E41" i="25"/>
  <c r="F41" i="25"/>
  <c r="V7" i="24"/>
  <c r="V64" i="24"/>
  <c r="V128" i="24"/>
  <c r="U128" i="24" s="1"/>
  <c r="V16" i="24"/>
  <c r="V81" i="24"/>
  <c r="V145" i="24"/>
  <c r="Q145" i="24" s="1"/>
  <c r="V62" i="24"/>
  <c r="U62" i="24" s="1"/>
  <c r="V142" i="24"/>
  <c r="V59" i="24"/>
  <c r="V171" i="24"/>
  <c r="V79" i="24"/>
  <c r="V175" i="24"/>
  <c r="V82" i="24"/>
  <c r="V162" i="24"/>
  <c r="V23" i="24"/>
  <c r="V88" i="24"/>
  <c r="Q88" i="24" s="1"/>
  <c r="V152" i="24"/>
  <c r="V40" i="24"/>
  <c r="V105" i="24"/>
  <c r="V169" i="24"/>
  <c r="V78" i="24"/>
  <c r="V174" i="24"/>
  <c r="V75" i="24"/>
  <c r="S75" i="24" s="1"/>
  <c r="V14" i="24"/>
  <c r="V111" i="24"/>
  <c r="V17" i="24"/>
  <c r="V98" i="24"/>
  <c r="Q98" i="24" s="1"/>
  <c r="V55" i="24"/>
  <c r="N55" i="24" s="1"/>
  <c r="V8" i="24"/>
  <c r="V137" i="24"/>
  <c r="O137" i="24" s="1"/>
  <c r="V126" i="24"/>
  <c r="V139" i="24"/>
  <c r="O139" i="24" s="1"/>
  <c r="V143" i="24"/>
  <c r="V146" i="24"/>
  <c r="R146" i="24" s="1"/>
  <c r="V96" i="24"/>
  <c r="V48" i="24"/>
  <c r="V177" i="24"/>
  <c r="V10" i="24"/>
  <c r="O10" i="24" s="1"/>
  <c r="V46" i="24"/>
  <c r="V33" i="24"/>
  <c r="V120" i="24"/>
  <c r="V45" i="24"/>
  <c r="R45" i="24" s="1"/>
  <c r="V63" i="24"/>
  <c r="V160" i="24"/>
  <c r="M160" i="24" s="1"/>
  <c r="V110" i="24"/>
  <c r="V127" i="24"/>
  <c r="V31" i="24"/>
  <c r="V91" i="24"/>
  <c r="V73" i="24"/>
  <c r="N73" i="24" s="1"/>
  <c r="V66" i="24"/>
  <c r="O66" i="24" s="1"/>
  <c r="V26" i="24"/>
  <c r="V130" i="24"/>
  <c r="U130" i="24" s="1"/>
  <c r="V113" i="24"/>
  <c r="E108" i="25"/>
  <c r="H52" i="25"/>
  <c r="H117" i="25"/>
  <c r="D133" i="25"/>
  <c r="AP28" i="25"/>
  <c r="AP143" i="25"/>
  <c r="AG48" i="25"/>
  <c r="X66" i="25"/>
  <c r="AJ27" i="25"/>
  <c r="AE27" i="25"/>
  <c r="AM66" i="25"/>
  <c r="AE66" i="25"/>
  <c r="AH66" i="25"/>
  <c r="AO66" i="25"/>
  <c r="AM92" i="25"/>
  <c r="AM48" i="25"/>
  <c r="AN48" i="25"/>
  <c r="AL48" i="25"/>
  <c r="W48" i="25"/>
  <c r="AJ65" i="25"/>
  <c r="AB65" i="25"/>
  <c r="X65" i="25"/>
  <c r="AD65" i="25"/>
  <c r="AJ66" i="25"/>
  <c r="AL66" i="25"/>
  <c r="Y66" i="25"/>
  <c r="AG66" i="25"/>
  <c r="AE48" i="25"/>
  <c r="AK48" i="25"/>
  <c r="AO48" i="25"/>
  <c r="X48" i="25"/>
  <c r="AH48" i="25"/>
  <c r="AE65" i="25"/>
  <c r="AH133" i="25"/>
  <c r="AN65" i="25"/>
  <c r="Y65" i="25"/>
  <c r="Z65" i="25"/>
  <c r="AL65" i="25"/>
  <c r="AO65" i="25"/>
  <c r="AA66" i="25"/>
  <c r="AF66" i="25"/>
  <c r="AK66" i="25"/>
  <c r="AH92" i="25"/>
  <c r="AE92" i="25"/>
  <c r="Z92" i="25"/>
  <c r="AA92" i="25"/>
  <c r="Y92" i="25"/>
  <c r="AC48" i="25"/>
  <c r="AD48" i="25"/>
  <c r="Y48" i="25"/>
  <c r="AM65" i="25"/>
  <c r="AC65" i="25"/>
  <c r="AK65" i="25"/>
  <c r="AA65" i="25"/>
  <c r="AP86" i="25"/>
  <c r="AK86" i="25" s="1"/>
  <c r="N86" i="25"/>
  <c r="S86" i="25"/>
  <c r="O86" i="25"/>
  <c r="M86" i="25"/>
  <c r="P86" i="25"/>
  <c r="T86" i="25"/>
  <c r="Q86" i="25"/>
  <c r="U86" i="25"/>
  <c r="R86" i="25"/>
  <c r="AP58" i="25"/>
  <c r="AM58" i="25" s="1"/>
  <c r="Q58" i="25"/>
  <c r="N58" i="25"/>
  <c r="S58" i="25"/>
  <c r="P58" i="25"/>
  <c r="R58" i="25"/>
  <c r="T58" i="25"/>
  <c r="O58" i="25"/>
  <c r="U58" i="25"/>
  <c r="M58" i="25"/>
  <c r="AP169" i="25"/>
  <c r="AJ169" i="25" s="1"/>
  <c r="O169" i="25"/>
  <c r="R169" i="25"/>
  <c r="M169" i="25"/>
  <c r="S169" i="25"/>
  <c r="U169" i="25"/>
  <c r="T169" i="25"/>
  <c r="N169" i="25"/>
  <c r="Q169" i="25"/>
  <c r="P169" i="25"/>
  <c r="AP24" i="25"/>
  <c r="AI24" i="25" s="1"/>
  <c r="S24" i="25"/>
  <c r="N24" i="25"/>
  <c r="Q24" i="25"/>
  <c r="T24" i="25"/>
  <c r="U24" i="25"/>
  <c r="M24" i="25"/>
  <c r="O24" i="25"/>
  <c r="P24" i="25"/>
  <c r="R24" i="25"/>
  <c r="AP87" i="25"/>
  <c r="S87" i="25"/>
  <c r="N87" i="25"/>
  <c r="Q87" i="25"/>
  <c r="U87" i="25"/>
  <c r="O87" i="25"/>
  <c r="P87" i="25"/>
  <c r="R87" i="25"/>
  <c r="T87" i="25"/>
  <c r="M87" i="25"/>
  <c r="AP81" i="25"/>
  <c r="U81" i="25"/>
  <c r="M81" i="25"/>
  <c r="R81" i="25"/>
  <c r="O81" i="25"/>
  <c r="N81" i="25"/>
  <c r="Q81" i="25"/>
  <c r="P81" i="25"/>
  <c r="S81" i="25"/>
  <c r="T81" i="25"/>
  <c r="AP140" i="25"/>
  <c r="AA140" i="25" s="1"/>
  <c r="S140" i="25"/>
  <c r="N140" i="25"/>
  <c r="Q140" i="25"/>
  <c r="P140" i="25"/>
  <c r="U140" i="25"/>
  <c r="T140" i="25"/>
  <c r="R140" i="25"/>
  <c r="O140" i="25"/>
  <c r="M140" i="25"/>
  <c r="AP135" i="25"/>
  <c r="AJ135" i="25" s="1"/>
  <c r="M135" i="25"/>
  <c r="R135" i="25"/>
  <c r="O135" i="25"/>
  <c r="S135" i="25"/>
  <c r="N135" i="25"/>
  <c r="Q135" i="25"/>
  <c r="U135" i="25"/>
  <c r="P135" i="25"/>
  <c r="T135" i="25"/>
  <c r="AP114" i="25"/>
  <c r="S114" i="25"/>
  <c r="N114" i="25"/>
  <c r="Q114" i="25"/>
  <c r="U114" i="25"/>
  <c r="O114" i="25"/>
  <c r="P114" i="25"/>
  <c r="R114" i="25"/>
  <c r="T114" i="25"/>
  <c r="M114" i="25"/>
  <c r="AP168" i="25"/>
  <c r="AF168" i="25" s="1"/>
  <c r="N168" i="25"/>
  <c r="S168" i="25"/>
  <c r="U168" i="25"/>
  <c r="P168" i="25"/>
  <c r="R168" i="25"/>
  <c r="O168" i="25"/>
  <c r="T168" i="25"/>
  <c r="M168" i="25"/>
  <c r="Q168" i="25"/>
  <c r="AP23" i="25"/>
  <c r="AE23" i="25" s="1"/>
  <c r="Q23" i="25"/>
  <c r="M23" i="25"/>
  <c r="O23" i="25"/>
  <c r="R23" i="25"/>
  <c r="U23" i="25"/>
  <c r="N23" i="25"/>
  <c r="S23" i="25"/>
  <c r="T23" i="25"/>
  <c r="P23" i="25"/>
  <c r="AP128" i="25"/>
  <c r="AM128" i="25" s="1"/>
  <c r="N128" i="25"/>
  <c r="S128" i="25"/>
  <c r="P128" i="25"/>
  <c r="T128" i="25"/>
  <c r="R128" i="25"/>
  <c r="U128" i="25"/>
  <c r="M128" i="25"/>
  <c r="Q128" i="25"/>
  <c r="O128" i="25"/>
  <c r="AP107" i="25"/>
  <c r="W107" i="25" s="1"/>
  <c r="S107" i="25"/>
  <c r="U107" i="25"/>
  <c r="N107" i="25"/>
  <c r="Q107" i="25"/>
  <c r="O107" i="25"/>
  <c r="M107" i="25"/>
  <c r="P107" i="25"/>
  <c r="T107" i="25"/>
  <c r="R107" i="25"/>
  <c r="AP9" i="25"/>
  <c r="U9" i="25"/>
  <c r="N9" i="25"/>
  <c r="R9" i="25"/>
  <c r="Q9" i="25"/>
  <c r="S9" i="25"/>
  <c r="M9" i="25"/>
  <c r="O9" i="25"/>
  <c r="P9" i="25"/>
  <c r="T9" i="25"/>
  <c r="AP45" i="25"/>
  <c r="AO45" i="25" s="1"/>
  <c r="R45" i="25"/>
  <c r="M45" i="25"/>
  <c r="O45" i="25"/>
  <c r="AH45" i="25"/>
  <c r="S45" i="25"/>
  <c r="Q45" i="25"/>
  <c r="U45" i="25"/>
  <c r="N45" i="25"/>
  <c r="P45" i="25"/>
  <c r="T45" i="25"/>
  <c r="AP109" i="25"/>
  <c r="Z109" i="25" s="1"/>
  <c r="M109" i="25"/>
  <c r="R109" i="25"/>
  <c r="N109" i="25"/>
  <c r="S109" i="25"/>
  <c r="O109" i="25"/>
  <c r="T109" i="25"/>
  <c r="Q109" i="25"/>
  <c r="U109" i="25"/>
  <c r="P109" i="25"/>
  <c r="AP91" i="25"/>
  <c r="AN91" i="25" s="1"/>
  <c r="S91" i="25"/>
  <c r="N91" i="25"/>
  <c r="Q91" i="25"/>
  <c r="U91" i="25"/>
  <c r="O91" i="25"/>
  <c r="P91" i="25"/>
  <c r="T91" i="25"/>
  <c r="R91" i="25"/>
  <c r="M91" i="25"/>
  <c r="AP94" i="25"/>
  <c r="S94" i="25"/>
  <c r="N94" i="25"/>
  <c r="O94" i="25"/>
  <c r="T94" i="25"/>
  <c r="R94" i="25"/>
  <c r="M94" i="25"/>
  <c r="U94" i="25"/>
  <c r="P94" i="25"/>
  <c r="Q94" i="25"/>
  <c r="AP56" i="24"/>
  <c r="H81" i="24"/>
  <c r="K81" i="24"/>
  <c r="C81" i="24"/>
  <c r="G81" i="24"/>
  <c r="J81" i="24"/>
  <c r="I81" i="24"/>
  <c r="E81" i="24"/>
  <c r="D81" i="24"/>
  <c r="F81" i="24"/>
  <c r="F168" i="24"/>
  <c r="K168" i="24"/>
  <c r="J168" i="24"/>
  <c r="C168" i="24"/>
  <c r="E168" i="24"/>
  <c r="G168" i="24"/>
  <c r="D168" i="24"/>
  <c r="H168" i="24"/>
  <c r="I168" i="24"/>
  <c r="AP103" i="25"/>
  <c r="X103" i="25" s="1"/>
  <c r="O103" i="25"/>
  <c r="Q103" i="25"/>
  <c r="S103" i="25"/>
  <c r="N103" i="25"/>
  <c r="U103" i="25"/>
  <c r="P103" i="25"/>
  <c r="R103" i="25"/>
  <c r="T103" i="25"/>
  <c r="M103" i="25"/>
  <c r="AP120" i="25"/>
  <c r="AJ120" i="25" s="1"/>
  <c r="Q120" i="25"/>
  <c r="N120" i="25"/>
  <c r="R120" i="25"/>
  <c r="S120" i="25"/>
  <c r="M120" i="25"/>
  <c r="U120" i="25"/>
  <c r="P120" i="25"/>
  <c r="T120" i="25"/>
  <c r="O120" i="25"/>
  <c r="D126" i="24"/>
  <c r="F126" i="24"/>
  <c r="I126" i="24"/>
  <c r="H126" i="24"/>
  <c r="G126" i="24"/>
  <c r="J126" i="24"/>
  <c r="K126" i="24"/>
  <c r="E126" i="24"/>
  <c r="C126" i="24"/>
  <c r="F50" i="24"/>
  <c r="H50" i="24"/>
  <c r="I50" i="24"/>
  <c r="D50" i="24"/>
  <c r="K50" i="24"/>
  <c r="E50" i="24"/>
  <c r="C50" i="24"/>
  <c r="G50" i="24"/>
  <c r="J50" i="24"/>
  <c r="F132" i="24"/>
  <c r="G132" i="24"/>
  <c r="K132" i="24"/>
  <c r="J132" i="24"/>
  <c r="E132" i="24"/>
  <c r="H132" i="24"/>
  <c r="I132" i="24"/>
  <c r="D132" i="24"/>
  <c r="C132" i="24"/>
  <c r="E71" i="24"/>
  <c r="D71" i="24"/>
  <c r="H71" i="24"/>
  <c r="I71" i="24"/>
  <c r="J71" i="24"/>
  <c r="G71" i="24"/>
  <c r="K71" i="24"/>
  <c r="F71" i="24"/>
  <c r="C71" i="24"/>
  <c r="N74" i="24"/>
  <c r="I74" i="24"/>
  <c r="O74" i="24"/>
  <c r="Q74" i="24"/>
  <c r="S74" i="24"/>
  <c r="U74" i="24"/>
  <c r="R74" i="24"/>
  <c r="F74" i="24"/>
  <c r="M74" i="24"/>
  <c r="H74" i="24"/>
  <c r="D74" i="24"/>
  <c r="T74" i="24"/>
  <c r="E74" i="24"/>
  <c r="C74" i="24"/>
  <c r="G74" i="24"/>
  <c r="P74" i="24"/>
  <c r="K74" i="24"/>
  <c r="J74" i="24"/>
  <c r="S109" i="24"/>
  <c r="H109" i="24"/>
  <c r="N109" i="24"/>
  <c r="T109" i="24"/>
  <c r="M109" i="24"/>
  <c r="K109" i="24"/>
  <c r="F109" i="24"/>
  <c r="C109" i="24"/>
  <c r="G109" i="24"/>
  <c r="E109" i="24"/>
  <c r="I109" i="24"/>
  <c r="D109" i="24"/>
  <c r="Q109" i="24"/>
  <c r="U109" i="24"/>
  <c r="R109" i="24"/>
  <c r="J109" i="24"/>
  <c r="O109" i="24"/>
  <c r="P109" i="24"/>
  <c r="F76" i="24"/>
  <c r="C76" i="24"/>
  <c r="G76" i="24"/>
  <c r="E76" i="24"/>
  <c r="J76" i="24"/>
  <c r="I76" i="24"/>
  <c r="K76" i="24"/>
  <c r="D76" i="24"/>
  <c r="H76" i="24"/>
  <c r="F88" i="24"/>
  <c r="K88" i="24"/>
  <c r="C88" i="24"/>
  <c r="E88" i="24"/>
  <c r="D88" i="24"/>
  <c r="J88" i="24"/>
  <c r="H88" i="24"/>
  <c r="G88" i="24"/>
  <c r="I88" i="24"/>
  <c r="H18" i="24"/>
  <c r="J18" i="24"/>
  <c r="E18" i="24"/>
  <c r="I18" i="24"/>
  <c r="C18" i="24"/>
  <c r="D18" i="24"/>
  <c r="G18" i="24"/>
  <c r="F18" i="24"/>
  <c r="K18" i="24"/>
  <c r="I134" i="24"/>
  <c r="D134" i="24"/>
  <c r="H134" i="24"/>
  <c r="F134" i="24"/>
  <c r="G134" i="24"/>
  <c r="K134" i="24"/>
  <c r="J134" i="24"/>
  <c r="C134" i="24"/>
  <c r="E134" i="24"/>
  <c r="J5" i="24"/>
  <c r="D5" i="24"/>
  <c r="F5" i="24"/>
  <c r="H5" i="24"/>
  <c r="C5" i="24"/>
  <c r="I5" i="24"/>
  <c r="K5" i="24"/>
  <c r="G5" i="24"/>
  <c r="E5" i="24"/>
  <c r="F40" i="24"/>
  <c r="K40" i="24"/>
  <c r="E40" i="24"/>
  <c r="C40" i="24"/>
  <c r="G40" i="24"/>
  <c r="I40" i="24"/>
  <c r="D40" i="24"/>
  <c r="J40" i="24"/>
  <c r="H40" i="24"/>
  <c r="I26" i="24"/>
  <c r="F26" i="24"/>
  <c r="H26" i="24"/>
  <c r="D26" i="24"/>
  <c r="K26" i="24"/>
  <c r="J26" i="24"/>
  <c r="C26" i="24"/>
  <c r="E26" i="24"/>
  <c r="G26" i="24"/>
  <c r="F100" i="24"/>
  <c r="G100" i="24"/>
  <c r="K100" i="24"/>
  <c r="E100" i="24"/>
  <c r="H100" i="24"/>
  <c r="I100" i="24"/>
  <c r="C100" i="24"/>
  <c r="D100" i="24"/>
  <c r="J100" i="24"/>
  <c r="N54" i="24"/>
  <c r="S54" i="24"/>
  <c r="R54" i="24"/>
  <c r="I54" i="24"/>
  <c r="H54" i="24"/>
  <c r="F54" i="24"/>
  <c r="Q54" i="24"/>
  <c r="O54" i="24"/>
  <c r="T54" i="24"/>
  <c r="U54" i="24"/>
  <c r="M54" i="24"/>
  <c r="P54" i="24"/>
  <c r="C54" i="24"/>
  <c r="J54" i="24"/>
  <c r="G54" i="24"/>
  <c r="E54" i="24"/>
  <c r="D54" i="24"/>
  <c r="K54" i="24"/>
  <c r="H66" i="24"/>
  <c r="D66" i="24"/>
  <c r="I66" i="24"/>
  <c r="F66" i="24"/>
  <c r="C66" i="24"/>
  <c r="J66" i="24"/>
  <c r="G66" i="24"/>
  <c r="E66" i="24"/>
  <c r="K66" i="24"/>
  <c r="H101" i="24"/>
  <c r="K101" i="24"/>
  <c r="C101" i="24"/>
  <c r="E101" i="24"/>
  <c r="F101" i="24"/>
  <c r="G101" i="24"/>
  <c r="I101" i="24"/>
  <c r="J101" i="24"/>
  <c r="D101" i="24"/>
  <c r="I40" i="27"/>
  <c r="F40" i="27"/>
  <c r="H40" i="27"/>
  <c r="K40" i="27"/>
  <c r="C40" i="27"/>
  <c r="D40" i="27"/>
  <c r="G40" i="27"/>
  <c r="E40" i="27"/>
  <c r="J40" i="27"/>
  <c r="J37" i="27"/>
  <c r="F37" i="27"/>
  <c r="C37" i="27"/>
  <c r="E37" i="27"/>
  <c r="H37" i="27"/>
  <c r="K37" i="27"/>
  <c r="G37" i="27"/>
  <c r="D37" i="27"/>
  <c r="I37" i="27"/>
  <c r="F36" i="27"/>
  <c r="I36" i="27"/>
  <c r="E36" i="27"/>
  <c r="C36" i="27"/>
  <c r="H36" i="27"/>
  <c r="K36" i="27"/>
  <c r="D36" i="27"/>
  <c r="G36" i="27"/>
  <c r="J36" i="27"/>
  <c r="C56" i="27"/>
  <c r="F56" i="27"/>
  <c r="J56" i="27"/>
  <c r="E56" i="27"/>
  <c r="I56" i="27"/>
  <c r="H56" i="27"/>
  <c r="K56" i="27"/>
  <c r="D56" i="27"/>
  <c r="G56" i="27"/>
  <c r="C95" i="27"/>
  <c r="E95" i="27"/>
  <c r="I95" i="27"/>
  <c r="H95" i="27"/>
  <c r="K95" i="27"/>
  <c r="F95" i="27"/>
  <c r="D95" i="27"/>
  <c r="G95" i="27"/>
  <c r="J95" i="27"/>
  <c r="F32" i="27"/>
  <c r="E32" i="27"/>
  <c r="I32" i="27"/>
  <c r="C32" i="27"/>
  <c r="H32" i="27"/>
  <c r="K32" i="27"/>
  <c r="D32" i="27"/>
  <c r="G32" i="27"/>
  <c r="J32" i="27"/>
  <c r="C29" i="27"/>
  <c r="J29" i="27"/>
  <c r="F29" i="27"/>
  <c r="E29" i="27"/>
  <c r="H29" i="27"/>
  <c r="K29" i="27"/>
  <c r="G29" i="27"/>
  <c r="I29" i="27"/>
  <c r="D29" i="27"/>
  <c r="F28" i="27"/>
  <c r="E28" i="27"/>
  <c r="I28" i="27"/>
  <c r="C28" i="27"/>
  <c r="H28" i="27"/>
  <c r="K28" i="27"/>
  <c r="D28" i="27"/>
  <c r="G28" i="27"/>
  <c r="J28" i="27"/>
  <c r="J51" i="27"/>
  <c r="C51" i="27"/>
  <c r="F51" i="27"/>
  <c r="E51" i="27"/>
  <c r="I51" i="27"/>
  <c r="H51" i="27"/>
  <c r="K51" i="27"/>
  <c r="G51" i="27"/>
  <c r="D51" i="27"/>
  <c r="J91" i="27"/>
  <c r="E91" i="27"/>
  <c r="C91" i="27"/>
  <c r="H91" i="27"/>
  <c r="K91" i="27"/>
  <c r="I91" i="27"/>
  <c r="D91" i="27"/>
  <c r="G91" i="27"/>
  <c r="F91" i="27"/>
  <c r="E57" i="27"/>
  <c r="F57" i="27"/>
  <c r="H57" i="27"/>
  <c r="K57" i="27"/>
  <c r="D57" i="27"/>
  <c r="G57" i="27"/>
  <c r="I57" i="27"/>
  <c r="C57" i="27"/>
  <c r="J57" i="27"/>
  <c r="C54" i="27"/>
  <c r="J54" i="27"/>
  <c r="I54" i="27"/>
  <c r="H54" i="27"/>
  <c r="K54" i="27"/>
  <c r="G54" i="27"/>
  <c r="F54" i="27"/>
  <c r="D54" i="27"/>
  <c r="E54" i="27"/>
  <c r="I53" i="27"/>
  <c r="C53" i="27"/>
  <c r="E53" i="27"/>
  <c r="H53" i="27"/>
  <c r="K53" i="27"/>
  <c r="D53" i="27"/>
  <c r="G53" i="27"/>
  <c r="F53" i="27"/>
  <c r="J53" i="27"/>
  <c r="C64" i="27"/>
  <c r="J64" i="27"/>
  <c r="F64" i="27"/>
  <c r="E64" i="27"/>
  <c r="I64" i="27"/>
  <c r="H64" i="27"/>
  <c r="K64" i="27"/>
  <c r="D64" i="27"/>
  <c r="G64" i="27"/>
  <c r="E103" i="27"/>
  <c r="I103" i="27"/>
  <c r="H103" i="27"/>
  <c r="K103" i="27"/>
  <c r="J103" i="27"/>
  <c r="F103" i="27"/>
  <c r="D103" i="27"/>
  <c r="G103" i="27"/>
  <c r="C103" i="27"/>
  <c r="E176" i="27"/>
  <c r="J176" i="27"/>
  <c r="I176" i="27"/>
  <c r="F176" i="27"/>
  <c r="C176" i="27"/>
  <c r="H176" i="27"/>
  <c r="G176" i="27"/>
  <c r="K176" i="27"/>
  <c r="D176" i="27"/>
  <c r="J110" i="27"/>
  <c r="C110" i="27"/>
  <c r="F110" i="27"/>
  <c r="E110" i="27"/>
  <c r="I110" i="27"/>
  <c r="H110" i="27"/>
  <c r="K110" i="27"/>
  <c r="G110" i="27"/>
  <c r="D110" i="27"/>
  <c r="E109" i="27"/>
  <c r="I109" i="27"/>
  <c r="J109" i="27"/>
  <c r="C109" i="27"/>
  <c r="H109" i="27"/>
  <c r="K109" i="27"/>
  <c r="D109" i="27"/>
  <c r="G109" i="27"/>
  <c r="F109" i="27"/>
  <c r="F92" i="27"/>
  <c r="J92" i="27"/>
  <c r="C92" i="27"/>
  <c r="E92" i="27"/>
  <c r="H92" i="27"/>
  <c r="K92" i="27"/>
  <c r="I92" i="27"/>
  <c r="G92" i="27"/>
  <c r="D92" i="27"/>
  <c r="I131" i="27"/>
  <c r="J131" i="27"/>
  <c r="H131" i="27"/>
  <c r="K131" i="27"/>
  <c r="C131" i="27"/>
  <c r="D131" i="27"/>
  <c r="G131" i="27"/>
  <c r="E131" i="27"/>
  <c r="F131" i="27"/>
  <c r="AP30" i="25"/>
  <c r="AM30" i="25" s="1"/>
  <c r="N30" i="25"/>
  <c r="M30" i="25"/>
  <c r="P30" i="25"/>
  <c r="R30" i="25"/>
  <c r="S30" i="25"/>
  <c r="Q30" i="25"/>
  <c r="T30" i="25"/>
  <c r="O30" i="25"/>
  <c r="U30" i="25"/>
  <c r="AP90" i="25"/>
  <c r="AK90" i="25" s="1"/>
  <c r="S90" i="25"/>
  <c r="N90" i="25"/>
  <c r="O90" i="25"/>
  <c r="P90" i="25"/>
  <c r="T90" i="25"/>
  <c r="R90" i="25"/>
  <c r="Q90" i="25"/>
  <c r="M90" i="25"/>
  <c r="U90" i="25"/>
  <c r="S111" i="25"/>
  <c r="AP111" i="25"/>
  <c r="Q111" i="25"/>
  <c r="N111" i="25"/>
  <c r="O111" i="25"/>
  <c r="U111" i="25"/>
  <c r="M111" i="25"/>
  <c r="P111" i="25"/>
  <c r="T111" i="25"/>
  <c r="R111" i="25"/>
  <c r="AP100" i="25"/>
  <c r="O100" i="25"/>
  <c r="N100" i="25"/>
  <c r="U100" i="25"/>
  <c r="Q100" i="25"/>
  <c r="M100" i="25"/>
  <c r="S100" i="25"/>
  <c r="P100" i="25"/>
  <c r="T100" i="25"/>
  <c r="R100" i="25"/>
  <c r="S153" i="25"/>
  <c r="AP153" i="25"/>
  <c r="R153" i="25"/>
  <c r="O153" i="25"/>
  <c r="N153" i="25"/>
  <c r="M153" i="25"/>
  <c r="P153" i="25"/>
  <c r="U153" i="25"/>
  <c r="T153" i="25"/>
  <c r="Q153" i="25"/>
  <c r="AP11" i="25"/>
  <c r="AD11" i="25" s="1"/>
  <c r="N11" i="25"/>
  <c r="Q11" i="25"/>
  <c r="O11" i="25"/>
  <c r="R11" i="25"/>
  <c r="U11" i="25"/>
  <c r="S11" i="25"/>
  <c r="M11" i="25"/>
  <c r="Z11" i="25"/>
  <c r="P11" i="25"/>
  <c r="T11" i="25"/>
  <c r="AP112" i="25"/>
  <c r="W112" i="25" s="1"/>
  <c r="R112" i="25"/>
  <c r="O112" i="25"/>
  <c r="Q112" i="25"/>
  <c r="AH112" i="25"/>
  <c r="U112" i="25"/>
  <c r="S112" i="25"/>
  <c r="N112" i="25"/>
  <c r="Z112" i="25"/>
  <c r="M112" i="25"/>
  <c r="P112" i="25"/>
  <c r="T112" i="25"/>
  <c r="AK112" i="25"/>
  <c r="AP89" i="25"/>
  <c r="AE89" i="25" s="1"/>
  <c r="O89" i="25"/>
  <c r="N89" i="25"/>
  <c r="M89" i="25"/>
  <c r="R89" i="25"/>
  <c r="S89" i="25"/>
  <c r="Q89" i="25"/>
  <c r="U89" i="25"/>
  <c r="P89" i="25"/>
  <c r="T89" i="25"/>
  <c r="AP49" i="26"/>
  <c r="Z49" i="26" s="1"/>
  <c r="N49" i="26"/>
  <c r="Q49" i="26"/>
  <c r="S49" i="26"/>
  <c r="O49" i="26"/>
  <c r="U49" i="26"/>
  <c r="T49" i="26"/>
  <c r="M49" i="26"/>
  <c r="P49" i="26"/>
  <c r="R49" i="26"/>
  <c r="AP36" i="25"/>
  <c r="AB36" i="25" s="1"/>
  <c r="Q36" i="25"/>
  <c r="S36" i="25"/>
  <c r="P36" i="25"/>
  <c r="O36" i="25"/>
  <c r="R36" i="25"/>
  <c r="T36" i="25"/>
  <c r="U36" i="25"/>
  <c r="N36" i="25"/>
  <c r="M36" i="25"/>
  <c r="AP99" i="25"/>
  <c r="AJ99" i="25" s="1"/>
  <c r="Q99" i="25"/>
  <c r="U99" i="25"/>
  <c r="O99" i="25"/>
  <c r="S99" i="25"/>
  <c r="N99" i="25"/>
  <c r="R99" i="25"/>
  <c r="P99" i="25"/>
  <c r="M99" i="25"/>
  <c r="T99" i="25"/>
  <c r="AP116" i="25"/>
  <c r="AI116" i="25" s="1"/>
  <c r="M116" i="25"/>
  <c r="O116" i="25"/>
  <c r="N116" i="25"/>
  <c r="R116" i="25"/>
  <c r="U116" i="25"/>
  <c r="Q116" i="25"/>
  <c r="S116" i="25"/>
  <c r="P116" i="25"/>
  <c r="T116" i="25"/>
  <c r="AP176" i="25"/>
  <c r="AB176" i="25" s="1"/>
  <c r="S176" i="25"/>
  <c r="N176" i="25"/>
  <c r="Q176" i="25"/>
  <c r="O176" i="25"/>
  <c r="R176" i="25"/>
  <c r="P176" i="25"/>
  <c r="M176" i="25"/>
  <c r="T176" i="25"/>
  <c r="U176" i="25"/>
  <c r="AP151" i="25"/>
  <c r="S151" i="25"/>
  <c r="O151" i="25"/>
  <c r="Q151" i="25"/>
  <c r="R151" i="25"/>
  <c r="N151" i="25"/>
  <c r="M151" i="25"/>
  <c r="U151" i="25"/>
  <c r="P151" i="25"/>
  <c r="T151" i="25"/>
  <c r="AP122" i="25"/>
  <c r="AC122" i="25" s="1"/>
  <c r="S122" i="25"/>
  <c r="N122" i="25"/>
  <c r="Q122" i="25"/>
  <c r="U122" i="25"/>
  <c r="T122" i="25"/>
  <c r="M122" i="25"/>
  <c r="O122" i="25"/>
  <c r="P122" i="25"/>
  <c r="R122" i="25"/>
  <c r="S177" i="25"/>
  <c r="AP177" i="25"/>
  <c r="AC177" i="25" s="1"/>
  <c r="O177" i="25"/>
  <c r="R177" i="25"/>
  <c r="N177" i="25"/>
  <c r="U177" i="25"/>
  <c r="M177" i="25"/>
  <c r="T177" i="25"/>
  <c r="Q177" i="25"/>
  <c r="P177" i="25"/>
  <c r="AP31" i="25"/>
  <c r="AD31" i="25" s="1"/>
  <c r="O31" i="25"/>
  <c r="S31" i="25"/>
  <c r="N31" i="25"/>
  <c r="Q31" i="25"/>
  <c r="U31" i="25"/>
  <c r="M31" i="25"/>
  <c r="P31" i="25"/>
  <c r="R31" i="25"/>
  <c r="T31" i="25"/>
  <c r="AP174" i="25"/>
  <c r="AK174" i="25" s="1"/>
  <c r="Q174" i="25"/>
  <c r="S174" i="25"/>
  <c r="N174" i="25"/>
  <c r="U174" i="25"/>
  <c r="P174" i="25"/>
  <c r="O174" i="25"/>
  <c r="T174" i="25"/>
  <c r="R174" i="25"/>
  <c r="M174" i="25"/>
  <c r="AP104" i="24"/>
  <c r="O104" i="24"/>
  <c r="M104" i="24"/>
  <c r="R104" i="24"/>
  <c r="S104" i="24"/>
  <c r="N104" i="24"/>
  <c r="Q104" i="24"/>
  <c r="U104" i="24"/>
  <c r="P104" i="24"/>
  <c r="T104" i="24"/>
  <c r="AP13" i="24"/>
  <c r="AJ13" i="24" s="1"/>
  <c r="M13" i="24"/>
  <c r="Q13" i="24"/>
  <c r="S13" i="24"/>
  <c r="O13" i="24"/>
  <c r="P13" i="24"/>
  <c r="N13" i="24"/>
  <c r="U13" i="24"/>
  <c r="T13" i="24"/>
  <c r="R13" i="24"/>
  <c r="J14" i="24"/>
  <c r="I14" i="24"/>
  <c r="H14" i="24"/>
  <c r="E14" i="24"/>
  <c r="D14" i="24"/>
  <c r="G14" i="24"/>
  <c r="C14" i="24"/>
  <c r="F14" i="24"/>
  <c r="K14" i="24"/>
  <c r="AP80" i="26"/>
  <c r="AD80" i="26" s="1"/>
  <c r="U80" i="26"/>
  <c r="M80" i="26"/>
  <c r="R80" i="26"/>
  <c r="N80" i="26"/>
  <c r="Q80" i="26"/>
  <c r="O80" i="26"/>
  <c r="S80" i="26"/>
  <c r="P80" i="26"/>
  <c r="T80" i="26"/>
  <c r="F32" i="24"/>
  <c r="C32" i="24"/>
  <c r="E32" i="24"/>
  <c r="G32" i="24"/>
  <c r="K32" i="24"/>
  <c r="I32" i="24"/>
  <c r="D32" i="24"/>
  <c r="H32" i="24"/>
  <c r="J32" i="24"/>
  <c r="F72" i="24"/>
  <c r="K72" i="24"/>
  <c r="C72" i="24"/>
  <c r="E72" i="24"/>
  <c r="D72" i="24"/>
  <c r="H72" i="24"/>
  <c r="I72" i="24"/>
  <c r="J72" i="24"/>
  <c r="G72" i="24"/>
  <c r="O92" i="24"/>
  <c r="M92" i="24"/>
  <c r="Q92" i="24"/>
  <c r="R92" i="24"/>
  <c r="U92" i="24"/>
  <c r="S92" i="24"/>
  <c r="F92" i="24"/>
  <c r="N92" i="24"/>
  <c r="C92" i="24"/>
  <c r="G92" i="24"/>
  <c r="E92" i="24"/>
  <c r="T92" i="24"/>
  <c r="K92" i="24"/>
  <c r="I92" i="24"/>
  <c r="D92" i="24"/>
  <c r="H92" i="24"/>
  <c r="P92" i="24"/>
  <c r="J92" i="24"/>
  <c r="F96" i="24"/>
  <c r="C96" i="24"/>
  <c r="G96" i="24"/>
  <c r="K96" i="24"/>
  <c r="E96" i="24"/>
  <c r="D96" i="24"/>
  <c r="J96" i="24"/>
  <c r="H96" i="24"/>
  <c r="I96" i="24"/>
  <c r="F42" i="24"/>
  <c r="I42" i="24"/>
  <c r="H42" i="24"/>
  <c r="D42" i="24"/>
  <c r="K42" i="24"/>
  <c r="J42" i="24"/>
  <c r="C42" i="24"/>
  <c r="E42" i="24"/>
  <c r="G42" i="24"/>
  <c r="Q138" i="24"/>
  <c r="S138" i="24"/>
  <c r="M138" i="24"/>
  <c r="O138" i="24"/>
  <c r="H138" i="24"/>
  <c r="N138" i="24"/>
  <c r="I138" i="24"/>
  <c r="D138" i="24"/>
  <c r="R138" i="24"/>
  <c r="U138" i="24"/>
  <c r="F138" i="24"/>
  <c r="P138" i="24"/>
  <c r="T138" i="24"/>
  <c r="E138" i="24"/>
  <c r="C138" i="24"/>
  <c r="G138" i="24"/>
  <c r="J138" i="24"/>
  <c r="K138" i="24"/>
  <c r="Q9" i="24"/>
  <c r="H9" i="24"/>
  <c r="M9" i="24"/>
  <c r="S9" i="24"/>
  <c r="D9" i="24"/>
  <c r="F9" i="24"/>
  <c r="U9" i="24"/>
  <c r="J9" i="24"/>
  <c r="C9" i="24"/>
  <c r="I9" i="24"/>
  <c r="O9" i="24"/>
  <c r="P9" i="24"/>
  <c r="N9" i="24"/>
  <c r="K9" i="24"/>
  <c r="T9" i="24"/>
  <c r="R9" i="24"/>
  <c r="G9" i="24"/>
  <c r="E9" i="24"/>
  <c r="R44" i="24"/>
  <c r="F44" i="24"/>
  <c r="N44" i="24"/>
  <c r="U44" i="24"/>
  <c r="Q44" i="24"/>
  <c r="M44" i="24"/>
  <c r="O44" i="24"/>
  <c r="S44" i="24"/>
  <c r="E44" i="24"/>
  <c r="C44" i="24"/>
  <c r="G44" i="24"/>
  <c r="H44" i="24"/>
  <c r="J44" i="24"/>
  <c r="P44" i="24"/>
  <c r="I44" i="24"/>
  <c r="T44" i="24"/>
  <c r="K44" i="24"/>
  <c r="D44" i="24"/>
  <c r="N34" i="24"/>
  <c r="Q34" i="24"/>
  <c r="F34" i="24"/>
  <c r="R34" i="24"/>
  <c r="O34" i="24"/>
  <c r="I34" i="24"/>
  <c r="S34" i="24"/>
  <c r="H34" i="24"/>
  <c r="M34" i="24"/>
  <c r="U34" i="24"/>
  <c r="D34" i="24"/>
  <c r="T34" i="24"/>
  <c r="K34" i="24"/>
  <c r="E34" i="24"/>
  <c r="C34" i="24"/>
  <c r="G34" i="24"/>
  <c r="J34" i="24"/>
  <c r="P34" i="24"/>
  <c r="F116" i="24"/>
  <c r="G116" i="24"/>
  <c r="K116" i="24"/>
  <c r="J116" i="24"/>
  <c r="E116" i="24"/>
  <c r="C116" i="24"/>
  <c r="H116" i="24"/>
  <c r="I116" i="24"/>
  <c r="D116" i="24"/>
  <c r="E63" i="24"/>
  <c r="J63" i="24"/>
  <c r="D63" i="24"/>
  <c r="H63" i="24"/>
  <c r="I63" i="24"/>
  <c r="F63" i="24"/>
  <c r="C63" i="24"/>
  <c r="G63" i="24"/>
  <c r="K63" i="24"/>
  <c r="D70" i="24"/>
  <c r="H70" i="24"/>
  <c r="F70" i="24"/>
  <c r="I70" i="24"/>
  <c r="G70" i="24"/>
  <c r="K70" i="24"/>
  <c r="J70" i="24"/>
  <c r="C70" i="24"/>
  <c r="E70" i="24"/>
  <c r="H105" i="24"/>
  <c r="K105" i="24"/>
  <c r="C105" i="24"/>
  <c r="D105" i="24"/>
  <c r="J105" i="24"/>
  <c r="F105" i="24"/>
  <c r="E105" i="24"/>
  <c r="G105" i="24"/>
  <c r="I105" i="24"/>
  <c r="F68" i="24"/>
  <c r="G68" i="24"/>
  <c r="K68" i="24"/>
  <c r="E68" i="24"/>
  <c r="C68" i="24"/>
  <c r="H68" i="24"/>
  <c r="J68" i="24"/>
  <c r="I68" i="24"/>
  <c r="D68" i="24"/>
  <c r="F80" i="24"/>
  <c r="C80" i="24"/>
  <c r="G80" i="24"/>
  <c r="K80" i="24"/>
  <c r="E80" i="24"/>
  <c r="D80" i="24"/>
  <c r="J80" i="24"/>
  <c r="I80" i="24"/>
  <c r="H80" i="24"/>
  <c r="E175" i="24"/>
  <c r="J175" i="24"/>
  <c r="D175" i="24"/>
  <c r="H175" i="24"/>
  <c r="I175" i="24"/>
  <c r="F175" i="24"/>
  <c r="C175" i="24"/>
  <c r="G175" i="24"/>
  <c r="K175" i="24"/>
  <c r="I130" i="24"/>
  <c r="F130" i="24"/>
  <c r="H130" i="24"/>
  <c r="D130" i="24"/>
  <c r="C130" i="24"/>
  <c r="J130" i="24"/>
  <c r="G130" i="24"/>
  <c r="E130" i="24"/>
  <c r="K130" i="24"/>
  <c r="H165" i="24"/>
  <c r="K165" i="24"/>
  <c r="F165" i="24"/>
  <c r="C165" i="24"/>
  <c r="E165" i="24"/>
  <c r="G165" i="24"/>
  <c r="I165" i="24"/>
  <c r="J165" i="24"/>
  <c r="D165" i="24"/>
  <c r="F36" i="24"/>
  <c r="G36" i="24"/>
  <c r="E36" i="24"/>
  <c r="K36" i="24"/>
  <c r="C36" i="24"/>
  <c r="J36" i="24"/>
  <c r="I36" i="24"/>
  <c r="H36" i="24"/>
  <c r="D36" i="24"/>
  <c r="G167" i="27"/>
  <c r="K167" i="27"/>
  <c r="J167" i="27"/>
  <c r="D167" i="27"/>
  <c r="C167" i="27"/>
  <c r="I167" i="27"/>
  <c r="H167" i="27"/>
  <c r="F167" i="27"/>
  <c r="E167" i="27"/>
  <c r="F166" i="27"/>
  <c r="E166" i="27"/>
  <c r="I166" i="27"/>
  <c r="J166" i="27"/>
  <c r="G166" i="27"/>
  <c r="K166" i="27"/>
  <c r="D166" i="27"/>
  <c r="C166" i="27"/>
  <c r="H166" i="27"/>
  <c r="K165" i="27"/>
  <c r="I165" i="27"/>
  <c r="D165" i="27"/>
  <c r="C165" i="27"/>
  <c r="H165" i="27"/>
  <c r="F165" i="27"/>
  <c r="J165" i="27"/>
  <c r="E165" i="27"/>
  <c r="G165" i="27"/>
  <c r="J120" i="27"/>
  <c r="F120" i="27"/>
  <c r="C120" i="27"/>
  <c r="E120" i="27"/>
  <c r="H120" i="27"/>
  <c r="K120" i="27"/>
  <c r="D120" i="27"/>
  <c r="G120" i="27"/>
  <c r="I120" i="27"/>
  <c r="F159" i="27"/>
  <c r="J159" i="27"/>
  <c r="G159" i="27"/>
  <c r="K159" i="27"/>
  <c r="I159" i="27"/>
  <c r="D159" i="27"/>
  <c r="E159" i="27"/>
  <c r="C159" i="27"/>
  <c r="H159" i="27"/>
  <c r="F30" i="27"/>
  <c r="E30" i="27"/>
  <c r="J30" i="27"/>
  <c r="H30" i="27"/>
  <c r="K30" i="27"/>
  <c r="I30" i="27"/>
  <c r="D30" i="27"/>
  <c r="G30" i="27"/>
  <c r="C30" i="27"/>
  <c r="J161" i="27"/>
  <c r="G161" i="27"/>
  <c r="F161" i="27"/>
  <c r="K161" i="27"/>
  <c r="I161" i="27"/>
  <c r="D161" i="27"/>
  <c r="C161" i="27"/>
  <c r="H161" i="27"/>
  <c r="E161" i="27"/>
  <c r="F158" i="27"/>
  <c r="I158" i="27"/>
  <c r="J158" i="27"/>
  <c r="G158" i="27"/>
  <c r="K158" i="27"/>
  <c r="D158" i="27"/>
  <c r="E158" i="27"/>
  <c r="C158" i="27"/>
  <c r="H158" i="27"/>
  <c r="I157" i="27"/>
  <c r="D157" i="27"/>
  <c r="F157" i="27"/>
  <c r="C157" i="27"/>
  <c r="H157" i="27"/>
  <c r="G157" i="27"/>
  <c r="J157" i="27"/>
  <c r="E157" i="27"/>
  <c r="K157" i="27"/>
  <c r="J116" i="27"/>
  <c r="F116" i="27"/>
  <c r="C116" i="27"/>
  <c r="E116" i="27"/>
  <c r="H116" i="27"/>
  <c r="K116" i="27"/>
  <c r="I116" i="27"/>
  <c r="G116" i="27"/>
  <c r="D116" i="27"/>
  <c r="I155" i="27"/>
  <c r="F155" i="27"/>
  <c r="J155" i="27"/>
  <c r="D155" i="27"/>
  <c r="E155" i="27"/>
  <c r="C155" i="27"/>
  <c r="H155" i="27"/>
  <c r="G155" i="27"/>
  <c r="K155" i="27"/>
  <c r="F26" i="27"/>
  <c r="E26" i="27"/>
  <c r="I26" i="27"/>
  <c r="J26" i="27"/>
  <c r="H26" i="27"/>
  <c r="K26" i="27"/>
  <c r="D26" i="27"/>
  <c r="G26" i="27"/>
  <c r="C26" i="27"/>
  <c r="J175" i="27"/>
  <c r="G175" i="27"/>
  <c r="K175" i="27"/>
  <c r="F175" i="27"/>
  <c r="I175" i="27"/>
  <c r="D175" i="27"/>
  <c r="C175" i="27"/>
  <c r="H175" i="27"/>
  <c r="E175" i="27"/>
  <c r="J174" i="27"/>
  <c r="I174" i="27"/>
  <c r="E174" i="27"/>
  <c r="G174" i="27"/>
  <c r="F174" i="27"/>
  <c r="K174" i="27"/>
  <c r="D174" i="27"/>
  <c r="H174" i="27"/>
  <c r="C174" i="27"/>
  <c r="K173" i="27"/>
  <c r="F173" i="27"/>
  <c r="I173" i="27"/>
  <c r="D173" i="27"/>
  <c r="C173" i="27"/>
  <c r="H173" i="27"/>
  <c r="J173" i="27"/>
  <c r="E173" i="27"/>
  <c r="G173" i="27"/>
  <c r="C128" i="27"/>
  <c r="J128" i="27"/>
  <c r="F128" i="27"/>
  <c r="E128" i="27"/>
  <c r="H128" i="27"/>
  <c r="K128" i="27"/>
  <c r="D128" i="27"/>
  <c r="I128" i="27"/>
  <c r="G128" i="27"/>
  <c r="D52" i="28"/>
  <c r="C52" i="28"/>
  <c r="H52" i="28"/>
  <c r="G52" i="28"/>
  <c r="K52" i="28"/>
  <c r="I52" i="28"/>
  <c r="E52" i="28"/>
  <c r="J52" i="28"/>
  <c r="F52" i="28"/>
  <c r="F38" i="27"/>
  <c r="E38" i="27"/>
  <c r="J38" i="27"/>
  <c r="H38" i="27"/>
  <c r="K38" i="27"/>
  <c r="I38" i="27"/>
  <c r="D38" i="27"/>
  <c r="G38" i="27"/>
  <c r="C38" i="27"/>
  <c r="E113" i="27"/>
  <c r="I113" i="27"/>
  <c r="J113" i="27"/>
  <c r="F113" i="27"/>
  <c r="H113" i="27"/>
  <c r="K113" i="27"/>
  <c r="C113" i="27"/>
  <c r="D113" i="27"/>
  <c r="G113" i="27"/>
  <c r="F122" i="27"/>
  <c r="C122" i="27"/>
  <c r="E122" i="27"/>
  <c r="I122" i="27"/>
  <c r="H122" i="27"/>
  <c r="K122" i="27"/>
  <c r="J122" i="27"/>
  <c r="G122" i="27"/>
  <c r="D122" i="27"/>
  <c r="J130" i="27"/>
  <c r="C130" i="27"/>
  <c r="F130" i="27"/>
  <c r="E130" i="27"/>
  <c r="I130" i="27"/>
  <c r="H130" i="27"/>
  <c r="K130" i="27"/>
  <c r="G130" i="27"/>
  <c r="D130" i="27"/>
  <c r="J156" i="27"/>
  <c r="E156" i="27"/>
  <c r="I156" i="27"/>
  <c r="K156" i="27"/>
  <c r="F156" i="27"/>
  <c r="D156" i="27"/>
  <c r="C156" i="27"/>
  <c r="H156" i="27"/>
  <c r="G156" i="27"/>
  <c r="J27" i="27"/>
  <c r="F27" i="27"/>
  <c r="C27" i="27"/>
  <c r="E27" i="27"/>
  <c r="I27" i="27"/>
  <c r="H27" i="27"/>
  <c r="K27" i="27"/>
  <c r="G27" i="27"/>
  <c r="D27" i="27"/>
  <c r="E67" i="27"/>
  <c r="I67" i="27"/>
  <c r="C67" i="27"/>
  <c r="H67" i="27"/>
  <c r="K67" i="27"/>
  <c r="J67" i="27"/>
  <c r="D67" i="27"/>
  <c r="G67" i="27"/>
  <c r="F67" i="27"/>
  <c r="AP159" i="26"/>
  <c r="N159" i="26"/>
  <c r="Q159" i="26"/>
  <c r="M159" i="26"/>
  <c r="S159" i="26"/>
  <c r="P159" i="26"/>
  <c r="O159" i="26"/>
  <c r="R159" i="26"/>
  <c r="U159" i="26"/>
  <c r="T159" i="26"/>
  <c r="AP55" i="25"/>
  <c r="AA55" i="25" s="1"/>
  <c r="S55" i="25"/>
  <c r="O55" i="25"/>
  <c r="R55" i="25"/>
  <c r="Q55" i="25"/>
  <c r="N55" i="25"/>
  <c r="M55" i="25"/>
  <c r="U55" i="25"/>
  <c r="P55" i="25"/>
  <c r="T55" i="25"/>
  <c r="AP22" i="25"/>
  <c r="AF22" i="25" s="1"/>
  <c r="Q22" i="25"/>
  <c r="S22" i="25"/>
  <c r="P22" i="25"/>
  <c r="R22" i="25"/>
  <c r="T22" i="25"/>
  <c r="O22" i="25"/>
  <c r="U22" i="25"/>
  <c r="N22" i="25"/>
  <c r="M22" i="25"/>
  <c r="AP29" i="25"/>
  <c r="R29" i="25"/>
  <c r="N29" i="25"/>
  <c r="Q29" i="25"/>
  <c r="U29" i="25"/>
  <c r="S29" i="25"/>
  <c r="M29" i="25"/>
  <c r="O29" i="25"/>
  <c r="P29" i="25"/>
  <c r="T29" i="25"/>
  <c r="AP85" i="25"/>
  <c r="R85" i="25"/>
  <c r="O85" i="25"/>
  <c r="N85" i="25"/>
  <c r="S85" i="25"/>
  <c r="M85" i="25"/>
  <c r="U85" i="25"/>
  <c r="Q85" i="25"/>
  <c r="P85" i="25"/>
  <c r="T85" i="25"/>
  <c r="AP154" i="25"/>
  <c r="Q154" i="25"/>
  <c r="N154" i="25"/>
  <c r="S154" i="25"/>
  <c r="R154" i="25"/>
  <c r="P154" i="25"/>
  <c r="M154" i="25"/>
  <c r="U154" i="25"/>
  <c r="T154" i="25"/>
  <c r="O154" i="25"/>
  <c r="AP88" i="25"/>
  <c r="AK88" i="25" s="1"/>
  <c r="Q88" i="25"/>
  <c r="U88" i="25"/>
  <c r="R88" i="25"/>
  <c r="O88" i="25"/>
  <c r="N88" i="25"/>
  <c r="M88" i="25"/>
  <c r="P88" i="25"/>
  <c r="T88" i="25"/>
  <c r="S88" i="25"/>
  <c r="AP12" i="25"/>
  <c r="AM12" i="25" s="1"/>
  <c r="N12" i="25"/>
  <c r="Q12" i="25"/>
  <c r="P12" i="25"/>
  <c r="O12" i="25"/>
  <c r="R12" i="25"/>
  <c r="T12" i="25"/>
  <c r="U12" i="25"/>
  <c r="M12" i="25"/>
  <c r="S12" i="25"/>
  <c r="AP141" i="25"/>
  <c r="O141" i="25"/>
  <c r="M141" i="25"/>
  <c r="S141" i="25"/>
  <c r="U141" i="25"/>
  <c r="P141" i="25"/>
  <c r="T141" i="25"/>
  <c r="Q141" i="25"/>
  <c r="N141" i="25"/>
  <c r="R141" i="25"/>
  <c r="AP72" i="25"/>
  <c r="Z72" i="25" s="1"/>
  <c r="Q72" i="25"/>
  <c r="N72" i="25"/>
  <c r="T72" i="25"/>
  <c r="S72" i="25"/>
  <c r="M72" i="25"/>
  <c r="O72" i="25"/>
  <c r="P72" i="25"/>
  <c r="U72" i="25"/>
  <c r="R72" i="25"/>
  <c r="AP164" i="26"/>
  <c r="N164" i="26"/>
  <c r="O164" i="26"/>
  <c r="U164" i="26"/>
  <c r="Q164" i="26"/>
  <c r="S164" i="26"/>
  <c r="M164" i="26"/>
  <c r="P164" i="26"/>
  <c r="T164" i="26"/>
  <c r="R164" i="26"/>
  <c r="AP64" i="26"/>
  <c r="AO64" i="26" s="1"/>
  <c r="M64" i="26"/>
  <c r="N64" i="26"/>
  <c r="Q64" i="26"/>
  <c r="S64" i="26"/>
  <c r="O64" i="26"/>
  <c r="U64" i="26"/>
  <c r="R64" i="26"/>
  <c r="P64" i="26"/>
  <c r="T64" i="26"/>
  <c r="AP42" i="25"/>
  <c r="AG42" i="25" s="1"/>
  <c r="S42" i="25"/>
  <c r="Q42" i="25"/>
  <c r="N42" i="25"/>
  <c r="T42" i="25"/>
  <c r="O42" i="25"/>
  <c r="U42" i="25"/>
  <c r="M42" i="25"/>
  <c r="P42" i="25"/>
  <c r="R42" i="25"/>
  <c r="AP175" i="25"/>
  <c r="AJ175" i="25" s="1"/>
  <c r="U175" i="25"/>
  <c r="S175" i="25"/>
  <c r="O175" i="25"/>
  <c r="Q175" i="25"/>
  <c r="N175" i="25"/>
  <c r="R175" i="25"/>
  <c r="M175" i="25"/>
  <c r="P175" i="25"/>
  <c r="T175" i="25"/>
  <c r="AP21" i="25"/>
  <c r="AE21" i="25" s="1"/>
  <c r="U21" i="25"/>
  <c r="R21" i="25"/>
  <c r="N21" i="25"/>
  <c r="M21" i="25"/>
  <c r="O21" i="25"/>
  <c r="S21" i="25"/>
  <c r="Q21" i="25"/>
  <c r="P21" i="25"/>
  <c r="T21" i="25"/>
  <c r="AP74" i="25"/>
  <c r="N74" i="25"/>
  <c r="Q74" i="25"/>
  <c r="S74" i="25"/>
  <c r="R74" i="25"/>
  <c r="M74" i="25"/>
  <c r="T74" i="25"/>
  <c r="O74" i="25"/>
  <c r="U74" i="25"/>
  <c r="P74" i="25"/>
  <c r="AP150" i="25"/>
  <c r="S150" i="25"/>
  <c r="Q150" i="25"/>
  <c r="N150" i="25"/>
  <c r="O150" i="25"/>
  <c r="T150" i="25"/>
  <c r="R150" i="25"/>
  <c r="M150" i="25"/>
  <c r="U150" i="25"/>
  <c r="P150" i="25"/>
  <c r="AP84" i="25"/>
  <c r="U84" i="25"/>
  <c r="R84" i="25"/>
  <c r="Q84" i="25"/>
  <c r="O84" i="25"/>
  <c r="M84" i="25"/>
  <c r="S84" i="25"/>
  <c r="N84" i="25"/>
  <c r="P84" i="25"/>
  <c r="T84" i="25"/>
  <c r="AP8" i="25"/>
  <c r="AH8" i="25" s="1"/>
  <c r="N8" i="25"/>
  <c r="Q8" i="25"/>
  <c r="S8" i="25"/>
  <c r="P8" i="25"/>
  <c r="O8" i="25"/>
  <c r="R8" i="25"/>
  <c r="T8" i="25"/>
  <c r="U8" i="25"/>
  <c r="M8" i="25"/>
  <c r="AP137" i="25"/>
  <c r="S137" i="25"/>
  <c r="N137" i="25"/>
  <c r="M137" i="25"/>
  <c r="R137" i="25"/>
  <c r="U137" i="25"/>
  <c r="P137" i="25"/>
  <c r="O137" i="25"/>
  <c r="T137" i="25"/>
  <c r="Q137" i="25"/>
  <c r="AP68" i="25"/>
  <c r="W68" i="25" s="1"/>
  <c r="N68" i="25"/>
  <c r="U68" i="25"/>
  <c r="S68" i="25"/>
  <c r="M68" i="25"/>
  <c r="O68" i="25"/>
  <c r="P68" i="25"/>
  <c r="R68" i="25"/>
  <c r="T68" i="25"/>
  <c r="Q68" i="25"/>
  <c r="AP104" i="26"/>
  <c r="AM104" i="26" s="1"/>
  <c r="M104" i="26"/>
  <c r="U104" i="26"/>
  <c r="R104" i="26"/>
  <c r="N104" i="26"/>
  <c r="Q104" i="26"/>
  <c r="O104" i="26"/>
  <c r="P104" i="26"/>
  <c r="T104" i="26"/>
  <c r="S104" i="26"/>
  <c r="AP60" i="25"/>
  <c r="AH60" i="25" s="1"/>
  <c r="S60" i="25"/>
  <c r="N60" i="25"/>
  <c r="Q60" i="25"/>
  <c r="T60" i="25"/>
  <c r="U60" i="25"/>
  <c r="M60" i="25"/>
  <c r="R60" i="25"/>
  <c r="O60" i="25"/>
  <c r="P60" i="25"/>
  <c r="AP102" i="25"/>
  <c r="AM102" i="25" s="1"/>
  <c r="N102" i="25"/>
  <c r="S102" i="25"/>
  <c r="O102" i="25"/>
  <c r="M102" i="25"/>
  <c r="P102" i="25"/>
  <c r="T102" i="25"/>
  <c r="Q102" i="25"/>
  <c r="R102" i="25"/>
  <c r="U102" i="25"/>
  <c r="AP124" i="25"/>
  <c r="S124" i="25"/>
  <c r="N124" i="25"/>
  <c r="Q124" i="25"/>
  <c r="P124" i="25"/>
  <c r="U124" i="25"/>
  <c r="T124" i="25"/>
  <c r="R124" i="25"/>
  <c r="O124" i="25"/>
  <c r="M124" i="25"/>
  <c r="AP79" i="25"/>
  <c r="AN79" i="25" s="1"/>
  <c r="N79" i="25"/>
  <c r="O79" i="25"/>
  <c r="S79" i="25"/>
  <c r="M79" i="25"/>
  <c r="R79" i="25"/>
  <c r="U79" i="25"/>
  <c r="Q79" i="25"/>
  <c r="P79" i="25"/>
  <c r="T79" i="25"/>
  <c r="AP127" i="25"/>
  <c r="N127" i="25"/>
  <c r="R127" i="25"/>
  <c r="O127" i="25"/>
  <c r="U127" i="25"/>
  <c r="M127" i="25"/>
  <c r="S127" i="25"/>
  <c r="Q127" i="25"/>
  <c r="P127" i="25"/>
  <c r="T127" i="25"/>
  <c r="AP2" i="25"/>
  <c r="AC2" i="25" s="1"/>
  <c r="P2" i="25"/>
  <c r="T2" i="25"/>
  <c r="O2" i="25"/>
  <c r="N2" i="25"/>
  <c r="U2" i="25"/>
  <c r="R2" i="25"/>
  <c r="M2" i="25"/>
  <c r="Q2" i="25"/>
  <c r="S2" i="25"/>
  <c r="AP110" i="25"/>
  <c r="AN110" i="25" s="1"/>
  <c r="N110" i="25"/>
  <c r="S110" i="25"/>
  <c r="Q110" i="25"/>
  <c r="U110" i="25"/>
  <c r="O110" i="25"/>
  <c r="P110" i="25"/>
  <c r="R110" i="25"/>
  <c r="M110" i="25"/>
  <c r="T110" i="25"/>
  <c r="AP32" i="25"/>
  <c r="Q32" i="25"/>
  <c r="N32" i="25"/>
  <c r="S32" i="25"/>
  <c r="M32" i="25"/>
  <c r="P32" i="25"/>
  <c r="O32" i="25"/>
  <c r="R32" i="25"/>
  <c r="U32" i="25"/>
  <c r="T32" i="25"/>
  <c r="AP163" i="25"/>
  <c r="AB163" i="25" s="1"/>
  <c r="U163" i="25"/>
  <c r="M163" i="25"/>
  <c r="N163" i="25"/>
  <c r="S163" i="25"/>
  <c r="R163" i="25"/>
  <c r="Q163" i="25"/>
  <c r="P163" i="25"/>
  <c r="O163" i="25"/>
  <c r="T163" i="25"/>
  <c r="AP95" i="25"/>
  <c r="AG95" i="25" s="1"/>
  <c r="O95" i="25"/>
  <c r="Q95" i="25"/>
  <c r="S95" i="25"/>
  <c r="N95" i="25"/>
  <c r="T95" i="25"/>
  <c r="U95" i="25"/>
  <c r="R95" i="25"/>
  <c r="M95" i="25"/>
  <c r="P95" i="25"/>
  <c r="AP19" i="25"/>
  <c r="AH19" i="25" s="1"/>
  <c r="Q19" i="25"/>
  <c r="S19" i="25"/>
  <c r="N19" i="25"/>
  <c r="M19" i="25"/>
  <c r="U19" i="25"/>
  <c r="R19" i="25"/>
  <c r="O19" i="25"/>
  <c r="P19" i="25"/>
  <c r="T19" i="25"/>
  <c r="AP170" i="24"/>
  <c r="AO170" i="24" s="1"/>
  <c r="AP106" i="24"/>
  <c r="AP41" i="24"/>
  <c r="AH41" i="24" s="1"/>
  <c r="AP151" i="24"/>
  <c r="AP87" i="24"/>
  <c r="AP22" i="24"/>
  <c r="Z22" i="24" s="1"/>
  <c r="AP99" i="24"/>
  <c r="AA99" i="24" s="1"/>
  <c r="AP34" i="24"/>
  <c r="AP150" i="24"/>
  <c r="AD150" i="24" s="1"/>
  <c r="AP86" i="24"/>
  <c r="AP21" i="24"/>
  <c r="AP145" i="25"/>
  <c r="R145" i="25"/>
  <c r="S145" i="25"/>
  <c r="N145" i="25"/>
  <c r="M145" i="25"/>
  <c r="T145" i="25"/>
  <c r="O145" i="25"/>
  <c r="Q145" i="25"/>
  <c r="P145" i="25"/>
  <c r="U145" i="25"/>
  <c r="AP93" i="25"/>
  <c r="AG93" i="25" s="1"/>
  <c r="O93" i="25"/>
  <c r="N93" i="25"/>
  <c r="R93" i="25"/>
  <c r="M93" i="25"/>
  <c r="S93" i="25"/>
  <c r="U93" i="25"/>
  <c r="P93" i="25"/>
  <c r="Q93" i="25"/>
  <c r="T93" i="25"/>
  <c r="AP6" i="25"/>
  <c r="AE6" i="25" s="1"/>
  <c r="N6" i="25"/>
  <c r="S6" i="25"/>
  <c r="T6" i="25"/>
  <c r="O6" i="25"/>
  <c r="U6" i="25"/>
  <c r="M6" i="25"/>
  <c r="R6" i="25"/>
  <c r="P6" i="25"/>
  <c r="Q6" i="25"/>
  <c r="H145" i="24"/>
  <c r="K145" i="24"/>
  <c r="F145" i="24"/>
  <c r="C145" i="24"/>
  <c r="G145" i="24"/>
  <c r="J145" i="24"/>
  <c r="I145" i="24"/>
  <c r="E145" i="24"/>
  <c r="D145" i="24"/>
  <c r="J143" i="24"/>
  <c r="E143" i="24"/>
  <c r="D143" i="24"/>
  <c r="H143" i="24"/>
  <c r="I143" i="24"/>
  <c r="F143" i="24"/>
  <c r="C143" i="24"/>
  <c r="G143" i="24"/>
  <c r="K143" i="24"/>
  <c r="H177" i="24"/>
  <c r="K177" i="24"/>
  <c r="F177" i="24"/>
  <c r="C177" i="24"/>
  <c r="J177" i="24"/>
  <c r="I177" i="24"/>
  <c r="E177" i="24"/>
  <c r="D177" i="24"/>
  <c r="G177" i="24"/>
  <c r="AP158" i="25"/>
  <c r="AK158" i="25" s="1"/>
  <c r="S158" i="25"/>
  <c r="Q158" i="25"/>
  <c r="N158" i="25"/>
  <c r="O158" i="25"/>
  <c r="R158" i="25"/>
  <c r="M158" i="25"/>
  <c r="P158" i="25"/>
  <c r="U158" i="25"/>
  <c r="T158" i="25"/>
  <c r="AP119" i="25"/>
  <c r="N119" i="25"/>
  <c r="Q119" i="25"/>
  <c r="S119" i="25"/>
  <c r="O119" i="25"/>
  <c r="U119" i="25"/>
  <c r="M119" i="25"/>
  <c r="P119" i="25"/>
  <c r="R119" i="25"/>
  <c r="T119" i="25"/>
  <c r="AP38" i="25"/>
  <c r="AK38" i="25" s="1"/>
  <c r="Q38" i="25"/>
  <c r="S38" i="25"/>
  <c r="N38" i="25"/>
  <c r="M38" i="25"/>
  <c r="P38" i="25"/>
  <c r="R38" i="25"/>
  <c r="T38" i="25"/>
  <c r="O38" i="25"/>
  <c r="U38" i="25"/>
  <c r="H97" i="24"/>
  <c r="K97" i="24"/>
  <c r="C97" i="24"/>
  <c r="G97" i="24"/>
  <c r="J97" i="24"/>
  <c r="I97" i="24"/>
  <c r="E97" i="24"/>
  <c r="D97" i="24"/>
  <c r="F97" i="24"/>
  <c r="D46" i="24"/>
  <c r="I46" i="24"/>
  <c r="H46" i="24"/>
  <c r="F46" i="24"/>
  <c r="C46" i="24"/>
  <c r="G46" i="24"/>
  <c r="K46" i="24"/>
  <c r="J46" i="24"/>
  <c r="E46" i="24"/>
  <c r="J10" i="24"/>
  <c r="H10" i="24"/>
  <c r="E10" i="24"/>
  <c r="I10" i="24"/>
  <c r="C10" i="24"/>
  <c r="D10" i="24"/>
  <c r="G10" i="24"/>
  <c r="F10" i="24"/>
  <c r="K10" i="24"/>
  <c r="D35" i="24"/>
  <c r="J35" i="24"/>
  <c r="H35" i="24"/>
  <c r="E35" i="24"/>
  <c r="I35" i="24"/>
  <c r="C35" i="24"/>
  <c r="G35" i="24"/>
  <c r="K35" i="24"/>
  <c r="F35" i="24"/>
  <c r="H58" i="23"/>
  <c r="S58" i="23"/>
  <c r="N58" i="23"/>
  <c r="P58" i="23"/>
  <c r="C58" i="23"/>
  <c r="T58" i="23"/>
  <c r="R58" i="23"/>
  <c r="G58" i="23"/>
  <c r="M58" i="23"/>
  <c r="K58" i="23"/>
  <c r="O58" i="23"/>
  <c r="F58" i="23"/>
  <c r="Q58" i="23"/>
  <c r="I58" i="23"/>
  <c r="J58" i="23"/>
  <c r="D58" i="23"/>
  <c r="U58" i="23"/>
  <c r="E58" i="23"/>
  <c r="F64" i="24"/>
  <c r="C64" i="24"/>
  <c r="G64" i="24"/>
  <c r="K64" i="24"/>
  <c r="E64" i="24"/>
  <c r="D64" i="24"/>
  <c r="J64" i="24"/>
  <c r="H64" i="24"/>
  <c r="I64" i="24"/>
  <c r="R60" i="24"/>
  <c r="F60" i="24"/>
  <c r="S60" i="24"/>
  <c r="U60" i="24"/>
  <c r="M60" i="24"/>
  <c r="O60" i="24"/>
  <c r="Q60" i="24"/>
  <c r="C60" i="24"/>
  <c r="N60" i="24"/>
  <c r="G60" i="24"/>
  <c r="E60" i="24"/>
  <c r="J60" i="24"/>
  <c r="T60" i="24"/>
  <c r="I60" i="24"/>
  <c r="D60" i="24"/>
  <c r="H60" i="24"/>
  <c r="K60" i="24"/>
  <c r="P60" i="24"/>
  <c r="E167" i="24"/>
  <c r="D167" i="24"/>
  <c r="H167" i="24"/>
  <c r="I167" i="24"/>
  <c r="J167" i="24"/>
  <c r="G167" i="24"/>
  <c r="K167" i="24"/>
  <c r="F167" i="24"/>
  <c r="C167" i="24"/>
  <c r="H38" i="24"/>
  <c r="F38" i="24"/>
  <c r="I38" i="24"/>
  <c r="D38" i="24"/>
  <c r="C38" i="24"/>
  <c r="J38" i="24"/>
  <c r="G38" i="24"/>
  <c r="E38" i="24"/>
  <c r="K38" i="24"/>
  <c r="D122" i="24"/>
  <c r="F122" i="24"/>
  <c r="H122" i="24"/>
  <c r="I122" i="24"/>
  <c r="E122" i="24"/>
  <c r="C122" i="24"/>
  <c r="G122" i="24"/>
  <c r="J122" i="24"/>
  <c r="K122" i="24"/>
  <c r="H57" i="24"/>
  <c r="C57" i="24"/>
  <c r="K57" i="24"/>
  <c r="F57" i="24"/>
  <c r="G57" i="24"/>
  <c r="I57" i="24"/>
  <c r="J57" i="24"/>
  <c r="D57" i="24"/>
  <c r="E57" i="24"/>
  <c r="K157" i="24"/>
  <c r="F157" i="24"/>
  <c r="H157" i="24"/>
  <c r="C157" i="24"/>
  <c r="G157" i="24"/>
  <c r="E157" i="24"/>
  <c r="I157" i="24"/>
  <c r="D157" i="24"/>
  <c r="J157" i="24"/>
  <c r="H93" i="24"/>
  <c r="K93" i="24"/>
  <c r="C93" i="24"/>
  <c r="E93" i="24"/>
  <c r="I93" i="24"/>
  <c r="F93" i="24"/>
  <c r="D93" i="24"/>
  <c r="G93" i="24"/>
  <c r="J93" i="24"/>
  <c r="F28" i="24"/>
  <c r="E28" i="24"/>
  <c r="C28" i="24"/>
  <c r="G28" i="24"/>
  <c r="K28" i="24"/>
  <c r="H28" i="24"/>
  <c r="I28" i="24"/>
  <c r="J28" i="24"/>
  <c r="D28" i="24"/>
  <c r="D19" i="24"/>
  <c r="H19" i="24"/>
  <c r="C19" i="24"/>
  <c r="F19" i="24"/>
  <c r="I19" i="24"/>
  <c r="J19" i="24"/>
  <c r="E19" i="24"/>
  <c r="K19" i="24"/>
  <c r="G19" i="24"/>
  <c r="O176" i="24"/>
  <c r="R176" i="24"/>
  <c r="S176" i="24"/>
  <c r="F176" i="24"/>
  <c r="U176" i="24"/>
  <c r="Q176" i="24"/>
  <c r="N176" i="24"/>
  <c r="C176" i="24"/>
  <c r="M176" i="24"/>
  <c r="G176" i="24"/>
  <c r="J176" i="24"/>
  <c r="K176" i="24"/>
  <c r="E176" i="24"/>
  <c r="D176" i="24"/>
  <c r="P176" i="24"/>
  <c r="T176" i="24"/>
  <c r="I176" i="24"/>
  <c r="H176" i="24"/>
  <c r="E55" i="24"/>
  <c r="D55" i="24"/>
  <c r="H55" i="24"/>
  <c r="I55" i="24"/>
  <c r="J55" i="24"/>
  <c r="F55" i="24"/>
  <c r="C55" i="24"/>
  <c r="G55" i="24"/>
  <c r="K55" i="24"/>
  <c r="D43" i="24"/>
  <c r="H43" i="24"/>
  <c r="E43" i="24"/>
  <c r="J43" i="24"/>
  <c r="I43" i="24"/>
  <c r="K43" i="24"/>
  <c r="F43" i="24"/>
  <c r="C43" i="24"/>
  <c r="G43" i="24"/>
  <c r="J159" i="24"/>
  <c r="E159" i="24"/>
  <c r="D159" i="24"/>
  <c r="I159" i="24"/>
  <c r="H159" i="24"/>
  <c r="F159" i="24"/>
  <c r="C159" i="24"/>
  <c r="G159" i="24"/>
  <c r="K159" i="24"/>
  <c r="H30" i="24"/>
  <c r="D30" i="24"/>
  <c r="I30" i="24"/>
  <c r="F30" i="24"/>
  <c r="C30" i="24"/>
  <c r="G30" i="24"/>
  <c r="K30" i="24"/>
  <c r="J30" i="24"/>
  <c r="E30" i="24"/>
  <c r="R118" i="24"/>
  <c r="U118" i="24"/>
  <c r="N118" i="24"/>
  <c r="Q118" i="24"/>
  <c r="H118" i="24"/>
  <c r="M118" i="24"/>
  <c r="F118" i="24"/>
  <c r="I118" i="24"/>
  <c r="D118" i="24"/>
  <c r="P118" i="24"/>
  <c r="O118" i="24"/>
  <c r="T118" i="24"/>
  <c r="G118" i="24"/>
  <c r="K118" i="24"/>
  <c r="S118" i="24"/>
  <c r="J118" i="24"/>
  <c r="C118" i="24"/>
  <c r="E118" i="24"/>
  <c r="N53" i="24"/>
  <c r="C53" i="24"/>
  <c r="P53" i="24"/>
  <c r="T53" i="24"/>
  <c r="M53" i="24"/>
  <c r="K53" i="24"/>
  <c r="J53" i="24"/>
  <c r="I53" i="24"/>
  <c r="H53" i="24"/>
  <c r="R53" i="24"/>
  <c r="E53" i="24"/>
  <c r="D53" i="24"/>
  <c r="S53" i="24"/>
  <c r="F53" i="24"/>
  <c r="U53" i="24"/>
  <c r="O53" i="24"/>
  <c r="Q53" i="24"/>
  <c r="G53" i="24"/>
  <c r="H153" i="24"/>
  <c r="K153" i="24"/>
  <c r="F153" i="24"/>
  <c r="C153" i="24"/>
  <c r="D153" i="24"/>
  <c r="J153" i="24"/>
  <c r="E153" i="24"/>
  <c r="I153" i="24"/>
  <c r="G153" i="24"/>
  <c r="H89" i="24"/>
  <c r="K89" i="24"/>
  <c r="C89" i="24"/>
  <c r="G89" i="24"/>
  <c r="D89" i="24"/>
  <c r="J89" i="24"/>
  <c r="E89" i="24"/>
  <c r="F89" i="24"/>
  <c r="I89" i="24"/>
  <c r="F24" i="24"/>
  <c r="K24" i="24"/>
  <c r="E24" i="24"/>
  <c r="C24" i="24"/>
  <c r="I24" i="24"/>
  <c r="G24" i="24"/>
  <c r="J24" i="24"/>
  <c r="D24" i="24"/>
  <c r="H24" i="24"/>
  <c r="J11" i="24"/>
  <c r="C11" i="24"/>
  <c r="F11" i="24"/>
  <c r="D11" i="24"/>
  <c r="H11" i="24"/>
  <c r="I11" i="24"/>
  <c r="E11" i="24"/>
  <c r="K11" i="24"/>
  <c r="G11" i="24"/>
  <c r="F172" i="24"/>
  <c r="C172" i="24"/>
  <c r="J172" i="24"/>
  <c r="G172" i="24"/>
  <c r="E172" i="24"/>
  <c r="I172" i="24"/>
  <c r="D172" i="24"/>
  <c r="H172" i="24"/>
  <c r="K172" i="24"/>
  <c r="N47" i="24"/>
  <c r="E47" i="24"/>
  <c r="S47" i="24"/>
  <c r="J47" i="24"/>
  <c r="D47" i="24"/>
  <c r="H47" i="24"/>
  <c r="Q47" i="24"/>
  <c r="I47" i="24"/>
  <c r="U47" i="24"/>
  <c r="R47" i="24"/>
  <c r="G47" i="24"/>
  <c r="M47" i="24"/>
  <c r="K47" i="24"/>
  <c r="O47" i="24"/>
  <c r="P47" i="24"/>
  <c r="F47" i="24"/>
  <c r="T47" i="24"/>
  <c r="C47" i="24"/>
  <c r="H27" i="24"/>
  <c r="D27" i="24"/>
  <c r="S27" i="24"/>
  <c r="Q27" i="24"/>
  <c r="J27" i="24"/>
  <c r="N27" i="24"/>
  <c r="O27" i="24"/>
  <c r="E27" i="24"/>
  <c r="I27" i="24"/>
  <c r="U27" i="24"/>
  <c r="P27" i="24"/>
  <c r="M27" i="24"/>
  <c r="K27" i="24"/>
  <c r="T27" i="24"/>
  <c r="F27" i="24"/>
  <c r="C27" i="24"/>
  <c r="G27" i="24"/>
  <c r="R27" i="24"/>
  <c r="N151" i="24"/>
  <c r="H151" i="24"/>
  <c r="E151" i="24"/>
  <c r="Q151" i="24"/>
  <c r="J151" i="24"/>
  <c r="O151" i="24"/>
  <c r="I151" i="24"/>
  <c r="S151" i="24"/>
  <c r="U151" i="24"/>
  <c r="R151" i="24"/>
  <c r="G151" i="24"/>
  <c r="P151" i="24"/>
  <c r="M151" i="24"/>
  <c r="K151" i="24"/>
  <c r="T151" i="24"/>
  <c r="F151" i="24"/>
  <c r="D151" i="24"/>
  <c r="C151" i="24"/>
  <c r="M22" i="24"/>
  <c r="N22" i="24"/>
  <c r="I22" i="24"/>
  <c r="H22" i="24"/>
  <c r="F22" i="24"/>
  <c r="S22" i="24"/>
  <c r="Q22" i="24"/>
  <c r="O22" i="24"/>
  <c r="R22" i="24"/>
  <c r="U22" i="24"/>
  <c r="T22" i="24"/>
  <c r="D22" i="24"/>
  <c r="C22" i="24"/>
  <c r="J22" i="24"/>
  <c r="G22" i="24"/>
  <c r="E22" i="24"/>
  <c r="K22" i="24"/>
  <c r="P22" i="24"/>
  <c r="H114" i="24"/>
  <c r="I114" i="24"/>
  <c r="D114" i="24"/>
  <c r="F114" i="24"/>
  <c r="C114" i="24"/>
  <c r="J114" i="24"/>
  <c r="G114" i="24"/>
  <c r="E114" i="24"/>
  <c r="K114" i="24"/>
  <c r="H49" i="24"/>
  <c r="C49" i="24"/>
  <c r="K49" i="24"/>
  <c r="F49" i="24"/>
  <c r="D49" i="24"/>
  <c r="G49" i="24"/>
  <c r="J49" i="24"/>
  <c r="I49" i="24"/>
  <c r="E49" i="24"/>
  <c r="H149" i="24"/>
  <c r="K149" i="24"/>
  <c r="F149" i="24"/>
  <c r="C149" i="24"/>
  <c r="E149" i="24"/>
  <c r="G149" i="24"/>
  <c r="I149" i="24"/>
  <c r="D149" i="24"/>
  <c r="J149" i="24"/>
  <c r="H85" i="24"/>
  <c r="K85" i="24"/>
  <c r="C85" i="24"/>
  <c r="E85" i="24"/>
  <c r="F85" i="24"/>
  <c r="G85" i="24"/>
  <c r="I85" i="24"/>
  <c r="J85" i="24"/>
  <c r="D85" i="24"/>
  <c r="D20" i="24"/>
  <c r="I20" i="24"/>
  <c r="F20" i="24"/>
  <c r="J20" i="24"/>
  <c r="E20" i="24"/>
  <c r="H20" i="24"/>
  <c r="G20" i="24"/>
  <c r="C20" i="24"/>
  <c r="K20" i="24"/>
  <c r="C122" i="19"/>
  <c r="H122" i="19"/>
  <c r="G122" i="19"/>
  <c r="F122" i="19"/>
  <c r="K122" i="19"/>
  <c r="J122" i="19"/>
  <c r="D122" i="19"/>
  <c r="E122" i="19"/>
  <c r="I122" i="19"/>
  <c r="E42" i="21"/>
  <c r="F42" i="21"/>
  <c r="K42" i="21"/>
  <c r="J42" i="21"/>
  <c r="D42" i="21"/>
  <c r="C42" i="21"/>
  <c r="H42" i="21"/>
  <c r="G42" i="21"/>
  <c r="I42" i="21"/>
  <c r="E91" i="19"/>
  <c r="I91" i="19"/>
  <c r="C91" i="19"/>
  <c r="H91" i="19"/>
  <c r="G91" i="19"/>
  <c r="F91" i="19"/>
  <c r="K91" i="19"/>
  <c r="J91" i="19"/>
  <c r="D91" i="19"/>
  <c r="E155" i="19"/>
  <c r="I155" i="19"/>
  <c r="C155" i="19"/>
  <c r="H155" i="19"/>
  <c r="G155" i="19"/>
  <c r="F155" i="19"/>
  <c r="K155" i="19"/>
  <c r="J155" i="19"/>
  <c r="D155" i="19"/>
  <c r="C13" i="21"/>
  <c r="H13" i="21"/>
  <c r="G13" i="21"/>
  <c r="I13" i="21"/>
  <c r="K13" i="21"/>
  <c r="D13" i="21"/>
  <c r="F13" i="21"/>
  <c r="E13" i="21"/>
  <c r="J13" i="21"/>
  <c r="I120" i="19"/>
  <c r="E120" i="19"/>
  <c r="F120" i="19"/>
  <c r="K120" i="19"/>
  <c r="J120" i="19"/>
  <c r="D120" i="19"/>
  <c r="C120" i="19"/>
  <c r="H120" i="19"/>
  <c r="G120" i="19"/>
  <c r="G48" i="21"/>
  <c r="F48" i="21"/>
  <c r="K48" i="21"/>
  <c r="J48" i="21"/>
  <c r="D48" i="21"/>
  <c r="I48" i="21"/>
  <c r="C48" i="21"/>
  <c r="E48" i="21"/>
  <c r="H48" i="21"/>
  <c r="C110" i="19"/>
  <c r="H110" i="19"/>
  <c r="G110" i="19"/>
  <c r="F110" i="19"/>
  <c r="K110" i="19"/>
  <c r="D110" i="19"/>
  <c r="I110" i="19"/>
  <c r="J110" i="19"/>
  <c r="E110" i="19"/>
  <c r="G174" i="19"/>
  <c r="F174" i="19"/>
  <c r="K174" i="19"/>
  <c r="J174" i="19"/>
  <c r="D174" i="19"/>
  <c r="C174" i="19"/>
  <c r="H174" i="19"/>
  <c r="I174" i="19"/>
  <c r="E174" i="19"/>
  <c r="I79" i="19"/>
  <c r="G79" i="19"/>
  <c r="F79" i="19"/>
  <c r="K79" i="19"/>
  <c r="J79" i="19"/>
  <c r="D79" i="19"/>
  <c r="E79" i="19"/>
  <c r="C79" i="19"/>
  <c r="H79" i="19"/>
  <c r="I143" i="19"/>
  <c r="E143" i="19"/>
  <c r="G143" i="19"/>
  <c r="F143" i="19"/>
  <c r="K143" i="19"/>
  <c r="J143" i="19"/>
  <c r="D143" i="19"/>
  <c r="C143" i="19"/>
  <c r="H143" i="19"/>
  <c r="G25" i="21"/>
  <c r="H25" i="21"/>
  <c r="I25" i="21"/>
  <c r="K25" i="21"/>
  <c r="D25" i="21"/>
  <c r="F25" i="21"/>
  <c r="C25" i="21"/>
  <c r="E25" i="21"/>
  <c r="J25" i="21"/>
  <c r="E108" i="19"/>
  <c r="F108" i="19"/>
  <c r="K108" i="19"/>
  <c r="I108" i="19"/>
  <c r="J108" i="19"/>
  <c r="D108" i="19"/>
  <c r="C108" i="19"/>
  <c r="H108" i="19"/>
  <c r="G108" i="19"/>
  <c r="E172" i="19"/>
  <c r="I172" i="19"/>
  <c r="F172" i="19"/>
  <c r="K172" i="19"/>
  <c r="J172" i="19"/>
  <c r="D172" i="19"/>
  <c r="C172" i="19"/>
  <c r="H172" i="19"/>
  <c r="G172" i="19"/>
  <c r="C98" i="19"/>
  <c r="H98" i="19"/>
  <c r="G98" i="19"/>
  <c r="F98" i="19"/>
  <c r="K98" i="19"/>
  <c r="J98" i="19"/>
  <c r="D98" i="19"/>
  <c r="I98" i="19"/>
  <c r="E98" i="19"/>
  <c r="F162" i="19"/>
  <c r="K162" i="19"/>
  <c r="J162" i="19"/>
  <c r="D162" i="19"/>
  <c r="C162" i="19"/>
  <c r="H162" i="19"/>
  <c r="G162" i="19"/>
  <c r="I162" i="19"/>
  <c r="E162" i="19"/>
  <c r="E67" i="19"/>
  <c r="I67" i="19"/>
  <c r="F67" i="19"/>
  <c r="K67" i="19"/>
  <c r="J67" i="19"/>
  <c r="D67" i="19"/>
  <c r="C67" i="19"/>
  <c r="H67" i="19"/>
  <c r="G67" i="19"/>
  <c r="I131" i="19"/>
  <c r="C131" i="19"/>
  <c r="H131" i="19"/>
  <c r="E131" i="19"/>
  <c r="G131" i="19"/>
  <c r="F131" i="19"/>
  <c r="K131" i="19"/>
  <c r="J131" i="19"/>
  <c r="D131" i="19"/>
  <c r="H37" i="21"/>
  <c r="G37" i="21"/>
  <c r="C37" i="21"/>
  <c r="I37" i="21"/>
  <c r="K37" i="21"/>
  <c r="D37" i="21"/>
  <c r="F37" i="21"/>
  <c r="E37" i="21"/>
  <c r="J37" i="21"/>
  <c r="I96" i="19"/>
  <c r="E96" i="19"/>
  <c r="F96" i="19"/>
  <c r="K96" i="19"/>
  <c r="J96" i="19"/>
  <c r="D96" i="19"/>
  <c r="C96" i="19"/>
  <c r="H96" i="19"/>
  <c r="G96" i="19"/>
  <c r="E160" i="19"/>
  <c r="I160" i="19"/>
  <c r="F160" i="19"/>
  <c r="K160" i="19"/>
  <c r="J160" i="19"/>
  <c r="D160" i="19"/>
  <c r="C160" i="19"/>
  <c r="H160" i="19"/>
  <c r="G160" i="19"/>
  <c r="J8" i="21"/>
  <c r="I8" i="21"/>
  <c r="K8" i="21"/>
  <c r="G8" i="21"/>
  <c r="D8" i="21"/>
  <c r="F8" i="21"/>
  <c r="E8" i="21"/>
  <c r="C8" i="21"/>
  <c r="H8" i="21"/>
  <c r="E137" i="27"/>
  <c r="J137" i="27"/>
  <c r="F137" i="27"/>
  <c r="H137" i="27"/>
  <c r="K137" i="27"/>
  <c r="D137" i="27"/>
  <c r="G137" i="27"/>
  <c r="I137" i="27"/>
  <c r="C137" i="27"/>
  <c r="F8" i="27"/>
  <c r="E8" i="27"/>
  <c r="C8" i="27"/>
  <c r="H8" i="27"/>
  <c r="K8" i="27"/>
  <c r="I8" i="27"/>
  <c r="D8" i="27"/>
  <c r="G8" i="27"/>
  <c r="J8" i="27"/>
  <c r="J134" i="27"/>
  <c r="F134" i="27"/>
  <c r="I134" i="27"/>
  <c r="E134" i="27"/>
  <c r="H134" i="27"/>
  <c r="K134" i="27"/>
  <c r="G134" i="27"/>
  <c r="C134" i="27"/>
  <c r="D134" i="27"/>
  <c r="J5" i="27"/>
  <c r="C5" i="27"/>
  <c r="F5" i="27"/>
  <c r="E5" i="27"/>
  <c r="H5" i="27"/>
  <c r="K5" i="27"/>
  <c r="G5" i="27"/>
  <c r="D5" i="27"/>
  <c r="I5" i="27"/>
  <c r="J133" i="27"/>
  <c r="E133" i="27"/>
  <c r="H133" i="27"/>
  <c r="K133" i="27"/>
  <c r="I133" i="27"/>
  <c r="D133" i="27"/>
  <c r="G133" i="27"/>
  <c r="C133" i="27"/>
  <c r="F133" i="27"/>
  <c r="F4" i="27"/>
  <c r="E4" i="27"/>
  <c r="I4" i="27"/>
  <c r="C4" i="27"/>
  <c r="H4" i="27"/>
  <c r="K4" i="27"/>
  <c r="D4" i="27"/>
  <c r="G4" i="27"/>
  <c r="J4" i="27"/>
  <c r="F104" i="27"/>
  <c r="C104" i="27"/>
  <c r="J104" i="27"/>
  <c r="E104" i="27"/>
  <c r="I104" i="27"/>
  <c r="H104" i="27"/>
  <c r="K104" i="27"/>
  <c r="D104" i="27"/>
  <c r="G104" i="27"/>
  <c r="F39" i="27"/>
  <c r="J39" i="27"/>
  <c r="E39" i="27"/>
  <c r="C39" i="27"/>
  <c r="I39" i="27"/>
  <c r="H39" i="27"/>
  <c r="K39" i="27"/>
  <c r="D39" i="27"/>
  <c r="G39" i="27"/>
  <c r="E143" i="27"/>
  <c r="I143" i="27"/>
  <c r="J143" i="27"/>
  <c r="H143" i="27"/>
  <c r="K143" i="27"/>
  <c r="C143" i="27"/>
  <c r="F143" i="27"/>
  <c r="D143" i="27"/>
  <c r="G143" i="27"/>
  <c r="I79" i="27"/>
  <c r="C79" i="27"/>
  <c r="H79" i="27"/>
  <c r="K79" i="27"/>
  <c r="F79" i="27"/>
  <c r="D79" i="27"/>
  <c r="G79" i="27"/>
  <c r="E79" i="27"/>
  <c r="J79" i="27"/>
  <c r="F14" i="27"/>
  <c r="I14" i="27"/>
  <c r="J14" i="27"/>
  <c r="H14" i="27"/>
  <c r="K14" i="27"/>
  <c r="D14" i="27"/>
  <c r="G14" i="27"/>
  <c r="E14" i="27"/>
  <c r="C14" i="27"/>
  <c r="J129" i="27"/>
  <c r="C129" i="27"/>
  <c r="F129" i="27"/>
  <c r="H129" i="27"/>
  <c r="K129" i="27"/>
  <c r="D129" i="27"/>
  <c r="G129" i="27"/>
  <c r="E129" i="27"/>
  <c r="I129" i="27"/>
  <c r="J168" i="27"/>
  <c r="I168" i="27"/>
  <c r="F168" i="27"/>
  <c r="E168" i="27"/>
  <c r="C168" i="27"/>
  <c r="H168" i="27"/>
  <c r="G168" i="27"/>
  <c r="K168" i="27"/>
  <c r="D168" i="27"/>
  <c r="J126" i="27"/>
  <c r="F126" i="27"/>
  <c r="C126" i="27"/>
  <c r="E126" i="27"/>
  <c r="I126" i="27"/>
  <c r="H126" i="27"/>
  <c r="K126" i="27"/>
  <c r="G126" i="27"/>
  <c r="D126" i="27"/>
  <c r="I172" i="27"/>
  <c r="E172" i="27"/>
  <c r="F172" i="27"/>
  <c r="K172" i="27"/>
  <c r="D172" i="27"/>
  <c r="C172" i="27"/>
  <c r="H172" i="27"/>
  <c r="J172" i="27"/>
  <c r="G172" i="27"/>
  <c r="E125" i="27"/>
  <c r="I125" i="27"/>
  <c r="J125" i="27"/>
  <c r="H125" i="27"/>
  <c r="K125" i="27"/>
  <c r="D125" i="27"/>
  <c r="G125" i="27"/>
  <c r="F125" i="27"/>
  <c r="C125" i="27"/>
  <c r="I164" i="27"/>
  <c r="F164" i="27"/>
  <c r="E164" i="27"/>
  <c r="J164" i="27"/>
  <c r="K164" i="27"/>
  <c r="D164" i="27"/>
  <c r="C164" i="27"/>
  <c r="H164" i="27"/>
  <c r="G164" i="27"/>
  <c r="C100" i="27"/>
  <c r="F100" i="27"/>
  <c r="J100" i="27"/>
  <c r="E100" i="27"/>
  <c r="I100" i="27"/>
  <c r="H100" i="27"/>
  <c r="K100" i="27"/>
  <c r="G100" i="27"/>
  <c r="D100" i="27"/>
  <c r="C35" i="27"/>
  <c r="J35" i="27"/>
  <c r="E35" i="27"/>
  <c r="F35" i="27"/>
  <c r="I35" i="27"/>
  <c r="H35" i="27"/>
  <c r="K35" i="27"/>
  <c r="G35" i="27"/>
  <c r="D35" i="27"/>
  <c r="E139" i="27"/>
  <c r="I139" i="27"/>
  <c r="J139" i="27"/>
  <c r="C139" i="27"/>
  <c r="H139" i="27"/>
  <c r="K139" i="27"/>
  <c r="D139" i="27"/>
  <c r="G139" i="27"/>
  <c r="F139" i="27"/>
  <c r="I75" i="27"/>
  <c r="H75" i="27"/>
  <c r="K75" i="27"/>
  <c r="E75" i="27"/>
  <c r="J75" i="27"/>
  <c r="D75" i="27"/>
  <c r="G75" i="27"/>
  <c r="C75" i="27"/>
  <c r="F75" i="27"/>
  <c r="E10" i="27"/>
  <c r="F10" i="27"/>
  <c r="I10" i="27"/>
  <c r="J10" i="27"/>
  <c r="H10" i="27"/>
  <c r="K10" i="27"/>
  <c r="D10" i="27"/>
  <c r="G10" i="27"/>
  <c r="C10" i="27"/>
  <c r="J153" i="27"/>
  <c r="F153" i="27"/>
  <c r="I153" i="27"/>
  <c r="K153" i="27"/>
  <c r="D153" i="27"/>
  <c r="C153" i="27"/>
  <c r="H153" i="27"/>
  <c r="G153" i="27"/>
  <c r="E153" i="27"/>
  <c r="F24" i="27"/>
  <c r="E24" i="27"/>
  <c r="C24" i="27"/>
  <c r="H24" i="27"/>
  <c r="K24" i="27"/>
  <c r="D24" i="27"/>
  <c r="G24" i="27"/>
  <c r="J24" i="27"/>
  <c r="I24" i="27"/>
  <c r="J150" i="27"/>
  <c r="F150" i="27"/>
  <c r="E150" i="27"/>
  <c r="C150" i="27"/>
  <c r="I150" i="27"/>
  <c r="H150" i="27"/>
  <c r="K150" i="27"/>
  <c r="G150" i="27"/>
  <c r="D150" i="27"/>
  <c r="J21" i="27"/>
  <c r="C21" i="27"/>
  <c r="F21" i="27"/>
  <c r="E21" i="27"/>
  <c r="H21" i="27"/>
  <c r="K21" i="27"/>
  <c r="G21" i="27"/>
  <c r="D21" i="27"/>
  <c r="I21" i="27"/>
  <c r="I149" i="27"/>
  <c r="J149" i="27"/>
  <c r="C149" i="27"/>
  <c r="H149" i="27"/>
  <c r="K149" i="27"/>
  <c r="E149" i="27"/>
  <c r="D149" i="27"/>
  <c r="G149" i="27"/>
  <c r="F149" i="27"/>
  <c r="F20" i="27"/>
  <c r="E20" i="27"/>
  <c r="I20" i="27"/>
  <c r="C20" i="27"/>
  <c r="H20" i="27"/>
  <c r="K20" i="27"/>
  <c r="D20" i="27"/>
  <c r="G20" i="27"/>
  <c r="J20" i="27"/>
  <c r="C112" i="27"/>
  <c r="J112" i="27"/>
  <c r="F112" i="27"/>
  <c r="E112" i="27"/>
  <c r="H112" i="27"/>
  <c r="K112" i="27"/>
  <c r="D112" i="27"/>
  <c r="I112" i="27"/>
  <c r="G112" i="27"/>
  <c r="J47" i="27"/>
  <c r="C47" i="27"/>
  <c r="F47" i="27"/>
  <c r="E47" i="27"/>
  <c r="I47" i="27"/>
  <c r="H47" i="27"/>
  <c r="K47" i="27"/>
  <c r="D47" i="27"/>
  <c r="G47" i="27"/>
  <c r="E151" i="27"/>
  <c r="C151" i="27"/>
  <c r="J151" i="27"/>
  <c r="H151" i="27"/>
  <c r="K151" i="27"/>
  <c r="F151" i="27"/>
  <c r="D151" i="27"/>
  <c r="G151" i="27"/>
  <c r="I151" i="27"/>
  <c r="J87" i="27"/>
  <c r="C87" i="27"/>
  <c r="H87" i="27"/>
  <c r="K87" i="27"/>
  <c r="F87" i="27"/>
  <c r="D87" i="27"/>
  <c r="G87" i="27"/>
  <c r="E87" i="27"/>
  <c r="I87" i="27"/>
  <c r="F22" i="27"/>
  <c r="I22" i="27"/>
  <c r="J22" i="27"/>
  <c r="H22" i="27"/>
  <c r="K22" i="27"/>
  <c r="E22" i="27"/>
  <c r="D22" i="27"/>
  <c r="G22" i="27"/>
  <c r="C22" i="27"/>
  <c r="J90" i="27"/>
  <c r="F90" i="27"/>
  <c r="C90" i="27"/>
  <c r="I90" i="27"/>
  <c r="H90" i="27"/>
  <c r="K90" i="27"/>
  <c r="G90" i="27"/>
  <c r="D90" i="27"/>
  <c r="E90" i="27"/>
  <c r="J81" i="27"/>
  <c r="C81" i="27"/>
  <c r="F81" i="27"/>
  <c r="H81" i="27"/>
  <c r="K81" i="27"/>
  <c r="E81" i="27"/>
  <c r="D81" i="27"/>
  <c r="G81" i="27"/>
  <c r="I81" i="27"/>
  <c r="F25" i="27"/>
  <c r="C25" i="27"/>
  <c r="J25" i="27"/>
  <c r="E25" i="27"/>
  <c r="H25" i="27"/>
  <c r="K25" i="27"/>
  <c r="I25" i="27"/>
  <c r="G25" i="27"/>
  <c r="D25" i="27"/>
  <c r="C78" i="27"/>
  <c r="J78" i="27"/>
  <c r="F78" i="27"/>
  <c r="E78" i="27"/>
  <c r="I78" i="27"/>
  <c r="H78" i="27"/>
  <c r="K78" i="27"/>
  <c r="G78" i="27"/>
  <c r="D78" i="27"/>
  <c r="F33" i="27"/>
  <c r="J33" i="27"/>
  <c r="C33" i="27"/>
  <c r="E33" i="27"/>
  <c r="H33" i="27"/>
  <c r="K33" i="27"/>
  <c r="I33" i="27"/>
  <c r="G33" i="27"/>
  <c r="D33" i="27"/>
  <c r="J77" i="27"/>
  <c r="I77" i="27"/>
  <c r="H77" i="27"/>
  <c r="K77" i="27"/>
  <c r="C77" i="27"/>
  <c r="D77" i="27"/>
  <c r="G77" i="27"/>
  <c r="F77" i="27"/>
  <c r="E77" i="27"/>
  <c r="J140" i="27"/>
  <c r="F140" i="27"/>
  <c r="E140" i="27"/>
  <c r="C140" i="27"/>
  <c r="I140" i="27"/>
  <c r="H140" i="27"/>
  <c r="K140" i="27"/>
  <c r="G140" i="27"/>
  <c r="D140" i="27"/>
  <c r="F76" i="27"/>
  <c r="J76" i="27"/>
  <c r="C76" i="27"/>
  <c r="E76" i="27"/>
  <c r="I76" i="27"/>
  <c r="H76" i="27"/>
  <c r="K76" i="27"/>
  <c r="G76" i="27"/>
  <c r="D76" i="27"/>
  <c r="C11" i="27"/>
  <c r="F11" i="27"/>
  <c r="E11" i="27"/>
  <c r="J11" i="27"/>
  <c r="I11" i="27"/>
  <c r="H11" i="27"/>
  <c r="K11" i="27"/>
  <c r="G11" i="27"/>
  <c r="D11" i="27"/>
  <c r="I115" i="27"/>
  <c r="C115" i="27"/>
  <c r="H115" i="27"/>
  <c r="K115" i="27"/>
  <c r="D115" i="27"/>
  <c r="G115" i="27"/>
  <c r="J115" i="27"/>
  <c r="F115" i="27"/>
  <c r="E115" i="27"/>
  <c r="F50" i="27"/>
  <c r="C50" i="27"/>
  <c r="J50" i="27"/>
  <c r="H50" i="27"/>
  <c r="K50" i="27"/>
  <c r="D50" i="27"/>
  <c r="G50" i="27"/>
  <c r="E50" i="27"/>
  <c r="I50" i="27"/>
  <c r="AP172" i="25"/>
  <c r="N172" i="25"/>
  <c r="S172" i="25"/>
  <c r="T172" i="25"/>
  <c r="O172" i="25"/>
  <c r="R172" i="25"/>
  <c r="Q172" i="25"/>
  <c r="P172" i="25"/>
  <c r="M172" i="25"/>
  <c r="U172" i="25"/>
  <c r="AP26" i="25"/>
  <c r="AM26" i="25" s="1"/>
  <c r="S26" i="25"/>
  <c r="N26" i="25"/>
  <c r="Q26" i="25"/>
  <c r="P26" i="25"/>
  <c r="R26" i="25"/>
  <c r="T26" i="25"/>
  <c r="O26" i="25"/>
  <c r="U26" i="25"/>
  <c r="M26" i="25"/>
  <c r="AP147" i="25"/>
  <c r="Y147" i="25" s="1"/>
  <c r="Q147" i="25"/>
  <c r="S147" i="25"/>
  <c r="U147" i="25"/>
  <c r="N147" i="25"/>
  <c r="R147" i="25"/>
  <c r="M147" i="25"/>
  <c r="P147" i="25"/>
  <c r="O147" i="25"/>
  <c r="T147" i="25"/>
  <c r="AP5" i="25"/>
  <c r="AE5" i="25" s="1"/>
  <c r="N5" i="25"/>
  <c r="M5" i="25"/>
  <c r="R5" i="25"/>
  <c r="S5" i="25"/>
  <c r="Q5" i="25"/>
  <c r="U5" i="25"/>
  <c r="O5" i="25"/>
  <c r="P5" i="25"/>
  <c r="T5" i="25"/>
  <c r="AP54" i="25"/>
  <c r="S54" i="25"/>
  <c r="N54" i="25"/>
  <c r="Q54" i="25"/>
  <c r="M54" i="25"/>
  <c r="P54" i="25"/>
  <c r="R54" i="25"/>
  <c r="T54" i="25"/>
  <c r="O54" i="25"/>
  <c r="U54" i="25"/>
  <c r="AP142" i="25"/>
  <c r="AJ142" i="25" s="1"/>
  <c r="S142" i="25"/>
  <c r="Q142" i="25"/>
  <c r="N142" i="25"/>
  <c r="T142" i="25"/>
  <c r="R142" i="25"/>
  <c r="U142" i="25"/>
  <c r="M142" i="25"/>
  <c r="O142" i="25"/>
  <c r="P142" i="25"/>
  <c r="AP73" i="25"/>
  <c r="R73" i="25"/>
  <c r="U73" i="25"/>
  <c r="N73" i="25"/>
  <c r="Q73" i="25"/>
  <c r="O73" i="25"/>
  <c r="M73" i="25"/>
  <c r="P73" i="25"/>
  <c r="T73" i="25"/>
  <c r="S73" i="25"/>
  <c r="AP171" i="26"/>
  <c r="AJ171" i="26" s="1"/>
  <c r="S171" i="26"/>
  <c r="Q171" i="26"/>
  <c r="N171" i="26"/>
  <c r="M171" i="26"/>
  <c r="P171" i="26"/>
  <c r="O171" i="26"/>
  <c r="R171" i="26"/>
  <c r="T171" i="26"/>
  <c r="U171" i="26"/>
  <c r="AP129" i="25"/>
  <c r="AK129" i="25" s="1"/>
  <c r="S129" i="25"/>
  <c r="O129" i="25"/>
  <c r="M129" i="25"/>
  <c r="N129" i="25"/>
  <c r="R129" i="25"/>
  <c r="U129" i="25"/>
  <c r="T129" i="25"/>
  <c r="Q129" i="25"/>
  <c r="P129" i="25"/>
  <c r="AP56" i="25"/>
  <c r="AM56" i="25" s="1"/>
  <c r="N56" i="25"/>
  <c r="Q56" i="25"/>
  <c r="S56" i="25"/>
  <c r="T56" i="25"/>
  <c r="U56" i="25"/>
  <c r="M56" i="25"/>
  <c r="R56" i="25"/>
  <c r="O56" i="25"/>
  <c r="P56" i="25"/>
  <c r="AP51" i="26"/>
  <c r="AA51" i="26" s="1"/>
  <c r="S51" i="26"/>
  <c r="N51" i="26"/>
  <c r="M51" i="26"/>
  <c r="R51" i="26"/>
  <c r="P51" i="26"/>
  <c r="O51" i="26"/>
  <c r="Q51" i="26"/>
  <c r="U51" i="26"/>
  <c r="T51" i="26"/>
  <c r="AP162" i="25"/>
  <c r="S162" i="25"/>
  <c r="N162" i="25"/>
  <c r="U162" i="25"/>
  <c r="M162" i="25"/>
  <c r="O162" i="25"/>
  <c r="P162" i="25"/>
  <c r="T162" i="25"/>
  <c r="R162" i="25"/>
  <c r="Q162" i="25"/>
  <c r="AP18" i="25"/>
  <c r="AB18" i="25" s="1"/>
  <c r="Q18" i="25"/>
  <c r="N18" i="25"/>
  <c r="P18" i="25"/>
  <c r="R18" i="25"/>
  <c r="S18" i="25"/>
  <c r="T18" i="25"/>
  <c r="O18" i="25"/>
  <c r="U18" i="25"/>
  <c r="M18" i="25"/>
  <c r="AP139" i="25"/>
  <c r="AI139" i="25" s="1"/>
  <c r="Q139" i="25"/>
  <c r="R139" i="25"/>
  <c r="O139" i="25"/>
  <c r="S139" i="25"/>
  <c r="N139" i="25"/>
  <c r="M139" i="25"/>
  <c r="U139" i="25"/>
  <c r="P139" i="25"/>
  <c r="T139" i="25"/>
  <c r="AP156" i="26"/>
  <c r="Y156" i="26" s="1"/>
  <c r="O156" i="26"/>
  <c r="M156" i="26"/>
  <c r="S156" i="26"/>
  <c r="R156" i="26"/>
  <c r="Q156" i="26"/>
  <c r="U156" i="26"/>
  <c r="P156" i="26"/>
  <c r="T156" i="26"/>
  <c r="N156" i="26"/>
  <c r="AP41" i="25"/>
  <c r="N41" i="25"/>
  <c r="U41" i="25"/>
  <c r="S41" i="25"/>
  <c r="Q41" i="25"/>
  <c r="O41" i="25"/>
  <c r="M41" i="25"/>
  <c r="R41" i="25"/>
  <c r="P41" i="25"/>
  <c r="T41" i="25"/>
  <c r="AP138" i="25"/>
  <c r="AO138" i="25" s="1"/>
  <c r="Q138" i="25"/>
  <c r="S138" i="25"/>
  <c r="N138" i="25"/>
  <c r="R138" i="25"/>
  <c r="P138" i="25"/>
  <c r="M138" i="25"/>
  <c r="U138" i="25"/>
  <c r="T138" i="25"/>
  <c r="O138" i="25"/>
  <c r="AP69" i="25"/>
  <c r="O69" i="25"/>
  <c r="Q69" i="25"/>
  <c r="U69" i="25"/>
  <c r="M69" i="25"/>
  <c r="N69" i="25"/>
  <c r="R69" i="25"/>
  <c r="S69" i="25"/>
  <c r="P69" i="25"/>
  <c r="T69" i="25"/>
  <c r="AP105" i="26"/>
  <c r="AI105" i="26" s="1"/>
  <c r="S105" i="26"/>
  <c r="T105" i="26"/>
  <c r="O105" i="26"/>
  <c r="U105" i="26"/>
  <c r="Q105" i="26"/>
  <c r="N105" i="26"/>
  <c r="M105" i="26"/>
  <c r="P105" i="26"/>
  <c r="R105" i="26"/>
  <c r="AP125" i="25"/>
  <c r="Y125" i="25" s="1"/>
  <c r="S125" i="25"/>
  <c r="N125" i="25"/>
  <c r="M125" i="25"/>
  <c r="R125" i="25"/>
  <c r="U125" i="25"/>
  <c r="P125" i="25"/>
  <c r="O125" i="25"/>
  <c r="T125" i="25"/>
  <c r="Q125" i="25"/>
  <c r="AP52" i="25"/>
  <c r="AK52" i="25" s="1"/>
  <c r="N52" i="25"/>
  <c r="Q52" i="25"/>
  <c r="P52" i="25"/>
  <c r="O52" i="25"/>
  <c r="R52" i="25"/>
  <c r="S52" i="25"/>
  <c r="T52" i="25"/>
  <c r="U52" i="25"/>
  <c r="M52" i="25"/>
  <c r="AP43" i="26"/>
  <c r="P43" i="26"/>
  <c r="O43" i="26"/>
  <c r="Q43" i="26"/>
  <c r="T43" i="26"/>
  <c r="U43" i="26"/>
  <c r="N43" i="26"/>
  <c r="M43" i="26"/>
  <c r="R43" i="26"/>
  <c r="S43" i="26"/>
  <c r="AP14" i="25"/>
  <c r="Y14" i="25" s="1"/>
  <c r="N14" i="25"/>
  <c r="M14" i="25"/>
  <c r="S14" i="25"/>
  <c r="P14" i="25"/>
  <c r="R14" i="25"/>
  <c r="T14" i="25"/>
  <c r="O14" i="25"/>
  <c r="Q14" i="25"/>
  <c r="U14" i="25"/>
  <c r="AP75" i="25"/>
  <c r="AF75" i="25" s="1"/>
  <c r="R75" i="25"/>
  <c r="M75" i="25"/>
  <c r="O75" i="25"/>
  <c r="Q75" i="25"/>
  <c r="S75" i="25"/>
  <c r="P75" i="25"/>
  <c r="U75" i="25"/>
  <c r="AD75" i="25"/>
  <c r="T75" i="25"/>
  <c r="N75" i="25"/>
  <c r="AP71" i="25"/>
  <c r="AN71" i="25" s="1"/>
  <c r="R71" i="25"/>
  <c r="S71" i="25"/>
  <c r="M71" i="25"/>
  <c r="P71" i="25"/>
  <c r="O71" i="25"/>
  <c r="T71" i="25"/>
  <c r="U71" i="25"/>
  <c r="Q71" i="25"/>
  <c r="N71" i="25"/>
  <c r="AP47" i="25"/>
  <c r="AE47" i="25" s="1"/>
  <c r="U47" i="25"/>
  <c r="O47" i="25"/>
  <c r="N47" i="25"/>
  <c r="Q47" i="25"/>
  <c r="R47" i="25"/>
  <c r="M47" i="25"/>
  <c r="S47" i="25"/>
  <c r="P47" i="25"/>
  <c r="T47" i="25"/>
  <c r="AP101" i="25"/>
  <c r="AG101" i="25" s="1"/>
  <c r="M101" i="25"/>
  <c r="N101" i="25"/>
  <c r="O101" i="25"/>
  <c r="S101" i="25"/>
  <c r="R101" i="25"/>
  <c r="U101" i="25"/>
  <c r="Q101" i="25"/>
  <c r="P101" i="25"/>
  <c r="T101" i="25"/>
  <c r="AP165" i="25"/>
  <c r="AG165" i="25" s="1"/>
  <c r="S165" i="25"/>
  <c r="N165" i="25"/>
  <c r="O165" i="25"/>
  <c r="U165" i="25"/>
  <c r="M165" i="25"/>
  <c r="P165" i="25"/>
  <c r="R165" i="25"/>
  <c r="T165" i="25"/>
  <c r="Q165" i="25"/>
  <c r="AP96" i="25"/>
  <c r="AJ96" i="25" s="1"/>
  <c r="O96" i="25"/>
  <c r="R96" i="25"/>
  <c r="N96" i="25"/>
  <c r="Q96" i="25"/>
  <c r="U96" i="25"/>
  <c r="P96" i="25"/>
  <c r="M96" i="25"/>
  <c r="S96" i="25"/>
  <c r="T96" i="25"/>
  <c r="AP20" i="25"/>
  <c r="AI20" i="25" s="1"/>
  <c r="Q20" i="25"/>
  <c r="S20" i="25"/>
  <c r="T20" i="25"/>
  <c r="U20" i="25"/>
  <c r="M20" i="25"/>
  <c r="N20" i="25"/>
  <c r="R20" i="25"/>
  <c r="O20" i="25"/>
  <c r="P20" i="25"/>
  <c r="AP149" i="25"/>
  <c r="N149" i="25"/>
  <c r="O149" i="25"/>
  <c r="U149" i="25"/>
  <c r="S149" i="25"/>
  <c r="M149" i="25"/>
  <c r="R149" i="25"/>
  <c r="P149" i="25"/>
  <c r="Q149" i="25"/>
  <c r="T149" i="25"/>
  <c r="AP82" i="25"/>
  <c r="AI82" i="25" s="1"/>
  <c r="S82" i="25"/>
  <c r="N82" i="25"/>
  <c r="R82" i="25"/>
  <c r="P82" i="25"/>
  <c r="T82" i="25"/>
  <c r="M82" i="25"/>
  <c r="Q82" i="25"/>
  <c r="O82" i="25"/>
  <c r="U82" i="25"/>
  <c r="AP7" i="25"/>
  <c r="AM7" i="25" s="1"/>
  <c r="S7" i="25"/>
  <c r="Q7" i="25"/>
  <c r="M7" i="25"/>
  <c r="O7" i="25"/>
  <c r="U7" i="25"/>
  <c r="R7" i="25"/>
  <c r="N7" i="25"/>
  <c r="T7" i="25"/>
  <c r="P7" i="25"/>
  <c r="AP4" i="25"/>
  <c r="AI4" i="25" s="1"/>
  <c r="N4" i="25"/>
  <c r="S4" i="25"/>
  <c r="Q4" i="25"/>
  <c r="M4" i="25"/>
  <c r="P4" i="25"/>
  <c r="O4" i="25"/>
  <c r="R4" i="25"/>
  <c r="U4" i="25"/>
  <c r="T4" i="25"/>
  <c r="AP13" i="25"/>
  <c r="AL13" i="25" s="1"/>
  <c r="S13" i="25"/>
  <c r="Q13" i="25"/>
  <c r="U13" i="25"/>
  <c r="N13" i="25"/>
  <c r="O13" i="25"/>
  <c r="R13" i="25"/>
  <c r="P13" i="25"/>
  <c r="T13" i="25"/>
  <c r="M13" i="25"/>
  <c r="H45" i="24"/>
  <c r="C45" i="24"/>
  <c r="K45" i="24"/>
  <c r="G45" i="24"/>
  <c r="J45" i="24"/>
  <c r="E45" i="24"/>
  <c r="I45" i="24"/>
  <c r="D45" i="24"/>
  <c r="F45" i="24"/>
  <c r="J3" i="24"/>
  <c r="D3" i="24"/>
  <c r="H3" i="24"/>
  <c r="F3" i="24"/>
  <c r="I3" i="24"/>
  <c r="C3" i="24"/>
  <c r="K3" i="24"/>
  <c r="G3" i="24"/>
  <c r="E3" i="24"/>
  <c r="AP16" i="25"/>
  <c r="AH16" i="25" s="1"/>
  <c r="Q16" i="25"/>
  <c r="N16" i="25"/>
  <c r="T16" i="25"/>
  <c r="U16" i="25"/>
  <c r="S16" i="25"/>
  <c r="M16" i="25"/>
  <c r="O16" i="25"/>
  <c r="P16" i="25"/>
  <c r="R16" i="25"/>
  <c r="AP37" i="25"/>
  <c r="AI37" i="25" s="1"/>
  <c r="M37" i="25"/>
  <c r="N37" i="25"/>
  <c r="Q37" i="25"/>
  <c r="R37" i="25"/>
  <c r="U37" i="25"/>
  <c r="S37" i="25"/>
  <c r="O37" i="25"/>
  <c r="P37" i="25"/>
  <c r="T37" i="25"/>
  <c r="H161" i="24"/>
  <c r="K161" i="24"/>
  <c r="F161" i="24"/>
  <c r="C161" i="24"/>
  <c r="G161" i="24"/>
  <c r="J161" i="24"/>
  <c r="I161" i="24"/>
  <c r="E161" i="24"/>
  <c r="D161" i="24"/>
  <c r="J171" i="24"/>
  <c r="E171" i="24"/>
  <c r="H171" i="24"/>
  <c r="I171" i="24"/>
  <c r="D171" i="24"/>
  <c r="C171" i="24"/>
  <c r="G171" i="24"/>
  <c r="K171" i="24"/>
  <c r="F171" i="24"/>
  <c r="J51" i="24"/>
  <c r="H51" i="24"/>
  <c r="D51" i="24"/>
  <c r="E51" i="24"/>
  <c r="I51" i="24"/>
  <c r="C51" i="24"/>
  <c r="G51" i="24"/>
  <c r="K51" i="24"/>
  <c r="F51" i="24"/>
  <c r="H169" i="24"/>
  <c r="K169" i="24"/>
  <c r="F169" i="24"/>
  <c r="C169" i="24"/>
  <c r="D169" i="24"/>
  <c r="J169" i="24"/>
  <c r="E169" i="24"/>
  <c r="G169" i="24"/>
  <c r="I169" i="24"/>
  <c r="F160" i="24"/>
  <c r="C160" i="24"/>
  <c r="G160" i="24"/>
  <c r="J160" i="24"/>
  <c r="K160" i="24"/>
  <c r="E160" i="24"/>
  <c r="D160" i="24"/>
  <c r="I160" i="24"/>
  <c r="H160" i="24"/>
  <c r="J31" i="24"/>
  <c r="E31" i="24"/>
  <c r="H31" i="24"/>
  <c r="I31" i="24"/>
  <c r="G31" i="24"/>
  <c r="K31" i="24"/>
  <c r="D31" i="24"/>
  <c r="F31" i="24"/>
  <c r="C31" i="24"/>
  <c r="H173" i="24"/>
  <c r="N173" i="24"/>
  <c r="S173" i="24"/>
  <c r="T173" i="24"/>
  <c r="M173" i="24"/>
  <c r="K173" i="24"/>
  <c r="F173" i="24"/>
  <c r="C173" i="24"/>
  <c r="G173" i="24"/>
  <c r="E173" i="24"/>
  <c r="I173" i="24"/>
  <c r="D173" i="24"/>
  <c r="P173" i="24"/>
  <c r="Q173" i="24"/>
  <c r="U173" i="24"/>
  <c r="R173" i="24"/>
  <c r="J173" i="24"/>
  <c r="O173" i="24"/>
  <c r="E135" i="24"/>
  <c r="D135" i="24"/>
  <c r="J135" i="24"/>
  <c r="H135" i="24"/>
  <c r="I135" i="24"/>
  <c r="G135" i="24"/>
  <c r="K135" i="24"/>
  <c r="F135" i="24"/>
  <c r="C135" i="24"/>
  <c r="J6" i="24"/>
  <c r="I6" i="24"/>
  <c r="H6" i="24"/>
  <c r="D6" i="24"/>
  <c r="G6" i="24"/>
  <c r="C6" i="24"/>
  <c r="F6" i="24"/>
  <c r="K6" i="24"/>
  <c r="E6" i="24"/>
  <c r="U106" i="24"/>
  <c r="N106" i="24"/>
  <c r="Q106" i="24"/>
  <c r="S106" i="24"/>
  <c r="O106" i="24"/>
  <c r="R106" i="24"/>
  <c r="F106" i="24"/>
  <c r="I106" i="24"/>
  <c r="H106" i="24"/>
  <c r="M106" i="24"/>
  <c r="D106" i="24"/>
  <c r="T106" i="24"/>
  <c r="P106" i="24"/>
  <c r="E106" i="24"/>
  <c r="C106" i="24"/>
  <c r="G106" i="24"/>
  <c r="K106" i="24"/>
  <c r="J106" i="24"/>
  <c r="N41" i="24"/>
  <c r="S41" i="24"/>
  <c r="H41" i="24"/>
  <c r="P41" i="24"/>
  <c r="C41" i="24"/>
  <c r="T41" i="24"/>
  <c r="M41" i="24"/>
  <c r="K41" i="24"/>
  <c r="R41" i="24"/>
  <c r="O41" i="24"/>
  <c r="F41" i="24"/>
  <c r="Q41" i="24"/>
  <c r="I41" i="24"/>
  <c r="G41" i="24"/>
  <c r="J41" i="24"/>
  <c r="D41" i="24"/>
  <c r="E41" i="24"/>
  <c r="U41" i="24"/>
  <c r="S141" i="24"/>
  <c r="N141" i="24"/>
  <c r="H141" i="24"/>
  <c r="T141" i="24"/>
  <c r="M141" i="24"/>
  <c r="K141" i="24"/>
  <c r="F141" i="24"/>
  <c r="C141" i="24"/>
  <c r="P141" i="24"/>
  <c r="E141" i="24"/>
  <c r="I141" i="24"/>
  <c r="R141" i="24"/>
  <c r="D141" i="24"/>
  <c r="G141" i="24"/>
  <c r="Q141" i="24"/>
  <c r="U141" i="24"/>
  <c r="O141" i="24"/>
  <c r="J141" i="24"/>
  <c r="H77" i="24"/>
  <c r="N77" i="24"/>
  <c r="S77" i="24"/>
  <c r="T77" i="24"/>
  <c r="M77" i="24"/>
  <c r="K77" i="24"/>
  <c r="C77" i="24"/>
  <c r="G77" i="24"/>
  <c r="E77" i="24"/>
  <c r="I77" i="24"/>
  <c r="P77" i="24"/>
  <c r="D77" i="24"/>
  <c r="R77" i="24"/>
  <c r="Q77" i="24"/>
  <c r="U77" i="24"/>
  <c r="F77" i="24"/>
  <c r="O77" i="24"/>
  <c r="J77" i="24"/>
  <c r="D12" i="24"/>
  <c r="S12" i="24"/>
  <c r="F12" i="24"/>
  <c r="M12" i="24"/>
  <c r="J12" i="24"/>
  <c r="O12" i="24"/>
  <c r="T12" i="24"/>
  <c r="R12" i="24"/>
  <c r="H12" i="24"/>
  <c r="G12" i="24"/>
  <c r="E12" i="24"/>
  <c r="C12" i="24"/>
  <c r="I12" i="24"/>
  <c r="K12" i="24"/>
  <c r="Q12" i="24"/>
  <c r="P12" i="24"/>
  <c r="U12" i="24"/>
  <c r="N12" i="24"/>
  <c r="S155" i="24"/>
  <c r="N155" i="24"/>
  <c r="E155" i="24"/>
  <c r="Q155" i="24"/>
  <c r="H155" i="24"/>
  <c r="O155" i="24"/>
  <c r="D155" i="24"/>
  <c r="J155" i="24"/>
  <c r="I155" i="24"/>
  <c r="T155" i="24"/>
  <c r="C155" i="24"/>
  <c r="U155" i="24"/>
  <c r="R155" i="24"/>
  <c r="G155" i="24"/>
  <c r="M155" i="24"/>
  <c r="K155" i="24"/>
  <c r="F155" i="24"/>
  <c r="P155" i="24"/>
  <c r="K152" i="24"/>
  <c r="J152" i="24"/>
  <c r="C152" i="24"/>
  <c r="E152" i="24"/>
  <c r="F152" i="24"/>
  <c r="D152" i="24"/>
  <c r="G152" i="24"/>
  <c r="H152" i="24"/>
  <c r="I152" i="24"/>
  <c r="J23" i="24"/>
  <c r="D23" i="24"/>
  <c r="E23" i="24"/>
  <c r="I23" i="24"/>
  <c r="F23" i="24"/>
  <c r="C23" i="24"/>
  <c r="G23" i="24"/>
  <c r="K23" i="24"/>
  <c r="H23" i="24"/>
  <c r="N163" i="24"/>
  <c r="O163" i="24"/>
  <c r="S163" i="24"/>
  <c r="Q163" i="24"/>
  <c r="E163" i="24"/>
  <c r="J163" i="24"/>
  <c r="H163" i="24"/>
  <c r="D163" i="24"/>
  <c r="I163" i="24"/>
  <c r="T163" i="24"/>
  <c r="M163" i="24"/>
  <c r="K163" i="24"/>
  <c r="F163" i="24"/>
  <c r="C163" i="24"/>
  <c r="P163" i="24"/>
  <c r="R163" i="24"/>
  <c r="G163" i="24"/>
  <c r="U163" i="24"/>
  <c r="J127" i="24"/>
  <c r="D127" i="24"/>
  <c r="E127" i="24"/>
  <c r="H127" i="24"/>
  <c r="I127" i="24"/>
  <c r="F127" i="24"/>
  <c r="C127" i="24"/>
  <c r="G127" i="24"/>
  <c r="K127" i="24"/>
  <c r="D166" i="24"/>
  <c r="H166" i="24"/>
  <c r="I166" i="24"/>
  <c r="G166" i="24"/>
  <c r="F166" i="24"/>
  <c r="K166" i="24"/>
  <c r="J166" i="24"/>
  <c r="C166" i="24"/>
  <c r="E166" i="24"/>
  <c r="D102" i="24"/>
  <c r="H102" i="24"/>
  <c r="F102" i="24"/>
  <c r="I102" i="24"/>
  <c r="G102" i="24"/>
  <c r="K102" i="24"/>
  <c r="J102" i="24"/>
  <c r="E102" i="24"/>
  <c r="C102" i="24"/>
  <c r="H37" i="24"/>
  <c r="C37" i="24"/>
  <c r="K37" i="24"/>
  <c r="G37" i="24"/>
  <c r="J37" i="24"/>
  <c r="I37" i="24"/>
  <c r="E37" i="24"/>
  <c r="D37" i="24"/>
  <c r="F37" i="24"/>
  <c r="K137" i="24"/>
  <c r="F137" i="24"/>
  <c r="C137" i="24"/>
  <c r="D137" i="24"/>
  <c r="H137" i="24"/>
  <c r="J137" i="24"/>
  <c r="E137" i="24"/>
  <c r="I137" i="24"/>
  <c r="G137" i="24"/>
  <c r="H73" i="24"/>
  <c r="K73" i="24"/>
  <c r="C73" i="24"/>
  <c r="D73" i="24"/>
  <c r="F73" i="24"/>
  <c r="J73" i="24"/>
  <c r="G73" i="24"/>
  <c r="E73" i="24"/>
  <c r="I73" i="24"/>
  <c r="F8" i="24"/>
  <c r="J8" i="24"/>
  <c r="H8" i="24"/>
  <c r="G8" i="24"/>
  <c r="E8" i="24"/>
  <c r="C8" i="24"/>
  <c r="D8" i="24"/>
  <c r="I8" i="24"/>
  <c r="K8" i="24"/>
  <c r="J139" i="24"/>
  <c r="E139" i="24"/>
  <c r="D139" i="24"/>
  <c r="H139" i="24"/>
  <c r="I139" i="24"/>
  <c r="C139" i="24"/>
  <c r="G139" i="24"/>
  <c r="K139" i="24"/>
  <c r="F139" i="24"/>
  <c r="F144" i="24"/>
  <c r="C144" i="24"/>
  <c r="G144" i="24"/>
  <c r="J144" i="24"/>
  <c r="K144" i="24"/>
  <c r="E144" i="24"/>
  <c r="D144" i="24"/>
  <c r="H144" i="24"/>
  <c r="I144" i="24"/>
  <c r="H15" i="24"/>
  <c r="F15" i="24"/>
  <c r="C15" i="24"/>
  <c r="D15" i="24"/>
  <c r="J15" i="24"/>
  <c r="I15" i="24"/>
  <c r="K15" i="24"/>
  <c r="G15" i="24"/>
  <c r="E15" i="24"/>
  <c r="Q147" i="24"/>
  <c r="S147" i="24"/>
  <c r="J147" i="24"/>
  <c r="N147" i="24"/>
  <c r="E147" i="24"/>
  <c r="O147" i="24"/>
  <c r="D147" i="24"/>
  <c r="H147" i="24"/>
  <c r="I147" i="24"/>
  <c r="T147" i="24"/>
  <c r="M147" i="24"/>
  <c r="K147" i="24"/>
  <c r="F147" i="24"/>
  <c r="C147" i="24"/>
  <c r="P147" i="24"/>
  <c r="R147" i="24"/>
  <c r="U147" i="24"/>
  <c r="G147" i="24"/>
  <c r="N119" i="24"/>
  <c r="Q119" i="24"/>
  <c r="E119" i="24"/>
  <c r="O119" i="24"/>
  <c r="J119" i="24"/>
  <c r="S119" i="24"/>
  <c r="D119" i="24"/>
  <c r="I119" i="24"/>
  <c r="H119" i="24"/>
  <c r="R119" i="24"/>
  <c r="G119" i="24"/>
  <c r="P119" i="24"/>
  <c r="M119" i="24"/>
  <c r="K119" i="24"/>
  <c r="T119" i="24"/>
  <c r="F119" i="24"/>
  <c r="C119" i="24"/>
  <c r="U119" i="24"/>
  <c r="I162" i="24"/>
  <c r="H162" i="24"/>
  <c r="D162" i="24"/>
  <c r="F162" i="24"/>
  <c r="C162" i="24"/>
  <c r="J162" i="24"/>
  <c r="G162" i="24"/>
  <c r="E162" i="24"/>
  <c r="K162" i="24"/>
  <c r="D98" i="24"/>
  <c r="I98" i="24"/>
  <c r="F98" i="24"/>
  <c r="H98" i="24"/>
  <c r="C98" i="24"/>
  <c r="J98" i="24"/>
  <c r="G98" i="24"/>
  <c r="E98" i="24"/>
  <c r="K98" i="24"/>
  <c r="H33" i="24"/>
  <c r="C33" i="24"/>
  <c r="K33" i="24"/>
  <c r="D33" i="24"/>
  <c r="F33" i="24"/>
  <c r="G33" i="24"/>
  <c r="J33" i="24"/>
  <c r="E33" i="24"/>
  <c r="I33" i="24"/>
  <c r="H133" i="24"/>
  <c r="K133" i="24"/>
  <c r="F133" i="24"/>
  <c r="C133" i="24"/>
  <c r="G133" i="24"/>
  <c r="E133" i="24"/>
  <c r="I133" i="24"/>
  <c r="J133" i="24"/>
  <c r="D133" i="24"/>
  <c r="H69" i="24"/>
  <c r="K69" i="24"/>
  <c r="C69" i="24"/>
  <c r="G69" i="24"/>
  <c r="E69" i="24"/>
  <c r="I69" i="24"/>
  <c r="D69" i="24"/>
  <c r="J69" i="24"/>
  <c r="F69" i="24"/>
  <c r="D4" i="24"/>
  <c r="F4" i="24"/>
  <c r="J4" i="24"/>
  <c r="H4" i="24"/>
  <c r="G4" i="24"/>
  <c r="E4" i="24"/>
  <c r="C4" i="24"/>
  <c r="I4" i="24"/>
  <c r="K4" i="24"/>
  <c r="J162" i="27"/>
  <c r="I162" i="27"/>
  <c r="F162" i="27"/>
  <c r="E162" i="27"/>
  <c r="D162" i="27"/>
  <c r="C162" i="27"/>
  <c r="H162" i="27"/>
  <c r="G162" i="27"/>
  <c r="K162" i="27"/>
  <c r="J105" i="27"/>
  <c r="F105" i="27"/>
  <c r="H105" i="27"/>
  <c r="K105" i="27"/>
  <c r="C105" i="27"/>
  <c r="E105" i="27"/>
  <c r="D105" i="27"/>
  <c r="G105" i="27"/>
  <c r="I105" i="27"/>
  <c r="F98" i="27"/>
  <c r="C98" i="27"/>
  <c r="J98" i="27"/>
  <c r="E98" i="27"/>
  <c r="H98" i="27"/>
  <c r="K98" i="27"/>
  <c r="I98" i="27"/>
  <c r="G98" i="27"/>
  <c r="D98" i="27"/>
  <c r="J102" i="27"/>
  <c r="C102" i="27"/>
  <c r="F102" i="27"/>
  <c r="I102" i="27"/>
  <c r="H102" i="27"/>
  <c r="K102" i="27"/>
  <c r="G102" i="27"/>
  <c r="E102" i="27"/>
  <c r="D102" i="27"/>
  <c r="C106" i="27"/>
  <c r="F106" i="27"/>
  <c r="J106" i="27"/>
  <c r="E106" i="27"/>
  <c r="I106" i="27"/>
  <c r="H106" i="27"/>
  <c r="K106" i="27"/>
  <c r="G106" i="27"/>
  <c r="D106" i="27"/>
  <c r="J101" i="27"/>
  <c r="I101" i="27"/>
  <c r="H101" i="27"/>
  <c r="K101" i="27"/>
  <c r="D101" i="27"/>
  <c r="G101" i="27"/>
  <c r="F101" i="27"/>
  <c r="E101" i="27"/>
  <c r="C101" i="27"/>
  <c r="J152" i="27"/>
  <c r="F152" i="27"/>
  <c r="I152" i="27"/>
  <c r="E152" i="27"/>
  <c r="C152" i="27"/>
  <c r="H152" i="27"/>
  <c r="G152" i="27"/>
  <c r="K152" i="27"/>
  <c r="D152" i="27"/>
  <c r="J88" i="27"/>
  <c r="C88" i="27"/>
  <c r="F88" i="27"/>
  <c r="E88" i="27"/>
  <c r="I88" i="27"/>
  <c r="H88" i="27"/>
  <c r="K88" i="27"/>
  <c r="D88" i="27"/>
  <c r="G88" i="27"/>
  <c r="F23" i="27"/>
  <c r="J23" i="27"/>
  <c r="C23" i="27"/>
  <c r="E23" i="27"/>
  <c r="I23" i="27"/>
  <c r="H23" i="27"/>
  <c r="K23" i="27"/>
  <c r="D23" i="27"/>
  <c r="G23" i="27"/>
  <c r="I127" i="27"/>
  <c r="E127" i="27"/>
  <c r="H127" i="27"/>
  <c r="K127" i="27"/>
  <c r="F127" i="27"/>
  <c r="D127" i="27"/>
  <c r="G127" i="27"/>
  <c r="J127" i="27"/>
  <c r="C127" i="27"/>
  <c r="I63" i="27"/>
  <c r="H63" i="27"/>
  <c r="K63" i="27"/>
  <c r="E63" i="27"/>
  <c r="C63" i="27"/>
  <c r="J63" i="27"/>
  <c r="F63" i="27"/>
  <c r="D63" i="27"/>
  <c r="G63" i="27"/>
  <c r="I138" i="27"/>
  <c r="C138" i="27"/>
  <c r="F138" i="27"/>
  <c r="J138" i="27"/>
  <c r="H138" i="27"/>
  <c r="K138" i="27"/>
  <c r="E138" i="27"/>
  <c r="G138" i="27"/>
  <c r="D138" i="27"/>
  <c r="J97" i="27"/>
  <c r="C97" i="27"/>
  <c r="F97" i="27"/>
  <c r="H97" i="27"/>
  <c r="K97" i="27"/>
  <c r="E97" i="27"/>
  <c r="D97" i="27"/>
  <c r="G97" i="27"/>
  <c r="I97" i="27"/>
  <c r="F74" i="27"/>
  <c r="J74" i="27"/>
  <c r="C74" i="27"/>
  <c r="I74" i="27"/>
  <c r="H74" i="27"/>
  <c r="K74" i="27"/>
  <c r="E74" i="27"/>
  <c r="G74" i="27"/>
  <c r="D74" i="27"/>
  <c r="F94" i="27"/>
  <c r="J94" i="27"/>
  <c r="C94" i="27"/>
  <c r="E94" i="27"/>
  <c r="I94" i="27"/>
  <c r="H94" i="27"/>
  <c r="K94" i="27"/>
  <c r="G94" i="27"/>
  <c r="D94" i="27"/>
  <c r="C82" i="27"/>
  <c r="J82" i="27"/>
  <c r="F82" i="27"/>
  <c r="E82" i="27"/>
  <c r="I82" i="27"/>
  <c r="H82" i="27"/>
  <c r="K82" i="27"/>
  <c r="G82" i="27"/>
  <c r="D82" i="27"/>
  <c r="J93" i="27"/>
  <c r="C93" i="27"/>
  <c r="I93" i="27"/>
  <c r="H93" i="27"/>
  <c r="K93" i="27"/>
  <c r="D93" i="27"/>
  <c r="G93" i="27"/>
  <c r="F93" i="27"/>
  <c r="E93" i="27"/>
  <c r="J148" i="27"/>
  <c r="C148" i="27"/>
  <c r="F148" i="27"/>
  <c r="E148" i="27"/>
  <c r="H148" i="27"/>
  <c r="K148" i="27"/>
  <c r="G148" i="27"/>
  <c r="I148" i="27"/>
  <c r="D148" i="27"/>
  <c r="C84" i="27"/>
  <c r="J84" i="27"/>
  <c r="F84" i="27"/>
  <c r="I84" i="27"/>
  <c r="H84" i="27"/>
  <c r="K84" i="27"/>
  <c r="G84" i="27"/>
  <c r="E84" i="27"/>
  <c r="D84" i="27"/>
  <c r="C19" i="27"/>
  <c r="J19" i="27"/>
  <c r="E19" i="27"/>
  <c r="F19" i="27"/>
  <c r="I19" i="27"/>
  <c r="H19" i="27"/>
  <c r="K19" i="27"/>
  <c r="G19" i="27"/>
  <c r="D19" i="27"/>
  <c r="E123" i="27"/>
  <c r="I123" i="27"/>
  <c r="H123" i="27"/>
  <c r="K123" i="27"/>
  <c r="C123" i="27"/>
  <c r="D123" i="27"/>
  <c r="G123" i="27"/>
  <c r="J123" i="27"/>
  <c r="F123" i="27"/>
  <c r="E59" i="27"/>
  <c r="C59" i="27"/>
  <c r="I59" i="27"/>
  <c r="H59" i="27"/>
  <c r="K59" i="27"/>
  <c r="J59" i="27"/>
  <c r="D59" i="27"/>
  <c r="G59" i="27"/>
  <c r="F59" i="27"/>
  <c r="E121" i="27"/>
  <c r="I121" i="27"/>
  <c r="J121" i="27"/>
  <c r="F121" i="27"/>
  <c r="H121" i="27"/>
  <c r="K121" i="27"/>
  <c r="D121" i="27"/>
  <c r="G121" i="27"/>
  <c r="C121" i="27"/>
  <c r="E146" i="27"/>
  <c r="J146" i="27"/>
  <c r="I146" i="27"/>
  <c r="F146" i="27"/>
  <c r="C146" i="27"/>
  <c r="H146" i="27"/>
  <c r="K146" i="27"/>
  <c r="G146" i="27"/>
  <c r="D146" i="27"/>
  <c r="F118" i="27"/>
  <c r="C118" i="27"/>
  <c r="J118" i="27"/>
  <c r="E118" i="27"/>
  <c r="I118" i="27"/>
  <c r="H118" i="27"/>
  <c r="K118" i="27"/>
  <c r="G118" i="27"/>
  <c r="D118" i="27"/>
  <c r="F154" i="27"/>
  <c r="J154" i="27"/>
  <c r="E154" i="27"/>
  <c r="I154" i="27"/>
  <c r="D154" i="27"/>
  <c r="C154" i="27"/>
  <c r="H154" i="27"/>
  <c r="G154" i="27"/>
  <c r="K154" i="27"/>
  <c r="E117" i="27"/>
  <c r="C117" i="27"/>
  <c r="J117" i="27"/>
  <c r="H117" i="27"/>
  <c r="K117" i="27"/>
  <c r="D117" i="27"/>
  <c r="G117" i="27"/>
  <c r="I117" i="27"/>
  <c r="F117" i="27"/>
  <c r="F160" i="27"/>
  <c r="I160" i="27"/>
  <c r="J160" i="27"/>
  <c r="E160" i="27"/>
  <c r="C160" i="27"/>
  <c r="H160" i="27"/>
  <c r="G160" i="27"/>
  <c r="K160" i="27"/>
  <c r="D160" i="27"/>
  <c r="J96" i="27"/>
  <c r="F96" i="27"/>
  <c r="C96" i="27"/>
  <c r="I96" i="27"/>
  <c r="H96" i="27"/>
  <c r="K96" i="27"/>
  <c r="E96" i="27"/>
  <c r="D96" i="27"/>
  <c r="G96" i="27"/>
  <c r="C31" i="27"/>
  <c r="F31" i="27"/>
  <c r="E31" i="27"/>
  <c r="I31" i="27"/>
  <c r="J31" i="27"/>
  <c r="H31" i="27"/>
  <c r="K31" i="27"/>
  <c r="D31" i="27"/>
  <c r="G31" i="27"/>
  <c r="E135" i="27"/>
  <c r="C135" i="27"/>
  <c r="J135" i="27"/>
  <c r="I135" i="27"/>
  <c r="H135" i="27"/>
  <c r="K135" i="27"/>
  <c r="F135" i="27"/>
  <c r="D135" i="27"/>
  <c r="G135" i="27"/>
  <c r="E71" i="27"/>
  <c r="C71" i="27"/>
  <c r="H71" i="27"/>
  <c r="K71" i="27"/>
  <c r="I71" i="27"/>
  <c r="J71" i="27"/>
  <c r="F71" i="27"/>
  <c r="D71" i="27"/>
  <c r="G71" i="27"/>
  <c r="F6" i="27"/>
  <c r="I6" i="27"/>
  <c r="J6" i="27"/>
  <c r="H6" i="27"/>
  <c r="K6" i="27"/>
  <c r="D6" i="27"/>
  <c r="G6" i="27"/>
  <c r="C6" i="27"/>
  <c r="E6" i="27"/>
  <c r="F171" i="27"/>
  <c r="J171" i="27"/>
  <c r="C171" i="27"/>
  <c r="H171" i="27"/>
  <c r="E171" i="27"/>
  <c r="G171" i="27"/>
  <c r="K171" i="27"/>
  <c r="D171" i="27"/>
  <c r="I171" i="27"/>
  <c r="F48" i="27"/>
  <c r="E48" i="27"/>
  <c r="I48" i="27"/>
  <c r="H48" i="27"/>
  <c r="K48" i="27"/>
  <c r="D48" i="27"/>
  <c r="G48" i="27"/>
  <c r="C48" i="27"/>
  <c r="J48" i="27"/>
  <c r="J170" i="27"/>
  <c r="F170" i="27"/>
  <c r="E170" i="27"/>
  <c r="D170" i="27"/>
  <c r="C170" i="27"/>
  <c r="H170" i="27"/>
  <c r="I170" i="27"/>
  <c r="G170" i="27"/>
  <c r="K170" i="27"/>
  <c r="C45" i="27"/>
  <c r="F45" i="27"/>
  <c r="J45" i="27"/>
  <c r="E45" i="27"/>
  <c r="H45" i="27"/>
  <c r="K45" i="27"/>
  <c r="G45" i="27"/>
  <c r="I45" i="27"/>
  <c r="D45" i="27"/>
  <c r="I169" i="27"/>
  <c r="D169" i="27"/>
  <c r="F169" i="27"/>
  <c r="C169" i="27"/>
  <c r="H169" i="27"/>
  <c r="J169" i="27"/>
  <c r="G169" i="27"/>
  <c r="K169" i="27"/>
  <c r="E169" i="27"/>
  <c r="F44" i="27"/>
  <c r="E44" i="27"/>
  <c r="I44" i="27"/>
  <c r="H44" i="27"/>
  <c r="K44" i="27"/>
  <c r="D44" i="27"/>
  <c r="G44" i="27"/>
  <c r="C44" i="27"/>
  <c r="J44" i="27"/>
  <c r="J124" i="27"/>
  <c r="F124" i="27"/>
  <c r="C124" i="27"/>
  <c r="E124" i="27"/>
  <c r="H124" i="27"/>
  <c r="K124" i="27"/>
  <c r="G124" i="27"/>
  <c r="I124" i="27"/>
  <c r="D124" i="27"/>
  <c r="C60" i="27"/>
  <c r="F60" i="27"/>
  <c r="J60" i="27"/>
  <c r="E60" i="27"/>
  <c r="I60" i="27"/>
  <c r="H60" i="27"/>
  <c r="K60" i="27"/>
  <c r="G60" i="27"/>
  <c r="D60" i="27"/>
  <c r="I163" i="27"/>
  <c r="D163" i="27"/>
  <c r="J163" i="27"/>
  <c r="C163" i="27"/>
  <c r="H163" i="27"/>
  <c r="F163" i="27"/>
  <c r="G163" i="27"/>
  <c r="E163" i="27"/>
  <c r="K163" i="27"/>
  <c r="I99" i="27"/>
  <c r="C99" i="27"/>
  <c r="J99" i="27"/>
  <c r="H99" i="27"/>
  <c r="K99" i="27"/>
  <c r="D99" i="27"/>
  <c r="G99" i="27"/>
  <c r="E99" i="27"/>
  <c r="F99" i="27"/>
  <c r="F34" i="27"/>
  <c r="E34" i="27"/>
  <c r="I34" i="27"/>
  <c r="J34" i="27"/>
  <c r="H34" i="27"/>
  <c r="K34" i="27"/>
  <c r="D34" i="27"/>
  <c r="G34" i="27"/>
  <c r="C34" i="27"/>
  <c r="AP148" i="25"/>
  <c r="AE148" i="25" s="1"/>
  <c r="S148" i="25"/>
  <c r="N148" i="25"/>
  <c r="T148" i="25"/>
  <c r="R148" i="25"/>
  <c r="Q148" i="25"/>
  <c r="M148" i="25"/>
  <c r="U148" i="25"/>
  <c r="O148" i="25"/>
  <c r="P148" i="25"/>
  <c r="AP144" i="25"/>
  <c r="AE144" i="25" s="1"/>
  <c r="S144" i="25"/>
  <c r="P144" i="25"/>
  <c r="N144" i="25"/>
  <c r="T144" i="25"/>
  <c r="R144" i="25"/>
  <c r="U144" i="25"/>
  <c r="M144" i="25"/>
  <c r="Q144" i="25"/>
  <c r="O144" i="25"/>
  <c r="AP83" i="26"/>
  <c r="Z83" i="26" s="1"/>
  <c r="S83" i="26"/>
  <c r="N83" i="26"/>
  <c r="P83" i="26"/>
  <c r="O83" i="26"/>
  <c r="Q83" i="26"/>
  <c r="T83" i="26"/>
  <c r="U83" i="26"/>
  <c r="M83" i="26"/>
  <c r="R83" i="26"/>
  <c r="AP123" i="25"/>
  <c r="AG123" i="25" s="1"/>
  <c r="U123" i="25"/>
  <c r="O123" i="25"/>
  <c r="N123" i="25"/>
  <c r="Q123" i="25"/>
  <c r="M123" i="25"/>
  <c r="P123" i="25"/>
  <c r="T123" i="25"/>
  <c r="R123" i="25"/>
  <c r="S123" i="25"/>
  <c r="AP170" i="25"/>
  <c r="N170" i="25"/>
  <c r="Q170" i="25"/>
  <c r="S170" i="25"/>
  <c r="U170" i="25"/>
  <c r="M170" i="25"/>
  <c r="O170" i="25"/>
  <c r="P170" i="25"/>
  <c r="T170" i="25"/>
  <c r="R170" i="25"/>
  <c r="AP25" i="25"/>
  <c r="U25" i="25"/>
  <c r="N25" i="25"/>
  <c r="Q25" i="25"/>
  <c r="O25" i="25"/>
  <c r="M25" i="25"/>
  <c r="S25" i="25"/>
  <c r="R25" i="25"/>
  <c r="P25" i="25"/>
  <c r="T25" i="25"/>
  <c r="AP130" i="25"/>
  <c r="AF130" i="25" s="1"/>
  <c r="S130" i="25"/>
  <c r="N130" i="25"/>
  <c r="U130" i="25"/>
  <c r="R130" i="25"/>
  <c r="O130" i="25"/>
  <c r="P130" i="25"/>
  <c r="M130" i="25"/>
  <c r="Q130" i="25"/>
  <c r="T130" i="25"/>
  <c r="AP57" i="25"/>
  <c r="AH57" i="25" s="1"/>
  <c r="U57" i="25"/>
  <c r="Q57" i="25"/>
  <c r="O57" i="25"/>
  <c r="M57" i="25"/>
  <c r="R57" i="25"/>
  <c r="N57" i="25"/>
  <c r="S57" i="25"/>
  <c r="P57" i="25"/>
  <c r="T57" i="25"/>
  <c r="AP59" i="26"/>
  <c r="AB59" i="26" s="1"/>
  <c r="R59" i="26"/>
  <c r="P59" i="26"/>
  <c r="O59" i="26"/>
  <c r="Q59" i="26"/>
  <c r="N59" i="26"/>
  <c r="T59" i="26"/>
  <c r="U59" i="26"/>
  <c r="M59" i="26"/>
  <c r="S59" i="26"/>
  <c r="O117" i="25"/>
  <c r="AP117" i="25"/>
  <c r="AG117" i="25" s="1"/>
  <c r="R117" i="25"/>
  <c r="S117" i="25"/>
  <c r="N117" i="25"/>
  <c r="T117" i="25"/>
  <c r="U117" i="25"/>
  <c r="Q117" i="25"/>
  <c r="P117" i="25"/>
  <c r="M117" i="25"/>
  <c r="AP39" i="25"/>
  <c r="AE39" i="25" s="1"/>
  <c r="R39" i="25"/>
  <c r="Q39" i="25"/>
  <c r="S39" i="25"/>
  <c r="O39" i="25"/>
  <c r="M39" i="25"/>
  <c r="U39" i="25"/>
  <c r="N39" i="25"/>
  <c r="T39" i="25"/>
  <c r="P39" i="25"/>
  <c r="AP132" i="25"/>
  <c r="AD132" i="25" s="1"/>
  <c r="S132" i="25"/>
  <c r="N132" i="25"/>
  <c r="T132" i="25"/>
  <c r="R132" i="25"/>
  <c r="Q132" i="25"/>
  <c r="M132" i="25"/>
  <c r="U132" i="25"/>
  <c r="O132" i="25"/>
  <c r="P132" i="25"/>
  <c r="AP136" i="25"/>
  <c r="AA136" i="25" s="1"/>
  <c r="S136" i="25"/>
  <c r="N136" i="25"/>
  <c r="M136" i="25"/>
  <c r="U136" i="25"/>
  <c r="P136" i="25"/>
  <c r="Q136" i="25"/>
  <c r="O136" i="25"/>
  <c r="R136" i="25"/>
  <c r="T136" i="25"/>
  <c r="M50" i="26"/>
  <c r="AP50" i="26"/>
  <c r="AM50" i="26" s="1"/>
  <c r="U50" i="26"/>
  <c r="O50" i="26"/>
  <c r="N50" i="26"/>
  <c r="S50" i="26"/>
  <c r="Q50" i="26"/>
  <c r="R50" i="26"/>
  <c r="P50" i="26"/>
  <c r="T50" i="26"/>
  <c r="AP115" i="25"/>
  <c r="N115" i="25"/>
  <c r="U115" i="25"/>
  <c r="O115" i="25"/>
  <c r="Q115" i="25"/>
  <c r="M115" i="25"/>
  <c r="T115" i="25"/>
  <c r="P115" i="25"/>
  <c r="S115" i="25"/>
  <c r="R115" i="25"/>
  <c r="AP161" i="25"/>
  <c r="AO161" i="25" s="1"/>
  <c r="M161" i="25"/>
  <c r="U161" i="25"/>
  <c r="O161" i="25"/>
  <c r="S161" i="25"/>
  <c r="N161" i="25"/>
  <c r="R161" i="25"/>
  <c r="T161" i="25"/>
  <c r="Q161" i="25"/>
  <c r="P161" i="25"/>
  <c r="AP17" i="25"/>
  <c r="O17" i="25"/>
  <c r="N17" i="25"/>
  <c r="M17" i="25"/>
  <c r="U17" i="25"/>
  <c r="Q17" i="25"/>
  <c r="S17" i="25"/>
  <c r="R17" i="25"/>
  <c r="P17" i="25"/>
  <c r="T17" i="25"/>
  <c r="AP126" i="25"/>
  <c r="AM126" i="25" s="1"/>
  <c r="Q126" i="25"/>
  <c r="N126" i="25"/>
  <c r="S126" i="25"/>
  <c r="T126" i="25"/>
  <c r="R126" i="25"/>
  <c r="U126" i="25"/>
  <c r="M126" i="25"/>
  <c r="O126" i="25"/>
  <c r="P126" i="25"/>
  <c r="AP53" i="25"/>
  <c r="R53" i="25"/>
  <c r="N53" i="25"/>
  <c r="Q53" i="25"/>
  <c r="O53" i="25"/>
  <c r="M53" i="25"/>
  <c r="S53" i="25"/>
  <c r="U53" i="25"/>
  <c r="P53" i="25"/>
  <c r="T53" i="25"/>
  <c r="AP46" i="26"/>
  <c r="AD46" i="26" s="1"/>
  <c r="S46" i="26"/>
  <c r="O46" i="26"/>
  <c r="M46" i="26"/>
  <c r="N46" i="26"/>
  <c r="Q46" i="26"/>
  <c r="R46" i="26"/>
  <c r="U46" i="26"/>
  <c r="P46" i="26"/>
  <c r="T46" i="26"/>
  <c r="AP113" i="25"/>
  <c r="AB113" i="25" s="1"/>
  <c r="N113" i="25"/>
  <c r="O113" i="25"/>
  <c r="S113" i="25"/>
  <c r="R113" i="25"/>
  <c r="M113" i="25"/>
  <c r="T113" i="25"/>
  <c r="U113" i="25"/>
  <c r="Q113" i="25"/>
  <c r="P113" i="25"/>
  <c r="AP35" i="25"/>
  <c r="AJ35" i="25" s="1"/>
  <c r="M35" i="25"/>
  <c r="Q35" i="25"/>
  <c r="R35" i="25"/>
  <c r="U35" i="25"/>
  <c r="S35" i="25"/>
  <c r="N35" i="25"/>
  <c r="O35" i="25"/>
  <c r="P35" i="25"/>
  <c r="T35" i="25"/>
  <c r="AP167" i="25"/>
  <c r="X167" i="25" s="1"/>
  <c r="Q167" i="25"/>
  <c r="R167" i="25"/>
  <c r="O167" i="25"/>
  <c r="M167" i="25"/>
  <c r="N167" i="25"/>
  <c r="S167" i="25"/>
  <c r="U167" i="25"/>
  <c r="P167" i="25"/>
  <c r="T167" i="25"/>
  <c r="AP152" i="25"/>
  <c r="AI152" i="25" s="1"/>
  <c r="S152" i="25"/>
  <c r="N152" i="25"/>
  <c r="M152" i="25"/>
  <c r="U152" i="25"/>
  <c r="P152" i="25"/>
  <c r="Q152" i="25"/>
  <c r="O152" i="25"/>
  <c r="T152" i="25"/>
  <c r="R152" i="25"/>
  <c r="AP10" i="25"/>
  <c r="S10" i="25"/>
  <c r="N10" i="25"/>
  <c r="Q10" i="25"/>
  <c r="M10" i="25"/>
  <c r="P10" i="25"/>
  <c r="R10" i="25"/>
  <c r="T10" i="25"/>
  <c r="O10" i="25"/>
  <c r="U10" i="25"/>
  <c r="AP131" i="25"/>
  <c r="AC131" i="25" s="1"/>
  <c r="N131" i="25"/>
  <c r="U131" i="25"/>
  <c r="M131" i="25"/>
  <c r="R131" i="25"/>
  <c r="O131" i="25"/>
  <c r="S131" i="25"/>
  <c r="Q131" i="25"/>
  <c r="P131" i="25"/>
  <c r="T131" i="25"/>
  <c r="AP61" i="26"/>
  <c r="W61" i="26" s="1"/>
  <c r="N61" i="26"/>
  <c r="O61" i="26"/>
  <c r="Q61" i="26"/>
  <c r="U61" i="26"/>
  <c r="S61" i="26"/>
  <c r="M61" i="26"/>
  <c r="P61" i="26"/>
  <c r="T61" i="26"/>
  <c r="R61" i="26"/>
  <c r="AP33" i="25"/>
  <c r="O33" i="25"/>
  <c r="N33" i="25"/>
  <c r="R33" i="25"/>
  <c r="Q33" i="25"/>
  <c r="S33" i="25"/>
  <c r="U33" i="25"/>
  <c r="M33" i="25"/>
  <c r="P33" i="25"/>
  <c r="T33" i="25"/>
  <c r="AP134" i="25"/>
  <c r="AD134" i="25" s="1"/>
  <c r="Q134" i="25"/>
  <c r="N134" i="25"/>
  <c r="S134" i="25"/>
  <c r="O134" i="25"/>
  <c r="T134" i="25"/>
  <c r="R134" i="25"/>
  <c r="M134" i="25"/>
  <c r="U134" i="25"/>
  <c r="P134" i="25"/>
  <c r="AP63" i="25"/>
  <c r="AF63" i="25" s="1"/>
  <c r="N63" i="25"/>
  <c r="S63" i="25"/>
  <c r="U63" i="25"/>
  <c r="M63" i="25"/>
  <c r="O63" i="25"/>
  <c r="Q63" i="25"/>
  <c r="R63" i="25"/>
  <c r="P63" i="25"/>
  <c r="T63" i="25"/>
  <c r="AP78" i="26"/>
  <c r="AD78" i="26" s="1"/>
  <c r="R78" i="26"/>
  <c r="N78" i="26"/>
  <c r="Q78" i="26"/>
  <c r="U78" i="26"/>
  <c r="O78" i="26"/>
  <c r="S78" i="26"/>
  <c r="M78" i="26"/>
  <c r="T78" i="26"/>
  <c r="P78" i="26"/>
  <c r="R121" i="25"/>
  <c r="AP121" i="25"/>
  <c r="AD121" i="25" s="1"/>
  <c r="O121" i="25"/>
  <c r="N121" i="25"/>
  <c r="M121" i="25"/>
  <c r="S121" i="25"/>
  <c r="T121" i="25"/>
  <c r="Q121" i="25"/>
  <c r="U121" i="25"/>
  <c r="P121" i="25"/>
  <c r="AP44" i="25"/>
  <c r="AK44" i="25" s="1"/>
  <c r="Q44" i="25"/>
  <c r="S44" i="25"/>
  <c r="N44" i="25"/>
  <c r="M44" i="25"/>
  <c r="P44" i="25"/>
  <c r="O44" i="25"/>
  <c r="R44" i="25"/>
  <c r="U44" i="25"/>
  <c r="T44" i="25"/>
  <c r="AP163" i="24"/>
  <c r="AL163" i="24" s="1"/>
  <c r="AP138" i="24"/>
  <c r="AP74" i="24"/>
  <c r="AO74" i="24" s="1"/>
  <c r="AP9" i="24"/>
  <c r="AE9" i="24" s="1"/>
  <c r="AP119" i="24"/>
  <c r="AP54" i="24"/>
  <c r="AM54" i="24" s="1"/>
  <c r="AP155" i="24"/>
  <c r="AF155" i="24" s="1"/>
  <c r="AP67" i="24"/>
  <c r="Y67" i="24" s="1"/>
  <c r="Q67" i="24"/>
  <c r="S67" i="24"/>
  <c r="N67" i="24"/>
  <c r="O67" i="24"/>
  <c r="T67" i="24"/>
  <c r="M67" i="24"/>
  <c r="U67" i="24"/>
  <c r="R67" i="24"/>
  <c r="P67" i="24"/>
  <c r="AP58" i="23"/>
  <c r="AC58" i="23" s="1"/>
  <c r="AP118" i="24"/>
  <c r="AH118" i="24" s="1"/>
  <c r="AP53" i="24"/>
  <c r="W53" i="24" s="1"/>
  <c r="AP173" i="24"/>
  <c r="AO173" i="24" s="1"/>
  <c r="AP141" i="24"/>
  <c r="W141" i="24" s="1"/>
  <c r="AP109" i="24"/>
  <c r="Y109" i="24" s="1"/>
  <c r="AP77" i="24"/>
  <c r="W77" i="24" s="1"/>
  <c r="AP44" i="24"/>
  <c r="AK44" i="24" s="1"/>
  <c r="AP12" i="24"/>
  <c r="W12" i="24" s="1"/>
  <c r="AP156" i="24"/>
  <c r="AA156" i="24" s="1"/>
  <c r="AP124" i="24"/>
  <c r="W124" i="24" s="1"/>
  <c r="AP92" i="24"/>
  <c r="AI92" i="24" s="1"/>
  <c r="AP60" i="24"/>
  <c r="AF60" i="24" s="1"/>
  <c r="AP27" i="24"/>
  <c r="X27" i="24" s="1"/>
  <c r="AP147" i="24"/>
  <c r="AD147" i="24" s="1"/>
  <c r="V3" i="21"/>
  <c r="V11" i="21"/>
  <c r="V19" i="21"/>
  <c r="V27" i="21"/>
  <c r="V35" i="21"/>
  <c r="V43" i="21"/>
  <c r="V51" i="21"/>
  <c r="V59" i="19"/>
  <c r="U59" i="19" s="1"/>
  <c r="V67" i="19"/>
  <c r="O67" i="19" s="1"/>
  <c r="V75" i="19"/>
  <c r="V83" i="19"/>
  <c r="V91" i="19"/>
  <c r="V99" i="19"/>
  <c r="V107" i="19"/>
  <c r="V115" i="19"/>
  <c r="V123" i="19"/>
  <c r="V131" i="19"/>
  <c r="P131" i="19" s="1"/>
  <c r="V139" i="19"/>
  <c r="V147" i="19"/>
  <c r="V155" i="19"/>
  <c r="V163" i="19"/>
  <c r="V171" i="19"/>
  <c r="V4" i="21"/>
  <c r="V12" i="21"/>
  <c r="V20" i="21"/>
  <c r="V28" i="21"/>
  <c r="V36" i="21"/>
  <c r="T36" i="21" s="1"/>
  <c r="V44" i="21"/>
  <c r="V52" i="21"/>
  <c r="V60" i="19"/>
  <c r="Q60" i="19" s="1"/>
  <c r="V68" i="19"/>
  <c r="V76" i="19"/>
  <c r="V84" i="19"/>
  <c r="V92" i="19"/>
  <c r="V100" i="19"/>
  <c r="V108" i="19"/>
  <c r="U108" i="19" s="1"/>
  <c r="V116" i="19"/>
  <c r="V124" i="19"/>
  <c r="V132" i="19"/>
  <c r="V140" i="19"/>
  <c r="V148" i="19"/>
  <c r="V156" i="19"/>
  <c r="V164" i="19"/>
  <c r="V172" i="19"/>
  <c r="S172" i="19" s="1"/>
  <c r="V5" i="21"/>
  <c r="V13" i="21"/>
  <c r="M13" i="21" s="1"/>
  <c r="V21" i="21"/>
  <c r="V29" i="21"/>
  <c r="V37" i="21"/>
  <c r="T37" i="21" s="1"/>
  <c r="V45" i="21"/>
  <c r="V2" i="21"/>
  <c r="V53" i="19"/>
  <c r="V61" i="19"/>
  <c r="V69" i="19"/>
  <c r="V77" i="19"/>
  <c r="V85" i="19"/>
  <c r="V93" i="19"/>
  <c r="V101" i="19"/>
  <c r="V109" i="19"/>
  <c r="V117" i="19"/>
  <c r="V125" i="19"/>
  <c r="V133" i="19"/>
  <c r="V141" i="19"/>
  <c r="V149" i="19"/>
  <c r="V157" i="19"/>
  <c r="V165" i="19"/>
  <c r="V173" i="19"/>
  <c r="V6" i="21"/>
  <c r="V38" i="21"/>
  <c r="V82" i="19"/>
  <c r="V114" i="19"/>
  <c r="V146" i="19"/>
  <c r="V18" i="21"/>
  <c r="V126" i="19"/>
  <c r="V10" i="21"/>
  <c r="V42" i="21"/>
  <c r="Q42" i="21" s="1"/>
  <c r="V70" i="19"/>
  <c r="V102" i="19"/>
  <c r="V134" i="19"/>
  <c r="V166" i="19"/>
  <c r="V94" i="19"/>
  <c r="V14" i="21"/>
  <c r="V46" i="21"/>
  <c r="V74" i="19"/>
  <c r="V106" i="19"/>
  <c r="V138" i="19"/>
  <c r="V170" i="19"/>
  <c r="V78" i="19"/>
  <c r="V142" i="19"/>
  <c r="V7" i="21"/>
  <c r="V15" i="21"/>
  <c r="V23" i="21"/>
  <c r="V31" i="21"/>
  <c r="V39" i="21"/>
  <c r="V47" i="21"/>
  <c r="V55" i="19"/>
  <c r="V63" i="19"/>
  <c r="V71" i="19"/>
  <c r="V79" i="19"/>
  <c r="N79" i="19" s="1"/>
  <c r="V87" i="19"/>
  <c r="V95" i="19"/>
  <c r="V103" i="19"/>
  <c r="S103" i="19" s="1"/>
  <c r="V111" i="19"/>
  <c r="V119" i="19"/>
  <c r="V127" i="19"/>
  <c r="V135" i="19"/>
  <c r="V143" i="19"/>
  <c r="P143" i="19" s="1"/>
  <c r="V151" i="19"/>
  <c r="V159" i="19"/>
  <c r="V167" i="19"/>
  <c r="V175" i="19"/>
  <c r="V8" i="21"/>
  <c r="V16" i="21"/>
  <c r="V24" i="21"/>
  <c r="V32" i="21"/>
  <c r="V40" i="21"/>
  <c r="V48" i="21"/>
  <c r="O48" i="21" s="1"/>
  <c r="V56" i="19"/>
  <c r="P56" i="19" s="1"/>
  <c r="V64" i="19"/>
  <c r="V72" i="19"/>
  <c r="V80" i="19"/>
  <c r="V88" i="19"/>
  <c r="V96" i="19"/>
  <c r="V104" i="19"/>
  <c r="V112" i="19"/>
  <c r="V120" i="19"/>
  <c r="T120" i="19" s="1"/>
  <c r="V128" i="19"/>
  <c r="V136" i="19"/>
  <c r="V144" i="19"/>
  <c r="V152" i="19"/>
  <c r="V160" i="19"/>
  <c r="N160" i="19" s="1"/>
  <c r="V168" i="19"/>
  <c r="V176" i="19"/>
  <c r="V9" i="21"/>
  <c r="V17" i="21"/>
  <c r="V25" i="21"/>
  <c r="V33" i="21"/>
  <c r="V41" i="21"/>
  <c r="V49" i="21"/>
  <c r="V65" i="19"/>
  <c r="V97" i="19"/>
  <c r="V129" i="19"/>
  <c r="V161" i="19"/>
  <c r="V66" i="19"/>
  <c r="T66" i="19" s="1"/>
  <c r="V62" i="19"/>
  <c r="V86" i="19"/>
  <c r="V174" i="19"/>
  <c r="N174" i="19" s="1"/>
  <c r="V122" i="19"/>
  <c r="V73" i="19"/>
  <c r="V105" i="19"/>
  <c r="V137" i="19"/>
  <c r="V169" i="19"/>
  <c r="V98" i="19"/>
  <c r="Q98" i="19" s="1"/>
  <c r="V158" i="19"/>
  <c r="V118" i="19"/>
  <c r="V30" i="21"/>
  <c r="V154" i="19"/>
  <c r="V81" i="19"/>
  <c r="V113" i="19"/>
  <c r="V145" i="19"/>
  <c r="V177" i="19"/>
  <c r="V130" i="19"/>
  <c r="V26" i="21"/>
  <c r="V150" i="19"/>
  <c r="V58" i="19"/>
  <c r="V34" i="21"/>
  <c r="V57" i="19"/>
  <c r="V89" i="19"/>
  <c r="V121" i="19"/>
  <c r="V153" i="19"/>
  <c r="V22" i="21"/>
  <c r="V162" i="19"/>
  <c r="S162" i="19" s="1"/>
  <c r="V54" i="19"/>
  <c r="V50" i="21"/>
  <c r="V90" i="19"/>
  <c r="V110" i="19"/>
  <c r="M110" i="19" s="1"/>
  <c r="AP118" i="25"/>
  <c r="AG118" i="25" s="1"/>
  <c r="S118" i="25"/>
  <c r="N118" i="25"/>
  <c r="Q118" i="25"/>
  <c r="U118" i="25"/>
  <c r="P118" i="25"/>
  <c r="R118" i="25"/>
  <c r="O118" i="25"/>
  <c r="T118" i="25"/>
  <c r="M118" i="25"/>
  <c r="AP157" i="25"/>
  <c r="AF157" i="25" s="1"/>
  <c r="N157" i="25"/>
  <c r="O157" i="25"/>
  <c r="U157" i="25"/>
  <c r="R157" i="25"/>
  <c r="S157" i="25"/>
  <c r="M157" i="25"/>
  <c r="P157" i="25"/>
  <c r="Q157" i="25"/>
  <c r="T157" i="25"/>
  <c r="F16" i="24"/>
  <c r="D16" i="24"/>
  <c r="J16" i="24"/>
  <c r="H16" i="24"/>
  <c r="G16" i="24"/>
  <c r="E16" i="24"/>
  <c r="C16" i="24"/>
  <c r="I16" i="24"/>
  <c r="K16" i="24"/>
  <c r="F110" i="24"/>
  <c r="D110" i="24"/>
  <c r="I110" i="24"/>
  <c r="H110" i="24"/>
  <c r="G110" i="24"/>
  <c r="J110" i="24"/>
  <c r="K110" i="24"/>
  <c r="E110" i="24"/>
  <c r="C110" i="24"/>
  <c r="J39" i="24"/>
  <c r="E39" i="24"/>
  <c r="D39" i="24"/>
  <c r="H39" i="24"/>
  <c r="I39" i="24"/>
  <c r="F39" i="24"/>
  <c r="C39" i="24"/>
  <c r="G39" i="24"/>
  <c r="K39" i="24"/>
  <c r="AP67" i="26"/>
  <c r="AJ67" i="26" s="1"/>
  <c r="R67" i="26"/>
  <c r="N67" i="26"/>
  <c r="P67" i="26"/>
  <c r="O67" i="26"/>
  <c r="Q67" i="26"/>
  <c r="T67" i="26"/>
  <c r="U67" i="26"/>
  <c r="S67" i="26"/>
  <c r="M67" i="26"/>
  <c r="AP77" i="25"/>
  <c r="AG77" i="25" s="1"/>
  <c r="O77" i="25"/>
  <c r="S77" i="25"/>
  <c r="M77" i="25"/>
  <c r="R77" i="25"/>
  <c r="Q77" i="25"/>
  <c r="T77" i="25"/>
  <c r="U77" i="25"/>
  <c r="N77" i="25"/>
  <c r="P77" i="25"/>
  <c r="AP155" i="25"/>
  <c r="X155" i="25" s="1"/>
  <c r="R155" i="25"/>
  <c r="O155" i="25"/>
  <c r="S155" i="25"/>
  <c r="N155" i="25"/>
  <c r="U155" i="25"/>
  <c r="Q155" i="25"/>
  <c r="M155" i="25"/>
  <c r="P155" i="25"/>
  <c r="T155" i="25"/>
  <c r="AP47" i="24"/>
  <c r="AG47" i="24" s="1"/>
  <c r="AP176" i="24"/>
  <c r="AF176" i="24" s="1"/>
  <c r="AP129" i="24"/>
  <c r="AE129" i="24" s="1"/>
  <c r="S129" i="24"/>
  <c r="N129" i="24"/>
  <c r="M129" i="24"/>
  <c r="P129" i="24"/>
  <c r="T129" i="24"/>
  <c r="Q129" i="24"/>
  <c r="O129" i="24"/>
  <c r="R129" i="24"/>
  <c r="U129" i="24"/>
  <c r="AP158" i="24"/>
  <c r="AG158" i="24" s="1"/>
  <c r="Q158" i="24"/>
  <c r="O158" i="24"/>
  <c r="U158" i="24"/>
  <c r="S158" i="24"/>
  <c r="R158" i="24"/>
  <c r="N158" i="24"/>
  <c r="M158" i="24"/>
  <c r="P158" i="24"/>
  <c r="T158" i="24"/>
  <c r="AP95" i="24"/>
  <c r="AG95" i="24" s="1"/>
  <c r="AP2" i="24"/>
  <c r="AM2" i="24" s="1"/>
  <c r="I62" i="24"/>
  <c r="D62" i="24"/>
  <c r="H62" i="24"/>
  <c r="F62" i="24"/>
  <c r="G62" i="24"/>
  <c r="J62" i="24"/>
  <c r="K62" i="24"/>
  <c r="E62" i="24"/>
  <c r="C62" i="24"/>
  <c r="F84" i="24"/>
  <c r="G84" i="24"/>
  <c r="K84" i="24"/>
  <c r="E84" i="24"/>
  <c r="H84" i="24"/>
  <c r="I84" i="24"/>
  <c r="D84" i="24"/>
  <c r="C84" i="24"/>
  <c r="J84" i="24"/>
  <c r="C36" i="21"/>
  <c r="G36" i="21"/>
  <c r="H36" i="21"/>
  <c r="I36" i="21"/>
  <c r="F36" i="21"/>
  <c r="D36" i="21"/>
  <c r="E36" i="21"/>
  <c r="J36" i="21"/>
  <c r="K36" i="21"/>
  <c r="E103" i="19"/>
  <c r="I103" i="19"/>
  <c r="J103" i="19"/>
  <c r="D103" i="19"/>
  <c r="C103" i="19"/>
  <c r="H103" i="19"/>
  <c r="G103" i="19"/>
  <c r="F103" i="19"/>
  <c r="K103" i="19"/>
  <c r="C66" i="19"/>
  <c r="H66" i="19"/>
  <c r="G66" i="19"/>
  <c r="F66" i="19"/>
  <c r="K66" i="19"/>
  <c r="J66" i="19"/>
  <c r="D66" i="19"/>
  <c r="E66" i="19"/>
  <c r="I66" i="19"/>
  <c r="I56" i="19"/>
  <c r="E56" i="19"/>
  <c r="F56" i="19"/>
  <c r="K56" i="19"/>
  <c r="J56" i="19"/>
  <c r="D56" i="19"/>
  <c r="C56" i="19"/>
  <c r="H56" i="19"/>
  <c r="G56" i="19"/>
  <c r="E60" i="19"/>
  <c r="I60" i="19"/>
  <c r="F60" i="19"/>
  <c r="K60" i="19"/>
  <c r="J60" i="19"/>
  <c r="D60" i="19"/>
  <c r="C60" i="19"/>
  <c r="H60" i="19"/>
  <c r="G60" i="19"/>
  <c r="E59" i="19"/>
  <c r="I59" i="19"/>
  <c r="C59" i="19"/>
  <c r="H59" i="19"/>
  <c r="G59" i="19"/>
  <c r="F59" i="19"/>
  <c r="K59" i="19"/>
  <c r="J59" i="19"/>
  <c r="D59" i="19"/>
  <c r="F164" i="24"/>
  <c r="G164" i="24"/>
  <c r="K164" i="24"/>
  <c r="J164" i="24"/>
  <c r="E164" i="24"/>
  <c r="H164" i="24"/>
  <c r="C164" i="24"/>
  <c r="I164" i="24"/>
  <c r="D164" i="24"/>
  <c r="E107" i="24"/>
  <c r="H107" i="24"/>
  <c r="J107" i="24"/>
  <c r="I107" i="24"/>
  <c r="D107" i="24"/>
  <c r="C107" i="24"/>
  <c r="G107" i="24"/>
  <c r="K107" i="24"/>
  <c r="F107" i="24"/>
  <c r="F128" i="24"/>
  <c r="C128" i="24"/>
  <c r="G128" i="24"/>
  <c r="J128" i="24"/>
  <c r="K128" i="24"/>
  <c r="E128" i="24"/>
  <c r="D128" i="24"/>
  <c r="H128" i="24"/>
  <c r="I128" i="24"/>
  <c r="T2" i="24"/>
  <c r="R2" i="24"/>
  <c r="N2" i="24"/>
  <c r="K2" i="24"/>
  <c r="U2" i="24"/>
  <c r="E2" i="24"/>
  <c r="M2" i="24"/>
  <c r="F2" i="24"/>
  <c r="J2" i="24"/>
  <c r="Q2" i="24"/>
  <c r="I2" i="24"/>
  <c r="C2" i="24"/>
  <c r="D2" i="24"/>
  <c r="P2" i="24"/>
  <c r="G2" i="24"/>
  <c r="H2" i="24"/>
  <c r="O2" i="24"/>
  <c r="S2" i="24"/>
  <c r="E115" i="24"/>
  <c r="D115" i="24"/>
  <c r="J115" i="24"/>
  <c r="I115" i="24"/>
  <c r="H115" i="24"/>
  <c r="K115" i="24"/>
  <c r="F115" i="24"/>
  <c r="C115" i="24"/>
  <c r="G115" i="24"/>
  <c r="E103" i="24"/>
  <c r="I103" i="24"/>
  <c r="G103" i="24"/>
  <c r="K103" i="24"/>
  <c r="J103" i="24"/>
  <c r="D103" i="24"/>
  <c r="F103" i="24"/>
  <c r="C103" i="24"/>
  <c r="H103" i="24"/>
  <c r="F154" i="24"/>
  <c r="I154" i="24"/>
  <c r="D154" i="24"/>
  <c r="H154" i="24"/>
  <c r="E154" i="24"/>
  <c r="C154" i="24"/>
  <c r="G154" i="24"/>
  <c r="K154" i="24"/>
  <c r="J154" i="24"/>
  <c r="F90" i="24"/>
  <c r="H90" i="24"/>
  <c r="D90" i="24"/>
  <c r="I90" i="24"/>
  <c r="E90" i="24"/>
  <c r="C90" i="24"/>
  <c r="G90" i="24"/>
  <c r="K90" i="24"/>
  <c r="J90" i="24"/>
  <c r="C25" i="24"/>
  <c r="H25" i="24"/>
  <c r="K25" i="24"/>
  <c r="G25" i="24"/>
  <c r="I25" i="24"/>
  <c r="J25" i="24"/>
  <c r="D25" i="24"/>
  <c r="E25" i="24"/>
  <c r="F25" i="24"/>
  <c r="H125" i="24"/>
  <c r="K125" i="24"/>
  <c r="F125" i="24"/>
  <c r="C125" i="24"/>
  <c r="E125" i="24"/>
  <c r="I125" i="24"/>
  <c r="D125" i="24"/>
  <c r="G125" i="24"/>
  <c r="J125" i="24"/>
  <c r="H61" i="24"/>
  <c r="K61" i="24"/>
  <c r="C61" i="24"/>
  <c r="E61" i="24"/>
  <c r="I61" i="24"/>
  <c r="D61" i="24"/>
  <c r="F61" i="24"/>
  <c r="J61" i="24"/>
  <c r="G61" i="24"/>
  <c r="F148" i="24"/>
  <c r="G148" i="24"/>
  <c r="K148" i="24"/>
  <c r="J148" i="24"/>
  <c r="E148" i="24"/>
  <c r="H148" i="24"/>
  <c r="I148" i="24"/>
  <c r="C148" i="24"/>
  <c r="D148" i="24"/>
  <c r="E91" i="24"/>
  <c r="H91" i="24"/>
  <c r="J91" i="24"/>
  <c r="D91" i="24"/>
  <c r="I91" i="24"/>
  <c r="C91" i="24"/>
  <c r="G91" i="24"/>
  <c r="K91" i="24"/>
  <c r="F91" i="24"/>
  <c r="F120" i="24"/>
  <c r="K120" i="24"/>
  <c r="J120" i="24"/>
  <c r="C120" i="24"/>
  <c r="E120" i="24"/>
  <c r="D120" i="24"/>
  <c r="H120" i="24"/>
  <c r="I120" i="24"/>
  <c r="G120" i="24"/>
  <c r="S170" i="24"/>
  <c r="Q170" i="24"/>
  <c r="O170" i="24"/>
  <c r="M170" i="24"/>
  <c r="N170" i="24"/>
  <c r="R170" i="24"/>
  <c r="I170" i="24"/>
  <c r="H170" i="24"/>
  <c r="U170" i="24"/>
  <c r="D170" i="24"/>
  <c r="F170" i="24"/>
  <c r="P170" i="24"/>
  <c r="T170" i="24"/>
  <c r="E170" i="24"/>
  <c r="C170" i="24"/>
  <c r="G170" i="24"/>
  <c r="K170" i="24"/>
  <c r="J170" i="24"/>
  <c r="N99" i="24"/>
  <c r="Q99" i="24"/>
  <c r="O99" i="24"/>
  <c r="H99" i="24"/>
  <c r="D99" i="24"/>
  <c r="E99" i="24"/>
  <c r="J99" i="24"/>
  <c r="I99" i="24"/>
  <c r="U99" i="24"/>
  <c r="T99" i="24"/>
  <c r="M99" i="24"/>
  <c r="K99" i="24"/>
  <c r="S99" i="24"/>
  <c r="F99" i="24"/>
  <c r="C99" i="24"/>
  <c r="G99" i="24"/>
  <c r="P99" i="24"/>
  <c r="R99" i="24"/>
  <c r="E95" i="24"/>
  <c r="O95" i="24"/>
  <c r="D95" i="24"/>
  <c r="H95" i="24"/>
  <c r="S95" i="24"/>
  <c r="N95" i="24"/>
  <c r="I95" i="24"/>
  <c r="F95" i="24"/>
  <c r="Q95" i="24"/>
  <c r="P95" i="24"/>
  <c r="C95" i="24"/>
  <c r="J95" i="24"/>
  <c r="U95" i="24"/>
  <c r="T95" i="24"/>
  <c r="R95" i="24"/>
  <c r="G95" i="24"/>
  <c r="K95" i="24"/>
  <c r="M95" i="24"/>
  <c r="Q150" i="24"/>
  <c r="N150" i="24"/>
  <c r="R150" i="24"/>
  <c r="D150" i="24"/>
  <c r="M150" i="24"/>
  <c r="H150" i="24"/>
  <c r="O150" i="24"/>
  <c r="S150" i="24"/>
  <c r="F150" i="24"/>
  <c r="I150" i="24"/>
  <c r="U150" i="24"/>
  <c r="P150" i="24"/>
  <c r="T150" i="24"/>
  <c r="G150" i="24"/>
  <c r="K150" i="24"/>
  <c r="J150" i="24"/>
  <c r="C150" i="24"/>
  <c r="E150" i="24"/>
  <c r="S86" i="24"/>
  <c r="R86" i="24"/>
  <c r="M86" i="24"/>
  <c r="D86" i="24"/>
  <c r="I86" i="24"/>
  <c r="H86" i="24"/>
  <c r="F86" i="24"/>
  <c r="Q86" i="24"/>
  <c r="O86" i="24"/>
  <c r="N86" i="24"/>
  <c r="U86" i="24"/>
  <c r="T86" i="24"/>
  <c r="G86" i="24"/>
  <c r="K86" i="24"/>
  <c r="J86" i="24"/>
  <c r="P86" i="24"/>
  <c r="E86" i="24"/>
  <c r="C86" i="24"/>
  <c r="N21" i="24"/>
  <c r="H21" i="24"/>
  <c r="S21" i="24"/>
  <c r="C21" i="24"/>
  <c r="P21" i="24"/>
  <c r="T21" i="24"/>
  <c r="M21" i="24"/>
  <c r="K21" i="24"/>
  <c r="R21" i="24"/>
  <c r="J21" i="24"/>
  <c r="I21" i="24"/>
  <c r="F21" i="24"/>
  <c r="E21" i="24"/>
  <c r="D21" i="24"/>
  <c r="G21" i="24"/>
  <c r="U21" i="24"/>
  <c r="O21" i="24"/>
  <c r="Q21" i="24"/>
  <c r="H121" i="24"/>
  <c r="K121" i="24"/>
  <c r="F121" i="24"/>
  <c r="C121" i="24"/>
  <c r="D121" i="24"/>
  <c r="J121" i="24"/>
  <c r="G121" i="24"/>
  <c r="E121" i="24"/>
  <c r="I121" i="24"/>
  <c r="O56" i="24"/>
  <c r="F56" i="24"/>
  <c r="R56" i="24"/>
  <c r="N56" i="24"/>
  <c r="Q56" i="24"/>
  <c r="U56" i="24"/>
  <c r="M56" i="24"/>
  <c r="S56" i="24"/>
  <c r="K56" i="24"/>
  <c r="E56" i="24"/>
  <c r="C56" i="24"/>
  <c r="G56" i="24"/>
  <c r="I56" i="24"/>
  <c r="P56" i="24"/>
  <c r="D56" i="24"/>
  <c r="T56" i="24"/>
  <c r="J56" i="24"/>
  <c r="H56" i="24"/>
  <c r="O124" i="24"/>
  <c r="M124" i="24"/>
  <c r="S124" i="24"/>
  <c r="U124" i="24"/>
  <c r="N124" i="24"/>
  <c r="F124" i="24"/>
  <c r="R124" i="24"/>
  <c r="Q124" i="24"/>
  <c r="C124" i="24"/>
  <c r="J124" i="24"/>
  <c r="G124" i="24"/>
  <c r="E124" i="24"/>
  <c r="T124" i="24"/>
  <c r="I124" i="24"/>
  <c r="K124" i="24"/>
  <c r="D124" i="24"/>
  <c r="H124" i="24"/>
  <c r="P124" i="24"/>
  <c r="E75" i="24"/>
  <c r="H75" i="24"/>
  <c r="J75" i="24"/>
  <c r="I75" i="24"/>
  <c r="C75" i="24"/>
  <c r="G75" i="24"/>
  <c r="K75" i="24"/>
  <c r="F75" i="24"/>
  <c r="D75" i="24"/>
  <c r="F112" i="24"/>
  <c r="C112" i="24"/>
  <c r="G112" i="24"/>
  <c r="J112" i="24"/>
  <c r="K112" i="24"/>
  <c r="E112" i="24"/>
  <c r="D112" i="24"/>
  <c r="I112" i="24"/>
  <c r="H112" i="24"/>
  <c r="N156" i="24"/>
  <c r="M156" i="24"/>
  <c r="Q156" i="24"/>
  <c r="S156" i="24"/>
  <c r="U156" i="24"/>
  <c r="F156" i="24"/>
  <c r="R156" i="24"/>
  <c r="O156" i="24"/>
  <c r="C156" i="24"/>
  <c r="J156" i="24"/>
  <c r="G156" i="24"/>
  <c r="E156" i="24"/>
  <c r="K156" i="24"/>
  <c r="T156" i="24"/>
  <c r="I156" i="24"/>
  <c r="D156" i="24"/>
  <c r="H156" i="24"/>
  <c r="P156" i="24"/>
  <c r="H83" i="24"/>
  <c r="D83" i="24"/>
  <c r="I83" i="24"/>
  <c r="E83" i="24"/>
  <c r="J83" i="24"/>
  <c r="K83" i="24"/>
  <c r="F83" i="24"/>
  <c r="C83" i="24"/>
  <c r="G83" i="24"/>
  <c r="N87" i="24"/>
  <c r="E87" i="24"/>
  <c r="Q87" i="24"/>
  <c r="S87" i="24"/>
  <c r="J87" i="24"/>
  <c r="I87" i="24"/>
  <c r="O87" i="24"/>
  <c r="D87" i="24"/>
  <c r="H87" i="24"/>
  <c r="R87" i="24"/>
  <c r="G87" i="24"/>
  <c r="P87" i="24"/>
  <c r="M87" i="24"/>
  <c r="K87" i="24"/>
  <c r="U87" i="24"/>
  <c r="T87" i="24"/>
  <c r="F87" i="24"/>
  <c r="C87" i="24"/>
  <c r="I146" i="24"/>
  <c r="D146" i="24"/>
  <c r="F146" i="24"/>
  <c r="H146" i="24"/>
  <c r="C146" i="24"/>
  <c r="J146" i="24"/>
  <c r="G146" i="24"/>
  <c r="E146" i="24"/>
  <c r="K146" i="24"/>
  <c r="H82" i="24"/>
  <c r="I82" i="24"/>
  <c r="F82" i="24"/>
  <c r="D82" i="24"/>
  <c r="C82" i="24"/>
  <c r="J82" i="24"/>
  <c r="G82" i="24"/>
  <c r="E82" i="24"/>
  <c r="K82" i="24"/>
  <c r="H17" i="24"/>
  <c r="F17" i="24"/>
  <c r="J17" i="24"/>
  <c r="C17" i="24"/>
  <c r="D17" i="24"/>
  <c r="I17" i="24"/>
  <c r="K17" i="24"/>
  <c r="G17" i="24"/>
  <c r="E17" i="24"/>
  <c r="K117" i="24"/>
  <c r="F117" i="24"/>
  <c r="H117" i="24"/>
  <c r="C117" i="24"/>
  <c r="E117" i="24"/>
  <c r="G117" i="24"/>
  <c r="I117" i="24"/>
  <c r="J117" i="24"/>
  <c r="D117" i="24"/>
  <c r="F52" i="24"/>
  <c r="G52" i="24"/>
  <c r="E52" i="24"/>
  <c r="K52" i="24"/>
  <c r="J52" i="24"/>
  <c r="C52" i="24"/>
  <c r="I52" i="24"/>
  <c r="H52" i="24"/>
  <c r="D52" i="24"/>
  <c r="C66" i="27"/>
  <c r="J66" i="27"/>
  <c r="F66" i="27"/>
  <c r="I66" i="27"/>
  <c r="H66" i="27"/>
  <c r="K66" i="27"/>
  <c r="E66" i="27"/>
  <c r="G66" i="27"/>
  <c r="D66" i="27"/>
  <c r="C73" i="27"/>
  <c r="E73" i="27"/>
  <c r="I73" i="27"/>
  <c r="F73" i="27"/>
  <c r="H73" i="27"/>
  <c r="K73" i="27"/>
  <c r="D73" i="27"/>
  <c r="G73" i="27"/>
  <c r="J73" i="27"/>
  <c r="C9" i="27"/>
  <c r="F9" i="27"/>
  <c r="J9" i="27"/>
  <c r="E9" i="27"/>
  <c r="H9" i="27"/>
  <c r="K9" i="27"/>
  <c r="I9" i="27"/>
  <c r="G9" i="27"/>
  <c r="D9" i="27"/>
  <c r="J70" i="27"/>
  <c r="F70" i="27"/>
  <c r="C70" i="27"/>
  <c r="I70" i="27"/>
  <c r="H70" i="27"/>
  <c r="K70" i="27"/>
  <c r="G70" i="27"/>
  <c r="D70" i="27"/>
  <c r="E70" i="27"/>
  <c r="F17" i="27"/>
  <c r="J17" i="27"/>
  <c r="C17" i="27"/>
  <c r="E17" i="27"/>
  <c r="H17" i="27"/>
  <c r="K17" i="27"/>
  <c r="I17" i="27"/>
  <c r="G17" i="27"/>
  <c r="D17" i="27"/>
  <c r="E69" i="27"/>
  <c r="I69" i="27"/>
  <c r="C69" i="27"/>
  <c r="H69" i="27"/>
  <c r="K69" i="27"/>
  <c r="D69" i="27"/>
  <c r="G69" i="27"/>
  <c r="F69" i="27"/>
  <c r="J69" i="27"/>
  <c r="J136" i="27"/>
  <c r="E136" i="27"/>
  <c r="I136" i="27"/>
  <c r="C136" i="27"/>
  <c r="F136" i="27"/>
  <c r="H136" i="27"/>
  <c r="K136" i="27"/>
  <c r="D136" i="27"/>
  <c r="G136" i="27"/>
  <c r="J72" i="27"/>
  <c r="F72" i="27"/>
  <c r="C72" i="27"/>
  <c r="E72" i="27"/>
  <c r="I72" i="27"/>
  <c r="H72" i="27"/>
  <c r="K72" i="27"/>
  <c r="D72" i="27"/>
  <c r="G72" i="27"/>
  <c r="F7" i="27"/>
  <c r="J7" i="27"/>
  <c r="C7" i="27"/>
  <c r="E7" i="27"/>
  <c r="I7" i="27"/>
  <c r="H7" i="27"/>
  <c r="K7" i="27"/>
  <c r="D7" i="27"/>
  <c r="G7" i="27"/>
  <c r="I111" i="27"/>
  <c r="E111" i="27"/>
  <c r="H111" i="27"/>
  <c r="K111" i="27"/>
  <c r="F111" i="27"/>
  <c r="D111" i="27"/>
  <c r="G111" i="27"/>
  <c r="J111" i="27"/>
  <c r="C111" i="27"/>
  <c r="F46" i="27"/>
  <c r="E46" i="27"/>
  <c r="I46" i="27"/>
  <c r="C46" i="27"/>
  <c r="J46" i="27"/>
  <c r="H46" i="27"/>
  <c r="K46" i="27"/>
  <c r="D46" i="27"/>
  <c r="G46" i="27"/>
  <c r="F41" i="27"/>
  <c r="C41" i="27"/>
  <c r="J41" i="27"/>
  <c r="E41" i="27"/>
  <c r="H41" i="27"/>
  <c r="K41" i="27"/>
  <c r="I41" i="27"/>
  <c r="G41" i="27"/>
  <c r="D41" i="27"/>
  <c r="E65" i="27"/>
  <c r="F65" i="27"/>
  <c r="H65" i="27"/>
  <c r="K65" i="27"/>
  <c r="D65" i="27"/>
  <c r="G65" i="27"/>
  <c r="I65" i="27"/>
  <c r="C65" i="27"/>
  <c r="J65" i="27"/>
  <c r="F2" i="27"/>
  <c r="H2" i="27"/>
  <c r="D2" i="27"/>
  <c r="E2" i="27"/>
  <c r="K2" i="27"/>
  <c r="C2" i="27"/>
  <c r="J2" i="27"/>
  <c r="G2" i="27"/>
  <c r="I2" i="27"/>
  <c r="C62" i="27"/>
  <c r="J62" i="27"/>
  <c r="I62" i="27"/>
  <c r="F62" i="27"/>
  <c r="H62" i="27"/>
  <c r="K62" i="27"/>
  <c r="G62" i="27"/>
  <c r="E62" i="27"/>
  <c r="D62" i="27"/>
  <c r="F177" i="27"/>
  <c r="K177" i="27"/>
  <c r="I177" i="27"/>
  <c r="D177" i="27"/>
  <c r="C177" i="27"/>
  <c r="H177" i="27"/>
  <c r="J177" i="27"/>
  <c r="E177" i="27"/>
  <c r="G177" i="27"/>
  <c r="E61" i="27"/>
  <c r="I61" i="27"/>
  <c r="H61" i="27"/>
  <c r="K61" i="27"/>
  <c r="C61" i="27"/>
  <c r="D61" i="27"/>
  <c r="G61" i="27"/>
  <c r="F61" i="27"/>
  <c r="J61" i="27"/>
  <c r="C132" i="27"/>
  <c r="E132" i="27"/>
  <c r="J132" i="27"/>
  <c r="F132" i="27"/>
  <c r="I132" i="27"/>
  <c r="H132" i="27"/>
  <c r="K132" i="27"/>
  <c r="G132" i="27"/>
  <c r="D132" i="27"/>
  <c r="F68" i="27"/>
  <c r="J68" i="27"/>
  <c r="C68" i="27"/>
  <c r="E68" i="27"/>
  <c r="I68" i="27"/>
  <c r="H68" i="27"/>
  <c r="K68" i="27"/>
  <c r="G68" i="27"/>
  <c r="D68" i="27"/>
  <c r="C3" i="27"/>
  <c r="F3" i="27"/>
  <c r="E3" i="27"/>
  <c r="I3" i="27"/>
  <c r="J3" i="27"/>
  <c r="H3" i="27"/>
  <c r="K3" i="27"/>
  <c r="G3" i="27"/>
  <c r="D3" i="27"/>
  <c r="I107" i="27"/>
  <c r="C107" i="27"/>
  <c r="H107" i="27"/>
  <c r="K107" i="27"/>
  <c r="D107" i="27"/>
  <c r="G107" i="27"/>
  <c r="E107" i="27"/>
  <c r="J107" i="27"/>
  <c r="F107" i="27"/>
  <c r="F42" i="27"/>
  <c r="I42" i="27"/>
  <c r="J42" i="27"/>
  <c r="H42" i="27"/>
  <c r="K42" i="27"/>
  <c r="D42" i="27"/>
  <c r="G42" i="27"/>
  <c r="E42" i="27"/>
  <c r="C42" i="27"/>
  <c r="F114" i="27"/>
  <c r="J114" i="27"/>
  <c r="C114" i="27"/>
  <c r="E114" i="27"/>
  <c r="I114" i="27"/>
  <c r="H114" i="27"/>
  <c r="K114" i="27"/>
  <c r="G114" i="27"/>
  <c r="D114" i="27"/>
  <c r="E89" i="27"/>
  <c r="C89" i="27"/>
  <c r="I89" i="27"/>
  <c r="F89" i="27"/>
  <c r="H89" i="27"/>
  <c r="K89" i="27"/>
  <c r="D89" i="27"/>
  <c r="G89" i="27"/>
  <c r="J89" i="27"/>
  <c r="J49" i="27"/>
  <c r="C49" i="27"/>
  <c r="F49" i="27"/>
  <c r="E49" i="27"/>
  <c r="H49" i="27"/>
  <c r="K49" i="27"/>
  <c r="I49" i="27"/>
  <c r="G49" i="27"/>
  <c r="D49" i="27"/>
  <c r="F86" i="27"/>
  <c r="C86" i="27"/>
  <c r="J86" i="27"/>
  <c r="E86" i="27"/>
  <c r="H86" i="27"/>
  <c r="K86" i="27"/>
  <c r="I86" i="27"/>
  <c r="G86" i="27"/>
  <c r="D86" i="27"/>
  <c r="C58" i="27"/>
  <c r="F58" i="27"/>
  <c r="I58" i="27"/>
  <c r="H58" i="27"/>
  <c r="K58" i="27"/>
  <c r="J58" i="27"/>
  <c r="E58" i="27"/>
  <c r="G58" i="27"/>
  <c r="D58" i="27"/>
  <c r="J85" i="27"/>
  <c r="I85" i="27"/>
  <c r="H85" i="27"/>
  <c r="K85" i="27"/>
  <c r="D85" i="27"/>
  <c r="G85" i="27"/>
  <c r="C85" i="27"/>
  <c r="F85" i="27"/>
  <c r="E85" i="27"/>
  <c r="C144" i="27"/>
  <c r="E144" i="27"/>
  <c r="J144" i="27"/>
  <c r="I144" i="27"/>
  <c r="F144" i="27"/>
  <c r="H144" i="27"/>
  <c r="K144" i="27"/>
  <c r="D144" i="27"/>
  <c r="G144" i="27"/>
  <c r="C80" i="27"/>
  <c r="F80" i="27"/>
  <c r="J80" i="27"/>
  <c r="E80" i="27"/>
  <c r="H80" i="27"/>
  <c r="K80" i="27"/>
  <c r="D80" i="27"/>
  <c r="I80" i="27"/>
  <c r="G80" i="27"/>
  <c r="F15" i="27"/>
  <c r="J15" i="27"/>
  <c r="C15" i="27"/>
  <c r="E15" i="27"/>
  <c r="I15" i="27"/>
  <c r="H15" i="27"/>
  <c r="K15" i="27"/>
  <c r="D15" i="27"/>
  <c r="G15" i="27"/>
  <c r="I119" i="27"/>
  <c r="H119" i="27"/>
  <c r="K119" i="27"/>
  <c r="E119" i="27"/>
  <c r="F119" i="27"/>
  <c r="D119" i="27"/>
  <c r="G119" i="27"/>
  <c r="J119" i="27"/>
  <c r="C119" i="27"/>
  <c r="I55" i="27"/>
  <c r="E55" i="27"/>
  <c r="H55" i="27"/>
  <c r="K55" i="27"/>
  <c r="J55" i="27"/>
  <c r="F55" i="27"/>
  <c r="D55" i="27"/>
  <c r="G55" i="27"/>
  <c r="C55" i="27"/>
  <c r="C145" i="27"/>
  <c r="J145" i="27"/>
  <c r="F145" i="27"/>
  <c r="H145" i="27"/>
  <c r="K145" i="27"/>
  <c r="D145" i="27"/>
  <c r="G145" i="27"/>
  <c r="E145" i="27"/>
  <c r="I145" i="27"/>
  <c r="F16" i="27"/>
  <c r="E16" i="27"/>
  <c r="I16" i="27"/>
  <c r="C16" i="27"/>
  <c r="H16" i="27"/>
  <c r="K16" i="27"/>
  <c r="D16" i="27"/>
  <c r="G16" i="27"/>
  <c r="J16" i="27"/>
  <c r="J142" i="27"/>
  <c r="F142" i="27"/>
  <c r="I142" i="27"/>
  <c r="C142" i="27"/>
  <c r="E142" i="27"/>
  <c r="H142" i="27"/>
  <c r="K142" i="27"/>
  <c r="G142" i="27"/>
  <c r="D142" i="27"/>
  <c r="C13" i="27"/>
  <c r="J13" i="27"/>
  <c r="F13" i="27"/>
  <c r="E13" i="27"/>
  <c r="H13" i="27"/>
  <c r="K13" i="27"/>
  <c r="G13" i="27"/>
  <c r="I13" i="27"/>
  <c r="D13" i="27"/>
  <c r="E141" i="27"/>
  <c r="I141" i="27"/>
  <c r="C141" i="27"/>
  <c r="H141" i="27"/>
  <c r="K141" i="27"/>
  <c r="D141" i="27"/>
  <c r="G141" i="27"/>
  <c r="F141" i="27"/>
  <c r="J141" i="27"/>
  <c r="F12" i="27"/>
  <c r="E12" i="27"/>
  <c r="I12" i="27"/>
  <c r="C12" i="27"/>
  <c r="H12" i="27"/>
  <c r="K12" i="27"/>
  <c r="D12" i="27"/>
  <c r="G12" i="27"/>
  <c r="J12" i="27"/>
  <c r="C108" i="27"/>
  <c r="F108" i="27"/>
  <c r="J108" i="27"/>
  <c r="E108" i="27"/>
  <c r="H108" i="27"/>
  <c r="K108" i="27"/>
  <c r="G108" i="27"/>
  <c r="I108" i="27"/>
  <c r="D108" i="27"/>
  <c r="F43" i="27"/>
  <c r="C43" i="27"/>
  <c r="J43" i="27"/>
  <c r="E43" i="27"/>
  <c r="I43" i="27"/>
  <c r="H43" i="27"/>
  <c r="K43" i="27"/>
  <c r="G43" i="27"/>
  <c r="D43" i="27"/>
  <c r="C147" i="27"/>
  <c r="E147" i="27"/>
  <c r="J147" i="27"/>
  <c r="H147" i="27"/>
  <c r="K147" i="27"/>
  <c r="D147" i="27"/>
  <c r="G147" i="27"/>
  <c r="I147" i="27"/>
  <c r="F147" i="27"/>
  <c r="E83" i="27"/>
  <c r="I83" i="27"/>
  <c r="H83" i="27"/>
  <c r="K83" i="27"/>
  <c r="D83" i="27"/>
  <c r="G83" i="27"/>
  <c r="C83" i="27"/>
  <c r="F83" i="27"/>
  <c r="J83" i="27"/>
  <c r="F18" i="27"/>
  <c r="E18" i="27"/>
  <c r="I18" i="27"/>
  <c r="J18" i="27"/>
  <c r="H18" i="27"/>
  <c r="K18" i="27"/>
  <c r="D18" i="27"/>
  <c r="G18" i="27"/>
  <c r="C18" i="27"/>
  <c r="L158" i="40"/>
  <c r="L103" i="40"/>
  <c r="L173" i="40"/>
  <c r="L5" i="40"/>
  <c r="L85" i="40"/>
  <c r="L42" i="40"/>
  <c r="L132" i="40"/>
  <c r="L81" i="40"/>
  <c r="L26" i="40"/>
  <c r="L113" i="40"/>
  <c r="L136" i="40"/>
  <c r="L52" i="40"/>
  <c r="L127" i="40"/>
  <c r="L46" i="40"/>
  <c r="L69" i="40"/>
  <c r="L22" i="40"/>
  <c r="L176" i="40"/>
  <c r="L40" i="40"/>
  <c r="V171" i="42"/>
  <c r="L175" i="40"/>
  <c r="L30" i="40"/>
  <c r="L96" i="40"/>
  <c r="L32" i="40"/>
  <c r="L112" i="40"/>
  <c r="L78" i="40"/>
  <c r="L64" i="40"/>
  <c r="L150" i="40"/>
  <c r="L118" i="40"/>
  <c r="V59" i="42"/>
  <c r="V84" i="42"/>
  <c r="L8" i="40"/>
  <c r="L65" i="40"/>
  <c r="L135" i="40"/>
  <c r="L71" i="40"/>
  <c r="V78" i="42"/>
  <c r="V77" i="42"/>
  <c r="V22" i="42"/>
  <c r="V18" i="42"/>
  <c r="V8" i="42"/>
  <c r="V33" i="42"/>
  <c r="V71" i="42"/>
  <c r="V58" i="42"/>
  <c r="V134" i="42"/>
  <c r="V64" i="42"/>
  <c r="L59" i="40"/>
  <c r="L89" i="40"/>
  <c r="L91" i="40"/>
  <c r="V173" i="42"/>
  <c r="V15" i="42"/>
  <c r="V65" i="42"/>
  <c r="V150" i="42"/>
  <c r="V128" i="42"/>
  <c r="L80" i="40"/>
  <c r="L51" i="40"/>
  <c r="V158" i="42"/>
  <c r="V9" i="42"/>
  <c r="V26" i="42"/>
  <c r="V115" i="42"/>
  <c r="V101" i="42"/>
  <c r="L68" i="40"/>
  <c r="L87" i="40"/>
  <c r="L13" i="40"/>
  <c r="L82" i="40"/>
  <c r="L61" i="40"/>
  <c r="V62" i="42"/>
  <c r="V130" i="42"/>
  <c r="V160" i="42"/>
  <c r="V127" i="42"/>
  <c r="V152" i="42"/>
  <c r="V177" i="42"/>
  <c r="V83" i="42"/>
  <c r="V108" i="42"/>
  <c r="V133" i="42"/>
  <c r="V89" i="42"/>
  <c r="L90" i="40"/>
  <c r="L108" i="40"/>
  <c r="V110" i="42"/>
  <c r="V50" i="42"/>
  <c r="V170" i="42"/>
  <c r="V163" i="42"/>
  <c r="V102" i="42"/>
  <c r="L66" i="40"/>
  <c r="L144" i="40"/>
  <c r="V27" i="42"/>
  <c r="V167" i="42"/>
  <c r="V138" i="42"/>
  <c r="V39" i="42"/>
  <c r="V37" i="42"/>
  <c r="V158" i="40"/>
  <c r="V99" i="40"/>
  <c r="V3" i="40"/>
  <c r="V155" i="40"/>
  <c r="V68" i="40"/>
  <c r="V44" i="40"/>
  <c r="V54" i="40"/>
  <c r="V134" i="40"/>
  <c r="V172" i="40"/>
  <c r="V4" i="40"/>
  <c r="V133" i="40"/>
  <c r="L177" i="42"/>
  <c r="L156" i="42"/>
  <c r="L131" i="42"/>
  <c r="L160" i="42"/>
  <c r="L125" i="42"/>
  <c r="L104" i="42"/>
  <c r="V117" i="40"/>
  <c r="V69" i="40"/>
  <c r="V61" i="40"/>
  <c r="V55" i="40"/>
  <c r="V125" i="40"/>
  <c r="V24" i="40"/>
  <c r="V109" i="40"/>
  <c r="V78" i="40"/>
  <c r="V8" i="40"/>
  <c r="V19" i="40"/>
  <c r="V167" i="40"/>
  <c r="L12" i="42"/>
  <c r="L110" i="42"/>
  <c r="L2" i="42"/>
  <c r="L114" i="42"/>
  <c r="V124" i="40"/>
  <c r="V168" i="40"/>
  <c r="V128" i="40"/>
  <c r="V122" i="40"/>
  <c r="V175" i="40"/>
  <c r="V84" i="40"/>
  <c r="V32" i="40"/>
  <c r="V5" i="40"/>
  <c r="L123" i="40"/>
  <c r="L35" i="40"/>
  <c r="L56" i="40"/>
  <c r="L76" i="40"/>
  <c r="L57" i="40"/>
  <c r="L152" i="40"/>
  <c r="L7" i="40"/>
  <c r="L126" i="40"/>
  <c r="L48" i="40"/>
  <c r="L146" i="40"/>
  <c r="L107" i="40"/>
  <c r="L23" i="40"/>
  <c r="L145" i="40"/>
  <c r="L109" i="40"/>
  <c r="L84" i="40"/>
  <c r="L170" i="40"/>
  <c r="L20" i="40"/>
  <c r="L141" i="40"/>
  <c r="V4" i="42"/>
  <c r="L140" i="40"/>
  <c r="L93" i="40"/>
  <c r="L9" i="40"/>
  <c r="L111" i="40"/>
  <c r="L148" i="40"/>
  <c r="L92" i="40"/>
  <c r="L155" i="40"/>
  <c r="L163" i="40"/>
  <c r="L11" i="40"/>
  <c r="V123" i="42"/>
  <c r="L14" i="40"/>
  <c r="L70" i="40"/>
  <c r="L106" i="40"/>
  <c r="L21" i="40"/>
  <c r="L128" i="40"/>
  <c r="V100" i="42"/>
  <c r="V141" i="42"/>
  <c r="V16" i="42"/>
  <c r="V47" i="42"/>
  <c r="V72" i="42"/>
  <c r="V97" i="42"/>
  <c r="V3" i="42"/>
  <c r="V28" i="42"/>
  <c r="V53" i="42"/>
  <c r="V176" i="42"/>
  <c r="L154" i="40"/>
  <c r="L177" i="40"/>
  <c r="V139" i="42"/>
  <c r="V135" i="42"/>
  <c r="V143" i="42"/>
  <c r="V42" i="42"/>
  <c r="V124" i="42"/>
  <c r="V121" i="42"/>
  <c r="L147" i="40"/>
  <c r="L41" i="40"/>
  <c r="V125" i="42"/>
  <c r="V31" i="42"/>
  <c r="V81" i="42"/>
  <c r="V12" i="42"/>
  <c r="V154" i="42"/>
  <c r="L130" i="40"/>
  <c r="L3" i="40"/>
  <c r="L16" i="40"/>
  <c r="L98" i="40"/>
  <c r="V91" i="42"/>
  <c r="V29" i="42"/>
  <c r="V103" i="42"/>
  <c r="V73" i="42"/>
  <c r="V46" i="42"/>
  <c r="V122" i="42"/>
  <c r="V2" i="42"/>
  <c r="V147" i="42"/>
  <c r="V172" i="42"/>
  <c r="V54" i="42"/>
  <c r="V70" i="42"/>
  <c r="L142" i="40"/>
  <c r="L54" i="40"/>
  <c r="V109" i="42"/>
  <c r="V79" i="42"/>
  <c r="V129" i="42"/>
  <c r="V60" i="42"/>
  <c r="V146" i="42"/>
  <c r="L116" i="40"/>
  <c r="L104" i="40"/>
  <c r="V52" i="42"/>
  <c r="V80" i="42"/>
  <c r="V120" i="42"/>
  <c r="V51" i="42"/>
  <c r="V165" i="42"/>
  <c r="V77" i="40"/>
  <c r="V121" i="40"/>
  <c r="V79" i="40"/>
  <c r="V116" i="40"/>
  <c r="V49" i="40"/>
  <c r="V38" i="40"/>
  <c r="V114" i="40"/>
  <c r="V88" i="40"/>
  <c r="V29" i="40"/>
  <c r="V91" i="40"/>
  <c r="V163" i="40"/>
  <c r="L113" i="42"/>
  <c r="L92" i="42"/>
  <c r="L67" i="42"/>
  <c r="L118" i="42"/>
  <c r="L61" i="42"/>
  <c r="V94" i="40"/>
  <c r="V138" i="40"/>
  <c r="V50" i="40"/>
  <c r="V75" i="40"/>
  <c r="V83" i="40"/>
  <c r="V139" i="40"/>
  <c r="V37" i="40"/>
  <c r="V35" i="40"/>
  <c r="V92" i="40"/>
  <c r="V161" i="40"/>
  <c r="V12" i="40"/>
  <c r="L78" i="42"/>
  <c r="L14" i="42"/>
  <c r="L69" i="42"/>
  <c r="L173" i="42"/>
  <c r="L152" i="42"/>
  <c r="V43" i="40"/>
  <c r="L160" i="40"/>
  <c r="L115" i="40"/>
  <c r="L153" i="40"/>
  <c r="L83" i="40"/>
  <c r="L62" i="40"/>
  <c r="L27" i="40"/>
  <c r="L6" i="40"/>
  <c r="L172" i="40"/>
  <c r="L94" i="40"/>
  <c r="L168" i="40"/>
  <c r="L134" i="40"/>
  <c r="L49" i="40"/>
  <c r="L162" i="40"/>
  <c r="L50" i="40"/>
  <c r="L18" i="40"/>
  <c r="L63" i="40"/>
  <c r="L121" i="40"/>
  <c r="V43" i="42"/>
  <c r="V68" i="42"/>
  <c r="L37" i="40"/>
  <c r="L72" i="40"/>
  <c r="L122" i="40"/>
  <c r="L124" i="40"/>
  <c r="L139" i="40"/>
  <c r="L55" i="40"/>
  <c r="L45" i="40"/>
  <c r="L149" i="40"/>
  <c r="L120" i="40"/>
  <c r="V34" i="42"/>
  <c r="L119" i="40"/>
  <c r="L151" i="40"/>
  <c r="L88" i="40"/>
  <c r="L125" i="40"/>
  <c r="L114" i="40"/>
  <c r="V14" i="42"/>
  <c r="V82" i="42"/>
  <c r="V112" i="42"/>
  <c r="V111" i="42"/>
  <c r="V136" i="42"/>
  <c r="V161" i="42"/>
  <c r="V67" i="42"/>
  <c r="V92" i="42"/>
  <c r="V117" i="42"/>
  <c r="V57" i="42"/>
  <c r="L10" i="40"/>
  <c r="L24" i="40"/>
  <c r="V148" i="42"/>
  <c r="V48" i="42"/>
  <c r="V40" i="42"/>
  <c r="V119" i="42"/>
  <c r="V21" i="42"/>
  <c r="L67" i="40"/>
  <c r="L31" i="40"/>
  <c r="V155" i="42"/>
  <c r="V7" i="42"/>
  <c r="V159" i="42"/>
  <c r="V90" i="42"/>
  <c r="V76" i="42"/>
  <c r="V25" i="42"/>
  <c r="L171" i="40"/>
  <c r="L47" i="40"/>
  <c r="L4" i="40"/>
  <c r="L167" i="40"/>
  <c r="V126" i="42"/>
  <c r="V93" i="42"/>
  <c r="V66" i="42"/>
  <c r="V118" i="42"/>
  <c r="V24" i="42"/>
  <c r="V49" i="42"/>
  <c r="V87" i="42"/>
  <c r="V106" i="42"/>
  <c r="V5" i="42"/>
  <c r="V96" i="42"/>
  <c r="L129" i="40"/>
  <c r="L12" i="40"/>
  <c r="V11" i="42"/>
  <c r="V174" i="42"/>
  <c r="V94" i="42"/>
  <c r="V23" i="42"/>
  <c r="V38" i="42"/>
  <c r="V166" i="42"/>
  <c r="L28" i="40"/>
  <c r="L2" i="40"/>
  <c r="V61" i="42"/>
  <c r="V137" i="42"/>
  <c r="V17" i="42"/>
  <c r="V10" i="42"/>
  <c r="V144" i="42"/>
  <c r="V171" i="40"/>
  <c r="V40" i="40"/>
  <c r="V177" i="40"/>
  <c r="V137" i="40"/>
  <c r="V112" i="40"/>
  <c r="V106" i="40"/>
  <c r="V160" i="40"/>
  <c r="V162" i="40"/>
  <c r="V21" i="40"/>
  <c r="V115" i="40"/>
  <c r="V66" i="40"/>
  <c r="L49" i="42"/>
  <c r="L28" i="42"/>
  <c r="L3" i="42"/>
  <c r="L39" i="42"/>
  <c r="L162" i="42"/>
  <c r="V13" i="40"/>
  <c r="V57" i="40"/>
  <c r="V34" i="40"/>
  <c r="V131" i="40"/>
  <c r="V145" i="40"/>
  <c r="V53" i="40"/>
  <c r="V80" i="40"/>
  <c r="V103" i="40"/>
  <c r="V28" i="40"/>
  <c r="V148" i="40"/>
  <c r="V154" i="40"/>
  <c r="L140" i="42"/>
  <c r="L115" i="42"/>
  <c r="L112" i="42"/>
  <c r="L109" i="42"/>
  <c r="L88" i="42"/>
  <c r="V164" i="40"/>
  <c r="L102" i="40"/>
  <c r="L79" i="40"/>
  <c r="L36" i="40"/>
  <c r="L86" i="40"/>
  <c r="L95" i="40"/>
  <c r="L166" i="40"/>
  <c r="L161" i="40"/>
  <c r="L77" i="40"/>
  <c r="L110" i="40"/>
  <c r="L157" i="40"/>
  <c r="L73" i="40"/>
  <c r="L19" i="40"/>
  <c r="L74" i="40"/>
  <c r="L99" i="40"/>
  <c r="L75" i="40"/>
  <c r="L34" i="40"/>
  <c r="L58" i="40"/>
  <c r="V107" i="42"/>
  <c r="V132" i="42"/>
  <c r="L133" i="40"/>
  <c r="L43" i="40"/>
  <c r="L117" i="40"/>
  <c r="L159" i="40"/>
  <c r="L60" i="40"/>
  <c r="L164" i="40"/>
  <c r="L17" i="40"/>
  <c r="L100" i="40"/>
  <c r="L174" i="40"/>
  <c r="V20" i="42"/>
  <c r="L44" i="40"/>
  <c r="L131" i="40"/>
  <c r="L15" i="40"/>
  <c r="L97" i="40"/>
  <c r="V75" i="42"/>
  <c r="V13" i="42"/>
  <c r="V55" i="42"/>
  <c r="V41" i="42"/>
  <c r="V175" i="42"/>
  <c r="V74" i="42"/>
  <c r="V142" i="42"/>
  <c r="V131" i="42"/>
  <c r="V156" i="42"/>
  <c r="V6" i="42"/>
  <c r="V169" i="42"/>
  <c r="L33" i="40"/>
  <c r="L156" i="40"/>
  <c r="V45" i="42"/>
  <c r="V105" i="42"/>
  <c r="V168" i="42"/>
  <c r="V99" i="42"/>
  <c r="V149" i="42"/>
  <c r="L101" i="40"/>
  <c r="L105" i="40"/>
  <c r="V164" i="42"/>
  <c r="V162" i="42"/>
  <c r="V56" i="42"/>
  <c r="V151" i="42"/>
  <c r="V86" i="42"/>
  <c r="L143" i="40"/>
  <c r="L137" i="40"/>
  <c r="L39" i="40"/>
  <c r="L165" i="40"/>
  <c r="L53" i="40"/>
  <c r="V116" i="42"/>
  <c r="V157" i="42"/>
  <c r="V32" i="42"/>
  <c r="V63" i="42"/>
  <c r="V88" i="42"/>
  <c r="V113" i="42"/>
  <c r="V19" i="42"/>
  <c r="V44" i="42"/>
  <c r="V69" i="42"/>
  <c r="V98" i="42"/>
  <c r="L29" i="40"/>
  <c r="L25" i="40"/>
  <c r="V36" i="42"/>
  <c r="V114" i="42"/>
  <c r="V104" i="42"/>
  <c r="V35" i="42"/>
  <c r="V85" i="42"/>
  <c r="L138" i="40"/>
  <c r="L169" i="40"/>
  <c r="L38" i="40"/>
  <c r="V30" i="42"/>
  <c r="V95" i="42"/>
  <c r="V145" i="42"/>
  <c r="V140" i="42"/>
  <c r="V153" i="42"/>
  <c r="V70" i="40"/>
  <c r="V22" i="40"/>
  <c r="V157" i="40"/>
  <c r="V135" i="40"/>
  <c r="V46" i="40"/>
  <c r="V120" i="40"/>
  <c r="V110" i="40"/>
  <c r="V174" i="40"/>
  <c r="V9" i="40"/>
  <c r="V118" i="40"/>
  <c r="V153" i="40"/>
  <c r="L126" i="42"/>
  <c r="L58" i="42"/>
  <c r="L101" i="42"/>
  <c r="L38" i="42"/>
  <c r="L168" i="42"/>
  <c r="V107" i="40"/>
  <c r="V151" i="40"/>
  <c r="V129" i="40"/>
  <c r="V41" i="40"/>
  <c r="V31" i="40"/>
  <c r="V26" i="40"/>
  <c r="V18" i="40"/>
  <c r="V143" i="40"/>
  <c r="V20" i="40"/>
  <c r="V97" i="40"/>
  <c r="V15" i="40"/>
  <c r="L76" i="42"/>
  <c r="L51" i="42"/>
  <c r="L167" i="42"/>
  <c r="L45" i="42"/>
  <c r="V30" i="40"/>
  <c r="V74" i="40"/>
  <c r="V144" i="40"/>
  <c r="V86" i="40"/>
  <c r="V2" i="40"/>
  <c r="V59" i="40"/>
  <c r="V36" i="40"/>
  <c r="V90" i="40"/>
  <c r="V87" i="40"/>
  <c r="V136" i="40"/>
  <c r="V105" i="40"/>
  <c r="V65" i="40"/>
  <c r="V170" i="40"/>
  <c r="V64" i="40"/>
  <c r="V146" i="40"/>
  <c r="V63" i="40"/>
  <c r="V51" i="40"/>
  <c r="V11" i="40"/>
  <c r="L60" i="42"/>
  <c r="L119" i="42"/>
  <c r="L40" i="42"/>
  <c r="L15" i="42"/>
  <c r="L7" i="42"/>
  <c r="L150" i="42"/>
  <c r="L82" i="42"/>
  <c r="L5" i="42"/>
  <c r="L62" i="42"/>
  <c r="V93" i="40"/>
  <c r="L86" i="42"/>
  <c r="L74" i="42"/>
  <c r="L80" i="42"/>
  <c r="V42" i="40"/>
  <c r="V16" i="40"/>
  <c r="L50" i="42"/>
  <c r="L147" i="42"/>
  <c r="L141" i="42"/>
  <c r="L46" i="42"/>
  <c r="L37" i="42"/>
  <c r="L169" i="42"/>
  <c r="L148" i="42"/>
  <c r="L59" i="42"/>
  <c r="L174" i="42"/>
  <c r="L31" i="42"/>
  <c r="L155" i="42"/>
  <c r="V62" i="40"/>
  <c r="V113" i="40"/>
  <c r="V149" i="40"/>
  <c r="L154" i="42"/>
  <c r="L134" i="42"/>
  <c r="L8" i="42"/>
  <c r="L165" i="42"/>
  <c r="L122" i="42"/>
  <c r="L54" i="42"/>
  <c r="L171" i="42"/>
  <c r="L128" i="42"/>
  <c r="V140" i="40"/>
  <c r="L106" i="42"/>
  <c r="L133" i="42"/>
  <c r="L130" i="42"/>
  <c r="L33" i="42"/>
  <c r="V38" i="41"/>
  <c r="V125" i="41"/>
  <c r="V61" i="41"/>
  <c r="V154" i="41"/>
  <c r="V164" i="41"/>
  <c r="V100" i="41"/>
  <c r="V36" i="41"/>
  <c r="V86" i="41"/>
  <c r="V139" i="41"/>
  <c r="V75" i="41"/>
  <c r="V11" i="41"/>
  <c r="L126" i="41"/>
  <c r="L62" i="41"/>
  <c r="L173" i="41"/>
  <c r="L109" i="41"/>
  <c r="L45" i="41"/>
  <c r="L156" i="41"/>
  <c r="L92" i="41"/>
  <c r="L28" i="41"/>
  <c r="L139" i="41"/>
  <c r="L75" i="41"/>
  <c r="L11" i="41"/>
  <c r="L83" i="41"/>
  <c r="V145" i="41"/>
  <c r="V17" i="41"/>
  <c r="V120" i="41"/>
  <c r="V8" i="41"/>
  <c r="V111" i="41"/>
  <c r="L82" i="41"/>
  <c r="L145" i="41"/>
  <c r="L144" i="41"/>
  <c r="L127" i="41"/>
  <c r="V70" i="41"/>
  <c r="V137" i="41"/>
  <c r="V73" i="41"/>
  <c r="V9" i="41"/>
  <c r="V176" i="41"/>
  <c r="V112" i="41"/>
  <c r="V48" i="41"/>
  <c r="V122" i="41"/>
  <c r="V151" i="41"/>
  <c r="V87" i="41"/>
  <c r="V23" i="41"/>
  <c r="L138" i="41"/>
  <c r="L74" i="41"/>
  <c r="L10" i="41"/>
  <c r="L121" i="41"/>
  <c r="L57" i="41"/>
  <c r="L168" i="41"/>
  <c r="L104" i="41"/>
  <c r="L40" i="41"/>
  <c r="L151" i="41"/>
  <c r="L87" i="41"/>
  <c r="L23" i="41"/>
  <c r="L99" i="41"/>
  <c r="V42" i="41"/>
  <c r="V65" i="41"/>
  <c r="V168" i="41"/>
  <c r="V24" i="41"/>
  <c r="V127" i="41"/>
  <c r="L146" i="41"/>
  <c r="L129" i="41"/>
  <c r="L128" i="41"/>
  <c r="L95" i="41"/>
  <c r="V6" i="41"/>
  <c r="V117" i="41"/>
  <c r="V53" i="41"/>
  <c r="V130" i="41"/>
  <c r="V156" i="41"/>
  <c r="V92" i="41"/>
  <c r="V28" i="41"/>
  <c r="V62" i="41"/>
  <c r="V131" i="41"/>
  <c r="V67" i="41"/>
  <c r="V3" i="41"/>
  <c r="L118" i="41"/>
  <c r="L54" i="41"/>
  <c r="L165" i="41"/>
  <c r="L101" i="41"/>
  <c r="L37" i="41"/>
  <c r="L148" i="41"/>
  <c r="L84" i="41"/>
  <c r="L131" i="41"/>
  <c r="V79" i="41"/>
  <c r="L81" i="41"/>
  <c r="L64" i="41"/>
  <c r="L114" i="41"/>
  <c r="L47" i="41"/>
  <c r="V122" i="26"/>
  <c r="L94" i="26"/>
  <c r="L131" i="23"/>
  <c r="L109" i="26"/>
  <c r="L143" i="23"/>
  <c r="L100" i="23"/>
  <c r="L21" i="23"/>
  <c r="B95" i="42"/>
  <c r="B41" i="42"/>
  <c r="V95" i="26"/>
  <c r="L44" i="23"/>
  <c r="L108" i="26"/>
  <c r="L44" i="26"/>
  <c r="L64" i="25"/>
  <c r="L145" i="26"/>
  <c r="V140" i="26"/>
  <c r="L131" i="26"/>
  <c r="L90" i="23"/>
  <c r="V63" i="26"/>
  <c r="V56" i="26"/>
  <c r="L33" i="26"/>
  <c r="L87" i="26"/>
  <c r="B171" i="42"/>
  <c r="B92" i="42"/>
  <c r="B154" i="42"/>
  <c r="L104" i="25"/>
  <c r="L141" i="26"/>
  <c r="V120" i="26"/>
  <c r="L65" i="26"/>
  <c r="L98" i="26"/>
  <c r="L120" i="26"/>
  <c r="L93" i="23"/>
  <c r="L62" i="23"/>
  <c r="V177" i="26"/>
  <c r="V12" i="26"/>
  <c r="L91" i="23"/>
  <c r="V117" i="26"/>
  <c r="L165" i="26"/>
  <c r="B142" i="42"/>
  <c r="B177" i="42"/>
  <c r="V75" i="26"/>
  <c r="L49" i="23"/>
  <c r="V168" i="26"/>
  <c r="L67" i="25"/>
  <c r="V157" i="26"/>
  <c r="L105" i="23"/>
  <c r="L134" i="26"/>
  <c r="L167" i="26"/>
  <c r="V46" i="25"/>
  <c r="V72" i="26"/>
  <c r="L153" i="26"/>
  <c r="L63" i="23"/>
  <c r="L158" i="23"/>
  <c r="B167" i="42"/>
  <c r="B66" i="41"/>
  <c r="V146" i="26"/>
  <c r="L16" i="23"/>
  <c r="V130" i="26"/>
  <c r="L77" i="23"/>
  <c r="L53" i="23"/>
  <c r="L41" i="26"/>
  <c r="V167" i="26"/>
  <c r="B5" i="19"/>
  <c r="L84" i="23"/>
  <c r="B43" i="42"/>
  <c r="B23" i="42"/>
  <c r="L170" i="23"/>
  <c r="L148" i="23"/>
  <c r="L20" i="23"/>
  <c r="L177" i="23"/>
  <c r="V94" i="26"/>
  <c r="L120" i="23"/>
  <c r="V170" i="26"/>
  <c r="L96" i="26"/>
  <c r="V17" i="26"/>
  <c r="L2" i="23"/>
  <c r="B90" i="41"/>
  <c r="B148" i="42"/>
  <c r="L138" i="26"/>
  <c r="L123" i="26"/>
  <c r="L144" i="23"/>
  <c r="L140" i="23"/>
  <c r="L118" i="23"/>
  <c r="L112" i="23"/>
  <c r="L91" i="26"/>
  <c r="L80" i="25"/>
  <c r="B66" i="42"/>
  <c r="B83" i="42"/>
  <c r="B37" i="42"/>
  <c r="B77" i="42"/>
  <c r="B127" i="42"/>
  <c r="B126" i="41"/>
  <c r="B154" i="28"/>
  <c r="L18" i="23"/>
  <c r="V119" i="26"/>
  <c r="L159" i="23"/>
  <c r="B166" i="42"/>
  <c r="B138" i="42"/>
  <c r="B134" i="41"/>
  <c r="L87" i="23"/>
  <c r="L23" i="23"/>
  <c r="L141" i="23"/>
  <c r="V19" i="26"/>
  <c r="L61" i="23"/>
  <c r="L24" i="23"/>
  <c r="V59" i="25"/>
  <c r="L136" i="26"/>
  <c r="L85" i="23"/>
  <c r="B125" i="42"/>
  <c r="B48" i="42"/>
  <c r="V88" i="26"/>
  <c r="L90" i="26"/>
  <c r="L15" i="26"/>
  <c r="L67" i="23"/>
  <c r="L55" i="23"/>
  <c r="V100" i="40"/>
  <c r="V102" i="40"/>
  <c r="V119" i="40"/>
  <c r="V173" i="40"/>
  <c r="V7" i="40"/>
  <c r="V58" i="40"/>
  <c r="V98" i="40"/>
  <c r="V85" i="40"/>
  <c r="V89" i="40"/>
  <c r="L98" i="42"/>
  <c r="L163" i="42"/>
  <c r="L157" i="42"/>
  <c r="L94" i="42"/>
  <c r="L85" i="42"/>
  <c r="L26" i="42"/>
  <c r="L164" i="42"/>
  <c r="L139" i="42"/>
  <c r="L16" i="42"/>
  <c r="L70" i="42"/>
  <c r="V176" i="40"/>
  <c r="L56" i="42"/>
  <c r="L9" i="42"/>
  <c r="V60" i="40"/>
  <c r="V82" i="40"/>
  <c r="V6" i="40"/>
  <c r="L65" i="42"/>
  <c r="L19" i="42"/>
  <c r="L13" i="42"/>
  <c r="L127" i="42"/>
  <c r="L96" i="42"/>
  <c r="L105" i="42"/>
  <c r="L84" i="42"/>
  <c r="L176" i="42"/>
  <c r="L149" i="42"/>
  <c r="L166" i="42"/>
  <c r="L53" i="42"/>
  <c r="V56" i="40"/>
  <c r="V96" i="40"/>
  <c r="L145" i="42"/>
  <c r="L99" i="42"/>
  <c r="L93" i="42"/>
  <c r="L175" i="42"/>
  <c r="L138" i="42"/>
  <c r="L153" i="42"/>
  <c r="L132" i="42"/>
  <c r="L107" i="42"/>
  <c r="L135" i="42"/>
  <c r="V123" i="40"/>
  <c r="L32" i="42"/>
  <c r="L55" i="42"/>
  <c r="L27" i="42"/>
  <c r="L161" i="42"/>
  <c r="V174" i="41"/>
  <c r="V173" i="41"/>
  <c r="V109" i="41"/>
  <c r="V45" i="41"/>
  <c r="V102" i="41"/>
  <c r="V148" i="41"/>
  <c r="V84" i="41"/>
  <c r="V20" i="41"/>
  <c r="V30" i="41"/>
  <c r="V123" i="41"/>
  <c r="V59" i="41"/>
  <c r="L174" i="41"/>
  <c r="L110" i="41"/>
  <c r="L46" i="41"/>
  <c r="L157" i="41"/>
  <c r="L93" i="41"/>
  <c r="L29" i="41"/>
  <c r="L140" i="41"/>
  <c r="L76" i="41"/>
  <c r="L12" i="41"/>
  <c r="L123" i="41"/>
  <c r="L59" i="41"/>
  <c r="L20" i="41"/>
  <c r="L35" i="41"/>
  <c r="V113" i="41"/>
  <c r="V118" i="41"/>
  <c r="V88" i="41"/>
  <c r="V98" i="41"/>
  <c r="V47" i="41"/>
  <c r="L50" i="41"/>
  <c r="L97" i="41"/>
  <c r="L96" i="41"/>
  <c r="L79" i="41"/>
  <c r="V26" i="41"/>
  <c r="V121" i="41"/>
  <c r="V57" i="41"/>
  <c r="V142" i="41"/>
  <c r="V160" i="41"/>
  <c r="V96" i="41"/>
  <c r="V32" i="41"/>
  <c r="V74" i="41"/>
  <c r="V135" i="41"/>
  <c r="V71" i="41"/>
  <c r="V7" i="41"/>
  <c r="L122" i="41"/>
  <c r="L58" i="41"/>
  <c r="L169" i="41"/>
  <c r="L105" i="41"/>
  <c r="L41" i="41"/>
  <c r="L152" i="41"/>
  <c r="L88" i="41"/>
  <c r="L24" i="41"/>
  <c r="L135" i="41"/>
  <c r="L71" i="41"/>
  <c r="L7" i="41"/>
  <c r="L67" i="41"/>
  <c r="V161" i="41"/>
  <c r="V33" i="41"/>
  <c r="V136" i="41"/>
  <c r="V146" i="41"/>
  <c r="V95" i="41"/>
  <c r="L98" i="41"/>
  <c r="L113" i="41"/>
  <c r="L80" i="41"/>
  <c r="V150" i="41"/>
  <c r="V165" i="41"/>
  <c r="V101" i="41"/>
  <c r="V37" i="41"/>
  <c r="V78" i="41"/>
  <c r="V140" i="41"/>
  <c r="V76" i="41"/>
  <c r="V12" i="41"/>
  <c r="V10" i="41"/>
  <c r="V115" i="41"/>
  <c r="V51" i="41"/>
  <c r="L166" i="41"/>
  <c r="L102" i="41"/>
  <c r="L38" i="41"/>
  <c r="L149" i="41"/>
  <c r="L85" i="41"/>
  <c r="L21" i="41"/>
  <c r="L132" i="41"/>
  <c r="L68" i="41"/>
  <c r="L51" i="41"/>
  <c r="L162" i="41"/>
  <c r="L33" i="41"/>
  <c r="L32" i="41"/>
  <c r="L15" i="41"/>
  <c r="V83" i="25"/>
  <c r="L76" i="26"/>
  <c r="L165" i="23"/>
  <c r="V24" i="26"/>
  <c r="V125" i="26"/>
  <c r="L123" i="23"/>
  <c r="L63" i="26"/>
  <c r="L169" i="26"/>
  <c r="B91" i="42"/>
  <c r="B116" i="42"/>
  <c r="V16" i="26"/>
  <c r="L130" i="26"/>
  <c r="L16" i="26"/>
  <c r="L2" i="26"/>
  <c r="L105" i="25"/>
  <c r="L139" i="23"/>
  <c r="L163" i="26"/>
  <c r="L29" i="23"/>
  <c r="V49" i="25"/>
  <c r="V57" i="26"/>
  <c r="L119" i="23"/>
  <c r="L122" i="26"/>
  <c r="V109" i="26"/>
  <c r="B10" i="42"/>
  <c r="B52" i="42"/>
  <c r="V9" i="26"/>
  <c r="L20" i="26"/>
  <c r="L150" i="23"/>
  <c r="V74" i="26"/>
  <c r="L29" i="26"/>
  <c r="V96" i="26"/>
  <c r="V43" i="25"/>
  <c r="V38" i="26"/>
  <c r="L127" i="26"/>
  <c r="V64" i="25"/>
  <c r="L51" i="25"/>
  <c r="L125" i="23"/>
  <c r="V158" i="26"/>
  <c r="L114" i="26"/>
  <c r="B118" i="42"/>
  <c r="B142" i="41"/>
  <c r="V174" i="26"/>
  <c r="L76" i="23"/>
  <c r="V134" i="26"/>
  <c r="V102" i="26"/>
  <c r="V111" i="26"/>
  <c r="L53" i="26"/>
  <c r="L84" i="26"/>
  <c r="L169" i="23"/>
  <c r="L32" i="26"/>
  <c r="L74" i="26"/>
  <c r="V30" i="26"/>
  <c r="L149" i="23"/>
  <c r="V112" i="26"/>
  <c r="B121" i="42"/>
  <c r="B2" i="28"/>
  <c r="L57" i="26"/>
  <c r="L36" i="26"/>
  <c r="V161" i="26"/>
  <c r="V137" i="26"/>
  <c r="V153" i="26"/>
  <c r="L101" i="23"/>
  <c r="L122" i="23"/>
  <c r="L174" i="23"/>
  <c r="L156" i="25"/>
  <c r="B62" i="42"/>
  <c r="B13" i="42"/>
  <c r="L4" i="26"/>
  <c r="L7" i="23"/>
  <c r="V128" i="26"/>
  <c r="L73" i="23"/>
  <c r="L147" i="26"/>
  <c r="L39" i="23"/>
  <c r="L156" i="23"/>
  <c r="V173" i="26"/>
  <c r="L176" i="26"/>
  <c r="B36" i="42"/>
  <c r="B50" i="42"/>
  <c r="B46" i="42"/>
  <c r="V113" i="26"/>
  <c r="V176" i="26"/>
  <c r="L161" i="23"/>
  <c r="L92" i="26"/>
  <c r="V171" i="25"/>
  <c r="L151" i="26"/>
  <c r="V86" i="26"/>
  <c r="L162" i="23"/>
  <c r="B175" i="41"/>
  <c r="B53" i="42"/>
  <c r="B120" i="42"/>
  <c r="B61" i="42"/>
  <c r="B108" i="42"/>
  <c r="B22" i="42"/>
  <c r="B74" i="28"/>
  <c r="L132" i="26"/>
  <c r="V114" i="26"/>
  <c r="L81" i="26"/>
  <c r="B130" i="41"/>
  <c r="B70" i="42"/>
  <c r="V143" i="26"/>
  <c r="V50" i="25"/>
  <c r="V82" i="26"/>
  <c r="L93" i="26"/>
  <c r="L139" i="26"/>
  <c r="L24" i="26"/>
  <c r="V145" i="26"/>
  <c r="V135" i="26"/>
  <c r="L6" i="26"/>
  <c r="B93" i="42"/>
  <c r="B114" i="41"/>
  <c r="B172" i="42"/>
  <c r="V105" i="25"/>
  <c r="L171" i="25"/>
  <c r="L41" i="23"/>
  <c r="L136" i="23"/>
  <c r="V142" i="40"/>
  <c r="V130" i="40"/>
  <c r="V48" i="40"/>
  <c r="V81" i="40"/>
  <c r="V17" i="40"/>
  <c r="V132" i="40"/>
  <c r="V141" i="40"/>
  <c r="V33" i="40"/>
  <c r="V14" i="40"/>
  <c r="L81" i="42"/>
  <c r="L35" i="42"/>
  <c r="L29" i="42"/>
  <c r="L143" i="42"/>
  <c r="L144" i="42"/>
  <c r="L121" i="42"/>
  <c r="L100" i="42"/>
  <c r="L75" i="42"/>
  <c r="L23" i="42"/>
  <c r="V76" i="40"/>
  <c r="L108" i="42"/>
  <c r="L95" i="42"/>
  <c r="L52" i="42"/>
  <c r="V104" i="40"/>
  <c r="V67" i="40"/>
  <c r="V71" i="40"/>
  <c r="L172" i="42"/>
  <c r="L90" i="42"/>
  <c r="L120" i="42"/>
  <c r="L63" i="42"/>
  <c r="L151" i="42"/>
  <c r="L41" i="42"/>
  <c r="L20" i="42"/>
  <c r="V147" i="40"/>
  <c r="L77" i="42"/>
  <c r="L73" i="42"/>
  <c r="V150" i="40"/>
  <c r="V126" i="40"/>
  <c r="V169" i="40"/>
  <c r="L17" i="42"/>
  <c r="L10" i="42"/>
  <c r="L66" i="42"/>
  <c r="L111" i="42"/>
  <c r="L48" i="42"/>
  <c r="L89" i="42"/>
  <c r="L68" i="42"/>
  <c r="L43" i="42"/>
  <c r="V52" i="40"/>
  <c r="V165" i="40"/>
  <c r="L18" i="42"/>
  <c r="L137" i="42"/>
  <c r="L87" i="42"/>
  <c r="L97" i="42"/>
  <c r="V126" i="41"/>
  <c r="V157" i="41"/>
  <c r="V93" i="41"/>
  <c r="V29" i="41"/>
  <c r="V54" i="41"/>
  <c r="V132" i="41"/>
  <c r="V68" i="41"/>
  <c r="V4" i="41"/>
  <c r="V171" i="41"/>
  <c r="V107" i="41"/>
  <c r="V43" i="41"/>
  <c r="L158" i="41"/>
  <c r="L94" i="41"/>
  <c r="L30" i="41"/>
  <c r="L141" i="41"/>
  <c r="L77" i="41"/>
  <c r="L13" i="41"/>
  <c r="L124" i="41"/>
  <c r="L60" i="41"/>
  <c r="L171" i="41"/>
  <c r="L107" i="41"/>
  <c r="L43" i="41"/>
  <c r="L163" i="41"/>
  <c r="V2" i="41"/>
  <c r="V81" i="41"/>
  <c r="V22" i="41"/>
  <c r="V56" i="41"/>
  <c r="V175" i="41"/>
  <c r="L2" i="41"/>
  <c r="L34" i="41"/>
  <c r="L65" i="41"/>
  <c r="L48" i="41"/>
  <c r="V162" i="41"/>
  <c r="V169" i="41"/>
  <c r="V105" i="41"/>
  <c r="V41" i="41"/>
  <c r="V90" i="41"/>
  <c r="V144" i="41"/>
  <c r="V80" i="41"/>
  <c r="V16" i="41"/>
  <c r="V18" i="41"/>
  <c r="V119" i="41"/>
  <c r="V55" i="41"/>
  <c r="L170" i="41"/>
  <c r="L106" i="41"/>
  <c r="L42" i="41"/>
  <c r="L153" i="41"/>
  <c r="L89" i="41"/>
  <c r="L25" i="41"/>
  <c r="L136" i="41"/>
  <c r="L72" i="41"/>
  <c r="L8" i="41"/>
  <c r="L119" i="41"/>
  <c r="L55" i="41"/>
  <c r="L36" i="41"/>
  <c r="L19" i="41"/>
  <c r="V129" i="41"/>
  <c r="V166" i="41"/>
  <c r="V104" i="41"/>
  <c r="V50" i="41"/>
  <c r="V63" i="41"/>
  <c r="L66" i="41"/>
  <c r="L49" i="41"/>
  <c r="L16" i="41"/>
  <c r="V106" i="41"/>
  <c r="V149" i="41"/>
  <c r="V85" i="41"/>
  <c r="V21" i="41"/>
  <c r="V34" i="41"/>
  <c r="V124" i="41"/>
  <c r="V60" i="41"/>
  <c r="V158" i="41"/>
  <c r="V163" i="41"/>
  <c r="V99" i="41"/>
  <c r="V35" i="41"/>
  <c r="L150" i="41"/>
  <c r="L86" i="41"/>
  <c r="L22" i="41"/>
  <c r="L133" i="41"/>
  <c r="L69" i="41"/>
  <c r="L5" i="41"/>
  <c r="L116" i="41"/>
  <c r="L52" i="41"/>
  <c r="L3" i="41"/>
  <c r="V31" i="41"/>
  <c r="L160" i="41"/>
  <c r="L159" i="41"/>
  <c r="L31" i="41"/>
  <c r="L11" i="26"/>
  <c r="L135" i="26"/>
  <c r="L110" i="23"/>
  <c r="L10" i="26"/>
  <c r="L48" i="26"/>
  <c r="L124" i="23"/>
  <c r="L98" i="23"/>
  <c r="B20" i="42"/>
  <c r="B176" i="41"/>
  <c r="B175" i="42"/>
  <c r="L18" i="26"/>
  <c r="L111" i="26"/>
  <c r="V124" i="26"/>
  <c r="L69" i="26"/>
  <c r="L110" i="26"/>
  <c r="L78" i="23"/>
  <c r="V44" i="26"/>
  <c r="V107" i="26"/>
  <c r="L113" i="26"/>
  <c r="V4" i="26"/>
  <c r="V116" i="26"/>
  <c r="L118" i="26"/>
  <c r="L92" i="23"/>
  <c r="B168" i="42"/>
  <c r="B86" i="41"/>
  <c r="L38" i="23"/>
  <c r="L40" i="23"/>
  <c r="V172" i="26"/>
  <c r="L40" i="26"/>
  <c r="L126" i="26"/>
  <c r="L176" i="23"/>
  <c r="V11" i="26"/>
  <c r="L143" i="26"/>
  <c r="L82" i="23"/>
  <c r="V55" i="26"/>
  <c r="V52" i="26"/>
  <c r="L30" i="23"/>
  <c r="V13" i="26"/>
  <c r="B72" i="42"/>
  <c r="B109" i="42"/>
  <c r="B143" i="42"/>
  <c r="L96" i="23"/>
  <c r="L50" i="23"/>
  <c r="L157" i="23"/>
  <c r="L117" i="23"/>
  <c r="L56" i="23"/>
  <c r="V160" i="26"/>
  <c r="L13" i="23"/>
  <c r="L157" i="26"/>
  <c r="V93" i="26"/>
  <c r="V91" i="26"/>
  <c r="L149" i="26"/>
  <c r="L173" i="26"/>
  <c r="B162" i="42"/>
  <c r="B59" i="42"/>
  <c r="B174" i="42"/>
  <c r="L113" i="23"/>
  <c r="L72" i="23"/>
  <c r="L52" i="26"/>
  <c r="L7" i="26"/>
  <c r="L45" i="23"/>
  <c r="L106" i="23"/>
  <c r="V66" i="26"/>
  <c r="L34" i="26"/>
  <c r="L54" i="26"/>
  <c r="B140" i="42"/>
  <c r="B106" i="41"/>
  <c r="L61" i="25"/>
  <c r="L52" i="23"/>
  <c r="L39" i="26"/>
  <c r="L80" i="23"/>
  <c r="V115" i="26"/>
  <c r="L137" i="23"/>
  <c r="L35" i="26"/>
  <c r="V58" i="26"/>
  <c r="L154" i="26"/>
  <c r="B78" i="42"/>
  <c r="B40" i="42"/>
  <c r="L42" i="26"/>
  <c r="V165" i="26"/>
  <c r="L75" i="26"/>
  <c r="L17" i="23"/>
  <c r="L11" i="23"/>
  <c r="L109" i="23"/>
  <c r="L21" i="26"/>
  <c r="L119" i="26"/>
  <c r="L30" i="26"/>
  <c r="B110" i="41"/>
  <c r="B97" i="42"/>
  <c r="B15" i="42"/>
  <c r="B151" i="42"/>
  <c r="B170" i="41"/>
  <c r="B156" i="40"/>
  <c r="B62" i="28"/>
  <c r="L114" i="23"/>
  <c r="V138" i="26"/>
  <c r="V40" i="26"/>
  <c r="B99" i="42"/>
  <c r="B177" i="41"/>
  <c r="V133" i="26"/>
  <c r="V45" i="26"/>
  <c r="L128" i="26"/>
  <c r="L69" i="23"/>
  <c r="L47" i="26"/>
  <c r="L35" i="23"/>
  <c r="L152" i="26"/>
  <c r="L124" i="26"/>
  <c r="V87" i="26"/>
  <c r="B76" i="42"/>
  <c r="B78" i="41"/>
  <c r="B12" i="42"/>
  <c r="L66" i="26"/>
  <c r="L23" i="26"/>
  <c r="L89" i="26"/>
  <c r="L48" i="23"/>
  <c r="V156" i="40"/>
  <c r="V45" i="40"/>
  <c r="V108" i="40"/>
  <c r="V27" i="40"/>
  <c r="V73" i="40"/>
  <c r="V152" i="40"/>
  <c r="V10" i="40"/>
  <c r="V166" i="40"/>
  <c r="V159" i="40"/>
  <c r="L30" i="42"/>
  <c r="L21" i="42"/>
  <c r="L136" i="42"/>
  <c r="L79" i="42"/>
  <c r="L22" i="42"/>
  <c r="L57" i="42"/>
  <c r="L36" i="42"/>
  <c r="L11" i="42"/>
  <c r="L123" i="42"/>
  <c r="V39" i="40"/>
  <c r="L83" i="42"/>
  <c r="L42" i="42"/>
  <c r="L91" i="42"/>
  <c r="V47" i="40"/>
  <c r="V111" i="40"/>
  <c r="V127" i="40"/>
  <c r="L44" i="42"/>
  <c r="L71" i="42"/>
  <c r="L24" i="42"/>
  <c r="L158" i="42"/>
  <c r="L170" i="42"/>
  <c r="L102" i="42"/>
  <c r="L34" i="42"/>
  <c r="V72" i="40"/>
  <c r="L142" i="42"/>
  <c r="L116" i="42"/>
  <c r="V23" i="40"/>
  <c r="V25" i="40"/>
  <c r="V95" i="40"/>
  <c r="L124" i="42"/>
  <c r="L64" i="42"/>
  <c r="L72" i="42"/>
  <c r="L47" i="42"/>
  <c r="L103" i="42"/>
  <c r="L25" i="42"/>
  <c r="L4" i="42"/>
  <c r="L117" i="42"/>
  <c r="V101" i="40"/>
  <c r="L129" i="42"/>
  <c r="L159" i="42"/>
  <c r="L6" i="42"/>
  <c r="L146" i="42"/>
  <c r="V82" i="41"/>
  <c r="V141" i="41"/>
  <c r="V77" i="41"/>
  <c r="V13" i="41"/>
  <c r="V14" i="41"/>
  <c r="V116" i="41"/>
  <c r="V52" i="41"/>
  <c r="V134" i="41"/>
  <c r="V155" i="41"/>
  <c r="V91" i="41"/>
  <c r="V27" i="41"/>
  <c r="L142" i="41"/>
  <c r="L78" i="41"/>
  <c r="L14" i="41"/>
  <c r="L125" i="41"/>
  <c r="L61" i="41"/>
  <c r="L172" i="41"/>
  <c r="L108" i="41"/>
  <c r="L44" i="41"/>
  <c r="L155" i="41"/>
  <c r="L91" i="41"/>
  <c r="L27" i="41"/>
  <c r="L115" i="41"/>
  <c r="V177" i="41"/>
  <c r="V49" i="41"/>
  <c r="V152" i="41"/>
  <c r="V40" i="41"/>
  <c r="V143" i="41"/>
  <c r="L130" i="41"/>
  <c r="L18" i="41"/>
  <c r="L17" i="41"/>
  <c r="L175" i="41"/>
  <c r="V114" i="41"/>
  <c r="V153" i="41"/>
  <c r="V89" i="41"/>
  <c r="V25" i="41"/>
  <c r="V46" i="41"/>
  <c r="V128" i="41"/>
  <c r="V64" i="41"/>
  <c r="V170" i="41"/>
  <c r="V167" i="41"/>
  <c r="V103" i="41"/>
  <c r="V39" i="41"/>
  <c r="L154" i="41"/>
  <c r="L90" i="41"/>
  <c r="L26" i="41"/>
  <c r="L137" i="41"/>
  <c r="L73" i="41"/>
  <c r="L9" i="41"/>
  <c r="L120" i="41"/>
  <c r="L56" i="41"/>
  <c r="L167" i="41"/>
  <c r="L103" i="41"/>
  <c r="L39" i="41"/>
  <c r="L147" i="41"/>
  <c r="V138" i="41"/>
  <c r="V97" i="41"/>
  <c r="V66" i="41"/>
  <c r="V72" i="41"/>
  <c r="V159" i="41"/>
  <c r="V15" i="41"/>
  <c r="L177" i="41"/>
  <c r="L176" i="41"/>
  <c r="L143" i="41"/>
  <c r="V58" i="41"/>
  <c r="V133" i="41"/>
  <c r="V69" i="41"/>
  <c r="V5" i="41"/>
  <c r="V172" i="41"/>
  <c r="V108" i="41"/>
  <c r="V44" i="41"/>
  <c r="V110" i="41"/>
  <c r="V147" i="41"/>
  <c r="V83" i="41"/>
  <c r="V19" i="41"/>
  <c r="L134" i="41"/>
  <c r="L70" i="41"/>
  <c r="L6" i="41"/>
  <c r="L117" i="41"/>
  <c r="L53" i="41"/>
  <c r="L164" i="41"/>
  <c r="L100" i="41"/>
  <c r="L4" i="41"/>
  <c r="V94" i="41"/>
  <c r="L161" i="41"/>
  <c r="L112" i="41"/>
  <c r="L111" i="41"/>
  <c r="L63" i="41"/>
  <c r="V81" i="26"/>
  <c r="V110" i="26"/>
  <c r="L73" i="26"/>
  <c r="L59" i="23"/>
  <c r="B3" i="19"/>
  <c r="L22" i="23"/>
  <c r="L58" i="26"/>
  <c r="B86" i="42"/>
  <c r="B96" i="42"/>
  <c r="B4" i="42"/>
  <c r="L46" i="23"/>
  <c r="L177" i="26"/>
  <c r="L150" i="26"/>
  <c r="L173" i="23"/>
  <c r="L68" i="26"/>
  <c r="L144" i="26"/>
  <c r="V27" i="26"/>
  <c r="L138" i="23"/>
  <c r="V20" i="26"/>
  <c r="V121" i="26"/>
  <c r="V48" i="26"/>
  <c r="L66" i="23"/>
  <c r="V33" i="26"/>
  <c r="B117" i="42"/>
  <c r="B113" i="42"/>
  <c r="L65" i="23"/>
  <c r="L32" i="23"/>
  <c r="V150" i="26"/>
  <c r="V69" i="26"/>
  <c r="V76" i="26"/>
  <c r="V8" i="26"/>
  <c r="V65" i="26"/>
  <c r="L175" i="26"/>
  <c r="L135" i="23"/>
  <c r="L125" i="26"/>
  <c r="L115" i="23"/>
  <c r="V80" i="25"/>
  <c r="L103" i="26"/>
  <c r="B3" i="42"/>
  <c r="B124" i="42"/>
  <c r="L95" i="26"/>
  <c r="L82" i="26"/>
  <c r="L36" i="23"/>
  <c r="V28" i="26"/>
  <c r="L25" i="26"/>
  <c r="V92" i="26"/>
  <c r="L132" i="23"/>
  <c r="V47" i="26"/>
  <c r="L145" i="23"/>
  <c r="V77" i="26"/>
  <c r="L102" i="26"/>
  <c r="V51" i="25"/>
  <c r="L31" i="26"/>
  <c r="B38" i="42"/>
  <c r="B115" i="42"/>
  <c r="B145" i="42"/>
  <c r="L54" i="23"/>
  <c r="L42" i="23"/>
  <c r="L162" i="26"/>
  <c r="V10" i="26"/>
  <c r="L115" i="26"/>
  <c r="L116" i="26"/>
  <c r="L107" i="23"/>
  <c r="L140" i="26"/>
  <c r="B21" i="42"/>
  <c r="B155" i="42"/>
  <c r="B65" i="42"/>
  <c r="V70" i="26"/>
  <c r="V89" i="26"/>
  <c r="V100" i="26"/>
  <c r="L155" i="26"/>
  <c r="V127" i="26"/>
  <c r="V22" i="26"/>
  <c r="V79" i="26"/>
  <c r="L28" i="23"/>
  <c r="L154" i="23"/>
  <c r="B79" i="42"/>
  <c r="B49" i="42"/>
  <c r="V26" i="26"/>
  <c r="L158" i="26"/>
  <c r="L19" i="26"/>
  <c r="V14" i="26"/>
  <c r="L102" i="23"/>
  <c r="V106" i="26"/>
  <c r="L59" i="25"/>
  <c r="V101" i="26"/>
  <c r="B122" i="42"/>
  <c r="B82" i="41"/>
  <c r="B135" i="42"/>
  <c r="B16" i="42"/>
  <c r="B103" i="42"/>
  <c r="B162" i="41"/>
  <c r="B60" i="40"/>
  <c r="B69" i="41"/>
  <c r="L81" i="23"/>
  <c r="L121" i="23"/>
  <c r="B60" i="42"/>
  <c r="B123" i="42"/>
  <c r="B11" i="42"/>
  <c r="L116" i="23"/>
  <c r="L164" i="23"/>
  <c r="L137" i="26"/>
  <c r="L172" i="23"/>
  <c r="L27" i="26"/>
  <c r="L133" i="23"/>
  <c r="L3" i="26"/>
  <c r="L106" i="26"/>
  <c r="L142" i="23"/>
  <c r="B100" i="42"/>
  <c r="B90" i="42"/>
  <c r="L4" i="23"/>
  <c r="V21" i="26"/>
  <c r="L146" i="26"/>
  <c r="L174" i="26"/>
  <c r="V29" i="26"/>
  <c r="V42" i="26"/>
  <c r="V84" i="26"/>
  <c r="V34" i="26"/>
  <c r="L15" i="23"/>
  <c r="B119" i="42"/>
  <c r="B18" i="42"/>
  <c r="B39" i="42"/>
  <c r="B154" i="41"/>
  <c r="B158" i="42"/>
  <c r="B158" i="41"/>
  <c r="B22" i="41"/>
  <c r="V118" i="26"/>
  <c r="V104" i="25"/>
  <c r="L22" i="26"/>
  <c r="B144" i="42"/>
  <c r="B160" i="42"/>
  <c r="L129" i="26"/>
  <c r="L160" i="26"/>
  <c r="L88" i="26"/>
  <c r="V39" i="26"/>
  <c r="L46" i="25"/>
  <c r="L70" i="23"/>
  <c r="L100" i="26"/>
  <c r="V131" i="26"/>
  <c r="L175" i="23"/>
  <c r="B104" i="42"/>
  <c r="B134" i="42"/>
  <c r="B45" i="42"/>
  <c r="L37" i="26"/>
  <c r="L159" i="25"/>
  <c r="L37" i="23"/>
  <c r="L43" i="23"/>
  <c r="V71" i="26"/>
  <c r="V141" i="26"/>
  <c r="L134" i="23"/>
  <c r="L70" i="26"/>
  <c r="B156" i="42"/>
  <c r="B56" i="42"/>
  <c r="B27" i="42"/>
  <c r="B84" i="42"/>
  <c r="B132" i="42"/>
  <c r="B94" i="41"/>
  <c r="B102" i="28"/>
  <c r="V35" i="26"/>
  <c r="V98" i="26"/>
  <c r="V144" i="26"/>
  <c r="B157" i="42"/>
  <c r="B30" i="42"/>
  <c r="L68" i="23"/>
  <c r="L43" i="25"/>
  <c r="V90" i="26"/>
  <c r="L50" i="25"/>
  <c r="L10" i="23"/>
  <c r="L34" i="23"/>
  <c r="L146" i="23"/>
  <c r="L86" i="26"/>
  <c r="L9" i="26"/>
  <c r="B101" i="42"/>
  <c r="B146" i="41"/>
  <c r="B98" i="42"/>
  <c r="V99" i="26"/>
  <c r="L97" i="26"/>
  <c r="L147" i="23"/>
  <c r="L104" i="23"/>
  <c r="V32" i="26"/>
  <c r="L85" i="26"/>
  <c r="L126" i="23"/>
  <c r="V73" i="26"/>
  <c r="B118" i="41"/>
  <c r="B141" i="42"/>
  <c r="B25" i="42"/>
  <c r="B31" i="42"/>
  <c r="B19" i="42"/>
  <c r="B133" i="42"/>
  <c r="B143" i="28"/>
  <c r="B8" i="40"/>
  <c r="B124" i="40"/>
  <c r="B72" i="23"/>
  <c r="B134" i="28"/>
  <c r="B51" i="28"/>
  <c r="B60" i="41"/>
  <c r="B93" i="23"/>
  <c r="B92" i="23"/>
  <c r="B69" i="23"/>
  <c r="B53" i="41"/>
  <c r="B37" i="26"/>
  <c r="B123" i="26"/>
  <c r="B36" i="41"/>
  <c r="B59" i="28"/>
  <c r="B171" i="21"/>
  <c r="B75" i="28"/>
  <c r="B46" i="25"/>
  <c r="B124" i="26"/>
  <c r="B20" i="19"/>
  <c r="B134" i="40"/>
  <c r="B50" i="25"/>
  <c r="B41" i="41"/>
  <c r="B62" i="40"/>
  <c r="B131" i="23"/>
  <c r="B144" i="21"/>
  <c r="B60" i="26"/>
  <c r="B49" i="41"/>
  <c r="B155" i="28"/>
  <c r="B140" i="28"/>
  <c r="B15" i="19"/>
  <c r="B36" i="19"/>
  <c r="B23" i="26"/>
  <c r="B5" i="28"/>
  <c r="B14" i="19"/>
  <c r="B10" i="41"/>
  <c r="B94" i="40"/>
  <c r="B107" i="26"/>
  <c r="B43" i="19"/>
  <c r="B95" i="28"/>
  <c r="B152" i="26"/>
  <c r="B86" i="28"/>
  <c r="B24" i="40"/>
  <c r="B176" i="40"/>
  <c r="B130" i="21"/>
  <c r="B171" i="23"/>
  <c r="B34" i="26"/>
  <c r="B133" i="26"/>
  <c r="B52" i="40"/>
  <c r="B91" i="41"/>
  <c r="B133" i="21"/>
  <c r="B38" i="26"/>
  <c r="B169" i="23"/>
  <c r="B28" i="26"/>
  <c r="B115" i="41"/>
  <c r="B43" i="40"/>
  <c r="B127" i="28"/>
  <c r="B127" i="40"/>
  <c r="B76" i="23"/>
  <c r="B55" i="40"/>
  <c r="B98" i="28"/>
  <c r="B140" i="40"/>
  <c r="B84" i="21"/>
  <c r="B104" i="23"/>
  <c r="B58" i="28"/>
  <c r="B142" i="23"/>
  <c r="B22" i="28"/>
  <c r="B72" i="21"/>
  <c r="B8" i="26"/>
  <c r="B164" i="28"/>
  <c r="B65" i="41"/>
  <c r="B10" i="23"/>
  <c r="B6" i="28"/>
  <c r="B71" i="23"/>
  <c r="B12" i="28"/>
  <c r="B66" i="26"/>
  <c r="B81" i="21"/>
  <c r="B90" i="23"/>
  <c r="B26" i="19"/>
  <c r="B19" i="26"/>
  <c r="B111" i="21"/>
  <c r="B148" i="28"/>
  <c r="B109" i="23"/>
  <c r="B99" i="26"/>
  <c r="B150" i="26"/>
  <c r="B96" i="28"/>
  <c r="B158" i="23"/>
  <c r="B135" i="28"/>
  <c r="B41" i="40"/>
  <c r="B57" i="28"/>
  <c r="B55" i="28"/>
  <c r="B83" i="21"/>
  <c r="B105" i="41"/>
  <c r="B2" i="41"/>
  <c r="B132" i="21"/>
  <c r="B82" i="28"/>
  <c r="B79" i="21"/>
  <c r="B100" i="23"/>
  <c r="B36" i="26"/>
  <c r="B19" i="41"/>
  <c r="B125" i="40"/>
  <c r="B54" i="40"/>
  <c r="B128" i="41"/>
  <c r="B37" i="28"/>
  <c r="B54" i="28"/>
  <c r="B160" i="23"/>
  <c r="B97" i="40"/>
  <c r="B122" i="26"/>
  <c r="B30" i="23"/>
  <c r="B18" i="40"/>
  <c r="B155" i="40"/>
  <c r="B31" i="26"/>
  <c r="B156" i="25"/>
  <c r="B80" i="41"/>
  <c r="B95" i="41"/>
  <c r="B122" i="40"/>
  <c r="B29" i="26"/>
  <c r="B114" i="23"/>
  <c r="B113" i="23"/>
  <c r="B14" i="41"/>
  <c r="B98" i="23"/>
  <c r="B121" i="23"/>
  <c r="B99" i="41"/>
  <c r="B3" i="26"/>
  <c r="B164" i="23"/>
  <c r="B103" i="40"/>
  <c r="B126" i="21"/>
  <c r="B21" i="19"/>
  <c r="B173" i="21"/>
  <c r="B117" i="21"/>
  <c r="B57" i="23"/>
  <c r="B123" i="23"/>
  <c r="B120" i="21"/>
  <c r="B164" i="41"/>
  <c r="B26" i="28"/>
  <c r="B96" i="40"/>
  <c r="B7" i="41"/>
  <c r="B50" i="19"/>
  <c r="B21" i="23"/>
  <c r="B167" i="23"/>
  <c r="B72" i="26"/>
  <c r="B91" i="21"/>
  <c r="B175" i="28"/>
  <c r="B95" i="26"/>
  <c r="B18" i="41"/>
  <c r="B41" i="23"/>
  <c r="B96" i="41"/>
  <c r="B129" i="40"/>
  <c r="B41" i="19"/>
  <c r="B37" i="40"/>
  <c r="B153" i="26"/>
  <c r="B124" i="23"/>
  <c r="B87" i="23"/>
  <c r="V159" i="25"/>
  <c r="L103" i="23"/>
  <c r="L47" i="23"/>
  <c r="V139" i="26"/>
  <c r="B129" i="42"/>
  <c r="B35" i="42"/>
  <c r="B111" i="42"/>
  <c r="B73" i="42"/>
  <c r="B105" i="42"/>
  <c r="B147" i="42"/>
  <c r="B175" i="21"/>
  <c r="L75" i="23"/>
  <c r="L78" i="25"/>
  <c r="L155" i="23"/>
  <c r="B163" i="42"/>
  <c r="B130" i="42"/>
  <c r="L83" i="25"/>
  <c r="L3" i="23"/>
  <c r="V41" i="26"/>
  <c r="L168" i="26"/>
  <c r="L14" i="23"/>
  <c r="L161" i="26"/>
  <c r="L148" i="26"/>
  <c r="L127" i="23"/>
  <c r="L12" i="23"/>
  <c r="B28" i="42"/>
  <c r="B33" i="42"/>
  <c r="B94" i="42"/>
  <c r="V103" i="26"/>
  <c r="L101" i="26"/>
  <c r="L151" i="23"/>
  <c r="L108" i="23"/>
  <c r="V147" i="26"/>
  <c r="L99" i="23"/>
  <c r="L31" i="23"/>
  <c r="L25" i="23"/>
  <c r="B9" i="42"/>
  <c r="B110" i="42"/>
  <c r="B34" i="42"/>
  <c r="B67" i="42"/>
  <c r="B44" i="42"/>
  <c r="B114" i="42"/>
  <c r="B18" i="19"/>
  <c r="L5" i="23"/>
  <c r="L58" i="24"/>
  <c r="B8" i="42"/>
  <c r="B174" i="41"/>
  <c r="B5" i="42"/>
  <c r="L17" i="26"/>
  <c r="L14" i="26"/>
  <c r="V108" i="26"/>
  <c r="V142" i="26"/>
  <c r="L163" i="23"/>
  <c r="L152" i="23"/>
  <c r="V154" i="26"/>
  <c r="L79" i="23"/>
  <c r="L26" i="23"/>
  <c r="B51" i="42"/>
  <c r="B102" i="42"/>
  <c r="L72" i="26"/>
  <c r="L170" i="26"/>
  <c r="L94" i="23"/>
  <c r="L71" i="23"/>
  <c r="V136" i="26"/>
  <c r="L95" i="23"/>
  <c r="L28" i="26"/>
  <c r="L130" i="23"/>
  <c r="B137" i="42"/>
  <c r="B29" i="42"/>
  <c r="B17" i="42"/>
  <c r="B164" i="42"/>
  <c r="B106" i="42"/>
  <c r="B138" i="41"/>
  <c r="B54" i="21"/>
  <c r="B148" i="26"/>
  <c r="B140" i="41"/>
  <c r="B101" i="23"/>
  <c r="B59" i="25"/>
  <c r="B79" i="28"/>
  <c r="B34" i="40"/>
  <c r="B33" i="41"/>
  <c r="B140" i="21"/>
  <c r="B127" i="23"/>
  <c r="B89" i="40"/>
  <c r="B44" i="26"/>
  <c r="B141" i="23"/>
  <c r="B159" i="25"/>
  <c r="B176" i="21"/>
  <c r="B98" i="21"/>
  <c r="B15" i="41"/>
  <c r="B169" i="21"/>
  <c r="B60" i="21"/>
  <c r="B169" i="41"/>
  <c r="B148" i="41"/>
  <c r="B161" i="41"/>
  <c r="B36" i="40"/>
  <c r="B55" i="21"/>
  <c r="B28" i="23"/>
  <c r="B52" i="41"/>
  <c r="B75" i="21"/>
  <c r="B21" i="40"/>
  <c r="B81" i="23"/>
  <c r="B93" i="40"/>
  <c r="B56" i="41"/>
  <c r="B160" i="41"/>
  <c r="B74" i="40"/>
  <c r="B114" i="28"/>
  <c r="B108" i="28"/>
  <c r="B119" i="26"/>
  <c r="B77" i="41"/>
  <c r="B75" i="26"/>
  <c r="B51" i="25"/>
  <c r="B85" i="28"/>
  <c r="B129" i="21"/>
  <c r="B151" i="26"/>
  <c r="B148" i="21"/>
  <c r="B119" i="28"/>
  <c r="B39" i="28"/>
  <c r="B151" i="21"/>
  <c r="B145" i="21"/>
  <c r="B22" i="19"/>
  <c r="B159" i="28"/>
  <c r="B124" i="28"/>
  <c r="B136" i="23"/>
  <c r="B144" i="40"/>
  <c r="B76" i="26"/>
  <c r="B149" i="28"/>
  <c r="B30" i="28"/>
  <c r="B17" i="40"/>
  <c r="B173" i="41"/>
  <c r="B111" i="23"/>
  <c r="B74" i="21"/>
  <c r="B101" i="28"/>
  <c r="B44" i="41"/>
  <c r="B114" i="21"/>
  <c r="B46" i="19"/>
  <c r="B4" i="19"/>
  <c r="B32" i="40"/>
  <c r="B23" i="40"/>
  <c r="B69" i="21"/>
  <c r="B86" i="21"/>
  <c r="B173" i="23"/>
  <c r="B174" i="21"/>
  <c r="B158" i="21"/>
  <c r="B121" i="28"/>
  <c r="B79" i="40"/>
  <c r="B145" i="23"/>
  <c r="B44" i="23"/>
  <c r="B135" i="23"/>
  <c r="B49" i="23"/>
  <c r="B54" i="23"/>
  <c r="B136" i="21"/>
  <c r="B109" i="41"/>
  <c r="B33" i="28"/>
  <c r="B96" i="23"/>
  <c r="B9" i="40"/>
  <c r="B42" i="26"/>
  <c r="B107" i="21"/>
  <c r="B62" i="41"/>
  <c r="B68" i="26"/>
  <c r="B118" i="28"/>
  <c r="B112" i="23"/>
  <c r="B163" i="41"/>
  <c r="B39" i="41"/>
  <c r="B56" i="21"/>
  <c r="B8" i="28"/>
  <c r="B115" i="28"/>
  <c r="B163" i="23"/>
  <c r="B70" i="23"/>
  <c r="B109" i="28"/>
  <c r="B95" i="40"/>
  <c r="B31" i="28"/>
  <c r="B131" i="26"/>
  <c r="B80" i="21"/>
  <c r="B68" i="41"/>
  <c r="B147" i="21"/>
  <c r="B2" i="42"/>
  <c r="B2" i="26"/>
  <c r="B56" i="23"/>
  <c r="B112" i="26"/>
  <c r="B21" i="28"/>
  <c r="B146" i="26"/>
  <c r="B156" i="28"/>
  <c r="B32" i="28"/>
  <c r="B92" i="41"/>
  <c r="B114" i="26"/>
  <c r="B84" i="23"/>
  <c r="B27" i="26"/>
  <c r="B113" i="21"/>
  <c r="B71" i="26"/>
  <c r="B147" i="26"/>
  <c r="B70" i="40"/>
  <c r="B126" i="40"/>
  <c r="B83" i="28"/>
  <c r="B121" i="26"/>
  <c r="B160" i="21"/>
  <c r="B28" i="19"/>
  <c r="B161" i="26"/>
  <c r="B136" i="28"/>
  <c r="B72" i="28"/>
  <c r="B92" i="28"/>
  <c r="B124" i="41"/>
  <c r="B100" i="41"/>
  <c r="B100" i="21"/>
  <c r="B20" i="28"/>
  <c r="B175" i="26"/>
  <c r="B95" i="23"/>
  <c r="B8" i="41"/>
  <c r="B159" i="41"/>
  <c r="B127" i="41"/>
  <c r="B171" i="40"/>
  <c r="B123" i="21"/>
  <c r="B167" i="21"/>
  <c r="B92" i="26"/>
  <c r="B49" i="25"/>
  <c r="B173" i="40"/>
  <c r="B118" i="21"/>
  <c r="B59" i="21"/>
  <c r="B110" i="28"/>
  <c r="B128" i="40"/>
  <c r="B53" i="21"/>
  <c r="B31" i="23"/>
  <c r="B37" i="23"/>
  <c r="B107" i="41"/>
  <c r="B101" i="26"/>
  <c r="B99" i="21"/>
  <c r="L172" i="26"/>
  <c r="L128" i="23"/>
  <c r="V155" i="26"/>
  <c r="L121" i="26"/>
  <c r="B24" i="42"/>
  <c r="B152" i="42"/>
  <c r="B69" i="42"/>
  <c r="B88" i="42"/>
  <c r="B32" i="42"/>
  <c r="B70" i="21"/>
  <c r="B38" i="28"/>
  <c r="L9" i="23"/>
  <c r="V97" i="26"/>
  <c r="B58" i="42"/>
  <c r="B64" i="42"/>
  <c r="B150" i="41"/>
  <c r="L33" i="23"/>
  <c r="V156" i="25"/>
  <c r="L133" i="26"/>
  <c r="L168" i="23"/>
  <c r="L167" i="23"/>
  <c r="L171" i="23"/>
  <c r="V166" i="26"/>
  <c r="L55" i="26"/>
  <c r="L99" i="26"/>
  <c r="B112" i="42"/>
  <c r="B98" i="41"/>
  <c r="V54" i="26"/>
  <c r="L107" i="26"/>
  <c r="V123" i="26"/>
  <c r="V18" i="26"/>
  <c r="V152" i="26"/>
  <c r="L166" i="26"/>
  <c r="V129" i="26"/>
  <c r="L89" i="23"/>
  <c r="L60" i="26"/>
  <c r="B74" i="42"/>
  <c r="B85" i="42"/>
  <c r="B7" i="42"/>
  <c r="B6" i="42"/>
  <c r="B84" i="40"/>
  <c r="V175" i="26"/>
  <c r="L13" i="26"/>
  <c r="L60" i="23"/>
  <c r="B55" i="42"/>
  <c r="B75" i="42"/>
  <c r="V163" i="26"/>
  <c r="L83" i="23"/>
  <c r="L19" i="23"/>
  <c r="L38" i="26"/>
  <c r="L142" i="26"/>
  <c r="L8" i="26"/>
  <c r="V60" i="26"/>
  <c r="L86" i="23"/>
  <c r="L71" i="26"/>
  <c r="L74" i="23"/>
  <c r="B122" i="41"/>
  <c r="B169" i="42"/>
  <c r="V68" i="26"/>
  <c r="V37" i="26"/>
  <c r="V23" i="26"/>
  <c r="L64" i="23"/>
  <c r="V162" i="26"/>
  <c r="L5" i="26"/>
  <c r="L45" i="26"/>
  <c r="L8" i="23"/>
  <c r="B81" i="42"/>
  <c r="B71" i="42"/>
  <c r="B173" i="42"/>
  <c r="B63" i="42"/>
  <c r="B82" i="42"/>
  <c r="B42" i="42"/>
  <c r="B31" i="40"/>
  <c r="B80" i="40"/>
  <c r="B104" i="40"/>
  <c r="B166" i="40"/>
  <c r="B48" i="40"/>
  <c r="B111" i="40"/>
  <c r="B43" i="41"/>
  <c r="B169" i="40"/>
  <c r="B37" i="41"/>
  <c r="B19" i="40"/>
  <c r="B156" i="23"/>
  <c r="B157" i="21"/>
  <c r="B92" i="40"/>
  <c r="B118" i="40"/>
  <c r="B14" i="40"/>
  <c r="B5" i="23"/>
  <c r="B57" i="41"/>
  <c r="B2" i="40"/>
  <c r="B7" i="28"/>
  <c r="B120" i="40"/>
  <c r="B46" i="41"/>
  <c r="B141" i="28"/>
  <c r="B16" i="28"/>
  <c r="B104" i="21"/>
  <c r="B65" i="23"/>
  <c r="B45" i="19"/>
  <c r="B68" i="40"/>
  <c r="B94" i="26"/>
  <c r="B152" i="21"/>
  <c r="B101" i="40"/>
  <c r="B47" i="40"/>
  <c r="B165" i="26"/>
  <c r="B75" i="23"/>
  <c r="B84" i="26"/>
  <c r="B134" i="23"/>
  <c r="B159" i="21"/>
  <c r="B103" i="41"/>
  <c r="B58" i="40"/>
  <c r="B98" i="40"/>
  <c r="B146" i="23"/>
  <c r="B25" i="23"/>
  <c r="B171" i="25"/>
  <c r="B162" i="26"/>
  <c r="B154" i="40"/>
  <c r="B132" i="40"/>
  <c r="B139" i="41"/>
  <c r="B11" i="40"/>
  <c r="B72" i="40"/>
  <c r="B45" i="26"/>
  <c r="B73" i="26"/>
  <c r="B90" i="28"/>
  <c r="B128" i="23"/>
  <c r="B159" i="40"/>
  <c r="B19" i="23"/>
  <c r="B97" i="23"/>
  <c r="B17" i="28"/>
  <c r="B52" i="23"/>
  <c r="B174" i="28"/>
  <c r="B48" i="41"/>
  <c r="B30" i="41"/>
  <c r="B33" i="19"/>
  <c r="B83" i="41"/>
  <c r="B154" i="23"/>
  <c r="B62" i="23"/>
  <c r="B48" i="23"/>
  <c r="B153" i="23"/>
  <c r="B39" i="19"/>
  <c r="B48" i="28"/>
  <c r="B6" i="26"/>
  <c r="B77" i="23"/>
  <c r="B78" i="23"/>
  <c r="B73" i="40"/>
  <c r="B82" i="26"/>
  <c r="B75" i="41"/>
  <c r="B157" i="41"/>
  <c r="B160" i="40"/>
  <c r="B7" i="23"/>
  <c r="B113" i="26"/>
  <c r="B7" i="40"/>
  <c r="B134" i="26"/>
  <c r="B104" i="28"/>
  <c r="B115" i="23"/>
  <c r="B111" i="26"/>
  <c r="B4" i="41"/>
  <c r="B144" i="23"/>
  <c r="B90" i="26"/>
  <c r="B113" i="40"/>
  <c r="B137" i="26"/>
  <c r="B68" i="28"/>
  <c r="B89" i="21"/>
  <c r="B143" i="41"/>
  <c r="B96" i="21"/>
  <c r="B135" i="40"/>
  <c r="B50" i="41"/>
  <c r="B16" i="23"/>
  <c r="B80" i="25"/>
  <c r="B140" i="23"/>
  <c r="B157" i="28"/>
  <c r="B43" i="28"/>
  <c r="B87" i="21"/>
  <c r="B130" i="40"/>
  <c r="B135" i="41"/>
  <c r="B72" i="41"/>
  <c r="B137" i="28"/>
  <c r="B102" i="40"/>
  <c r="B93" i="21"/>
  <c r="B13" i="41"/>
  <c r="B105" i="28"/>
  <c r="B90" i="21"/>
  <c r="B17" i="41"/>
  <c r="B155" i="23"/>
  <c r="B155" i="41"/>
  <c r="B53" i="40"/>
  <c r="B176" i="28"/>
  <c r="B54" i="41"/>
  <c r="B13" i="28"/>
  <c r="B83" i="23"/>
  <c r="B109" i="40"/>
  <c r="B166" i="21"/>
  <c r="B168" i="23"/>
  <c r="B76" i="21"/>
  <c r="B121" i="41"/>
  <c r="B5" i="40"/>
  <c r="B133" i="28"/>
  <c r="B111" i="41"/>
  <c r="B145" i="26"/>
  <c r="B24" i="41"/>
  <c r="B132" i="23"/>
  <c r="B20" i="41"/>
  <c r="B131" i="41"/>
  <c r="B36" i="23"/>
  <c r="B126" i="28"/>
  <c r="B77" i="26"/>
  <c r="B23" i="23"/>
  <c r="B163" i="28"/>
  <c r="B23" i="41"/>
  <c r="B20" i="23"/>
  <c r="B144" i="41"/>
  <c r="B164" i="40"/>
  <c r="B81" i="40"/>
  <c r="B176" i="26"/>
  <c r="B45" i="40"/>
  <c r="B57" i="26"/>
  <c r="B71" i="40"/>
  <c r="B25" i="26"/>
  <c r="B65" i="26"/>
  <c r="B80" i="23"/>
  <c r="B103" i="28"/>
  <c r="B165" i="23"/>
  <c r="B63" i="26"/>
  <c r="B125" i="41"/>
  <c r="B169" i="26"/>
  <c r="B29" i="28"/>
  <c r="B56" i="28"/>
  <c r="B176" i="23"/>
  <c r="B122" i="28"/>
  <c r="B28" i="41"/>
  <c r="B65" i="40"/>
  <c r="B124" i="21"/>
  <c r="B16" i="40"/>
  <c r="B175" i="40"/>
  <c r="B61" i="23"/>
  <c r="V151" i="26"/>
  <c r="V126" i="26"/>
  <c r="L57" i="23"/>
  <c r="B159" i="42"/>
  <c r="B149" i="42"/>
  <c r="B131" i="42"/>
  <c r="B165" i="42"/>
  <c r="B136" i="42"/>
  <c r="B150" i="42"/>
  <c r="L153" i="23"/>
  <c r="V67" i="25"/>
  <c r="V148" i="26"/>
  <c r="B57" i="42"/>
  <c r="B176" i="42"/>
  <c r="B74" i="41"/>
  <c r="V62" i="26"/>
  <c r="V85" i="26"/>
  <c r="L62" i="26"/>
  <c r="V15" i="26"/>
  <c r="L12" i="26"/>
  <c r="L97" i="23"/>
  <c r="V7" i="26"/>
  <c r="L88" i="23"/>
  <c r="V5" i="26"/>
  <c r="B139" i="42"/>
  <c r="B54" i="42"/>
  <c r="L129" i="23"/>
  <c r="V6" i="26"/>
  <c r="L77" i="26"/>
  <c r="L112" i="26"/>
  <c r="L51" i="23"/>
  <c r="V3" i="26"/>
  <c r="L117" i="26"/>
  <c r="L26" i="26"/>
  <c r="B170" i="42"/>
  <c r="B47" i="42"/>
  <c r="B68" i="42"/>
  <c r="B89" i="42"/>
  <c r="B107" i="42"/>
  <c r="B102" i="41"/>
  <c r="B45" i="28"/>
  <c r="L111" i="23"/>
  <c r="L27" i="23"/>
  <c r="L79" i="26"/>
  <c r="B166" i="41"/>
  <c r="B14" i="42"/>
  <c r="V149" i="26"/>
  <c r="V53" i="26"/>
  <c r="V132" i="26"/>
  <c r="L160" i="23"/>
  <c r="L164" i="25"/>
  <c r="V61" i="25"/>
  <c r="L49" i="25"/>
  <c r="L56" i="26"/>
  <c r="V2" i="26"/>
  <c r="B80" i="42"/>
  <c r="B26" i="42"/>
  <c r="B87" i="42"/>
  <c r="V164" i="25"/>
  <c r="V25" i="26"/>
  <c r="L6" i="23"/>
  <c r="V169" i="26"/>
  <c r="V78" i="25"/>
  <c r="V31" i="26"/>
  <c r="V36" i="26"/>
  <c r="L166" i="23"/>
  <c r="B126" i="42"/>
  <c r="B146" i="42"/>
  <c r="B70" i="41"/>
  <c r="B161" i="42"/>
  <c r="B153" i="42"/>
  <c r="B128" i="42"/>
  <c r="B158" i="40"/>
  <c r="B132" i="41"/>
  <c r="B99" i="28"/>
  <c r="B23" i="28"/>
  <c r="B106" i="28"/>
  <c r="B54" i="26"/>
  <c r="B19" i="28"/>
  <c r="B149" i="23"/>
  <c r="B85" i="41"/>
  <c r="B63" i="23"/>
  <c r="B47" i="23"/>
  <c r="B153" i="40"/>
  <c r="B129" i="26"/>
  <c r="B71" i="21"/>
  <c r="B49" i="40"/>
  <c r="B13" i="19"/>
  <c r="B48" i="26"/>
  <c r="B158" i="26"/>
  <c r="B156" i="41"/>
  <c r="B6" i="41"/>
  <c r="B101" i="21"/>
  <c r="B13" i="23"/>
  <c r="B129" i="41"/>
  <c r="B94" i="28"/>
  <c r="B138" i="28"/>
  <c r="B26" i="41"/>
  <c r="B27" i="28"/>
  <c r="B39" i="26"/>
  <c r="B113" i="28"/>
  <c r="B82" i="23"/>
  <c r="B64" i="25"/>
  <c r="B6" i="23"/>
  <c r="B3" i="28"/>
  <c r="B35" i="19"/>
  <c r="B141" i="40"/>
  <c r="B9" i="41"/>
  <c r="B10" i="26"/>
  <c r="B3" i="23"/>
  <c r="B67" i="23"/>
  <c r="B165" i="41"/>
  <c r="B90" i="40"/>
  <c r="B43" i="25"/>
  <c r="B88" i="21"/>
  <c r="B57" i="40"/>
  <c r="B164" i="25"/>
  <c r="B59" i="23"/>
  <c r="B158" i="28"/>
  <c r="B102" i="23"/>
  <c r="B101" i="41"/>
  <c r="B67" i="40"/>
  <c r="B52" i="27"/>
  <c r="B156" i="21"/>
  <c r="B110" i="21"/>
  <c r="B110" i="40"/>
  <c r="B131" i="40"/>
  <c r="B26" i="26"/>
  <c r="B152" i="28"/>
  <c r="B52" i="26"/>
  <c r="B27" i="19"/>
  <c r="B109" i="21"/>
  <c r="B58" i="26"/>
  <c r="B117" i="40"/>
  <c r="B21" i="41"/>
  <c r="B149" i="40"/>
  <c r="B115" i="40"/>
  <c r="B129" i="23"/>
  <c r="B4" i="40"/>
  <c r="B69" i="26"/>
  <c r="B76" i="28"/>
  <c r="B14" i="28"/>
  <c r="B7" i="19"/>
  <c r="B25" i="41"/>
  <c r="B93" i="28"/>
  <c r="B162" i="23"/>
  <c r="B20" i="40"/>
  <c r="B6" i="40"/>
  <c r="B24" i="26"/>
  <c r="B119" i="41"/>
  <c r="B149" i="21"/>
  <c r="B61" i="21"/>
  <c r="B139" i="28"/>
  <c r="B94" i="21"/>
  <c r="B136" i="41"/>
  <c r="B75" i="40"/>
  <c r="B116" i="26"/>
  <c r="B167" i="28"/>
  <c r="B128" i="26"/>
  <c r="B39" i="40"/>
  <c r="B15" i="26"/>
  <c r="B34" i="23"/>
  <c r="B40" i="23"/>
  <c r="B50" i="28"/>
  <c r="B34" i="41"/>
  <c r="B40" i="26"/>
  <c r="B133" i="40"/>
  <c r="B97" i="21"/>
  <c r="B27" i="41"/>
  <c r="B168" i="28"/>
  <c r="B162" i="40"/>
  <c r="B62" i="21"/>
  <c r="B11" i="41"/>
  <c r="B53" i="26"/>
  <c r="B49" i="28"/>
  <c r="B165" i="40"/>
  <c r="B31" i="19"/>
  <c r="B111" i="28"/>
  <c r="B177" i="21"/>
  <c r="B43" i="23"/>
  <c r="B15" i="40"/>
  <c r="B12" i="40"/>
  <c r="B147" i="23"/>
  <c r="B67" i="41"/>
  <c r="B106" i="21"/>
  <c r="B51" i="41"/>
  <c r="B134" i="21"/>
  <c r="B112" i="41"/>
  <c r="B148" i="23"/>
  <c r="B122" i="21"/>
  <c r="B106" i="23"/>
  <c r="B76" i="40"/>
  <c r="B174" i="40"/>
  <c r="B18" i="23"/>
  <c r="B55" i="26"/>
  <c r="B15" i="28"/>
  <c r="B56" i="40"/>
  <c r="B136" i="26"/>
  <c r="B73" i="23"/>
  <c r="B168" i="40"/>
  <c r="B160" i="28"/>
  <c r="B87" i="26"/>
  <c r="B130" i="23"/>
  <c r="B144" i="26"/>
  <c r="B148" i="40"/>
  <c r="B51" i="19"/>
  <c r="B83" i="25"/>
  <c r="B42" i="40"/>
  <c r="B166" i="28"/>
  <c r="B76" i="41"/>
  <c r="B104" i="25"/>
  <c r="B139" i="23"/>
  <c r="B51" i="40"/>
  <c r="B66" i="28"/>
  <c r="B116" i="28"/>
  <c r="B125" i="21"/>
  <c r="B149" i="41"/>
  <c r="B12" i="41"/>
  <c r="B17" i="23"/>
  <c r="B2" i="19"/>
  <c r="B60" i="28"/>
  <c r="B73" i="41"/>
  <c r="B150" i="40"/>
  <c r="B26" i="40"/>
  <c r="B120" i="23"/>
  <c r="B53" i="23"/>
  <c r="B8" i="23"/>
  <c r="B123" i="28"/>
  <c r="B132" i="28"/>
  <c r="B175" i="23"/>
  <c r="B151" i="23"/>
  <c r="B126" i="26"/>
  <c r="B77" i="21"/>
  <c r="B161" i="23"/>
  <c r="B120" i="28"/>
  <c r="B74" i="26"/>
  <c r="B127" i="21"/>
  <c r="B87" i="28"/>
  <c r="B13" i="26"/>
  <c r="B173" i="28"/>
  <c r="B117" i="28"/>
  <c r="B139" i="26"/>
  <c r="B68" i="21"/>
  <c r="B107" i="23"/>
  <c r="B150" i="23"/>
  <c r="B35" i="28"/>
  <c r="B14" i="23"/>
  <c r="B60" i="23"/>
  <c r="B150" i="28"/>
  <c r="B69" i="40"/>
  <c r="B79" i="26"/>
  <c r="B115" i="21"/>
  <c r="B79" i="23"/>
  <c r="B103" i="21"/>
  <c r="B40" i="40"/>
  <c r="B9" i="19"/>
  <c r="B107" i="28"/>
  <c r="B70" i="26"/>
  <c r="B64" i="21"/>
  <c r="B11" i="19"/>
  <c r="B153" i="41"/>
  <c r="B24" i="19"/>
  <c r="B62" i="26"/>
  <c r="B7" i="26"/>
  <c r="B155" i="26"/>
  <c r="B82" i="40"/>
  <c r="B138" i="26"/>
  <c r="B113" i="41"/>
  <c r="B59" i="41"/>
  <c r="B123" i="41"/>
  <c r="B97" i="41"/>
  <c r="B138" i="40"/>
  <c r="B97" i="26"/>
  <c r="B138" i="21"/>
  <c r="B105" i="40"/>
  <c r="B63" i="21"/>
  <c r="B16" i="41"/>
  <c r="B97" i="28"/>
  <c r="B172" i="40"/>
  <c r="B16" i="26"/>
  <c r="B108" i="41"/>
  <c r="B95" i="21"/>
  <c r="B81" i="26"/>
  <c r="B58" i="41"/>
  <c r="B142" i="40"/>
  <c r="B87" i="41"/>
  <c r="B44" i="40"/>
  <c r="B40" i="28"/>
  <c r="B105" i="21"/>
  <c r="B16" i="19"/>
  <c r="B91" i="40"/>
  <c r="B64" i="41"/>
  <c r="B126" i="23"/>
  <c r="B123" i="40"/>
  <c r="B119" i="21"/>
  <c r="B177" i="40"/>
  <c r="B106" i="40"/>
  <c r="B78" i="28"/>
  <c r="B25" i="40"/>
  <c r="B83" i="40"/>
  <c r="B58" i="21"/>
  <c r="B45" i="41"/>
  <c r="B88" i="41"/>
  <c r="B165" i="28"/>
  <c r="B6" i="19"/>
  <c r="B18" i="28"/>
  <c r="B91" i="26"/>
  <c r="B38" i="19"/>
  <c r="B13" i="40"/>
  <c r="B48" i="19"/>
  <c r="B137" i="23"/>
  <c r="B118" i="26"/>
  <c r="B42" i="28"/>
  <c r="B171" i="41"/>
  <c r="B99" i="23"/>
  <c r="B67" i="25"/>
  <c r="B70" i="28"/>
  <c r="B28" i="40"/>
  <c r="B120" i="26"/>
  <c r="B135" i="21"/>
  <c r="B91" i="28"/>
  <c r="B163" i="21"/>
  <c r="B36" i="28"/>
  <c r="B147" i="40"/>
  <c r="B66" i="21"/>
  <c r="B61" i="40"/>
  <c r="B56" i="26"/>
  <c r="V174" i="23"/>
  <c r="V132" i="23"/>
  <c r="V147" i="23"/>
  <c r="V94" i="23"/>
  <c r="V64" i="23"/>
  <c r="V92" i="23"/>
  <c r="V162" i="23"/>
  <c r="V23" i="23"/>
  <c r="V95" i="23"/>
  <c r="V17" i="23"/>
  <c r="V48" i="23"/>
  <c r="V70" i="28"/>
  <c r="V64" i="28"/>
  <c r="V37" i="28"/>
  <c r="V166" i="28"/>
  <c r="V135" i="28"/>
  <c r="V170" i="28"/>
  <c r="V20" i="28"/>
  <c r="V23" i="28"/>
  <c r="V164" i="28"/>
  <c r="V61" i="28"/>
  <c r="V126" i="28"/>
  <c r="L14" i="19"/>
  <c r="L45" i="19"/>
  <c r="L143" i="21"/>
  <c r="L162" i="21"/>
  <c r="L89" i="21"/>
  <c r="L98" i="21"/>
  <c r="L113" i="21"/>
  <c r="L17" i="19"/>
  <c r="L92" i="21"/>
  <c r="L7" i="19"/>
  <c r="L28" i="19"/>
  <c r="L10" i="28"/>
  <c r="L92" i="28"/>
  <c r="B16" i="65"/>
  <c r="B83" i="65"/>
  <c r="B149" i="65"/>
  <c r="L31" i="28"/>
  <c r="L64" i="28"/>
  <c r="L159" i="28"/>
  <c r="B47" i="65"/>
  <c r="B133" i="65"/>
  <c r="B168" i="65"/>
  <c r="L94" i="28"/>
  <c r="L58" i="28"/>
  <c r="B9" i="65"/>
  <c r="B62" i="65"/>
  <c r="B124" i="65"/>
  <c r="L168" i="28"/>
  <c r="B13" i="65"/>
  <c r="B161" i="65"/>
  <c r="L108" i="28"/>
  <c r="B58" i="65"/>
  <c r="B138" i="65"/>
  <c r="V155" i="23"/>
  <c r="V127" i="23"/>
  <c r="V144" i="23"/>
  <c r="V114" i="23"/>
  <c r="V173" i="23"/>
  <c r="V7" i="23"/>
  <c r="V42" i="23"/>
  <c r="V66" i="23"/>
  <c r="V157" i="23"/>
  <c r="V16" i="23"/>
  <c r="V50" i="23"/>
  <c r="V67" i="28"/>
  <c r="V53" i="28"/>
  <c r="V129" i="28"/>
  <c r="V175" i="28"/>
  <c r="V7" i="28"/>
  <c r="V21" i="28"/>
  <c r="V12" i="28"/>
  <c r="V167" i="28"/>
  <c r="V97" i="28"/>
  <c r="V91" i="28"/>
  <c r="V140" i="28"/>
  <c r="L50" i="19"/>
  <c r="L148" i="21"/>
  <c r="L151" i="21"/>
  <c r="L59" i="21"/>
  <c r="L10" i="19"/>
  <c r="L69" i="21"/>
  <c r="L103" i="21"/>
  <c r="L32" i="19"/>
  <c r="L77" i="21"/>
  <c r="L94" i="21"/>
  <c r="L168" i="21"/>
  <c r="L114" i="28"/>
  <c r="L89" i="28"/>
  <c r="B4" i="65"/>
  <c r="B65" i="65"/>
  <c r="B135" i="65"/>
  <c r="L145" i="28"/>
  <c r="L40" i="28"/>
  <c r="L172" i="28"/>
  <c r="B37" i="65"/>
  <c r="B103" i="65"/>
  <c r="B163" i="65"/>
  <c r="L79" i="28"/>
  <c r="L75" i="28"/>
  <c r="L151" i="28"/>
  <c r="B24" i="65"/>
  <c r="B111" i="65"/>
  <c r="L88" i="28"/>
  <c r="L147" i="28"/>
  <c r="B134" i="65"/>
  <c r="L157" i="28"/>
  <c r="B22" i="65"/>
  <c r="B142" i="65"/>
  <c r="V6" i="23"/>
  <c r="V99" i="23"/>
  <c r="V67" i="23"/>
  <c r="V93" i="23"/>
  <c r="V11" i="23"/>
  <c r="V83" i="23"/>
  <c r="V146" i="23"/>
  <c r="V78" i="23"/>
  <c r="V105" i="23"/>
  <c r="V2" i="23"/>
  <c r="V70" i="23"/>
  <c r="V144" i="28"/>
  <c r="V25" i="28"/>
  <c r="V4" i="28"/>
  <c r="V35" i="28"/>
  <c r="V84" i="28"/>
  <c r="V131" i="28"/>
  <c r="V89" i="28"/>
  <c r="V83" i="28"/>
  <c r="V165" i="28"/>
  <c r="V90" i="28"/>
  <c r="V156" i="28"/>
  <c r="L83" i="21"/>
  <c r="L33" i="19"/>
  <c r="L171" i="21"/>
  <c r="L135" i="21"/>
  <c r="L131" i="21"/>
  <c r="L111" i="21"/>
  <c r="L107" i="21"/>
  <c r="L13" i="19"/>
  <c r="L116" i="21"/>
  <c r="L137" i="21"/>
  <c r="B129" i="28"/>
  <c r="B145" i="41"/>
  <c r="B157" i="26"/>
  <c r="B32" i="23"/>
  <c r="B61" i="41"/>
  <c r="B66" i="23"/>
  <c r="B153" i="21"/>
  <c r="B78" i="21"/>
  <c r="B141" i="21"/>
  <c r="B78" i="25"/>
  <c r="B161" i="28"/>
  <c r="B50" i="40"/>
  <c r="B30" i="40"/>
  <c r="B161" i="21"/>
  <c r="B85" i="26"/>
  <c r="B27" i="23"/>
  <c r="B105" i="25"/>
  <c r="B93" i="26"/>
  <c r="B39" i="23"/>
  <c r="B57" i="21"/>
  <c r="B116" i="41"/>
  <c r="B88" i="40"/>
  <c r="B25" i="28"/>
  <c r="B4" i="28"/>
  <c r="B115" i="26"/>
  <c r="B142" i="26"/>
  <c r="B77" i="40"/>
  <c r="B151" i="28"/>
  <c r="B143" i="23"/>
  <c r="B46" i="40"/>
  <c r="B170" i="40"/>
  <c r="B3" i="41"/>
  <c r="B74" i="23"/>
  <c r="B4" i="23"/>
  <c r="B170" i="28"/>
  <c r="B122" i="23"/>
  <c r="B55" i="23"/>
  <c r="B177" i="28"/>
  <c r="B40" i="41"/>
  <c r="B34" i="19"/>
  <c r="B98" i="26"/>
  <c r="B145" i="28"/>
  <c r="B5" i="41"/>
  <c r="B152" i="23"/>
  <c r="B112" i="28"/>
  <c r="B147" i="41"/>
  <c r="B33" i="40"/>
  <c r="B143" i="21"/>
  <c r="B144" i="28"/>
  <c r="B117" i="23"/>
  <c r="B12" i="19"/>
  <c r="B168" i="21"/>
  <c r="B102" i="26"/>
  <c r="B125" i="28"/>
  <c r="B167" i="40"/>
  <c r="B116" i="23"/>
  <c r="B42" i="23"/>
  <c r="B81" i="41"/>
  <c r="B91" i="23"/>
  <c r="B47" i="19"/>
  <c r="B18" i="26"/>
  <c r="B93" i="41"/>
  <c r="B143" i="26"/>
  <c r="B51" i="23"/>
  <c r="B80" i="28"/>
  <c r="B21" i="26"/>
  <c r="B130" i="28"/>
  <c r="B177" i="26"/>
  <c r="B116" i="21"/>
  <c r="B77" i="28"/>
  <c r="B47" i="26"/>
  <c r="B2" i="23"/>
  <c r="B142" i="28"/>
  <c r="B45" i="23"/>
  <c r="B26" i="23"/>
  <c r="B92" i="21"/>
  <c r="B121" i="21"/>
  <c r="B64" i="40"/>
  <c r="B29" i="19"/>
  <c r="B136" i="40"/>
  <c r="B89" i="41"/>
  <c r="B38" i="40"/>
  <c r="B19" i="19"/>
  <c r="B166" i="26"/>
  <c r="B147" i="28"/>
  <c r="B137" i="21"/>
  <c r="B174" i="26"/>
  <c r="B117" i="41"/>
  <c r="B11" i="26"/>
  <c r="B114" i="40"/>
  <c r="B85" i="40"/>
  <c r="B35" i="26"/>
  <c r="B68" i="23"/>
  <c r="B108" i="26"/>
  <c r="B142" i="21"/>
  <c r="B28" i="28"/>
  <c r="B32" i="19"/>
  <c r="B44" i="28"/>
  <c r="V163" i="23"/>
  <c r="V150" i="23"/>
  <c r="V170" i="23"/>
  <c r="V166" i="23"/>
  <c r="V120" i="23"/>
  <c r="V100" i="23"/>
  <c r="V177" i="23"/>
  <c r="V152" i="23"/>
  <c r="V63" i="23"/>
  <c r="V31" i="23"/>
  <c r="V37" i="23"/>
  <c r="V88" i="28"/>
  <c r="V69" i="28"/>
  <c r="V18" i="28"/>
  <c r="V72" i="28"/>
  <c r="V16" i="28"/>
  <c r="V81" i="28"/>
  <c r="V41" i="28"/>
  <c r="V120" i="28"/>
  <c r="V24" i="28"/>
  <c r="V105" i="28"/>
  <c r="V14" i="28"/>
  <c r="L176" i="21"/>
  <c r="L6" i="19"/>
  <c r="L130" i="21"/>
  <c r="L146" i="21"/>
  <c r="L74" i="21"/>
  <c r="L30" i="19"/>
  <c r="L52" i="19"/>
  <c r="L145" i="21"/>
  <c r="L21" i="19"/>
  <c r="L53" i="21"/>
  <c r="L40" i="19"/>
  <c r="L120" i="28"/>
  <c r="L52" i="27"/>
  <c r="L125" i="28"/>
  <c r="B32" i="65"/>
  <c r="B102" i="65"/>
  <c r="B143" i="65"/>
  <c r="L174" i="28"/>
  <c r="L59" i="28"/>
  <c r="L66" i="28"/>
  <c r="B68" i="65"/>
  <c r="B123" i="65"/>
  <c r="L135" i="28"/>
  <c r="L173" i="28"/>
  <c r="L163" i="28"/>
  <c r="B29" i="65"/>
  <c r="B101" i="65"/>
  <c r="B154" i="65"/>
  <c r="L83" i="28"/>
  <c r="B55" i="65"/>
  <c r="L141" i="28"/>
  <c r="L46" i="28"/>
  <c r="B79" i="65"/>
  <c r="V72" i="23"/>
  <c r="V36" i="23"/>
  <c r="V161" i="23"/>
  <c r="V151" i="23"/>
  <c r="V38" i="23"/>
  <c r="V27" i="23"/>
  <c r="V96" i="23"/>
  <c r="V24" i="23"/>
  <c r="V154" i="23"/>
  <c r="V139" i="23"/>
  <c r="V21" i="23"/>
  <c r="V49" i="28"/>
  <c r="V147" i="28"/>
  <c r="V143" i="28"/>
  <c r="V58" i="28"/>
  <c r="V108" i="28"/>
  <c r="V33" i="28"/>
  <c r="V107" i="28"/>
  <c r="V138" i="28"/>
  <c r="V47" i="28"/>
  <c r="V133" i="28"/>
  <c r="V154" i="28"/>
  <c r="L20" i="19"/>
  <c r="L132" i="21"/>
  <c r="L44" i="19"/>
  <c r="L73" i="21"/>
  <c r="L121" i="21"/>
  <c r="L99" i="21"/>
  <c r="L110" i="21"/>
  <c r="L9" i="19"/>
  <c r="L16" i="19"/>
  <c r="L122" i="21"/>
  <c r="L84" i="21"/>
  <c r="L156" i="28"/>
  <c r="L36" i="28"/>
  <c r="L164" i="28"/>
  <c r="B17" i="65"/>
  <c r="B77" i="65"/>
  <c r="B165" i="65"/>
  <c r="L16" i="28"/>
  <c r="L104" i="28"/>
  <c r="L25" i="28"/>
  <c r="B35" i="65"/>
  <c r="B110" i="65"/>
  <c r="B172" i="65"/>
  <c r="L6" i="28"/>
  <c r="L62" i="28"/>
  <c r="B15" i="65"/>
  <c r="B82" i="65"/>
  <c r="B140" i="65"/>
  <c r="L105" i="28"/>
  <c r="B26" i="65"/>
  <c r="B158" i="65"/>
  <c r="L67" i="28"/>
  <c r="B52" i="65"/>
  <c r="V90" i="23"/>
  <c r="V81" i="23"/>
  <c r="V165" i="23"/>
  <c r="V156" i="23"/>
  <c r="V61" i="23"/>
  <c r="V22" i="23"/>
  <c r="V172" i="23"/>
  <c r="V79" i="23"/>
  <c r="V82" i="23"/>
  <c r="V30" i="23"/>
  <c r="V4" i="23"/>
  <c r="V87" i="28"/>
  <c r="V36" i="28"/>
  <c r="V153" i="28"/>
  <c r="V141" i="28"/>
  <c r="V11" i="28"/>
  <c r="V98" i="28"/>
  <c r="V118" i="28"/>
  <c r="V142" i="28"/>
  <c r="V149" i="28"/>
  <c r="V68" i="28"/>
  <c r="V158" i="28"/>
  <c r="L67" i="21"/>
  <c r="L136" i="21"/>
  <c r="L123" i="21"/>
  <c r="L90" i="21"/>
  <c r="L125" i="21"/>
  <c r="L24" i="19"/>
  <c r="L124" i="21"/>
  <c r="L8" i="19"/>
  <c r="L46" i="19"/>
  <c r="L134" i="21"/>
  <c r="L156" i="21"/>
  <c r="B166" i="23"/>
  <c r="B157" i="23"/>
  <c r="B112" i="21"/>
  <c r="B9" i="23"/>
  <c r="B55" i="41"/>
  <c r="B69" i="28"/>
  <c r="B22" i="23"/>
  <c r="B84" i="41"/>
  <c r="B17" i="19"/>
  <c r="B66" i="40"/>
  <c r="B64" i="28"/>
  <c r="B162" i="21"/>
  <c r="B37" i="19"/>
  <c r="B167" i="41"/>
  <c r="B104" i="41"/>
  <c r="B86" i="23"/>
  <c r="B79" i="41"/>
  <c r="B108" i="40"/>
  <c r="B86" i="26"/>
  <c r="B146" i="21"/>
  <c r="B34" i="28"/>
  <c r="B155" i="21"/>
  <c r="B100" i="26"/>
  <c r="B125" i="23"/>
  <c r="B15" i="23"/>
  <c r="B152" i="41"/>
  <c r="B139" i="21"/>
  <c r="B161" i="40"/>
  <c r="B105" i="23"/>
  <c r="B10" i="19"/>
  <c r="B44" i="19"/>
  <c r="B89" i="26"/>
  <c r="B172" i="28"/>
  <c r="B139" i="40"/>
  <c r="B27" i="40"/>
  <c r="B110" i="26"/>
  <c r="B32" i="41"/>
  <c r="B31" i="41"/>
  <c r="B73" i="21"/>
  <c r="B112" i="40"/>
  <c r="B149" i="26"/>
  <c r="B151" i="40"/>
  <c r="B173" i="26"/>
  <c r="B59" i="40"/>
  <c r="B63" i="40"/>
  <c r="B116" i="40"/>
  <c r="B107" i="40"/>
  <c r="B41" i="28"/>
  <c r="B41" i="26"/>
  <c r="B118" i="23"/>
  <c r="B100" i="40"/>
  <c r="B172" i="41"/>
  <c r="B102" i="21"/>
  <c r="B11" i="23"/>
  <c r="B103" i="26"/>
  <c r="B140" i="26"/>
  <c r="B4" i="26"/>
  <c r="B128" i="28"/>
  <c r="B159" i="23"/>
  <c r="B30" i="26"/>
  <c r="B29" i="23"/>
  <c r="B94" i="23"/>
  <c r="B128" i="21"/>
  <c r="B165" i="21"/>
  <c r="B96" i="26"/>
  <c r="B172" i="23"/>
  <c r="B35" i="41"/>
  <c r="B50" i="23"/>
  <c r="B10" i="28"/>
  <c r="B120" i="41"/>
  <c r="B127" i="26"/>
  <c r="B29" i="40"/>
  <c r="B86" i="40"/>
  <c r="B61" i="28"/>
  <c r="B163" i="40"/>
  <c r="B78" i="40"/>
  <c r="B88" i="28"/>
  <c r="B20" i="26"/>
  <c r="B10" i="40"/>
  <c r="B17" i="26"/>
  <c r="B58" i="24"/>
  <c r="B171" i="28"/>
  <c r="B143" i="40"/>
  <c r="B121" i="40"/>
  <c r="B172" i="26"/>
  <c r="B65" i="28"/>
  <c r="B151" i="41"/>
  <c r="B106" i="26"/>
  <c r="B89" i="28"/>
  <c r="B71" i="28"/>
  <c r="B174" i="23"/>
  <c r="B99" i="40"/>
  <c r="B108" i="21"/>
  <c r="V137" i="23"/>
  <c r="V102" i="23"/>
  <c r="V124" i="23"/>
  <c r="V65" i="23"/>
  <c r="V35" i="23"/>
  <c r="V142" i="23"/>
  <c r="V62" i="23"/>
  <c r="V32" i="23"/>
  <c r="V116" i="23"/>
  <c r="V56" i="23"/>
  <c r="V133" i="23"/>
  <c r="V44" i="28"/>
  <c r="V93" i="28"/>
  <c r="V155" i="28"/>
  <c r="V65" i="28"/>
  <c r="V163" i="28"/>
  <c r="V160" i="28"/>
  <c r="V27" i="28"/>
  <c r="V104" i="28"/>
  <c r="V48" i="28"/>
  <c r="V2" i="28"/>
  <c r="V8" i="28"/>
  <c r="L140" i="21"/>
  <c r="L3" i="19"/>
  <c r="L150" i="21"/>
  <c r="L49" i="19"/>
  <c r="L65" i="21"/>
  <c r="L11" i="19"/>
  <c r="L60" i="21"/>
  <c r="L71" i="21"/>
  <c r="L79" i="21"/>
  <c r="L63" i="21"/>
  <c r="L36" i="19"/>
  <c r="L170" i="28"/>
  <c r="L41" i="28"/>
  <c r="L161" i="28"/>
  <c r="B31" i="65"/>
  <c r="B129" i="65"/>
  <c r="B152" i="65"/>
  <c r="L160" i="28"/>
  <c r="L101" i="28"/>
  <c r="B20" i="65"/>
  <c r="B75" i="65"/>
  <c r="B153" i="65"/>
  <c r="L82" i="28"/>
  <c r="L87" i="28"/>
  <c r="L115" i="28"/>
  <c r="B42" i="65"/>
  <c r="B100" i="65"/>
  <c r="B160" i="65"/>
  <c r="L109" i="28"/>
  <c r="B80" i="65"/>
  <c r="L44" i="28"/>
  <c r="L85" i="28"/>
  <c r="B125" i="65"/>
  <c r="V104" i="23"/>
  <c r="V52" i="23"/>
  <c r="V20" i="23"/>
  <c r="V5" i="23"/>
  <c r="V29" i="23"/>
  <c r="V145" i="23"/>
  <c r="V14" i="23"/>
  <c r="V84" i="23"/>
  <c r="V8" i="23"/>
  <c r="V73" i="23"/>
  <c r="V49" i="23"/>
  <c r="V51" i="28"/>
  <c r="V74" i="28"/>
  <c r="V28" i="28"/>
  <c r="V17" i="28"/>
  <c r="V39" i="28"/>
  <c r="V123" i="28"/>
  <c r="V13" i="28"/>
  <c r="V128" i="28"/>
  <c r="V95" i="28"/>
  <c r="V60" i="28"/>
  <c r="V177" i="28"/>
  <c r="L22" i="19"/>
  <c r="L26" i="19"/>
  <c r="L82" i="21"/>
  <c r="L34" i="19"/>
  <c r="L86" i="21"/>
  <c r="L126" i="21"/>
  <c r="L95" i="21"/>
  <c r="L5" i="19"/>
  <c r="L149" i="21"/>
  <c r="L35" i="19"/>
  <c r="L76" i="21"/>
  <c r="L113" i="28"/>
  <c r="L48" i="28"/>
  <c r="L18" i="28"/>
  <c r="B33" i="65"/>
  <c r="B99" i="65"/>
  <c r="B159" i="65"/>
  <c r="L28" i="28"/>
  <c r="L57" i="28"/>
  <c r="B2" i="65"/>
  <c r="B69" i="65"/>
  <c r="B139" i="65"/>
  <c r="L102" i="28"/>
  <c r="L132" i="28"/>
  <c r="L26" i="28"/>
  <c r="B19" i="65"/>
  <c r="B94" i="65"/>
  <c r="B170" i="65"/>
  <c r="L2" i="28"/>
  <c r="B63" i="65"/>
  <c r="L56" i="28"/>
  <c r="L32" i="28"/>
  <c r="B89" i="65"/>
  <c r="V134" i="23"/>
  <c r="V77" i="23"/>
  <c r="V25" i="23"/>
  <c r="V122" i="23"/>
  <c r="V51" i="23"/>
  <c r="V149" i="23"/>
  <c r="V74" i="23"/>
  <c r="V143" i="23"/>
  <c r="V34" i="23"/>
  <c r="V159" i="23"/>
  <c r="V53" i="23"/>
  <c r="V171" i="28"/>
  <c r="V137" i="28"/>
  <c r="V42" i="28"/>
  <c r="V32" i="28"/>
  <c r="V19" i="28"/>
  <c r="V79" i="28"/>
  <c r="V112" i="28"/>
  <c r="V9" i="28"/>
  <c r="V134" i="28"/>
  <c r="B168" i="41"/>
  <c r="B130" i="26"/>
  <c r="B109" i="26"/>
  <c r="B67" i="28"/>
  <c r="B8" i="19"/>
  <c r="B11" i="28"/>
  <c r="B131" i="28"/>
  <c r="B162" i="28"/>
  <c r="B167" i="26"/>
  <c r="B35" i="23"/>
  <c r="B71" i="41"/>
  <c r="B65" i="21"/>
  <c r="B141" i="26"/>
  <c r="B177" i="23"/>
  <c r="B53" i="28"/>
  <c r="B119" i="23"/>
  <c r="B25" i="19"/>
  <c r="B146" i="28"/>
  <c r="B169" i="28"/>
  <c r="B154" i="21"/>
  <c r="B133" i="41"/>
  <c r="B160" i="26"/>
  <c r="B170" i="23"/>
  <c r="B141" i="41"/>
  <c r="B154" i="26"/>
  <c r="B137" i="41"/>
  <c r="B153" i="28"/>
  <c r="B32" i="26"/>
  <c r="B63" i="41"/>
  <c r="B81" i="28"/>
  <c r="B46" i="28"/>
  <c r="B9" i="26"/>
  <c r="B33" i="23"/>
  <c r="B110" i="23"/>
  <c r="B33" i="26"/>
  <c r="B22" i="40"/>
  <c r="B73" i="28"/>
  <c r="B132" i="26"/>
  <c r="B133" i="23"/>
  <c r="B22" i="26"/>
  <c r="B29" i="41"/>
  <c r="B138" i="23"/>
  <c r="B42" i="41"/>
  <c r="B42" i="19"/>
  <c r="B88" i="23"/>
  <c r="B47" i="41"/>
  <c r="B47" i="28"/>
  <c r="B24" i="28"/>
  <c r="B12" i="26"/>
  <c r="B87" i="40"/>
  <c r="B88" i="26"/>
  <c r="B131" i="21"/>
  <c r="B150" i="21"/>
  <c r="B100" i="28"/>
  <c r="B164" i="21"/>
  <c r="B35" i="40"/>
  <c r="B117" i="26"/>
  <c r="B108" i="23"/>
  <c r="B24" i="23"/>
  <c r="B5" i="26"/>
  <c r="B9" i="28"/>
  <c r="B63" i="28"/>
  <c r="B84" i="28"/>
  <c r="B3" i="40"/>
  <c r="B157" i="40"/>
  <c r="B152" i="40"/>
  <c r="B163" i="26"/>
  <c r="B146" i="40"/>
  <c r="B168" i="26"/>
  <c r="B82" i="21"/>
  <c r="B38" i="23"/>
  <c r="B14" i="26"/>
  <c r="B12" i="23"/>
  <c r="B40" i="19"/>
  <c r="B23" i="19"/>
  <c r="B30" i="19"/>
  <c r="B38" i="41"/>
  <c r="B125" i="26"/>
  <c r="B137" i="40"/>
  <c r="B170" i="21"/>
  <c r="B170" i="26"/>
  <c r="B172" i="21"/>
  <c r="B46" i="23"/>
  <c r="B89" i="23"/>
  <c r="B85" i="21"/>
  <c r="B64" i="23"/>
  <c r="B61" i="25"/>
  <c r="B85" i="23"/>
  <c r="B103" i="23"/>
  <c r="B145" i="40"/>
  <c r="B52" i="19"/>
  <c r="B135" i="26"/>
  <c r="B67" i="21"/>
  <c r="B119" i="40"/>
  <c r="B49" i="19"/>
  <c r="V175" i="23"/>
  <c r="V45" i="23"/>
  <c r="V140" i="23"/>
  <c r="V91" i="23"/>
  <c r="V101" i="23"/>
  <c r="V3" i="23"/>
  <c r="V15" i="23"/>
  <c r="V117" i="23"/>
  <c r="V126" i="23"/>
  <c r="V12" i="23"/>
  <c r="V118" i="23"/>
  <c r="V162" i="28"/>
  <c r="V5" i="28"/>
  <c r="V66" i="28"/>
  <c r="V151" i="28"/>
  <c r="V127" i="28"/>
  <c r="V78" i="28"/>
  <c r="V3" i="28"/>
  <c r="V117" i="28"/>
  <c r="V45" i="28"/>
  <c r="V59" i="28"/>
  <c r="V173" i="28"/>
  <c r="L167" i="21"/>
  <c r="L175" i="21"/>
  <c r="L42" i="19"/>
  <c r="L72" i="21"/>
  <c r="L31" i="19"/>
  <c r="L108" i="21"/>
  <c r="L91" i="21"/>
  <c r="L61" i="21"/>
  <c r="L127" i="21"/>
  <c r="L70" i="21"/>
  <c r="L164" i="21"/>
  <c r="L47" i="28"/>
  <c r="L131" i="28"/>
  <c r="L51" i="28"/>
  <c r="B64" i="65"/>
  <c r="B119" i="65"/>
  <c r="L149" i="28"/>
  <c r="L29" i="28"/>
  <c r="L21" i="28"/>
  <c r="B36" i="65"/>
  <c r="B87" i="65"/>
  <c r="B147" i="65"/>
  <c r="L129" i="28"/>
  <c r="L165" i="28"/>
  <c r="L20" i="28"/>
  <c r="B53" i="65"/>
  <c r="B130" i="65"/>
  <c r="L80" i="28"/>
  <c r="L12" i="28"/>
  <c r="B141" i="65"/>
  <c r="L30" i="28"/>
  <c r="B12" i="65"/>
  <c r="B145" i="65"/>
  <c r="V88" i="23"/>
  <c r="V43" i="23"/>
  <c r="V128" i="23"/>
  <c r="V69" i="23"/>
  <c r="V39" i="23"/>
  <c r="V98" i="23"/>
  <c r="V123" i="23"/>
  <c r="V108" i="23"/>
  <c r="V110" i="23"/>
  <c r="V89" i="23"/>
  <c r="V131" i="23"/>
  <c r="V130" i="28"/>
  <c r="V157" i="28"/>
  <c r="V116" i="28"/>
  <c r="V101" i="28"/>
  <c r="V145" i="28"/>
  <c r="V80" i="28"/>
  <c r="V100" i="28"/>
  <c r="V96" i="28"/>
  <c r="V55" i="28"/>
  <c r="V161" i="28"/>
  <c r="V109" i="28"/>
  <c r="L155" i="21"/>
  <c r="L105" i="21"/>
  <c r="L160" i="21"/>
  <c r="L166" i="21"/>
  <c r="L27" i="19"/>
  <c r="L128" i="21"/>
  <c r="L153" i="21"/>
  <c r="L75" i="21"/>
  <c r="L133" i="21"/>
  <c r="L54" i="21"/>
  <c r="L55" i="21"/>
  <c r="L11" i="28"/>
  <c r="L177" i="28"/>
  <c r="L65" i="28"/>
  <c r="B59" i="65"/>
  <c r="B104" i="65"/>
  <c r="L54" i="28"/>
  <c r="L122" i="28"/>
  <c r="L8" i="28"/>
  <c r="B21" i="65"/>
  <c r="B81" i="65"/>
  <c r="B169" i="65"/>
  <c r="L17" i="28"/>
  <c r="L144" i="28"/>
  <c r="L167" i="28"/>
  <c r="B54" i="65"/>
  <c r="B121" i="65"/>
  <c r="B177" i="65"/>
  <c r="L112" i="28"/>
  <c r="B105" i="65"/>
  <c r="L55" i="28"/>
  <c r="L139" i="28"/>
  <c r="B118" i="65"/>
  <c r="V13" i="23"/>
  <c r="V76" i="23"/>
  <c r="V41" i="23"/>
  <c r="V171" i="23"/>
  <c r="V68" i="23"/>
  <c r="V121" i="23"/>
  <c r="V136" i="23"/>
  <c r="V112" i="23"/>
  <c r="V138" i="23"/>
  <c r="V115" i="23"/>
  <c r="V135" i="23"/>
  <c r="V111" i="28"/>
  <c r="V46" i="28"/>
  <c r="V169" i="28"/>
  <c r="V57" i="28"/>
  <c r="V82" i="28"/>
  <c r="V152" i="28"/>
  <c r="V63" i="28"/>
  <c r="V176" i="28"/>
  <c r="V71" i="28"/>
  <c r="V26" i="28"/>
  <c r="V102" i="28"/>
  <c r="L174" i="21"/>
  <c r="L15" i="19"/>
  <c r="L138" i="21"/>
  <c r="L56" i="21"/>
  <c r="L18" i="19"/>
  <c r="L51" i="19"/>
  <c r="L157" i="21"/>
  <c r="L152" i="21"/>
  <c r="L62" i="21"/>
  <c r="L66" i="21"/>
  <c r="V94" i="28"/>
  <c r="L100" i="21"/>
  <c r="L102" i="21"/>
  <c r="L78" i="21"/>
  <c r="L70" i="28"/>
  <c r="L27" i="28"/>
  <c r="L130" i="28"/>
  <c r="B34" i="65"/>
  <c r="B92" i="65"/>
  <c r="B175" i="65"/>
  <c r="L35" i="28"/>
  <c r="L39" i="28"/>
  <c r="B5" i="65"/>
  <c r="B74" i="65"/>
  <c r="B120" i="65"/>
  <c r="L138" i="28"/>
  <c r="L150" i="28"/>
  <c r="L137" i="28"/>
  <c r="B40" i="65"/>
  <c r="B91" i="65"/>
  <c r="B151" i="65"/>
  <c r="L100" i="28"/>
  <c r="B61" i="65"/>
  <c r="L49" i="28"/>
  <c r="L171" i="28"/>
  <c r="B98" i="65"/>
  <c r="V47" i="23"/>
  <c r="V57" i="23"/>
  <c r="V75" i="23"/>
  <c r="V130" i="23"/>
  <c r="V55" i="23"/>
  <c r="V26" i="23"/>
  <c r="V167" i="23"/>
  <c r="V28" i="23"/>
  <c r="V125" i="23"/>
  <c r="V58" i="24"/>
  <c r="V129" i="23"/>
  <c r="V86" i="28"/>
  <c r="V124" i="28"/>
  <c r="V125" i="28"/>
  <c r="V122" i="28"/>
  <c r="V50" i="28"/>
  <c r="V31" i="28"/>
  <c r="V136" i="28"/>
  <c r="V30" i="28"/>
  <c r="V92" i="28"/>
  <c r="V139" i="28"/>
  <c r="V56" i="28"/>
  <c r="L93" i="21"/>
  <c r="L47" i="19"/>
  <c r="L104" i="21"/>
  <c r="L177" i="21"/>
  <c r="L101" i="21"/>
  <c r="L106" i="21"/>
  <c r="L114" i="21"/>
  <c r="L119" i="21"/>
  <c r="L25" i="19"/>
  <c r="L147" i="21"/>
  <c r="L37" i="19"/>
  <c r="L53" i="28"/>
  <c r="L103" i="28"/>
  <c r="L33" i="28"/>
  <c r="B43" i="65"/>
  <c r="B113" i="65"/>
  <c r="B148" i="65"/>
  <c r="L50" i="28"/>
  <c r="L128" i="28"/>
  <c r="B11" i="65"/>
  <c r="B78" i="65"/>
  <c r="B136" i="65"/>
  <c r="L74" i="28"/>
  <c r="L13" i="28"/>
  <c r="L111" i="28"/>
  <c r="B41" i="65"/>
  <c r="B84" i="65"/>
  <c r="B167" i="65"/>
  <c r="L169" i="28"/>
  <c r="B49" i="65"/>
  <c r="L127" i="28"/>
  <c r="L117" i="28"/>
  <c r="B88" i="65"/>
  <c r="V22" i="28"/>
  <c r="L158" i="21"/>
  <c r="L4" i="19"/>
  <c r="L154" i="21"/>
  <c r="L91" i="28"/>
  <c r="L142" i="28"/>
  <c r="L176" i="28"/>
  <c r="B56" i="65"/>
  <c r="B122" i="65"/>
  <c r="L24" i="28"/>
  <c r="L107" i="28"/>
  <c r="L175" i="28"/>
  <c r="B25" i="65"/>
  <c r="B97" i="65"/>
  <c r="B150" i="65"/>
  <c r="L121" i="28"/>
  <c r="L106" i="28"/>
  <c r="L42" i="28"/>
  <c r="B51" i="65"/>
  <c r="B137" i="65"/>
  <c r="L22" i="28"/>
  <c r="L5" i="28"/>
  <c r="B95" i="65"/>
  <c r="L95" i="28"/>
  <c r="L133" i="28"/>
  <c r="B115" i="65"/>
  <c r="V111" i="23"/>
  <c r="V80" i="23"/>
  <c r="V107" i="23"/>
  <c r="V141" i="23"/>
  <c r="V97" i="23"/>
  <c r="V153" i="23"/>
  <c r="V18" i="23"/>
  <c r="V113" i="23"/>
  <c r="V164" i="23"/>
  <c r="V119" i="23"/>
  <c r="V106" i="23"/>
  <c r="V52" i="27"/>
  <c r="V62" i="28"/>
  <c r="V103" i="28"/>
  <c r="V85" i="28"/>
  <c r="V174" i="28"/>
  <c r="V106" i="28"/>
  <c r="V115" i="28"/>
  <c r="V73" i="28"/>
  <c r="V29" i="28"/>
  <c r="V77" i="28"/>
  <c r="V76" i="28"/>
  <c r="L144" i="21"/>
  <c r="L169" i="21"/>
  <c r="L2" i="19"/>
  <c r="L68" i="21"/>
  <c r="L81" i="21"/>
  <c r="L112" i="21"/>
  <c r="L87" i="21"/>
  <c r="L57" i="21"/>
  <c r="L163" i="21"/>
  <c r="L39" i="19"/>
  <c r="L88" i="21"/>
  <c r="L155" i="28"/>
  <c r="L98" i="28"/>
  <c r="L3" i="28"/>
  <c r="B67" i="65"/>
  <c r="B106" i="65"/>
  <c r="L9" i="28"/>
  <c r="L93" i="28"/>
  <c r="L60" i="28"/>
  <c r="B27" i="65"/>
  <c r="B90" i="65"/>
  <c r="B166" i="65"/>
  <c r="L97" i="28"/>
  <c r="L116" i="28"/>
  <c r="L146" i="28"/>
  <c r="B48" i="65"/>
  <c r="B114" i="65"/>
  <c r="L123" i="28"/>
  <c r="L152" i="28"/>
  <c r="B109" i="65"/>
  <c r="L14" i="28"/>
  <c r="B6" i="65"/>
  <c r="B112" i="65"/>
  <c r="L159" i="21"/>
  <c r="L172" i="21"/>
  <c r="L117" i="21"/>
  <c r="L48" i="19"/>
  <c r="L78" i="28"/>
  <c r="L63" i="28"/>
  <c r="B3" i="65"/>
  <c r="B70" i="65"/>
  <c r="B116" i="65"/>
  <c r="L96" i="28"/>
  <c r="L162" i="28"/>
  <c r="L68" i="28"/>
  <c r="B38" i="65"/>
  <c r="B96" i="65"/>
  <c r="B144" i="65"/>
  <c r="L110" i="28"/>
  <c r="L61" i="28"/>
  <c r="L124" i="28"/>
  <c r="B72" i="65"/>
  <c r="B127" i="65"/>
  <c r="L134" i="28"/>
  <c r="L4" i="28"/>
  <c r="B131" i="65"/>
  <c r="L73" i="28"/>
  <c r="B28" i="65"/>
  <c r="B174" i="65"/>
  <c r="V46" i="23"/>
  <c r="V103" i="23"/>
  <c r="V71" i="23"/>
  <c r="V109" i="23"/>
  <c r="V60" i="23"/>
  <c r="V87" i="23"/>
  <c r="V168" i="23"/>
  <c r="V19" i="23"/>
  <c r="V10" i="23"/>
  <c r="V86" i="23"/>
  <c r="V44" i="23"/>
  <c r="V54" i="28"/>
  <c r="V15" i="28"/>
  <c r="V146" i="28"/>
  <c r="V121" i="28"/>
  <c r="V119" i="28"/>
  <c r="V34" i="28"/>
  <c r="V40" i="28"/>
  <c r="V159" i="28"/>
  <c r="V43" i="28"/>
  <c r="V10" i="28"/>
  <c r="V110" i="28"/>
  <c r="L115" i="21"/>
  <c r="L173" i="21"/>
  <c r="L96" i="21"/>
  <c r="L139" i="21"/>
  <c r="L43" i="19"/>
  <c r="L80" i="21"/>
  <c r="L97" i="21"/>
  <c r="L12" i="19"/>
  <c r="L120" i="21"/>
  <c r="L141" i="21"/>
  <c r="L29" i="19"/>
  <c r="L77" i="28"/>
  <c r="L166" i="28"/>
  <c r="B14" i="65"/>
  <c r="B66" i="65"/>
  <c r="B132" i="65"/>
  <c r="L148" i="28"/>
  <c r="L118" i="28"/>
  <c r="L19" i="28"/>
  <c r="B50" i="65"/>
  <c r="B117" i="65"/>
  <c r="B164" i="65"/>
  <c r="L99" i="28"/>
  <c r="L158" i="28"/>
  <c r="B8" i="65"/>
  <c r="B73" i="65"/>
  <c r="B108" i="65"/>
  <c r="L154" i="28"/>
  <c r="B10" i="65"/>
  <c r="B128" i="65"/>
  <c r="L86" i="28"/>
  <c r="B45" i="65"/>
  <c r="B171" i="65"/>
  <c r="L19" i="19"/>
  <c r="L58" i="21"/>
  <c r="L142" i="21"/>
  <c r="L7" i="28"/>
  <c r="L34" i="28"/>
  <c r="L119" i="28"/>
  <c r="B23" i="65"/>
  <c r="B93" i="65"/>
  <c r="B146" i="65"/>
  <c r="L72" i="28"/>
  <c r="L153" i="28"/>
  <c r="L15" i="28"/>
  <c r="B60" i="65"/>
  <c r="B126" i="65"/>
  <c r="B156" i="65"/>
  <c r="L38" i="28"/>
  <c r="L76" i="28"/>
  <c r="B7" i="65"/>
  <c r="B76" i="65"/>
  <c r="B157" i="65"/>
  <c r="L126" i="28"/>
  <c r="B44" i="65"/>
  <c r="B155" i="65"/>
  <c r="L136" i="28"/>
  <c r="B57" i="65"/>
  <c r="V169" i="23"/>
  <c r="V85" i="23"/>
  <c r="V158" i="23"/>
  <c r="V160" i="23"/>
  <c r="V59" i="23"/>
  <c r="V148" i="23"/>
  <c r="V176" i="23"/>
  <c r="V54" i="23"/>
  <c r="V40" i="23"/>
  <c r="V9" i="23"/>
  <c r="V33" i="23"/>
  <c r="V113" i="28"/>
  <c r="V132" i="28"/>
  <c r="V172" i="28"/>
  <c r="V75" i="28"/>
  <c r="V99" i="28"/>
  <c r="V114" i="28"/>
  <c r="V148" i="28"/>
  <c r="V150" i="28"/>
  <c r="V6" i="28"/>
  <c r="V38" i="28"/>
  <c r="V168" i="28"/>
  <c r="L129" i="21"/>
  <c r="L85" i="21"/>
  <c r="L118" i="21"/>
  <c r="L165" i="21"/>
  <c r="L109" i="21"/>
  <c r="L23" i="19"/>
  <c r="L170" i="21"/>
  <c r="L161" i="21"/>
  <c r="L38" i="19"/>
  <c r="L64" i="21"/>
  <c r="L41" i="19"/>
  <c r="L37" i="28"/>
  <c r="L69" i="28"/>
  <c r="L90" i="28"/>
  <c r="B30" i="65"/>
  <c r="B86" i="65"/>
  <c r="B162" i="65"/>
  <c r="L71" i="28"/>
  <c r="L23" i="28"/>
  <c r="L43" i="28"/>
  <c r="B71" i="65"/>
  <c r="B107" i="65"/>
  <c r="L140" i="28"/>
  <c r="L84" i="28"/>
  <c r="L45" i="28"/>
  <c r="B18" i="65"/>
  <c r="B85" i="65"/>
  <c r="B173" i="65"/>
  <c r="L143" i="28"/>
  <c r="B46" i="65"/>
  <c r="B176" i="65"/>
  <c r="L81" i="28"/>
  <c r="B39" i="65"/>
  <c r="L6" i="65"/>
  <c r="L65" i="65"/>
  <c r="L119" i="65"/>
  <c r="V22" i="65"/>
  <c r="V100" i="65"/>
  <c r="V157" i="65"/>
  <c r="V95" i="21"/>
  <c r="V3" i="19"/>
  <c r="V69" i="21"/>
  <c r="L74" i="65"/>
  <c r="L110" i="65"/>
  <c r="V15" i="65"/>
  <c r="V78" i="65"/>
  <c r="V148" i="65"/>
  <c r="V8" i="19"/>
  <c r="V106" i="21"/>
  <c r="V74" i="21"/>
  <c r="L57" i="65"/>
  <c r="L124" i="65"/>
  <c r="L159" i="65"/>
  <c r="V70" i="65"/>
  <c r="V137" i="65"/>
  <c r="V46" i="19"/>
  <c r="V101" i="21"/>
  <c r="V76" i="21"/>
  <c r="V90" i="21"/>
  <c r="V152" i="21"/>
  <c r="L66" i="65"/>
  <c r="L137" i="65"/>
  <c r="V9" i="65"/>
  <c r="V77" i="65"/>
  <c r="V135" i="65"/>
  <c r="V9" i="19"/>
  <c r="L130" i="65"/>
  <c r="V152" i="65"/>
  <c r="V67" i="21"/>
  <c r="L35" i="65"/>
  <c r="V39" i="65"/>
  <c r="V119" i="21"/>
  <c r="L177" i="65"/>
  <c r="V167" i="21"/>
  <c r="L113" i="65"/>
  <c r="V170" i="65"/>
  <c r="L28" i="65"/>
  <c r="V98" i="65"/>
  <c r="V146" i="21"/>
  <c r="L134" i="65"/>
  <c r="V83" i="21"/>
  <c r="L49" i="65"/>
  <c r="L116" i="65"/>
  <c r="L171" i="65"/>
  <c r="V34" i="65"/>
  <c r="V114" i="65"/>
  <c r="V145" i="21"/>
  <c r="V75" i="21"/>
  <c r="V45" i="19"/>
  <c r="L43" i="65"/>
  <c r="L90" i="65"/>
  <c r="L146" i="65"/>
  <c r="V58" i="65"/>
  <c r="V136" i="65"/>
  <c r="V141" i="65"/>
  <c r="V132" i="21"/>
  <c r="V96" i="21"/>
  <c r="L20" i="65"/>
  <c r="L83" i="65"/>
  <c r="L163" i="65"/>
  <c r="V13" i="19"/>
  <c r="L19" i="65"/>
  <c r="V75" i="65"/>
  <c r="L39" i="65"/>
  <c r="V130" i="65"/>
  <c r="L24" i="65"/>
  <c r="V117" i="65"/>
  <c r="L27" i="65"/>
  <c r="V140" i="65"/>
  <c r="V160" i="21"/>
  <c r="V2" i="65"/>
  <c r="L46" i="65"/>
  <c r="V167" i="65"/>
  <c r="L106" i="65"/>
  <c r="V104" i="21"/>
  <c r="L117" i="65"/>
  <c r="V91" i="21"/>
  <c r="L2" i="65"/>
  <c r="V102" i="65"/>
  <c r="L21" i="65"/>
  <c r="L80" i="65"/>
  <c r="L168" i="65"/>
  <c r="V40" i="65"/>
  <c r="V106" i="65"/>
  <c r="V166" i="65"/>
  <c r="V48" i="19"/>
  <c r="V54" i="21"/>
  <c r="L13" i="65"/>
  <c r="L75" i="65"/>
  <c r="L123" i="65"/>
  <c r="V25" i="65"/>
  <c r="V104" i="65"/>
  <c r="V161" i="65"/>
  <c r="V159" i="21"/>
  <c r="V129" i="21"/>
  <c r="V85" i="21"/>
  <c r="L62" i="65"/>
  <c r="L133" i="65"/>
  <c r="V6" i="65"/>
  <c r="V72" i="65"/>
  <c r="V115" i="65"/>
  <c r="V36" i="19"/>
  <c r="V26" i="19"/>
  <c r="V62" i="21"/>
  <c r="V51" i="19"/>
  <c r="L7" i="65"/>
  <c r="L61" i="65"/>
  <c r="L115" i="65"/>
  <c r="V28" i="65"/>
  <c r="V96" i="65"/>
  <c r="V153" i="65"/>
  <c r="V70" i="21"/>
  <c r="V35" i="65"/>
  <c r="V6" i="19"/>
  <c r="V12" i="19"/>
  <c r="L118" i="65"/>
  <c r="V126" i="65"/>
  <c r="L82" i="65"/>
  <c r="V150" i="65"/>
  <c r="L68" i="65"/>
  <c r="V145" i="65"/>
  <c r="L72" i="65"/>
  <c r="V168" i="65"/>
  <c r="V115" i="21"/>
  <c r="V47" i="65"/>
  <c r="L25" i="65"/>
  <c r="L145" i="65"/>
  <c r="V41" i="65"/>
  <c r="V99" i="65"/>
  <c r="V142" i="21"/>
  <c r="V110" i="21"/>
  <c r="L77" i="65"/>
  <c r="V31" i="65"/>
  <c r="V139" i="65"/>
  <c r="V170" i="21"/>
  <c r="L48" i="65"/>
  <c r="V5" i="65"/>
  <c r="V131" i="65"/>
  <c r="V157" i="21"/>
  <c r="V23" i="19"/>
  <c r="L56" i="65"/>
  <c r="V26" i="65"/>
  <c r="V169" i="65"/>
  <c r="V19" i="65"/>
  <c r="V174" i="21"/>
  <c r="V63" i="65"/>
  <c r="V54" i="65"/>
  <c r="L172" i="65"/>
  <c r="L88" i="65"/>
  <c r="V68" i="21"/>
  <c r="V177" i="21"/>
  <c r="L105" i="65"/>
  <c r="V81" i="65"/>
  <c r="V117" i="21"/>
  <c r="V127" i="21"/>
  <c r="L136" i="65"/>
  <c r="V71" i="65"/>
  <c r="V66" i="21"/>
  <c r="V41" i="19"/>
  <c r="L94" i="65"/>
  <c r="V154" i="21"/>
  <c r="V156" i="65"/>
  <c r="V22" i="19"/>
  <c r="V25" i="19"/>
  <c r="V16" i="19"/>
  <c r="V80" i="65"/>
  <c r="V139" i="21"/>
  <c r="V50" i="19"/>
  <c r="V65" i="21"/>
  <c r="V162" i="65"/>
  <c r="L102" i="65"/>
  <c r="V51" i="65"/>
  <c r="V29" i="19"/>
  <c r="V125" i="21"/>
  <c r="L100" i="65"/>
  <c r="V45" i="65"/>
  <c r="V105" i="65"/>
  <c r="V44" i="19"/>
  <c r="L9" i="65"/>
  <c r="L127" i="65"/>
  <c r="V92" i="65"/>
  <c r="V107" i="21"/>
  <c r="V89" i="21"/>
  <c r="L92" i="65"/>
  <c r="V37" i="65"/>
  <c r="V95" i="65"/>
  <c r="V147" i="21"/>
  <c r="V103" i="21"/>
  <c r="L175" i="65"/>
  <c r="V150" i="21"/>
  <c r="V2" i="19"/>
  <c r="V98" i="21"/>
  <c r="V109" i="65"/>
  <c r="L59" i="65"/>
  <c r="V10" i="65"/>
  <c r="V123" i="65"/>
  <c r="V114" i="21"/>
  <c r="L53" i="65"/>
  <c r="L143" i="65"/>
  <c r="V118" i="65"/>
  <c r="V118" i="21"/>
  <c r="L31" i="65"/>
  <c r="L169" i="65"/>
  <c r="V108" i="65"/>
  <c r="V140" i="21"/>
  <c r="V34" i="19"/>
  <c r="L34" i="65"/>
  <c r="L155" i="65"/>
  <c r="V110" i="65"/>
  <c r="V124" i="65"/>
  <c r="V49" i="19"/>
  <c r="V146" i="65"/>
  <c r="V160" i="65"/>
  <c r="V87" i="65"/>
  <c r="V32" i="65"/>
  <c r="L76" i="65"/>
  <c r="L26" i="65"/>
  <c r="V53" i="65"/>
  <c r="V147" i="65"/>
  <c r="V165" i="21"/>
  <c r="L156" i="65"/>
  <c r="V154" i="65"/>
  <c r="V7" i="19"/>
  <c r="V177" i="65"/>
  <c r="V47" i="19"/>
  <c r="V55" i="65"/>
  <c r="L103" i="65"/>
  <c r="L44" i="65"/>
  <c r="V138" i="65"/>
  <c r="L3" i="65"/>
  <c r="L138" i="65"/>
  <c r="V176" i="65"/>
  <c r="V82" i="21"/>
  <c r="V14" i="65"/>
  <c r="V102" i="21"/>
  <c r="L167" i="65"/>
  <c r="V99" i="21"/>
  <c r="V111" i="21"/>
  <c r="L121" i="65"/>
  <c r="V119" i="65"/>
  <c r="V142" i="65"/>
  <c r="V86" i="65"/>
  <c r="V79" i="65"/>
  <c r="L4" i="65"/>
  <c r="L154" i="65"/>
  <c r="L96" i="65"/>
  <c r="V171" i="65"/>
  <c r="L11" i="65"/>
  <c r="L139" i="65"/>
  <c r="V97" i="65"/>
  <c r="V173" i="21"/>
  <c r="V84" i="21"/>
  <c r="L114" i="65"/>
  <c r="V61" i="65"/>
  <c r="V148" i="21"/>
  <c r="V56" i="21"/>
  <c r="L10" i="65"/>
  <c r="L131" i="65"/>
  <c r="V89" i="65"/>
  <c r="V15" i="19"/>
  <c r="V168" i="21"/>
  <c r="L78" i="65"/>
  <c r="V92" i="21"/>
  <c r="V130" i="21"/>
  <c r="V131" i="21"/>
  <c r="V158" i="65"/>
  <c r="V17" i="65"/>
  <c r="L70" i="65"/>
  <c r="V11" i="65"/>
  <c r="V144" i="65"/>
  <c r="V52" i="19"/>
  <c r="L50" i="65"/>
  <c r="L147" i="65"/>
  <c r="V134" i="65"/>
  <c r="V162" i="21"/>
  <c r="L32" i="65"/>
  <c r="V42" i="65"/>
  <c r="L63" i="65"/>
  <c r="L86" i="65"/>
  <c r="L84" i="65"/>
  <c r="L87" i="65"/>
  <c r="V27" i="19"/>
  <c r="L122" i="65"/>
  <c r="V4" i="65"/>
  <c r="V3" i="65"/>
  <c r="L52" i="65"/>
  <c r="L40" i="65"/>
  <c r="L158" i="65"/>
  <c r="V113" i="65"/>
  <c r="V39" i="19"/>
  <c r="L29" i="65"/>
  <c r="L149" i="65"/>
  <c r="V143" i="65"/>
  <c r="V166" i="21"/>
  <c r="L69" i="65"/>
  <c r="V24" i="65"/>
  <c r="V149" i="65"/>
  <c r="V122" i="21"/>
  <c r="V175" i="21"/>
  <c r="L18" i="65"/>
  <c r="L141" i="65"/>
  <c r="V155" i="65"/>
  <c r="V82" i="65"/>
  <c r="V63" i="21"/>
  <c r="V151" i="65"/>
  <c r="L152" i="65"/>
  <c r="L107" i="65"/>
  <c r="L111" i="65"/>
  <c r="L36" i="65"/>
  <c r="V151" i="21"/>
  <c r="L161" i="65"/>
  <c r="L8" i="65"/>
  <c r="V94" i="65"/>
  <c r="V24" i="19"/>
  <c r="L150" i="65"/>
  <c r="V23" i="65"/>
  <c r="V94" i="21"/>
  <c r="V8" i="65"/>
  <c r="V128" i="21"/>
  <c r="V111" i="65"/>
  <c r="V133" i="21"/>
  <c r="L64" i="65"/>
  <c r="V84" i="65"/>
  <c r="V18" i="19"/>
  <c r="L129" i="65"/>
  <c r="V127" i="65"/>
  <c r="V135" i="21"/>
  <c r="L45" i="65"/>
  <c r="V59" i="65"/>
  <c r="V126" i="21"/>
  <c r="V138" i="21"/>
  <c r="V13" i="65"/>
  <c r="V93" i="21"/>
  <c r="V124" i="21"/>
  <c r="L23" i="65"/>
  <c r="V88" i="65"/>
  <c r="V79" i="21"/>
  <c r="L37" i="65"/>
  <c r="L95" i="65"/>
  <c r="L174" i="65"/>
  <c r="V62" i="65"/>
  <c r="V129" i="65"/>
  <c r="V28" i="19"/>
  <c r="V172" i="21"/>
  <c r="V4" i="19"/>
  <c r="L30" i="65"/>
  <c r="L93" i="65"/>
  <c r="L165" i="65"/>
  <c r="V57" i="65"/>
  <c r="V120" i="65"/>
  <c r="V163" i="65"/>
  <c r="V134" i="21"/>
  <c r="V112" i="21"/>
  <c r="L15" i="65"/>
  <c r="L81" i="65"/>
  <c r="L144" i="65"/>
  <c r="V29" i="65"/>
  <c r="V85" i="65"/>
  <c r="V165" i="65"/>
  <c r="V169" i="21"/>
  <c r="V156" i="21"/>
  <c r="V143" i="21"/>
  <c r="V37" i="19"/>
  <c r="L22" i="65"/>
  <c r="L85" i="65"/>
  <c r="L157" i="65"/>
  <c r="V49" i="65"/>
  <c r="V112" i="65"/>
  <c r="V175" i="65"/>
  <c r="V10" i="19"/>
  <c r="V52" i="65"/>
  <c r="V144" i="21"/>
  <c r="V86" i="21"/>
  <c r="L128" i="65"/>
  <c r="V128" i="65"/>
  <c r="L67" i="65"/>
  <c r="V90" i="65"/>
  <c r="V113" i="21"/>
  <c r="V44" i="65"/>
  <c r="V171" i="21"/>
  <c r="L176" i="65"/>
  <c r="V40" i="19"/>
  <c r="L17" i="65"/>
  <c r="V60" i="65"/>
  <c r="L14" i="65"/>
  <c r="L73" i="65"/>
  <c r="L135" i="65"/>
  <c r="V30" i="65"/>
  <c r="V93" i="65"/>
  <c r="V173" i="65"/>
  <c r="V109" i="21"/>
  <c r="V87" i="21"/>
  <c r="V38" i="19"/>
  <c r="L71" i="65"/>
  <c r="L126" i="65"/>
  <c r="V20" i="65"/>
  <c r="V83" i="65"/>
  <c r="V164" i="65"/>
  <c r="V21" i="19"/>
  <c r="V100" i="21"/>
  <c r="V5" i="19"/>
  <c r="L54" i="65"/>
  <c r="L140" i="65"/>
  <c r="V101" i="65"/>
  <c r="V55" i="21"/>
  <c r="L148" i="65"/>
  <c r="V57" i="21"/>
  <c r="L142" i="65"/>
  <c r="V158" i="21"/>
  <c r="L162" i="65"/>
  <c r="V71" i="21"/>
  <c r="L166" i="65"/>
  <c r="V164" i="21"/>
  <c r="L58" i="65"/>
  <c r="V172" i="65"/>
  <c r="V43" i="65"/>
  <c r="V120" i="21"/>
  <c r="V68" i="65"/>
  <c r="V64" i="21"/>
  <c r="V56" i="65"/>
  <c r="V161" i="21"/>
  <c r="L164" i="65"/>
  <c r="V155" i="21"/>
  <c r="L42" i="65"/>
  <c r="L109" i="65"/>
  <c r="V7" i="65"/>
  <c r="V64" i="65"/>
  <c r="V107" i="65"/>
  <c r="V17" i="19"/>
  <c r="V88" i="21"/>
  <c r="V108" i="21"/>
  <c r="L41" i="65"/>
  <c r="L99" i="65"/>
  <c r="L151" i="65"/>
  <c r="V66" i="65"/>
  <c r="V133" i="65"/>
  <c r="V19" i="19"/>
  <c r="V73" i="21"/>
  <c r="V121" i="21"/>
  <c r="L16" i="65"/>
  <c r="L104" i="65"/>
  <c r="L153" i="65"/>
  <c r="V33" i="65"/>
  <c r="V91" i="65"/>
  <c r="V174" i="65"/>
  <c r="V97" i="21"/>
  <c r="V176" i="21"/>
  <c r="V32" i="19"/>
  <c r="V31" i="19"/>
  <c r="L33" i="65"/>
  <c r="L91" i="65"/>
  <c r="L170" i="65"/>
  <c r="V48" i="65"/>
  <c r="V125" i="65"/>
  <c r="V33" i="19"/>
  <c r="V58" i="21"/>
  <c r="V122" i="65"/>
  <c r="V163" i="21"/>
  <c r="L38" i="65"/>
  <c r="V50" i="65"/>
  <c r="V30" i="19"/>
  <c r="V16" i="65"/>
  <c r="V116" i="21"/>
  <c r="V18" i="65"/>
  <c r="V149" i="21"/>
  <c r="V12" i="65"/>
  <c r="V43" i="19"/>
  <c r="L98" i="65"/>
  <c r="V42" i="19"/>
  <c r="L125" i="65"/>
  <c r="V69" i="65"/>
  <c r="V136" i="21"/>
  <c r="V78" i="21"/>
  <c r="L120" i="65"/>
  <c r="V46" i="65"/>
  <c r="V81" i="21"/>
  <c r="V59" i="21"/>
  <c r="L97" i="65"/>
  <c r="V38" i="65"/>
  <c r="V159" i="65"/>
  <c r="V72" i="21"/>
  <c r="V123" i="21"/>
  <c r="L112" i="65"/>
  <c r="V74" i="65"/>
  <c r="V14" i="19"/>
  <c r="V20" i="19"/>
  <c r="L173" i="65"/>
  <c r="L132" i="65"/>
  <c r="L47" i="65"/>
  <c r="V53" i="21"/>
  <c r="V153" i="21"/>
  <c r="V103" i="65"/>
  <c r="L89" i="65"/>
  <c r="V116" i="65"/>
  <c r="V11" i="19"/>
  <c r="L79" i="65"/>
  <c r="V27" i="65"/>
  <c r="V105" i="21"/>
  <c r="L12" i="65"/>
  <c r="V60" i="21"/>
  <c r="V67" i="65"/>
  <c r="V141" i="21"/>
  <c r="V35" i="19"/>
  <c r="V132" i="65"/>
  <c r="L51" i="65"/>
  <c r="V36" i="65"/>
  <c r="V21" i="65"/>
  <c r="V80" i="21"/>
  <c r="L60" i="65"/>
  <c r="V73" i="65"/>
  <c r="V77" i="21"/>
  <c r="L108" i="65"/>
  <c r="V121" i="65"/>
  <c r="V137" i="21"/>
  <c r="L55" i="65"/>
  <c r="V65" i="65"/>
  <c r="L160" i="65"/>
  <c r="L101" i="65"/>
  <c r="L5" i="65"/>
  <c r="V76" i="65"/>
  <c r="V61" i="21"/>
  <c r="AC56" i="25" l="1"/>
  <c r="AB78" i="26"/>
  <c r="AD129" i="25"/>
  <c r="AC37" i="25"/>
  <c r="AC12" i="25"/>
  <c r="AC158" i="24"/>
  <c r="AA129" i="24"/>
  <c r="AL82" i="25"/>
  <c r="AA72" i="25"/>
  <c r="S115" i="24"/>
  <c r="E38" i="21"/>
  <c r="W36" i="25"/>
  <c r="K128" i="19"/>
  <c r="C72" i="19"/>
  <c r="AO42" i="25"/>
  <c r="Z46" i="26"/>
  <c r="R148" i="24"/>
  <c r="C90" i="19"/>
  <c r="K22" i="21"/>
  <c r="K50" i="21"/>
  <c r="I154" i="19"/>
  <c r="N117" i="24"/>
  <c r="P148" i="24"/>
  <c r="C109" i="19"/>
  <c r="N94" i="24"/>
  <c r="F128" i="19"/>
  <c r="D22" i="21"/>
  <c r="G154" i="19"/>
  <c r="Q117" i="24"/>
  <c r="P164" i="24"/>
  <c r="N164" i="24"/>
  <c r="Q154" i="19"/>
  <c r="Q112" i="19"/>
  <c r="P127" i="19"/>
  <c r="S142" i="19"/>
  <c r="J9" i="21"/>
  <c r="F40" i="21"/>
  <c r="F28" i="21"/>
  <c r="I142" i="19"/>
  <c r="E90" i="19"/>
  <c r="M148" i="24"/>
  <c r="G40" i="21"/>
  <c r="I28" i="21"/>
  <c r="F142" i="19"/>
  <c r="I90" i="19"/>
  <c r="U148" i="24"/>
  <c r="Q154" i="24"/>
  <c r="K112" i="19"/>
  <c r="C126" i="19"/>
  <c r="I40" i="21"/>
  <c r="H128" i="19"/>
  <c r="J28" i="21"/>
  <c r="G28" i="21"/>
  <c r="C22" i="21"/>
  <c r="C142" i="19"/>
  <c r="D154" i="19"/>
  <c r="K90" i="19"/>
  <c r="M30" i="21"/>
  <c r="Q168" i="19"/>
  <c r="U40" i="21"/>
  <c r="R12" i="21"/>
  <c r="E126" i="19"/>
  <c r="G171" i="19"/>
  <c r="R102" i="24"/>
  <c r="AP71" i="24"/>
  <c r="AB71" i="24" s="1"/>
  <c r="R49" i="24"/>
  <c r="E40" i="21"/>
  <c r="C128" i="19"/>
  <c r="K28" i="21"/>
  <c r="J22" i="21"/>
  <c r="H22" i="21"/>
  <c r="D142" i="19"/>
  <c r="J154" i="19"/>
  <c r="F90" i="19"/>
  <c r="P117" i="24"/>
  <c r="I9" i="21"/>
  <c r="D126" i="19"/>
  <c r="M35" i="24"/>
  <c r="T101" i="24"/>
  <c r="U107" i="24"/>
  <c r="J152" i="19"/>
  <c r="D123" i="19"/>
  <c r="P125" i="24"/>
  <c r="P90" i="24"/>
  <c r="F83" i="19"/>
  <c r="C94" i="19"/>
  <c r="K34" i="21"/>
  <c r="K76" i="19"/>
  <c r="H34" i="21"/>
  <c r="E111" i="19"/>
  <c r="G10" i="21"/>
  <c r="Q125" i="24"/>
  <c r="F176" i="19"/>
  <c r="I138" i="19"/>
  <c r="U15" i="24"/>
  <c r="T6" i="24"/>
  <c r="I167" i="19"/>
  <c r="R85" i="24"/>
  <c r="O116" i="24"/>
  <c r="H76" i="19"/>
  <c r="D124" i="19"/>
  <c r="Q69" i="24"/>
  <c r="P69" i="24"/>
  <c r="J105" i="19"/>
  <c r="R3" i="24"/>
  <c r="F5" i="21"/>
  <c r="N135" i="24"/>
  <c r="J163" i="19"/>
  <c r="E140" i="19"/>
  <c r="I16" i="21"/>
  <c r="G32" i="21"/>
  <c r="N149" i="24"/>
  <c r="J5" i="21"/>
  <c r="J16" i="21"/>
  <c r="E152" i="19"/>
  <c r="N103" i="24"/>
  <c r="U39" i="24"/>
  <c r="S39" i="24"/>
  <c r="O18" i="24"/>
  <c r="R16" i="21"/>
  <c r="O159" i="19"/>
  <c r="Q5" i="21"/>
  <c r="N133" i="24"/>
  <c r="M135" i="24"/>
  <c r="T103" i="24"/>
  <c r="R39" i="24"/>
  <c r="Q58" i="19"/>
  <c r="S163" i="19"/>
  <c r="G5" i="21"/>
  <c r="E163" i="19"/>
  <c r="D140" i="19"/>
  <c r="G152" i="19"/>
  <c r="R103" i="24"/>
  <c r="M39" i="24"/>
  <c r="G114" i="19"/>
  <c r="I24" i="21"/>
  <c r="S131" i="24"/>
  <c r="U131" i="24"/>
  <c r="Q131" i="24"/>
  <c r="R131" i="24"/>
  <c r="N131" i="24"/>
  <c r="T131" i="24"/>
  <c r="R166" i="24"/>
  <c r="U166" i="24"/>
  <c r="O166" i="24"/>
  <c r="S166" i="24"/>
  <c r="P166" i="24"/>
  <c r="AP4" i="24"/>
  <c r="AC4" i="24" s="1"/>
  <c r="O4" i="24"/>
  <c r="R4" i="24"/>
  <c r="N4" i="24"/>
  <c r="M4" i="24"/>
  <c r="Q4" i="24"/>
  <c r="T89" i="24"/>
  <c r="P89" i="24"/>
  <c r="U89" i="24"/>
  <c r="N89" i="24"/>
  <c r="M89" i="24"/>
  <c r="Q89" i="24"/>
  <c r="R89" i="24"/>
  <c r="S89" i="24"/>
  <c r="O89" i="24"/>
  <c r="M172" i="24"/>
  <c r="O172" i="24"/>
  <c r="Q172" i="24"/>
  <c r="R172" i="24"/>
  <c r="T172" i="24"/>
  <c r="P172" i="24"/>
  <c r="U172" i="24"/>
  <c r="O28" i="24"/>
  <c r="AP28" i="24"/>
  <c r="AM28" i="24" s="1"/>
  <c r="U28" i="24"/>
  <c r="S28" i="24"/>
  <c r="T28" i="24"/>
  <c r="AP107" i="24"/>
  <c r="Z107" i="24" s="1"/>
  <c r="N107" i="24"/>
  <c r="S107" i="24"/>
  <c r="S18" i="24"/>
  <c r="AP18" i="24"/>
  <c r="AM18" i="24" s="1"/>
  <c r="T18" i="24"/>
  <c r="U18" i="24"/>
  <c r="M18" i="24"/>
  <c r="Q18" i="24"/>
  <c r="O20" i="24"/>
  <c r="N20" i="24"/>
  <c r="AP20" i="24"/>
  <c r="AF20" i="24" s="1"/>
  <c r="P20" i="24"/>
  <c r="S20" i="24"/>
  <c r="M20" i="24"/>
  <c r="Q20" i="24"/>
  <c r="S24" i="24"/>
  <c r="U24" i="24"/>
  <c r="M24" i="24"/>
  <c r="O24" i="24"/>
  <c r="R24" i="24"/>
  <c r="Q24" i="24"/>
  <c r="P24" i="24"/>
  <c r="T24" i="24"/>
  <c r="J132" i="19"/>
  <c r="E132" i="19"/>
  <c r="D132" i="19"/>
  <c r="C132" i="19"/>
  <c r="G132" i="19"/>
  <c r="E107" i="19"/>
  <c r="F107" i="19"/>
  <c r="C107" i="19"/>
  <c r="K107" i="19"/>
  <c r="F159" i="19"/>
  <c r="H159" i="19"/>
  <c r="I159" i="19"/>
  <c r="K159" i="19"/>
  <c r="C159" i="19"/>
  <c r="C21" i="21"/>
  <c r="F21" i="21"/>
  <c r="I21" i="21"/>
  <c r="E21" i="21"/>
  <c r="C169" i="19"/>
  <c r="K169" i="19"/>
  <c r="H169" i="19"/>
  <c r="F169" i="19"/>
  <c r="I169" i="19"/>
  <c r="G65" i="19"/>
  <c r="D65" i="19"/>
  <c r="I65" i="19"/>
  <c r="E65" i="19"/>
  <c r="H65" i="19"/>
  <c r="F65" i="19"/>
  <c r="J104" i="19"/>
  <c r="C104" i="19"/>
  <c r="K104" i="19"/>
  <c r="H104" i="19"/>
  <c r="E156" i="19"/>
  <c r="D156" i="19"/>
  <c r="I156" i="19"/>
  <c r="C156" i="19"/>
  <c r="F156" i="19"/>
  <c r="J156" i="19"/>
  <c r="F115" i="19"/>
  <c r="C115" i="19"/>
  <c r="K115" i="19"/>
  <c r="J115" i="19"/>
  <c r="D115" i="19"/>
  <c r="D5" i="21"/>
  <c r="H163" i="19"/>
  <c r="K163" i="19"/>
  <c r="G140" i="19"/>
  <c r="H16" i="21"/>
  <c r="M103" i="24"/>
  <c r="T39" i="24"/>
  <c r="R104" i="19"/>
  <c r="R140" i="19"/>
  <c r="D21" i="21"/>
  <c r="D114" i="19"/>
  <c r="C32" i="21"/>
  <c r="G107" i="19"/>
  <c r="O133" i="24"/>
  <c r="M166" i="24"/>
  <c r="C65" i="19"/>
  <c r="AP135" i="24"/>
  <c r="X135" i="24" s="1"/>
  <c r="U20" i="24"/>
  <c r="AP122" i="24"/>
  <c r="AJ122" i="24" s="1"/>
  <c r="U122" i="24"/>
  <c r="T122" i="24"/>
  <c r="S122" i="24"/>
  <c r="N122" i="24"/>
  <c r="P122" i="24"/>
  <c r="AP102" i="24"/>
  <c r="AJ102" i="24" s="1"/>
  <c r="Q102" i="24"/>
  <c r="O102" i="24"/>
  <c r="U102" i="24"/>
  <c r="T102" i="24"/>
  <c r="AP148" i="24"/>
  <c r="W148" i="24" s="1"/>
  <c r="Q148" i="24"/>
  <c r="N148" i="24"/>
  <c r="AP80" i="24"/>
  <c r="R80" i="24"/>
  <c r="U80" i="24"/>
  <c r="P80" i="24"/>
  <c r="S80" i="24"/>
  <c r="O108" i="24"/>
  <c r="R108" i="24"/>
  <c r="M108" i="24"/>
  <c r="M140" i="24"/>
  <c r="P140" i="24"/>
  <c r="Q140" i="24"/>
  <c r="R140" i="24"/>
  <c r="U140" i="24"/>
  <c r="AP154" i="24"/>
  <c r="AO154" i="24" s="1"/>
  <c r="S154" i="24"/>
  <c r="M154" i="24"/>
  <c r="P134" i="24"/>
  <c r="M134" i="24"/>
  <c r="U134" i="24"/>
  <c r="O134" i="24"/>
  <c r="AP134" i="24"/>
  <c r="AB134" i="24" s="1"/>
  <c r="Q134" i="24"/>
  <c r="AP164" i="24"/>
  <c r="AF164" i="24" s="1"/>
  <c r="M164" i="24"/>
  <c r="G30" i="21"/>
  <c r="J30" i="21"/>
  <c r="H30" i="21"/>
  <c r="K30" i="21"/>
  <c r="C30" i="21"/>
  <c r="E171" i="19"/>
  <c r="C171" i="19"/>
  <c r="F171" i="19"/>
  <c r="I171" i="19"/>
  <c r="H171" i="19"/>
  <c r="G50" i="21"/>
  <c r="J50" i="21"/>
  <c r="E50" i="21"/>
  <c r="I50" i="21"/>
  <c r="D50" i="21"/>
  <c r="E112" i="19"/>
  <c r="J112" i="19"/>
  <c r="G112" i="19"/>
  <c r="I112" i="19"/>
  <c r="D112" i="19"/>
  <c r="J75" i="19"/>
  <c r="E75" i="19"/>
  <c r="D75" i="19"/>
  <c r="H75" i="19"/>
  <c r="G75" i="19"/>
  <c r="D168" i="19"/>
  <c r="C168" i="19"/>
  <c r="D2" i="21"/>
  <c r="E2" i="21"/>
  <c r="J2" i="21"/>
  <c r="K40" i="21"/>
  <c r="H40" i="21"/>
  <c r="C40" i="21"/>
  <c r="D128" i="19"/>
  <c r="I128" i="19"/>
  <c r="I5" i="21"/>
  <c r="H5" i="21"/>
  <c r="C163" i="19"/>
  <c r="F163" i="19"/>
  <c r="E28" i="21"/>
  <c r="H28" i="21"/>
  <c r="H140" i="19"/>
  <c r="K140" i="19"/>
  <c r="E22" i="21"/>
  <c r="I22" i="21"/>
  <c r="E142" i="19"/>
  <c r="G142" i="19"/>
  <c r="J142" i="19"/>
  <c r="D16" i="21"/>
  <c r="C16" i="21"/>
  <c r="C152" i="19"/>
  <c r="F152" i="19"/>
  <c r="H154" i="19"/>
  <c r="K154" i="19"/>
  <c r="D90" i="19"/>
  <c r="G90" i="19"/>
  <c r="T148" i="24"/>
  <c r="S148" i="24"/>
  <c r="T154" i="24"/>
  <c r="U154" i="24"/>
  <c r="N154" i="24"/>
  <c r="P103" i="24"/>
  <c r="O107" i="24"/>
  <c r="S164" i="24"/>
  <c r="Q164" i="24"/>
  <c r="F112" i="19"/>
  <c r="K21" i="21"/>
  <c r="F50" i="21"/>
  <c r="F9" i="21"/>
  <c r="E159" i="19"/>
  <c r="J171" i="19"/>
  <c r="H107" i="19"/>
  <c r="P4" i="24"/>
  <c r="S4" i="24"/>
  <c r="U133" i="24"/>
  <c r="S102" i="24"/>
  <c r="N166" i="24"/>
  <c r="T135" i="24"/>
  <c r="R20" i="24"/>
  <c r="S172" i="24"/>
  <c r="N24" i="24"/>
  <c r="P153" i="24"/>
  <c r="M19" i="24"/>
  <c r="R28" i="24"/>
  <c r="AP172" i="24"/>
  <c r="AH172" i="24" s="1"/>
  <c r="G115" i="19"/>
  <c r="AP166" i="24"/>
  <c r="Z166" i="24" s="1"/>
  <c r="AP103" i="24"/>
  <c r="AJ103" i="24" s="1"/>
  <c r="O103" i="24"/>
  <c r="AP133" i="24"/>
  <c r="AK133" i="24" s="1"/>
  <c r="S133" i="24"/>
  <c r="P133" i="24"/>
  <c r="Q133" i="24"/>
  <c r="M133" i="24"/>
  <c r="P51" i="24"/>
  <c r="R51" i="24"/>
  <c r="AP51" i="24"/>
  <c r="AN51" i="24" s="1"/>
  <c r="O51" i="24"/>
  <c r="N51" i="24"/>
  <c r="S51" i="24"/>
  <c r="U51" i="24"/>
  <c r="T51" i="24"/>
  <c r="Q42" i="24"/>
  <c r="AP42" i="24"/>
  <c r="AM42" i="24" s="1"/>
  <c r="O42" i="24"/>
  <c r="T42" i="24"/>
  <c r="U42" i="24"/>
  <c r="N42" i="24"/>
  <c r="Q65" i="24"/>
  <c r="S65" i="24"/>
  <c r="O65" i="24"/>
  <c r="U65" i="24"/>
  <c r="N65" i="24"/>
  <c r="AP39" i="24"/>
  <c r="AH39" i="24" s="1"/>
  <c r="N39" i="24"/>
  <c r="R135" i="24"/>
  <c r="O135" i="24"/>
  <c r="U135" i="24"/>
  <c r="M149" i="24"/>
  <c r="T149" i="24"/>
  <c r="R149" i="24"/>
  <c r="O149" i="24"/>
  <c r="AP149" i="24"/>
  <c r="Y149" i="24" s="1"/>
  <c r="P149" i="24"/>
  <c r="U149" i="24"/>
  <c r="R68" i="24"/>
  <c r="O68" i="24"/>
  <c r="S68" i="24"/>
  <c r="Q68" i="24"/>
  <c r="N68" i="24"/>
  <c r="T68" i="24"/>
  <c r="U68" i="24"/>
  <c r="M68" i="24"/>
  <c r="Q97" i="24"/>
  <c r="R97" i="24"/>
  <c r="U97" i="24"/>
  <c r="O97" i="24"/>
  <c r="AP97" i="24"/>
  <c r="X97" i="24" s="1"/>
  <c r="S97" i="24"/>
  <c r="P97" i="24"/>
  <c r="D58" i="19"/>
  <c r="H58" i="19"/>
  <c r="I58" i="19"/>
  <c r="J58" i="19"/>
  <c r="H32" i="21"/>
  <c r="K32" i="21"/>
  <c r="I32" i="21"/>
  <c r="E32" i="21"/>
  <c r="C114" i="19"/>
  <c r="K114" i="19"/>
  <c r="E114" i="19"/>
  <c r="H114" i="19"/>
  <c r="J114" i="19"/>
  <c r="F173" i="19"/>
  <c r="H173" i="19"/>
  <c r="I173" i="19"/>
  <c r="G173" i="19"/>
  <c r="J173" i="19"/>
  <c r="D173" i="19"/>
  <c r="F170" i="19"/>
  <c r="H170" i="19"/>
  <c r="J170" i="19"/>
  <c r="E170" i="19"/>
  <c r="G170" i="19"/>
  <c r="D170" i="19"/>
  <c r="D6" i="21"/>
  <c r="F6" i="21"/>
  <c r="E6" i="21"/>
  <c r="K6" i="21"/>
  <c r="J6" i="21"/>
  <c r="F24" i="21"/>
  <c r="C24" i="21"/>
  <c r="D24" i="21"/>
  <c r="E24" i="21"/>
  <c r="J24" i="21"/>
  <c r="E5" i="21"/>
  <c r="I163" i="19"/>
  <c r="J140" i="19"/>
  <c r="I140" i="19"/>
  <c r="E16" i="21"/>
  <c r="H152" i="19"/>
  <c r="K152" i="19"/>
  <c r="U103" i="24"/>
  <c r="R107" i="24"/>
  <c r="P39" i="24"/>
  <c r="Q39" i="24"/>
  <c r="R169" i="19"/>
  <c r="N6" i="21"/>
  <c r="G159" i="19"/>
  <c r="J32" i="21"/>
  <c r="U4" i="24"/>
  <c r="P135" i="24"/>
  <c r="M51" i="24"/>
  <c r="Q28" i="24"/>
  <c r="N97" i="24"/>
  <c r="AP89" i="24"/>
  <c r="AI89" i="24" s="1"/>
  <c r="G6" i="21"/>
  <c r="N18" i="24"/>
  <c r="S38" i="24"/>
  <c r="N38" i="24"/>
  <c r="M38" i="24"/>
  <c r="U38" i="24"/>
  <c r="N101" i="24"/>
  <c r="M101" i="24"/>
  <c r="Q101" i="24"/>
  <c r="Q19" i="24"/>
  <c r="P19" i="24"/>
  <c r="R159" i="24"/>
  <c r="AP159" i="24"/>
  <c r="AD159" i="24" s="1"/>
  <c r="P159" i="24"/>
  <c r="AP49" i="24"/>
  <c r="AK49" i="24" s="1"/>
  <c r="O49" i="24"/>
  <c r="U49" i="24"/>
  <c r="O168" i="24"/>
  <c r="AP168" i="24"/>
  <c r="AM168" i="24" s="1"/>
  <c r="Q71" i="24"/>
  <c r="U71" i="24"/>
  <c r="N71" i="24"/>
  <c r="M71" i="24"/>
  <c r="S71" i="24"/>
  <c r="AP117" i="24"/>
  <c r="AK117" i="24" s="1"/>
  <c r="S117" i="24"/>
  <c r="R117" i="24"/>
  <c r="O117" i="24"/>
  <c r="T35" i="24"/>
  <c r="N35" i="24"/>
  <c r="U35" i="24"/>
  <c r="R94" i="24"/>
  <c r="O94" i="24"/>
  <c r="P94" i="24"/>
  <c r="M94" i="24"/>
  <c r="S94" i="24"/>
  <c r="T94" i="24"/>
  <c r="AP94" i="24"/>
  <c r="Z94" i="24" s="1"/>
  <c r="U94" i="24"/>
  <c r="I101" i="19"/>
  <c r="G101" i="19"/>
  <c r="H126" i="19"/>
  <c r="J126" i="19"/>
  <c r="G126" i="19"/>
  <c r="I126" i="19"/>
  <c r="K9" i="21"/>
  <c r="E9" i="21"/>
  <c r="H9" i="21"/>
  <c r="D9" i="21"/>
  <c r="G109" i="19"/>
  <c r="J109" i="19"/>
  <c r="F109" i="19"/>
  <c r="D109" i="19"/>
  <c r="I109" i="19"/>
  <c r="H109" i="19"/>
  <c r="K109" i="19"/>
  <c r="C127" i="19"/>
  <c r="K127" i="19"/>
  <c r="E127" i="19"/>
  <c r="D127" i="19"/>
  <c r="H12" i="21"/>
  <c r="D12" i="21"/>
  <c r="K12" i="21"/>
  <c r="J40" i="21"/>
  <c r="G128" i="19"/>
  <c r="J128" i="19"/>
  <c r="K5" i="21"/>
  <c r="D163" i="19"/>
  <c r="D28" i="21"/>
  <c r="C140" i="19"/>
  <c r="F22" i="21"/>
  <c r="K142" i="19"/>
  <c r="K16" i="21"/>
  <c r="F16" i="21"/>
  <c r="D152" i="19"/>
  <c r="E154" i="19"/>
  <c r="C154" i="19"/>
  <c r="J90" i="19"/>
  <c r="U117" i="24"/>
  <c r="M117" i="24"/>
  <c r="P154" i="24"/>
  <c r="R154" i="24"/>
  <c r="Q103" i="24"/>
  <c r="P107" i="24"/>
  <c r="M107" i="24"/>
  <c r="T107" i="24"/>
  <c r="T164" i="24"/>
  <c r="U164" i="24"/>
  <c r="O164" i="24"/>
  <c r="AP153" i="24"/>
  <c r="X153" i="24" s="1"/>
  <c r="H112" i="19"/>
  <c r="H21" i="21"/>
  <c r="G21" i="21"/>
  <c r="H50" i="21"/>
  <c r="F114" i="19"/>
  <c r="G9" i="21"/>
  <c r="D159" i="19"/>
  <c r="F126" i="19"/>
  <c r="F32" i="21"/>
  <c r="K171" i="19"/>
  <c r="D107" i="19"/>
  <c r="I107" i="19"/>
  <c r="R133" i="24"/>
  <c r="P102" i="24"/>
  <c r="M102" i="24"/>
  <c r="T166" i="24"/>
  <c r="Q166" i="24"/>
  <c r="S135" i="24"/>
  <c r="J65" i="19"/>
  <c r="AP68" i="24"/>
  <c r="AN68" i="24" s="1"/>
  <c r="S149" i="24"/>
  <c r="N172" i="24"/>
  <c r="O153" i="24"/>
  <c r="T38" i="24"/>
  <c r="M65" i="24"/>
  <c r="G156" i="19"/>
  <c r="G104" i="19"/>
  <c r="G58" i="19"/>
  <c r="F2" i="21"/>
  <c r="F168" i="19"/>
  <c r="P18" i="24"/>
  <c r="F132" i="19"/>
  <c r="P131" i="24"/>
  <c r="P90" i="19"/>
  <c r="R22" i="21"/>
  <c r="U128" i="19"/>
  <c r="U32" i="21"/>
  <c r="U170" i="19"/>
  <c r="S114" i="19"/>
  <c r="R173" i="19"/>
  <c r="U109" i="19"/>
  <c r="N2" i="21"/>
  <c r="O21" i="21"/>
  <c r="T132" i="19"/>
  <c r="Q115" i="19"/>
  <c r="M9" i="21"/>
  <c r="N152" i="19"/>
  <c r="M24" i="21"/>
  <c r="M126" i="19"/>
  <c r="M101" i="19"/>
  <c r="S156" i="19"/>
  <c r="N28" i="21"/>
  <c r="P171" i="19"/>
  <c r="O107" i="19"/>
  <c r="S75" i="19"/>
  <c r="D111" i="19"/>
  <c r="I123" i="19"/>
  <c r="O112" i="24"/>
  <c r="N125" i="24"/>
  <c r="R176" i="19"/>
  <c r="N80" i="19"/>
  <c r="N94" i="19"/>
  <c r="M38" i="21"/>
  <c r="I124" i="19"/>
  <c r="D38" i="21"/>
  <c r="F72" i="19"/>
  <c r="H138" i="19"/>
  <c r="Q6" i="24"/>
  <c r="R157" i="24"/>
  <c r="C51" i="21"/>
  <c r="J34" i="21"/>
  <c r="G111" i="19"/>
  <c r="F10" i="21"/>
  <c r="R112" i="24"/>
  <c r="N90" i="24"/>
  <c r="O37" i="24"/>
  <c r="U6" i="24"/>
  <c r="M3" i="24"/>
  <c r="C176" i="19"/>
  <c r="D83" i="19"/>
  <c r="G124" i="19"/>
  <c r="R15" i="24"/>
  <c r="O15" i="24"/>
  <c r="H105" i="19"/>
  <c r="D167" i="19"/>
  <c r="O30" i="24"/>
  <c r="F76" i="19"/>
  <c r="J111" i="19"/>
  <c r="H111" i="19"/>
  <c r="G123" i="19"/>
  <c r="J123" i="19"/>
  <c r="E123" i="19"/>
  <c r="K10" i="21"/>
  <c r="H10" i="21"/>
  <c r="M112" i="24"/>
  <c r="O125" i="24"/>
  <c r="S125" i="24"/>
  <c r="O90" i="24"/>
  <c r="M90" i="24"/>
  <c r="U90" i="24"/>
  <c r="M115" i="24"/>
  <c r="O115" i="24"/>
  <c r="Q115" i="24"/>
  <c r="S76" i="19"/>
  <c r="N123" i="19"/>
  <c r="D176" i="19"/>
  <c r="E176" i="19"/>
  <c r="G83" i="19"/>
  <c r="J83" i="19"/>
  <c r="E83" i="19"/>
  <c r="E124" i="19"/>
  <c r="J124" i="19"/>
  <c r="F38" i="21"/>
  <c r="I38" i="21"/>
  <c r="D72" i="19"/>
  <c r="I72" i="19"/>
  <c r="E138" i="19"/>
  <c r="K138" i="19"/>
  <c r="C138" i="19"/>
  <c r="R69" i="24"/>
  <c r="S69" i="24"/>
  <c r="P15" i="24"/>
  <c r="T15" i="24"/>
  <c r="M15" i="24"/>
  <c r="U37" i="24"/>
  <c r="M37" i="24"/>
  <c r="N37" i="24"/>
  <c r="N6" i="24"/>
  <c r="S6" i="24"/>
  <c r="C105" i="19"/>
  <c r="K105" i="19"/>
  <c r="G167" i="19"/>
  <c r="J167" i="19"/>
  <c r="E167" i="19"/>
  <c r="P3" i="24"/>
  <c r="S3" i="24"/>
  <c r="O85" i="24"/>
  <c r="S157" i="24"/>
  <c r="Z38" i="25"/>
  <c r="E34" i="21"/>
  <c r="G34" i="21"/>
  <c r="I34" i="21"/>
  <c r="D76" i="19"/>
  <c r="I76" i="19"/>
  <c r="K111" i="19"/>
  <c r="C111" i="19"/>
  <c r="H123" i="19"/>
  <c r="K123" i="19"/>
  <c r="J10" i="21"/>
  <c r="D10" i="21"/>
  <c r="C10" i="21"/>
  <c r="T112" i="24"/>
  <c r="N112" i="24"/>
  <c r="M125" i="24"/>
  <c r="T90" i="24"/>
  <c r="Q90" i="24"/>
  <c r="P115" i="24"/>
  <c r="U115" i="24"/>
  <c r="T115" i="24"/>
  <c r="U111" i="19"/>
  <c r="S10" i="21"/>
  <c r="O68" i="19"/>
  <c r="M83" i="19"/>
  <c r="S51" i="21"/>
  <c r="G176" i="19"/>
  <c r="J176" i="19"/>
  <c r="I176" i="19"/>
  <c r="H83" i="19"/>
  <c r="I83" i="19"/>
  <c r="H124" i="19"/>
  <c r="K124" i="19"/>
  <c r="K38" i="21"/>
  <c r="G38" i="21"/>
  <c r="G72" i="19"/>
  <c r="J72" i="19"/>
  <c r="E72" i="19"/>
  <c r="D138" i="19"/>
  <c r="F138" i="19"/>
  <c r="O69" i="24"/>
  <c r="M69" i="24"/>
  <c r="Q15" i="24"/>
  <c r="Q37" i="24"/>
  <c r="R37" i="24"/>
  <c r="T37" i="24"/>
  <c r="P6" i="24"/>
  <c r="E105" i="19"/>
  <c r="I105" i="19"/>
  <c r="F105" i="19"/>
  <c r="H167" i="19"/>
  <c r="K167" i="19"/>
  <c r="AP30" i="24"/>
  <c r="AP15" i="24"/>
  <c r="AM15" i="24" s="1"/>
  <c r="T3" i="24"/>
  <c r="P30" i="24"/>
  <c r="N43" i="24"/>
  <c r="D68" i="19"/>
  <c r="I146" i="19"/>
  <c r="R116" i="24"/>
  <c r="U32" i="24"/>
  <c r="S76" i="24"/>
  <c r="M123" i="24"/>
  <c r="D34" i="21"/>
  <c r="C76" i="19"/>
  <c r="F34" i="21"/>
  <c r="G76" i="19"/>
  <c r="J76" i="19"/>
  <c r="F111" i="19"/>
  <c r="C123" i="19"/>
  <c r="E10" i="21"/>
  <c r="P112" i="24"/>
  <c r="U112" i="24"/>
  <c r="S112" i="24"/>
  <c r="Q112" i="24"/>
  <c r="U125" i="24"/>
  <c r="R125" i="24"/>
  <c r="T125" i="24"/>
  <c r="S90" i="24"/>
  <c r="R90" i="24"/>
  <c r="R115" i="24"/>
  <c r="N115" i="24"/>
  <c r="M34" i="21"/>
  <c r="S105" i="19"/>
  <c r="O41" i="21"/>
  <c r="M167" i="19"/>
  <c r="R138" i="19"/>
  <c r="Q124" i="19"/>
  <c r="R139" i="19"/>
  <c r="H176" i="19"/>
  <c r="C83" i="19"/>
  <c r="C124" i="19"/>
  <c r="J38" i="21"/>
  <c r="C38" i="21"/>
  <c r="H72" i="19"/>
  <c r="J138" i="19"/>
  <c r="U69" i="24"/>
  <c r="T69" i="24"/>
  <c r="N69" i="24"/>
  <c r="N15" i="24"/>
  <c r="P37" i="24"/>
  <c r="S37" i="24"/>
  <c r="M6" i="24"/>
  <c r="O6" i="24"/>
  <c r="R6" i="24"/>
  <c r="G105" i="19"/>
  <c r="C167" i="19"/>
  <c r="T43" i="24"/>
  <c r="N57" i="24"/>
  <c r="J80" i="19"/>
  <c r="J146" i="19"/>
  <c r="J41" i="21"/>
  <c r="E94" i="19"/>
  <c r="G139" i="19"/>
  <c r="T70" i="24"/>
  <c r="N70" i="24"/>
  <c r="S132" i="24"/>
  <c r="Q81" i="28"/>
  <c r="S81" i="28"/>
  <c r="O81" i="28"/>
  <c r="T81" i="28"/>
  <c r="M81" i="28"/>
  <c r="R81" i="28"/>
  <c r="U81" i="28"/>
  <c r="N81" i="28"/>
  <c r="P81" i="28"/>
  <c r="S143" i="28"/>
  <c r="N143" i="28"/>
  <c r="T143" i="28"/>
  <c r="Q143" i="28"/>
  <c r="P143" i="28"/>
  <c r="R143" i="28"/>
  <c r="O143" i="28"/>
  <c r="M143" i="28"/>
  <c r="U143" i="28"/>
  <c r="N45" i="28"/>
  <c r="T45" i="28"/>
  <c r="M45" i="28"/>
  <c r="P45" i="28"/>
  <c r="R45" i="28"/>
  <c r="S45" i="28"/>
  <c r="U45" i="28"/>
  <c r="O45" i="28"/>
  <c r="Q45" i="28"/>
  <c r="N84" i="28"/>
  <c r="P84" i="28"/>
  <c r="T84" i="28"/>
  <c r="R84" i="28"/>
  <c r="U84" i="28"/>
  <c r="M84" i="28"/>
  <c r="Q84" i="28"/>
  <c r="S84" i="28"/>
  <c r="O84" i="28"/>
  <c r="Q140" i="28"/>
  <c r="P140" i="28"/>
  <c r="R140" i="28"/>
  <c r="O140" i="28"/>
  <c r="M140" i="28"/>
  <c r="N140" i="28"/>
  <c r="U140" i="28"/>
  <c r="S140" i="28"/>
  <c r="T140" i="28"/>
  <c r="N43" i="28"/>
  <c r="M43" i="28"/>
  <c r="P43" i="28"/>
  <c r="R43" i="28"/>
  <c r="O43" i="28"/>
  <c r="S43" i="28"/>
  <c r="Q43" i="28"/>
  <c r="T43" i="28"/>
  <c r="U43" i="28"/>
  <c r="U23" i="28"/>
  <c r="M23" i="28"/>
  <c r="N23" i="28"/>
  <c r="O23" i="28"/>
  <c r="R23" i="28"/>
  <c r="Q23" i="28"/>
  <c r="P23" i="28"/>
  <c r="S23" i="28"/>
  <c r="T23" i="28"/>
  <c r="M71" i="28"/>
  <c r="U71" i="28"/>
  <c r="S71" i="28"/>
  <c r="O71" i="28"/>
  <c r="T71" i="28"/>
  <c r="Q71" i="28"/>
  <c r="P71" i="28"/>
  <c r="R71" i="28"/>
  <c r="N71" i="28"/>
  <c r="S90" i="28"/>
  <c r="N90" i="28"/>
  <c r="T90" i="28"/>
  <c r="O90" i="28"/>
  <c r="Q90" i="28"/>
  <c r="U90" i="28"/>
  <c r="R90" i="28"/>
  <c r="P90" i="28"/>
  <c r="M90" i="28"/>
  <c r="O69" i="28"/>
  <c r="U69" i="28"/>
  <c r="Q69" i="28"/>
  <c r="N69" i="28"/>
  <c r="S69" i="28"/>
  <c r="R69" i="28"/>
  <c r="M69" i="28"/>
  <c r="P69" i="28"/>
  <c r="T69" i="28"/>
  <c r="N37" i="28"/>
  <c r="T37" i="28"/>
  <c r="P37" i="28"/>
  <c r="R37" i="28"/>
  <c r="U37" i="28"/>
  <c r="M37" i="28"/>
  <c r="Q37" i="28"/>
  <c r="O37" i="28"/>
  <c r="S37" i="28"/>
  <c r="AP168" i="28"/>
  <c r="W168" i="28" s="1"/>
  <c r="AP38" i="28"/>
  <c r="AA38" i="28" s="1"/>
  <c r="AP6" i="28"/>
  <c r="AP150" i="28"/>
  <c r="W150" i="28" s="1"/>
  <c r="AP148" i="28"/>
  <c r="AP114" i="28"/>
  <c r="AI114" i="28" s="1"/>
  <c r="AP99" i="28"/>
  <c r="Y99" i="28" s="1"/>
  <c r="AP75" i="28"/>
  <c r="AP172" i="28"/>
  <c r="AB172" i="28" s="1"/>
  <c r="AP132" i="28"/>
  <c r="W132" i="28" s="1"/>
  <c r="AP113" i="28"/>
  <c r="AG113" i="28" s="1"/>
  <c r="AP33" i="23"/>
  <c r="AI33" i="23" s="1"/>
  <c r="AP9" i="23"/>
  <c r="AI9" i="23" s="1"/>
  <c r="AP40" i="23"/>
  <c r="Y40" i="23" s="1"/>
  <c r="AP54" i="23"/>
  <c r="AJ54" i="23" s="1"/>
  <c r="AP176" i="23"/>
  <c r="AI176" i="23" s="1"/>
  <c r="AP148" i="23"/>
  <c r="AP59" i="23"/>
  <c r="X59" i="23" s="1"/>
  <c r="AP160" i="23"/>
  <c r="AP158" i="23"/>
  <c r="AK158" i="23" s="1"/>
  <c r="AP85" i="23"/>
  <c r="AE85" i="23" s="1"/>
  <c r="AP169" i="23"/>
  <c r="AL169" i="23" s="1"/>
  <c r="R136" i="28"/>
  <c r="N136" i="28"/>
  <c r="Q136" i="28"/>
  <c r="T136" i="28"/>
  <c r="O136" i="28"/>
  <c r="M136" i="28"/>
  <c r="U136" i="28"/>
  <c r="P136" i="28"/>
  <c r="S136" i="28"/>
  <c r="U126" i="28"/>
  <c r="O126" i="28"/>
  <c r="P126" i="28"/>
  <c r="M126" i="28"/>
  <c r="S126" i="28"/>
  <c r="Q126" i="28"/>
  <c r="T126" i="28"/>
  <c r="R126" i="28"/>
  <c r="N126" i="28"/>
  <c r="Q76" i="28"/>
  <c r="U76" i="28"/>
  <c r="P76" i="28"/>
  <c r="M76" i="28"/>
  <c r="N76" i="28"/>
  <c r="R76" i="28"/>
  <c r="S76" i="28"/>
  <c r="O76" i="28"/>
  <c r="T76" i="28"/>
  <c r="S38" i="28"/>
  <c r="P38" i="28"/>
  <c r="O38" i="28"/>
  <c r="N38" i="28"/>
  <c r="T38" i="28"/>
  <c r="U38" i="28"/>
  <c r="Q38" i="28"/>
  <c r="M38" i="28"/>
  <c r="R38" i="28"/>
  <c r="S15" i="28"/>
  <c r="O15" i="28"/>
  <c r="T15" i="28"/>
  <c r="Q15" i="28"/>
  <c r="P15" i="28"/>
  <c r="M15" i="28"/>
  <c r="N15" i="28"/>
  <c r="U15" i="28"/>
  <c r="R15" i="28"/>
  <c r="S153" i="28"/>
  <c r="T153" i="28"/>
  <c r="U153" i="28"/>
  <c r="M153" i="28"/>
  <c r="Q153" i="28"/>
  <c r="O153" i="28"/>
  <c r="P153" i="28"/>
  <c r="R153" i="28"/>
  <c r="N153" i="28"/>
  <c r="P72" i="28"/>
  <c r="Q72" i="28"/>
  <c r="R72" i="28"/>
  <c r="N72" i="28"/>
  <c r="S72" i="28"/>
  <c r="U72" i="28"/>
  <c r="O72" i="28"/>
  <c r="M72" i="28"/>
  <c r="T72" i="28"/>
  <c r="U119" i="28"/>
  <c r="M119" i="28"/>
  <c r="Q119" i="28"/>
  <c r="O119" i="28"/>
  <c r="N119" i="28"/>
  <c r="S119" i="28"/>
  <c r="T119" i="28"/>
  <c r="P119" i="28"/>
  <c r="R119" i="28"/>
  <c r="M34" i="28"/>
  <c r="O34" i="28"/>
  <c r="P34" i="28"/>
  <c r="T34" i="28"/>
  <c r="R34" i="28"/>
  <c r="N34" i="28"/>
  <c r="Q34" i="28"/>
  <c r="U34" i="28"/>
  <c r="S34" i="28"/>
  <c r="N7" i="28"/>
  <c r="T7" i="28"/>
  <c r="M7" i="28"/>
  <c r="P7" i="28"/>
  <c r="R7" i="28"/>
  <c r="S7" i="28"/>
  <c r="U7" i="28"/>
  <c r="Q7" i="28"/>
  <c r="O7" i="28"/>
  <c r="Q86" i="28"/>
  <c r="O86" i="28"/>
  <c r="S86" i="28"/>
  <c r="T86" i="28"/>
  <c r="U86" i="28"/>
  <c r="R86" i="28"/>
  <c r="N86" i="28"/>
  <c r="P86" i="28"/>
  <c r="M86" i="28"/>
  <c r="O154" i="28"/>
  <c r="N154" i="28"/>
  <c r="T154" i="28"/>
  <c r="M154" i="28"/>
  <c r="Q154" i="28"/>
  <c r="S154" i="28"/>
  <c r="U154" i="28"/>
  <c r="R154" i="28"/>
  <c r="P154" i="28"/>
  <c r="Q158" i="28"/>
  <c r="U158" i="28"/>
  <c r="S158" i="28"/>
  <c r="P158" i="28"/>
  <c r="M158" i="28"/>
  <c r="O158" i="28"/>
  <c r="N158" i="28"/>
  <c r="T158" i="28"/>
  <c r="R158" i="28"/>
  <c r="T99" i="28"/>
  <c r="Q99" i="28"/>
  <c r="P99" i="28"/>
  <c r="R99" i="28"/>
  <c r="N99" i="28"/>
  <c r="S99" i="28"/>
  <c r="U99" i="28"/>
  <c r="O99" i="28"/>
  <c r="M99" i="28"/>
  <c r="N19" i="28"/>
  <c r="P19" i="28"/>
  <c r="Q19" i="28"/>
  <c r="S19" i="28"/>
  <c r="R19" i="28"/>
  <c r="T19" i="28"/>
  <c r="M19" i="28"/>
  <c r="U19" i="28"/>
  <c r="O19" i="28"/>
  <c r="N118" i="28"/>
  <c r="S118" i="28"/>
  <c r="O118" i="28"/>
  <c r="R118" i="28"/>
  <c r="M118" i="28"/>
  <c r="U118" i="28"/>
  <c r="T118" i="28"/>
  <c r="P118" i="28"/>
  <c r="Q118" i="28"/>
  <c r="S148" i="28"/>
  <c r="P148" i="28"/>
  <c r="N148" i="28"/>
  <c r="O148" i="28"/>
  <c r="T148" i="28"/>
  <c r="R148" i="28"/>
  <c r="U148" i="28"/>
  <c r="Q148" i="28"/>
  <c r="M148" i="28"/>
  <c r="Q166" i="28"/>
  <c r="M166" i="28"/>
  <c r="S166" i="28"/>
  <c r="P166" i="28"/>
  <c r="N166" i="28"/>
  <c r="U166" i="28"/>
  <c r="T166" i="28"/>
  <c r="O166" i="28"/>
  <c r="R166" i="28"/>
  <c r="R77" i="28"/>
  <c r="O77" i="28"/>
  <c r="M77" i="28"/>
  <c r="P77" i="28"/>
  <c r="S77" i="28"/>
  <c r="U77" i="28"/>
  <c r="T77" i="28"/>
  <c r="Q77" i="28"/>
  <c r="N77" i="28"/>
  <c r="AP110" i="28"/>
  <c r="Y110" i="28" s="1"/>
  <c r="AP10" i="28"/>
  <c r="AC10" i="28" s="1"/>
  <c r="AP43" i="28"/>
  <c r="Z43" i="28" s="1"/>
  <c r="AP159" i="28"/>
  <c r="AP40" i="28"/>
  <c r="AP34" i="28"/>
  <c r="AI34" i="28" s="1"/>
  <c r="AP119" i="28"/>
  <c r="AH119" i="28" s="1"/>
  <c r="AP121" i="28"/>
  <c r="AP146" i="28"/>
  <c r="AD146" i="28" s="1"/>
  <c r="AP15" i="28"/>
  <c r="AP54" i="28"/>
  <c r="AO54" i="28" s="1"/>
  <c r="AP44" i="23"/>
  <c r="AP86" i="23"/>
  <c r="AK86" i="23" s="1"/>
  <c r="AP10" i="23"/>
  <c r="AP19" i="23"/>
  <c r="AI19" i="23" s="1"/>
  <c r="AP168" i="23"/>
  <c r="Z168" i="23" s="1"/>
  <c r="AP87" i="23"/>
  <c r="AJ87" i="23" s="1"/>
  <c r="AP60" i="23"/>
  <c r="AG60" i="23" s="1"/>
  <c r="AP109" i="23"/>
  <c r="AP71" i="23"/>
  <c r="AP103" i="23"/>
  <c r="AC103" i="23" s="1"/>
  <c r="AP46" i="23"/>
  <c r="Q73" i="28"/>
  <c r="N73" i="28"/>
  <c r="R73" i="28"/>
  <c r="O73" i="28"/>
  <c r="S73" i="28"/>
  <c r="P73" i="28"/>
  <c r="T73" i="28"/>
  <c r="U73" i="28"/>
  <c r="M73" i="28"/>
  <c r="O4" i="28"/>
  <c r="S4" i="28"/>
  <c r="M4" i="28"/>
  <c r="U4" i="28"/>
  <c r="N4" i="28"/>
  <c r="T4" i="28"/>
  <c r="R4" i="28"/>
  <c r="Q4" i="28"/>
  <c r="P4" i="28"/>
  <c r="T134" i="28"/>
  <c r="O134" i="28"/>
  <c r="U134" i="28"/>
  <c r="Q134" i="28"/>
  <c r="M134" i="28"/>
  <c r="R134" i="28"/>
  <c r="P134" i="28"/>
  <c r="N134" i="28"/>
  <c r="S134" i="28"/>
  <c r="Q124" i="28"/>
  <c r="M124" i="28"/>
  <c r="R124" i="28"/>
  <c r="P124" i="28"/>
  <c r="N124" i="28"/>
  <c r="U124" i="28"/>
  <c r="T124" i="28"/>
  <c r="O124" i="28"/>
  <c r="S124" i="28"/>
  <c r="S61" i="28"/>
  <c r="T61" i="28"/>
  <c r="P61" i="28"/>
  <c r="R61" i="28"/>
  <c r="U61" i="28"/>
  <c r="M61" i="28"/>
  <c r="Q61" i="28"/>
  <c r="O61" i="28"/>
  <c r="N61" i="28"/>
  <c r="M110" i="28"/>
  <c r="P110" i="28"/>
  <c r="Q110" i="28"/>
  <c r="N110" i="28"/>
  <c r="R110" i="28"/>
  <c r="O110" i="28"/>
  <c r="U110" i="28"/>
  <c r="T110" i="28"/>
  <c r="S110" i="28"/>
  <c r="O68" i="28"/>
  <c r="N68" i="28"/>
  <c r="Q68" i="28"/>
  <c r="T68" i="28"/>
  <c r="U68" i="28"/>
  <c r="S68" i="28"/>
  <c r="M68" i="28"/>
  <c r="P68" i="28"/>
  <c r="R68" i="28"/>
  <c r="T162" i="28"/>
  <c r="R162" i="28"/>
  <c r="O162" i="28"/>
  <c r="Q162" i="28"/>
  <c r="M162" i="28"/>
  <c r="S162" i="28"/>
  <c r="P162" i="28"/>
  <c r="N162" i="28"/>
  <c r="U162" i="28"/>
  <c r="T96" i="28"/>
  <c r="R96" i="28"/>
  <c r="O96" i="28"/>
  <c r="Q96" i="28"/>
  <c r="M96" i="28"/>
  <c r="S96" i="28"/>
  <c r="P96" i="28"/>
  <c r="N96" i="28"/>
  <c r="U96" i="28"/>
  <c r="N63" i="28"/>
  <c r="T63" i="28"/>
  <c r="M63" i="28"/>
  <c r="P63" i="28"/>
  <c r="R63" i="28"/>
  <c r="S63" i="28"/>
  <c r="U63" i="28"/>
  <c r="Q63" i="28"/>
  <c r="O63" i="28"/>
  <c r="N78" i="28"/>
  <c r="U78" i="28"/>
  <c r="T78" i="28"/>
  <c r="O78" i="28"/>
  <c r="M78" i="28"/>
  <c r="Q78" i="28"/>
  <c r="S78" i="28"/>
  <c r="P78" i="28"/>
  <c r="R78" i="28"/>
  <c r="N14" i="28"/>
  <c r="U14" i="28"/>
  <c r="O14" i="28"/>
  <c r="M14" i="28"/>
  <c r="T14" i="28"/>
  <c r="P14" i="28"/>
  <c r="R14" i="28"/>
  <c r="Q14" i="28"/>
  <c r="S14" i="28"/>
  <c r="N152" i="28"/>
  <c r="S152" i="28"/>
  <c r="R152" i="28"/>
  <c r="O152" i="28"/>
  <c r="M152" i="28"/>
  <c r="U152" i="28"/>
  <c r="T152" i="28"/>
  <c r="Q152" i="28"/>
  <c r="P152" i="28"/>
  <c r="M123" i="28"/>
  <c r="P123" i="28"/>
  <c r="O123" i="28"/>
  <c r="U123" i="28"/>
  <c r="T123" i="28"/>
  <c r="Q123" i="28"/>
  <c r="N123" i="28"/>
  <c r="S123" i="28"/>
  <c r="R123" i="28"/>
  <c r="M146" i="28"/>
  <c r="Q146" i="28"/>
  <c r="N146" i="28"/>
  <c r="R146" i="28"/>
  <c r="T146" i="28"/>
  <c r="O146" i="28"/>
  <c r="U146" i="28"/>
  <c r="S146" i="28"/>
  <c r="P146" i="28"/>
  <c r="R116" i="28"/>
  <c r="M116" i="28"/>
  <c r="Q116" i="28"/>
  <c r="T116" i="28"/>
  <c r="U116" i="28"/>
  <c r="S116" i="28"/>
  <c r="P116" i="28"/>
  <c r="N116" i="28"/>
  <c r="O116" i="28"/>
  <c r="T97" i="28"/>
  <c r="N97" i="28"/>
  <c r="P97" i="28"/>
  <c r="R97" i="28"/>
  <c r="M97" i="28"/>
  <c r="S97" i="28"/>
  <c r="U97" i="28"/>
  <c r="O97" i="28"/>
  <c r="Q97" i="28"/>
  <c r="P60" i="28"/>
  <c r="T60" i="28"/>
  <c r="N60" i="28"/>
  <c r="Q60" i="28"/>
  <c r="U60" i="28"/>
  <c r="S60" i="28"/>
  <c r="M60" i="28"/>
  <c r="R60" i="28"/>
  <c r="O60" i="28"/>
  <c r="P93" i="28"/>
  <c r="R93" i="28"/>
  <c r="U93" i="28"/>
  <c r="M93" i="28"/>
  <c r="Q93" i="28"/>
  <c r="N93" i="28"/>
  <c r="O93" i="28"/>
  <c r="S93" i="28"/>
  <c r="T93" i="28"/>
  <c r="M9" i="28"/>
  <c r="P9" i="28"/>
  <c r="S9" i="28"/>
  <c r="U9" i="28"/>
  <c r="T9" i="28"/>
  <c r="Q9" i="28"/>
  <c r="O9" i="28"/>
  <c r="R9" i="28"/>
  <c r="N9" i="28"/>
  <c r="U3" i="28"/>
  <c r="N3" i="28"/>
  <c r="O3" i="28"/>
  <c r="M3" i="28"/>
  <c r="T3" i="28"/>
  <c r="Q3" i="28"/>
  <c r="P3" i="28"/>
  <c r="R3" i="28"/>
  <c r="S3" i="28"/>
  <c r="S98" i="28"/>
  <c r="P98" i="28"/>
  <c r="R98" i="28"/>
  <c r="N98" i="28"/>
  <c r="T98" i="28"/>
  <c r="O98" i="28"/>
  <c r="Q98" i="28"/>
  <c r="M98" i="28"/>
  <c r="U98" i="28"/>
  <c r="R155" i="28"/>
  <c r="O155" i="28"/>
  <c r="M155" i="28"/>
  <c r="P155" i="28"/>
  <c r="S155" i="28"/>
  <c r="U155" i="28"/>
  <c r="T155" i="28"/>
  <c r="Q155" i="28"/>
  <c r="N155" i="28"/>
  <c r="AP76" i="28"/>
  <c r="AP77" i="28"/>
  <c r="AP29" i="28"/>
  <c r="AH29" i="28" s="1"/>
  <c r="AP73" i="28"/>
  <c r="Y73" i="28" s="1"/>
  <c r="AP115" i="28"/>
  <c r="AP106" i="28"/>
  <c r="AP174" i="28"/>
  <c r="AL174" i="28" s="1"/>
  <c r="AP85" i="28"/>
  <c r="AL85" i="28" s="1"/>
  <c r="AP103" i="28"/>
  <c r="AN103" i="28" s="1"/>
  <c r="AP62" i="28"/>
  <c r="AP52" i="27"/>
  <c r="AG52" i="27" s="1"/>
  <c r="AP106" i="23"/>
  <c r="AI106" i="23" s="1"/>
  <c r="AP119" i="23"/>
  <c r="AF119" i="23" s="1"/>
  <c r="AP164" i="23"/>
  <c r="AP113" i="23"/>
  <c r="AM113" i="23" s="1"/>
  <c r="AP18" i="23"/>
  <c r="AI18" i="23" s="1"/>
  <c r="AP153" i="23"/>
  <c r="AP97" i="23"/>
  <c r="AM97" i="23" s="1"/>
  <c r="AP141" i="23"/>
  <c r="AP107" i="23"/>
  <c r="AK107" i="23" s="1"/>
  <c r="AP80" i="23"/>
  <c r="AL80" i="23" s="1"/>
  <c r="AP111" i="23"/>
  <c r="AI111" i="23" s="1"/>
  <c r="M133" i="28"/>
  <c r="P133" i="28"/>
  <c r="R133" i="28"/>
  <c r="S133" i="28"/>
  <c r="U133" i="28"/>
  <c r="Q133" i="28"/>
  <c r="O133" i="28"/>
  <c r="N133" i="28"/>
  <c r="T133" i="28"/>
  <c r="M95" i="28"/>
  <c r="P95" i="28"/>
  <c r="R95" i="28"/>
  <c r="N95" i="28"/>
  <c r="U95" i="28"/>
  <c r="Q95" i="28"/>
  <c r="O95" i="28"/>
  <c r="S95" i="28"/>
  <c r="T95" i="28"/>
  <c r="Q5" i="28"/>
  <c r="O5" i="28"/>
  <c r="S5" i="28"/>
  <c r="N5" i="28"/>
  <c r="T5" i="28"/>
  <c r="P5" i="28"/>
  <c r="R5" i="28"/>
  <c r="U5" i="28"/>
  <c r="M5" i="28"/>
  <c r="P22" i="28"/>
  <c r="Q22" i="28"/>
  <c r="T22" i="28"/>
  <c r="N22" i="28"/>
  <c r="R22" i="28"/>
  <c r="U22" i="28"/>
  <c r="O22" i="28"/>
  <c r="M22" i="28"/>
  <c r="S22" i="28"/>
  <c r="N42" i="28"/>
  <c r="T42" i="28"/>
  <c r="O42" i="28"/>
  <c r="S42" i="28"/>
  <c r="U42" i="28"/>
  <c r="R42" i="28"/>
  <c r="M42" i="28"/>
  <c r="Q42" i="28"/>
  <c r="P42" i="28"/>
  <c r="R106" i="28"/>
  <c r="P106" i="28"/>
  <c r="O106" i="28"/>
  <c r="N106" i="28"/>
  <c r="T106" i="28"/>
  <c r="U106" i="28"/>
  <c r="M106" i="28"/>
  <c r="S106" i="28"/>
  <c r="Q106" i="28"/>
  <c r="R121" i="28"/>
  <c r="O121" i="28"/>
  <c r="M121" i="28"/>
  <c r="Q121" i="28"/>
  <c r="P121" i="28"/>
  <c r="U121" i="28"/>
  <c r="T121" i="28"/>
  <c r="N121" i="28"/>
  <c r="S121" i="28"/>
  <c r="T175" i="28"/>
  <c r="Q175" i="28"/>
  <c r="P175" i="28"/>
  <c r="R175" i="28"/>
  <c r="S175" i="28"/>
  <c r="O175" i="28"/>
  <c r="M175" i="28"/>
  <c r="N175" i="28"/>
  <c r="U175" i="28"/>
  <c r="Q107" i="28"/>
  <c r="N107" i="28"/>
  <c r="S107" i="28"/>
  <c r="O107" i="28"/>
  <c r="T107" i="28"/>
  <c r="P107" i="28"/>
  <c r="R107" i="28"/>
  <c r="U107" i="28"/>
  <c r="M107" i="28"/>
  <c r="N24" i="28"/>
  <c r="R24" i="28"/>
  <c r="Q24" i="28"/>
  <c r="S24" i="28"/>
  <c r="U24" i="28"/>
  <c r="M24" i="28"/>
  <c r="T24" i="28"/>
  <c r="P24" i="28"/>
  <c r="O24" i="28"/>
  <c r="P176" i="28"/>
  <c r="S176" i="28"/>
  <c r="N176" i="28"/>
  <c r="O176" i="28"/>
  <c r="T176" i="28"/>
  <c r="R176" i="28"/>
  <c r="U176" i="28"/>
  <c r="M176" i="28"/>
  <c r="Q176" i="28"/>
  <c r="R142" i="28"/>
  <c r="P142" i="28"/>
  <c r="U142" i="28"/>
  <c r="T142" i="28"/>
  <c r="S142" i="28"/>
  <c r="M142" i="28"/>
  <c r="Q142" i="28"/>
  <c r="O142" i="28"/>
  <c r="N142" i="28"/>
  <c r="O91" i="28"/>
  <c r="N91" i="28"/>
  <c r="T91" i="28"/>
  <c r="Q91" i="28"/>
  <c r="P91" i="28"/>
  <c r="R91" i="28"/>
  <c r="S91" i="28"/>
  <c r="M91" i="28"/>
  <c r="U91" i="28"/>
  <c r="AP22" i="28"/>
  <c r="AL22" i="28" s="1"/>
  <c r="O117" i="28"/>
  <c r="S117" i="28"/>
  <c r="T117" i="28"/>
  <c r="Q117" i="28"/>
  <c r="P117" i="28"/>
  <c r="R117" i="28"/>
  <c r="N117" i="28"/>
  <c r="M117" i="28"/>
  <c r="U117" i="28"/>
  <c r="Q127" i="28"/>
  <c r="O127" i="28"/>
  <c r="S127" i="28"/>
  <c r="R127" i="28"/>
  <c r="M127" i="28"/>
  <c r="P127" i="28"/>
  <c r="T127" i="28"/>
  <c r="U127" i="28"/>
  <c r="N127" i="28"/>
  <c r="P169" i="28"/>
  <c r="R169" i="28"/>
  <c r="U169" i="28"/>
  <c r="O169" i="28"/>
  <c r="Q169" i="28"/>
  <c r="N169" i="28"/>
  <c r="T169" i="28"/>
  <c r="S169" i="28"/>
  <c r="M169" i="28"/>
  <c r="T111" i="28"/>
  <c r="S111" i="28"/>
  <c r="P111" i="28"/>
  <c r="R111" i="28"/>
  <c r="Q111" i="28"/>
  <c r="U111" i="28"/>
  <c r="M111" i="28"/>
  <c r="O111" i="28"/>
  <c r="N111" i="28"/>
  <c r="O13" i="28"/>
  <c r="R13" i="28"/>
  <c r="M13" i="28"/>
  <c r="P13" i="28"/>
  <c r="T13" i="28"/>
  <c r="N13" i="28"/>
  <c r="S13" i="28"/>
  <c r="Q13" i="28"/>
  <c r="U13" i="28"/>
  <c r="U74" i="28"/>
  <c r="O74" i="28"/>
  <c r="M74" i="28"/>
  <c r="T74" i="28"/>
  <c r="N74" i="28"/>
  <c r="S74" i="28"/>
  <c r="P74" i="28"/>
  <c r="R74" i="28"/>
  <c r="Q74" i="28"/>
  <c r="O128" i="28"/>
  <c r="U128" i="28"/>
  <c r="M128" i="28"/>
  <c r="Q128" i="28"/>
  <c r="R128" i="28"/>
  <c r="T128" i="28"/>
  <c r="N128" i="28"/>
  <c r="S128" i="28"/>
  <c r="P128" i="28"/>
  <c r="S50" i="28"/>
  <c r="U50" i="28"/>
  <c r="N50" i="28"/>
  <c r="M50" i="28"/>
  <c r="T50" i="28"/>
  <c r="O50" i="28"/>
  <c r="P50" i="28"/>
  <c r="Q50" i="28"/>
  <c r="R50" i="28"/>
  <c r="O33" i="28"/>
  <c r="U33" i="28"/>
  <c r="Q33" i="28"/>
  <c r="N33" i="28"/>
  <c r="S33" i="28"/>
  <c r="T33" i="28"/>
  <c r="M33" i="28"/>
  <c r="P33" i="28"/>
  <c r="R33" i="28"/>
  <c r="R103" i="28"/>
  <c r="S103" i="28"/>
  <c r="M103" i="28"/>
  <c r="P103" i="28"/>
  <c r="N103" i="28"/>
  <c r="U103" i="28"/>
  <c r="T103" i="28"/>
  <c r="Q103" i="28"/>
  <c r="O103" i="28"/>
  <c r="U53" i="28"/>
  <c r="M53" i="28"/>
  <c r="O53" i="28"/>
  <c r="N53" i="28"/>
  <c r="T53" i="28"/>
  <c r="S53" i="28"/>
  <c r="P53" i="28"/>
  <c r="R53" i="28"/>
  <c r="Q53" i="28"/>
  <c r="AP56" i="28"/>
  <c r="AL56" i="28" s="1"/>
  <c r="AP139" i="28"/>
  <c r="AO139" i="28" s="1"/>
  <c r="AP92" i="28"/>
  <c r="AG92" i="28" s="1"/>
  <c r="AP30" i="28"/>
  <c r="AF30" i="28" s="1"/>
  <c r="AP136" i="28"/>
  <c r="AD136" i="28" s="1"/>
  <c r="AP31" i="28"/>
  <c r="AJ31" i="28" s="1"/>
  <c r="AP50" i="28"/>
  <c r="AF50" i="28" s="1"/>
  <c r="AP122" i="28"/>
  <c r="AP125" i="28"/>
  <c r="AC125" i="28" s="1"/>
  <c r="AP124" i="28"/>
  <c r="X124" i="28" s="1"/>
  <c r="AP86" i="28"/>
  <c r="AN86" i="28" s="1"/>
  <c r="AP129" i="23"/>
  <c r="AD129" i="23" s="1"/>
  <c r="AP58" i="24"/>
  <c r="AC58" i="24" s="1"/>
  <c r="AP125" i="23"/>
  <c r="AH125" i="23" s="1"/>
  <c r="AP28" i="23"/>
  <c r="Y28" i="23" s="1"/>
  <c r="AP167" i="23"/>
  <c r="AB167" i="23" s="1"/>
  <c r="AP26" i="23"/>
  <c r="AF26" i="23" s="1"/>
  <c r="AP55" i="23"/>
  <c r="Y55" i="23" s="1"/>
  <c r="AP130" i="23"/>
  <c r="X130" i="23" s="1"/>
  <c r="AP75" i="23"/>
  <c r="AP57" i="23"/>
  <c r="AD57" i="23" s="1"/>
  <c r="AP47" i="23"/>
  <c r="X47" i="23" s="1"/>
  <c r="Q171" i="28"/>
  <c r="O171" i="28"/>
  <c r="S171" i="28"/>
  <c r="N171" i="28"/>
  <c r="T171" i="28"/>
  <c r="P171" i="28"/>
  <c r="R171" i="28"/>
  <c r="U171" i="28"/>
  <c r="M171" i="28"/>
  <c r="P49" i="28"/>
  <c r="R49" i="28"/>
  <c r="N49" i="28"/>
  <c r="U49" i="28"/>
  <c r="M49" i="28"/>
  <c r="O49" i="28"/>
  <c r="S49" i="28"/>
  <c r="T49" i="28"/>
  <c r="Q49" i="28"/>
  <c r="Q100" i="28"/>
  <c r="T100" i="28"/>
  <c r="N100" i="28"/>
  <c r="S100" i="28"/>
  <c r="M100" i="28"/>
  <c r="O100" i="28"/>
  <c r="U100" i="28"/>
  <c r="R100" i="28"/>
  <c r="P100" i="28"/>
  <c r="S137" i="28"/>
  <c r="O137" i="28"/>
  <c r="P137" i="28"/>
  <c r="T137" i="28"/>
  <c r="U137" i="28"/>
  <c r="M137" i="28"/>
  <c r="Q137" i="28"/>
  <c r="N137" i="28"/>
  <c r="R137" i="28"/>
  <c r="Q150" i="28"/>
  <c r="U150" i="28"/>
  <c r="P150" i="28"/>
  <c r="M150" i="28"/>
  <c r="R150" i="28"/>
  <c r="S150" i="28"/>
  <c r="T150" i="28"/>
  <c r="O150" i="28"/>
  <c r="N150" i="28"/>
  <c r="S138" i="28"/>
  <c r="P138" i="28"/>
  <c r="O138" i="28"/>
  <c r="N138" i="28"/>
  <c r="T138" i="28"/>
  <c r="M138" i="28"/>
  <c r="Q138" i="28"/>
  <c r="U138" i="28"/>
  <c r="R138" i="28"/>
  <c r="O39" i="28"/>
  <c r="T39" i="28"/>
  <c r="M39" i="28"/>
  <c r="P39" i="28"/>
  <c r="R39" i="28"/>
  <c r="Q39" i="28"/>
  <c r="U39" i="28"/>
  <c r="N39" i="28"/>
  <c r="S39" i="28"/>
  <c r="P35" i="28"/>
  <c r="R35" i="28"/>
  <c r="M35" i="28"/>
  <c r="U35" i="28"/>
  <c r="Q35" i="28"/>
  <c r="O35" i="28"/>
  <c r="S35" i="28"/>
  <c r="T35" i="28"/>
  <c r="N35" i="28"/>
  <c r="U130" i="28"/>
  <c r="T130" i="28"/>
  <c r="P130" i="28"/>
  <c r="M130" i="28"/>
  <c r="Q130" i="28"/>
  <c r="N130" i="28"/>
  <c r="S130" i="28"/>
  <c r="O130" i="28"/>
  <c r="R130" i="28"/>
  <c r="N27" i="28"/>
  <c r="S27" i="28"/>
  <c r="T27" i="28"/>
  <c r="U27" i="28"/>
  <c r="Q27" i="28"/>
  <c r="R27" i="28"/>
  <c r="O27" i="28"/>
  <c r="M27" i="28"/>
  <c r="P27" i="28"/>
  <c r="N70" i="28"/>
  <c r="M70" i="28"/>
  <c r="T70" i="28"/>
  <c r="O70" i="28"/>
  <c r="R70" i="28"/>
  <c r="Q70" i="28"/>
  <c r="S70" i="28"/>
  <c r="P70" i="28"/>
  <c r="U70" i="28"/>
  <c r="AP94" i="28"/>
  <c r="AP102" i="28"/>
  <c r="AP26" i="28"/>
  <c r="AE26" i="28" s="1"/>
  <c r="AP71" i="28"/>
  <c r="AK71" i="28" s="1"/>
  <c r="AP176" i="28"/>
  <c r="AP63" i="28"/>
  <c r="AH63" i="28" s="1"/>
  <c r="AP152" i="28"/>
  <c r="AP82" i="28"/>
  <c r="AG82" i="28" s="1"/>
  <c r="AP57" i="28"/>
  <c r="Y57" i="28" s="1"/>
  <c r="AP169" i="28"/>
  <c r="AO169" i="28" s="1"/>
  <c r="AP46" i="28"/>
  <c r="AI46" i="28" s="1"/>
  <c r="AP111" i="28"/>
  <c r="AK111" i="28" s="1"/>
  <c r="AP135" i="23"/>
  <c r="AC135" i="23" s="1"/>
  <c r="AP115" i="23"/>
  <c r="AB115" i="23" s="1"/>
  <c r="AP138" i="23"/>
  <c r="AJ138" i="23" s="1"/>
  <c r="AP112" i="23"/>
  <c r="AB112" i="23" s="1"/>
  <c r="AP136" i="23"/>
  <c r="AG136" i="23" s="1"/>
  <c r="AP121" i="23"/>
  <c r="W121" i="23" s="1"/>
  <c r="AP68" i="23"/>
  <c r="AP171" i="23"/>
  <c r="AA171" i="23" s="1"/>
  <c r="AP41" i="23"/>
  <c r="AD41" i="23" s="1"/>
  <c r="AP76" i="23"/>
  <c r="AB76" i="23" s="1"/>
  <c r="AP13" i="23"/>
  <c r="P139" i="28"/>
  <c r="R139" i="28"/>
  <c r="U139" i="28"/>
  <c r="M139" i="28"/>
  <c r="Q139" i="28"/>
  <c r="O139" i="28"/>
  <c r="S139" i="28"/>
  <c r="N139" i="28"/>
  <c r="T139" i="28"/>
  <c r="P55" i="28"/>
  <c r="R55" i="28"/>
  <c r="U55" i="28"/>
  <c r="N55" i="28"/>
  <c r="Q55" i="28"/>
  <c r="O55" i="28"/>
  <c r="M55" i="28"/>
  <c r="S55" i="28"/>
  <c r="T55" i="28"/>
  <c r="S112" i="28"/>
  <c r="T112" i="28"/>
  <c r="O112" i="28"/>
  <c r="Q112" i="28"/>
  <c r="U112" i="28"/>
  <c r="N112" i="28"/>
  <c r="P112" i="28"/>
  <c r="M112" i="28"/>
  <c r="R112" i="28"/>
  <c r="S167" i="28"/>
  <c r="P167" i="28"/>
  <c r="T167" i="28"/>
  <c r="Q167" i="28"/>
  <c r="U167" i="28"/>
  <c r="R167" i="28"/>
  <c r="N167" i="28"/>
  <c r="M167" i="28"/>
  <c r="O167" i="28"/>
  <c r="R144" i="28"/>
  <c r="M144" i="28"/>
  <c r="Q144" i="28"/>
  <c r="T144" i="28"/>
  <c r="U144" i="28"/>
  <c r="S144" i="28"/>
  <c r="O144" i="28"/>
  <c r="P144" i="28"/>
  <c r="N144" i="28"/>
  <c r="T17" i="28"/>
  <c r="Q17" i="28"/>
  <c r="P17" i="28"/>
  <c r="R17" i="28"/>
  <c r="S17" i="28"/>
  <c r="O17" i="28"/>
  <c r="M17" i="28"/>
  <c r="N17" i="28"/>
  <c r="U17" i="28"/>
  <c r="M8" i="28"/>
  <c r="Q8" i="28"/>
  <c r="S8" i="28"/>
  <c r="O8" i="28"/>
  <c r="U8" i="28"/>
  <c r="N8" i="28"/>
  <c r="R8" i="28"/>
  <c r="T8" i="28"/>
  <c r="P8" i="28"/>
  <c r="S122" i="28"/>
  <c r="P122" i="28"/>
  <c r="O122" i="28"/>
  <c r="R122" i="28"/>
  <c r="U122" i="28"/>
  <c r="T122" i="28"/>
  <c r="N122" i="28"/>
  <c r="M122" i="28"/>
  <c r="Q122" i="28"/>
  <c r="N54" i="28"/>
  <c r="S54" i="28"/>
  <c r="R54" i="28"/>
  <c r="O54" i="28"/>
  <c r="M54" i="28"/>
  <c r="U54" i="28"/>
  <c r="T54" i="28"/>
  <c r="P54" i="28"/>
  <c r="Q54" i="28"/>
  <c r="U65" i="28"/>
  <c r="O65" i="28"/>
  <c r="S65" i="28"/>
  <c r="M65" i="28"/>
  <c r="T65" i="28"/>
  <c r="Q65" i="28"/>
  <c r="P65" i="28"/>
  <c r="R65" i="28"/>
  <c r="N65" i="28"/>
  <c r="S177" i="28"/>
  <c r="U177" i="28"/>
  <c r="Q177" i="28"/>
  <c r="R177" i="28"/>
  <c r="N177" i="28"/>
  <c r="P177" i="28"/>
  <c r="M177" i="28"/>
  <c r="T177" i="28"/>
  <c r="O177" i="28"/>
  <c r="S11" i="28"/>
  <c r="N11" i="28"/>
  <c r="P11" i="28"/>
  <c r="T11" i="28"/>
  <c r="U11" i="28"/>
  <c r="M11" i="28"/>
  <c r="Q11" i="28"/>
  <c r="O11" i="28"/>
  <c r="R11" i="28"/>
  <c r="AP109" i="28"/>
  <c r="AE109" i="28" s="1"/>
  <c r="AP161" i="28"/>
  <c r="AP55" i="28"/>
  <c r="AL55" i="28" s="1"/>
  <c r="AP96" i="28"/>
  <c r="AP100" i="28"/>
  <c r="AC100" i="28" s="1"/>
  <c r="AP80" i="28"/>
  <c r="AN80" i="28" s="1"/>
  <c r="AP145" i="28"/>
  <c r="AH145" i="28" s="1"/>
  <c r="AP101" i="28"/>
  <c r="AJ101" i="28" s="1"/>
  <c r="AP116" i="28"/>
  <c r="AK116" i="28" s="1"/>
  <c r="AP157" i="28"/>
  <c r="AE157" i="28" s="1"/>
  <c r="AP130" i="28"/>
  <c r="AI130" i="28" s="1"/>
  <c r="AP131" i="23"/>
  <c r="AE131" i="23" s="1"/>
  <c r="AP89" i="23"/>
  <c r="AE89" i="23" s="1"/>
  <c r="AP110" i="23"/>
  <c r="Y110" i="23" s="1"/>
  <c r="AP108" i="23"/>
  <c r="AO108" i="23" s="1"/>
  <c r="AP123" i="23"/>
  <c r="AM123" i="23" s="1"/>
  <c r="AP98" i="23"/>
  <c r="AB98" i="23" s="1"/>
  <c r="AP39" i="23"/>
  <c r="Z39" i="23" s="1"/>
  <c r="AP69" i="23"/>
  <c r="AP128" i="23"/>
  <c r="AP43" i="23"/>
  <c r="AF43" i="23" s="1"/>
  <c r="AP88" i="23"/>
  <c r="R30" i="28"/>
  <c r="O30" i="28"/>
  <c r="N30" i="28"/>
  <c r="U30" i="28"/>
  <c r="T30" i="28"/>
  <c r="Q30" i="28"/>
  <c r="P30" i="28"/>
  <c r="S30" i="28"/>
  <c r="M30" i="28"/>
  <c r="O12" i="28"/>
  <c r="S12" i="28"/>
  <c r="P12" i="28"/>
  <c r="U12" i="28"/>
  <c r="N12" i="28"/>
  <c r="T12" i="28"/>
  <c r="R12" i="28"/>
  <c r="M12" i="28"/>
  <c r="Q12" i="28"/>
  <c r="O80" i="28"/>
  <c r="N80" i="28"/>
  <c r="M80" i="28"/>
  <c r="U80" i="28"/>
  <c r="P80" i="28"/>
  <c r="Q80" i="28"/>
  <c r="R80" i="28"/>
  <c r="T80" i="28"/>
  <c r="S80" i="28"/>
  <c r="T20" i="28"/>
  <c r="O20" i="28"/>
  <c r="M20" i="28"/>
  <c r="U20" i="28"/>
  <c r="P20" i="28"/>
  <c r="Q20" i="28"/>
  <c r="S20" i="28"/>
  <c r="R20" i="28"/>
  <c r="N20" i="28"/>
  <c r="S165" i="28"/>
  <c r="U165" i="28"/>
  <c r="Q165" i="28"/>
  <c r="O165" i="28"/>
  <c r="N165" i="28"/>
  <c r="T165" i="28"/>
  <c r="R165" i="28"/>
  <c r="M165" i="28"/>
  <c r="P165" i="28"/>
  <c r="U129" i="28"/>
  <c r="S129" i="28"/>
  <c r="O129" i="28"/>
  <c r="M129" i="28"/>
  <c r="P129" i="28"/>
  <c r="N129" i="28"/>
  <c r="T129" i="28"/>
  <c r="R129" i="28"/>
  <c r="Q129" i="28"/>
  <c r="S21" i="28"/>
  <c r="U21" i="28"/>
  <c r="T21" i="28"/>
  <c r="Q21" i="28"/>
  <c r="N21" i="28"/>
  <c r="P21" i="28"/>
  <c r="R21" i="28"/>
  <c r="M21" i="28"/>
  <c r="O21" i="28"/>
  <c r="P29" i="28"/>
  <c r="R29" i="28"/>
  <c r="S29" i="28"/>
  <c r="U29" i="28"/>
  <c r="M29" i="28"/>
  <c r="N29" i="28"/>
  <c r="O29" i="28"/>
  <c r="T29" i="28"/>
  <c r="Q29" i="28"/>
  <c r="P149" i="28"/>
  <c r="R149" i="28"/>
  <c r="O149" i="28"/>
  <c r="U149" i="28"/>
  <c r="M149" i="28"/>
  <c r="N149" i="28"/>
  <c r="S149" i="28"/>
  <c r="T149" i="28"/>
  <c r="Q149" i="28"/>
  <c r="N51" i="28"/>
  <c r="O51" i="28"/>
  <c r="M51" i="28"/>
  <c r="T51" i="28"/>
  <c r="P51" i="28"/>
  <c r="S51" i="28"/>
  <c r="U51" i="28"/>
  <c r="Q51" i="28"/>
  <c r="R51" i="28"/>
  <c r="T131" i="28"/>
  <c r="S131" i="28"/>
  <c r="P131" i="28"/>
  <c r="R131" i="28"/>
  <c r="Q131" i="28"/>
  <c r="U131" i="28"/>
  <c r="M131" i="28"/>
  <c r="O131" i="28"/>
  <c r="N131" i="28"/>
  <c r="S47" i="28"/>
  <c r="U47" i="28"/>
  <c r="T47" i="28"/>
  <c r="Q47" i="28"/>
  <c r="O47" i="28"/>
  <c r="R47" i="28"/>
  <c r="N47" i="28"/>
  <c r="M47" i="28"/>
  <c r="P47" i="28"/>
  <c r="AP173" i="28"/>
  <c r="X173" i="28" s="1"/>
  <c r="AP59" i="28"/>
  <c r="AP45" i="28"/>
  <c r="AK45" i="28" s="1"/>
  <c r="AP117" i="28"/>
  <c r="AH117" i="28" s="1"/>
  <c r="AP3" i="28"/>
  <c r="AI3" i="28" s="1"/>
  <c r="AP78" i="28"/>
  <c r="AM78" i="28" s="1"/>
  <c r="AP127" i="28"/>
  <c r="AG127" i="28" s="1"/>
  <c r="AP151" i="28"/>
  <c r="AG151" i="28" s="1"/>
  <c r="AP66" i="28"/>
  <c r="AA66" i="28" s="1"/>
  <c r="AP5" i="28"/>
  <c r="AA5" i="28" s="1"/>
  <c r="AP162" i="28"/>
  <c r="AP118" i="23"/>
  <c r="AP12" i="23"/>
  <c r="AI12" i="23" s="1"/>
  <c r="AP126" i="23"/>
  <c r="AI126" i="23" s="1"/>
  <c r="AP117" i="23"/>
  <c r="AL117" i="23" s="1"/>
  <c r="AP15" i="23"/>
  <c r="AG15" i="23" s="1"/>
  <c r="AP3" i="23"/>
  <c r="AE3" i="23" s="1"/>
  <c r="AP101" i="23"/>
  <c r="AP91" i="23"/>
  <c r="W91" i="23" s="1"/>
  <c r="AP140" i="23"/>
  <c r="AK140" i="23" s="1"/>
  <c r="AP45" i="23"/>
  <c r="AH45" i="23" s="1"/>
  <c r="AP175" i="23"/>
  <c r="Z175" i="23" s="1"/>
  <c r="J49" i="19"/>
  <c r="E49" i="19"/>
  <c r="H49" i="19"/>
  <c r="G49" i="19"/>
  <c r="K49" i="19"/>
  <c r="F49" i="19"/>
  <c r="C49" i="19"/>
  <c r="I49" i="19"/>
  <c r="D49" i="19"/>
  <c r="I119" i="40"/>
  <c r="F119" i="40"/>
  <c r="G119" i="40"/>
  <c r="J119" i="40"/>
  <c r="E119" i="40"/>
  <c r="D119" i="40"/>
  <c r="H119" i="40"/>
  <c r="C119" i="40"/>
  <c r="K119" i="40"/>
  <c r="H67" i="21"/>
  <c r="F67" i="21"/>
  <c r="E67" i="21"/>
  <c r="D67" i="21"/>
  <c r="C67" i="21"/>
  <c r="J67" i="21"/>
  <c r="I67" i="21"/>
  <c r="K67" i="21"/>
  <c r="G67" i="21"/>
  <c r="G135" i="26"/>
  <c r="E135" i="26"/>
  <c r="C135" i="26"/>
  <c r="D135" i="26"/>
  <c r="F135" i="26"/>
  <c r="J135" i="26"/>
  <c r="H135" i="26"/>
  <c r="I135" i="26"/>
  <c r="K135" i="26"/>
  <c r="F52" i="19"/>
  <c r="G52" i="19"/>
  <c r="J52" i="19"/>
  <c r="D52" i="19"/>
  <c r="E52" i="19"/>
  <c r="K52" i="19"/>
  <c r="H52" i="19"/>
  <c r="C52" i="19"/>
  <c r="I52" i="19"/>
  <c r="I145" i="40"/>
  <c r="F145" i="40"/>
  <c r="G145" i="40"/>
  <c r="J145" i="40"/>
  <c r="E145" i="40"/>
  <c r="D145" i="40"/>
  <c r="H145" i="40"/>
  <c r="K145" i="40"/>
  <c r="C145" i="40"/>
  <c r="E103" i="23"/>
  <c r="K103" i="23"/>
  <c r="I103" i="23"/>
  <c r="C103" i="23"/>
  <c r="H103" i="23"/>
  <c r="D103" i="23"/>
  <c r="G103" i="23"/>
  <c r="J103" i="23"/>
  <c r="F103" i="23"/>
  <c r="F85" i="23"/>
  <c r="I85" i="23"/>
  <c r="J85" i="23"/>
  <c r="E85" i="23"/>
  <c r="K85" i="23"/>
  <c r="C85" i="23"/>
  <c r="H85" i="23"/>
  <c r="D85" i="23"/>
  <c r="G85" i="23"/>
  <c r="E61" i="25"/>
  <c r="K61" i="25"/>
  <c r="J61" i="25"/>
  <c r="D61" i="25"/>
  <c r="C61" i="25"/>
  <c r="I61" i="25"/>
  <c r="H61" i="25"/>
  <c r="G61" i="25"/>
  <c r="F61" i="25"/>
  <c r="D64" i="23"/>
  <c r="J64" i="23"/>
  <c r="F64" i="23"/>
  <c r="I64" i="23"/>
  <c r="H64" i="23"/>
  <c r="G64" i="23"/>
  <c r="C64" i="23"/>
  <c r="K64" i="23"/>
  <c r="E64" i="23"/>
  <c r="D85" i="21"/>
  <c r="H85" i="21"/>
  <c r="J85" i="21"/>
  <c r="E85" i="21"/>
  <c r="I85" i="21"/>
  <c r="G85" i="21"/>
  <c r="C85" i="21"/>
  <c r="F85" i="21"/>
  <c r="K85" i="21"/>
  <c r="C89" i="23"/>
  <c r="D89" i="23"/>
  <c r="I89" i="23"/>
  <c r="E89" i="23"/>
  <c r="G89" i="23"/>
  <c r="J89" i="23"/>
  <c r="F89" i="23"/>
  <c r="H89" i="23"/>
  <c r="K89" i="23"/>
  <c r="I46" i="23"/>
  <c r="G46" i="23"/>
  <c r="C46" i="23"/>
  <c r="K46" i="23"/>
  <c r="D46" i="23"/>
  <c r="E46" i="23"/>
  <c r="H46" i="23"/>
  <c r="F46" i="23"/>
  <c r="J46" i="23"/>
  <c r="K172" i="21"/>
  <c r="C172" i="21"/>
  <c r="H172" i="21"/>
  <c r="E172" i="21"/>
  <c r="F172" i="21"/>
  <c r="G172" i="21"/>
  <c r="J172" i="21"/>
  <c r="I172" i="21"/>
  <c r="D172" i="21"/>
  <c r="K170" i="26"/>
  <c r="E170" i="26"/>
  <c r="C170" i="26"/>
  <c r="H170" i="26"/>
  <c r="F170" i="26"/>
  <c r="J170" i="26"/>
  <c r="I170" i="26"/>
  <c r="G170" i="26"/>
  <c r="D170" i="26"/>
  <c r="G170" i="21"/>
  <c r="C170" i="21"/>
  <c r="H170" i="21"/>
  <c r="I170" i="21"/>
  <c r="F170" i="21"/>
  <c r="K170" i="21"/>
  <c r="D170" i="21"/>
  <c r="J170" i="21"/>
  <c r="E170" i="21"/>
  <c r="D137" i="40"/>
  <c r="K137" i="40"/>
  <c r="J137" i="40"/>
  <c r="C137" i="40"/>
  <c r="H137" i="40"/>
  <c r="F137" i="40"/>
  <c r="I137" i="40"/>
  <c r="G137" i="40"/>
  <c r="E137" i="40"/>
  <c r="D125" i="26"/>
  <c r="G125" i="26"/>
  <c r="E125" i="26"/>
  <c r="K125" i="26"/>
  <c r="F125" i="26"/>
  <c r="H125" i="26"/>
  <c r="C125" i="26"/>
  <c r="J125" i="26"/>
  <c r="I125" i="26"/>
  <c r="G38" i="41"/>
  <c r="F38" i="41"/>
  <c r="D38" i="41"/>
  <c r="K38" i="41"/>
  <c r="I38" i="41"/>
  <c r="J38" i="41"/>
  <c r="C38" i="41"/>
  <c r="H38" i="41"/>
  <c r="E38" i="41"/>
  <c r="F30" i="19"/>
  <c r="G30" i="19"/>
  <c r="J30" i="19"/>
  <c r="D30" i="19"/>
  <c r="I30" i="19"/>
  <c r="K30" i="19"/>
  <c r="H30" i="19"/>
  <c r="C30" i="19"/>
  <c r="E30" i="19"/>
  <c r="F23" i="19"/>
  <c r="D23" i="19"/>
  <c r="C23" i="19"/>
  <c r="J23" i="19"/>
  <c r="E23" i="19"/>
  <c r="I23" i="19"/>
  <c r="G23" i="19"/>
  <c r="H23" i="19"/>
  <c r="K23" i="19"/>
  <c r="G40" i="19"/>
  <c r="H40" i="19"/>
  <c r="C40" i="19"/>
  <c r="E40" i="19"/>
  <c r="F40" i="19"/>
  <c r="D40" i="19"/>
  <c r="J40" i="19"/>
  <c r="I40" i="19"/>
  <c r="K40" i="19"/>
  <c r="I12" i="23"/>
  <c r="E12" i="23"/>
  <c r="D12" i="23"/>
  <c r="H12" i="23"/>
  <c r="G12" i="23"/>
  <c r="F12" i="23"/>
  <c r="K12" i="23"/>
  <c r="J12" i="23"/>
  <c r="C12" i="23"/>
  <c r="C14" i="26"/>
  <c r="H14" i="26"/>
  <c r="G14" i="26"/>
  <c r="I14" i="26"/>
  <c r="F14" i="26"/>
  <c r="D14" i="26"/>
  <c r="E14" i="26"/>
  <c r="K14" i="26"/>
  <c r="J14" i="26"/>
  <c r="E38" i="23"/>
  <c r="H38" i="23"/>
  <c r="I38" i="23"/>
  <c r="J38" i="23"/>
  <c r="K38" i="23"/>
  <c r="F38" i="23"/>
  <c r="C38" i="23"/>
  <c r="D38" i="23"/>
  <c r="G38" i="23"/>
  <c r="E82" i="21"/>
  <c r="F82" i="21"/>
  <c r="C82" i="21"/>
  <c r="J82" i="21"/>
  <c r="I82" i="21"/>
  <c r="G82" i="21"/>
  <c r="D82" i="21"/>
  <c r="H82" i="21"/>
  <c r="K82" i="21"/>
  <c r="D168" i="26"/>
  <c r="F168" i="26"/>
  <c r="E168" i="26"/>
  <c r="G168" i="26"/>
  <c r="I168" i="26"/>
  <c r="C168" i="26"/>
  <c r="J168" i="26"/>
  <c r="K168" i="26"/>
  <c r="H168" i="26"/>
  <c r="C146" i="40"/>
  <c r="D146" i="40"/>
  <c r="E146" i="40"/>
  <c r="J146" i="40"/>
  <c r="F146" i="40"/>
  <c r="H146" i="40"/>
  <c r="K146" i="40"/>
  <c r="G146" i="40"/>
  <c r="I146" i="40"/>
  <c r="E163" i="26"/>
  <c r="H163" i="26"/>
  <c r="K163" i="26"/>
  <c r="I163" i="26"/>
  <c r="G163" i="26"/>
  <c r="C163" i="26"/>
  <c r="D163" i="26"/>
  <c r="F163" i="26"/>
  <c r="J163" i="26"/>
  <c r="F152" i="40"/>
  <c r="E152" i="40"/>
  <c r="G152" i="40"/>
  <c r="I152" i="40"/>
  <c r="D152" i="40"/>
  <c r="H152" i="40"/>
  <c r="J152" i="40"/>
  <c r="C152" i="40"/>
  <c r="K152" i="40"/>
  <c r="D157" i="40"/>
  <c r="K157" i="40"/>
  <c r="F157" i="40"/>
  <c r="C157" i="40"/>
  <c r="J157" i="40"/>
  <c r="E157" i="40"/>
  <c r="I157" i="40"/>
  <c r="H157" i="40"/>
  <c r="G157" i="40"/>
  <c r="I3" i="40"/>
  <c r="F3" i="40"/>
  <c r="G3" i="40"/>
  <c r="K3" i="40"/>
  <c r="J3" i="40"/>
  <c r="E3" i="40"/>
  <c r="H3" i="40"/>
  <c r="C3" i="40"/>
  <c r="D3" i="40"/>
  <c r="C84" i="28"/>
  <c r="D84" i="28"/>
  <c r="E84" i="28"/>
  <c r="J84" i="28"/>
  <c r="I84" i="28"/>
  <c r="F84" i="28"/>
  <c r="G84" i="28"/>
  <c r="K84" i="28"/>
  <c r="H84" i="28"/>
  <c r="K63" i="28"/>
  <c r="G63" i="28"/>
  <c r="C63" i="28"/>
  <c r="D63" i="28"/>
  <c r="I63" i="28"/>
  <c r="E63" i="28"/>
  <c r="J63" i="28"/>
  <c r="F63" i="28"/>
  <c r="H63" i="28"/>
  <c r="K9" i="28"/>
  <c r="E9" i="28"/>
  <c r="D9" i="28"/>
  <c r="G9" i="28"/>
  <c r="F9" i="28"/>
  <c r="C9" i="28"/>
  <c r="H9" i="28"/>
  <c r="J9" i="28"/>
  <c r="I9" i="28"/>
  <c r="F5" i="26"/>
  <c r="G5" i="26"/>
  <c r="J5" i="26"/>
  <c r="C5" i="26"/>
  <c r="H5" i="26"/>
  <c r="K5" i="26"/>
  <c r="D5" i="26"/>
  <c r="I5" i="26"/>
  <c r="E5" i="26"/>
  <c r="H24" i="23"/>
  <c r="I24" i="23"/>
  <c r="D24" i="23"/>
  <c r="K24" i="23"/>
  <c r="E24" i="23"/>
  <c r="F24" i="23"/>
  <c r="G24" i="23"/>
  <c r="J24" i="23"/>
  <c r="C24" i="23"/>
  <c r="J108" i="23"/>
  <c r="C108" i="23"/>
  <c r="E108" i="23"/>
  <c r="G108" i="23"/>
  <c r="D108" i="23"/>
  <c r="I108" i="23"/>
  <c r="F108" i="23"/>
  <c r="K108" i="23"/>
  <c r="H108" i="23"/>
  <c r="K117" i="26"/>
  <c r="E117" i="26"/>
  <c r="C117" i="26"/>
  <c r="F117" i="26"/>
  <c r="G117" i="26"/>
  <c r="I117" i="26"/>
  <c r="H117" i="26"/>
  <c r="D117" i="26"/>
  <c r="J117" i="26"/>
  <c r="D35" i="40"/>
  <c r="H35" i="40"/>
  <c r="C35" i="40"/>
  <c r="E35" i="40"/>
  <c r="I35" i="40"/>
  <c r="F35" i="40"/>
  <c r="G35" i="40"/>
  <c r="J35" i="40"/>
  <c r="K35" i="40"/>
  <c r="E164" i="21"/>
  <c r="D164" i="21"/>
  <c r="I164" i="21"/>
  <c r="J164" i="21"/>
  <c r="H164" i="21"/>
  <c r="C164" i="21"/>
  <c r="K164" i="21"/>
  <c r="F164" i="21"/>
  <c r="G164" i="21"/>
  <c r="C100" i="28"/>
  <c r="D100" i="28"/>
  <c r="E100" i="28"/>
  <c r="F100" i="28"/>
  <c r="J100" i="28"/>
  <c r="I100" i="28"/>
  <c r="H100" i="28"/>
  <c r="K100" i="28"/>
  <c r="G100" i="28"/>
  <c r="I150" i="21"/>
  <c r="F150" i="21"/>
  <c r="C150" i="21"/>
  <c r="H150" i="21"/>
  <c r="D150" i="21"/>
  <c r="J150" i="21"/>
  <c r="E150" i="21"/>
  <c r="K150" i="21"/>
  <c r="G150" i="21"/>
  <c r="H131" i="21"/>
  <c r="E131" i="21"/>
  <c r="K131" i="21"/>
  <c r="D131" i="21"/>
  <c r="C131" i="21"/>
  <c r="J131" i="21"/>
  <c r="I131" i="21"/>
  <c r="F131" i="21"/>
  <c r="G131" i="21"/>
  <c r="G88" i="26"/>
  <c r="I88" i="26"/>
  <c r="J88" i="26"/>
  <c r="E88" i="26"/>
  <c r="K88" i="26"/>
  <c r="D88" i="26"/>
  <c r="C88" i="26"/>
  <c r="F88" i="26"/>
  <c r="H88" i="26"/>
  <c r="H87" i="40"/>
  <c r="G87" i="40"/>
  <c r="C87" i="40"/>
  <c r="K87" i="40"/>
  <c r="D87" i="40"/>
  <c r="I87" i="40"/>
  <c r="F87" i="40"/>
  <c r="J87" i="40"/>
  <c r="E87" i="40"/>
  <c r="I12" i="26"/>
  <c r="F12" i="26"/>
  <c r="H12" i="26"/>
  <c r="D12" i="26"/>
  <c r="K12" i="26"/>
  <c r="J12" i="26"/>
  <c r="C12" i="26"/>
  <c r="G12" i="26"/>
  <c r="E12" i="26"/>
  <c r="D24" i="28"/>
  <c r="H24" i="28"/>
  <c r="J24" i="28"/>
  <c r="C24" i="28"/>
  <c r="K24" i="28"/>
  <c r="F24" i="28"/>
  <c r="E24" i="28"/>
  <c r="G24" i="28"/>
  <c r="I24" i="28"/>
  <c r="G47" i="28"/>
  <c r="K47" i="28"/>
  <c r="E47" i="28"/>
  <c r="H47" i="28"/>
  <c r="F47" i="28"/>
  <c r="C47" i="28"/>
  <c r="D47" i="28"/>
  <c r="J47" i="28"/>
  <c r="I47" i="28"/>
  <c r="F47" i="41"/>
  <c r="J47" i="41"/>
  <c r="D47" i="41"/>
  <c r="G47" i="41"/>
  <c r="E47" i="41"/>
  <c r="C47" i="41"/>
  <c r="H47" i="41"/>
  <c r="K47" i="41"/>
  <c r="I47" i="41"/>
  <c r="E88" i="23"/>
  <c r="H88" i="23"/>
  <c r="I88" i="23"/>
  <c r="G88" i="23"/>
  <c r="K88" i="23"/>
  <c r="C88" i="23"/>
  <c r="F88" i="23"/>
  <c r="D88" i="23"/>
  <c r="J88" i="23"/>
  <c r="J42" i="19"/>
  <c r="E42" i="19"/>
  <c r="H42" i="19"/>
  <c r="G42" i="19"/>
  <c r="K42" i="19"/>
  <c r="F42" i="19"/>
  <c r="C42" i="19"/>
  <c r="D42" i="19"/>
  <c r="I42" i="19"/>
  <c r="C42" i="41"/>
  <c r="F42" i="41"/>
  <c r="E42" i="41"/>
  <c r="J42" i="41"/>
  <c r="G42" i="41"/>
  <c r="I42" i="41"/>
  <c r="K42" i="41"/>
  <c r="D42" i="41"/>
  <c r="H42" i="41"/>
  <c r="F138" i="23"/>
  <c r="I138" i="23"/>
  <c r="C138" i="23"/>
  <c r="D138" i="23"/>
  <c r="E138" i="23"/>
  <c r="H138" i="23"/>
  <c r="G138" i="23"/>
  <c r="K138" i="23"/>
  <c r="J138" i="23"/>
  <c r="D29" i="41"/>
  <c r="H29" i="41"/>
  <c r="C29" i="41"/>
  <c r="K29" i="41"/>
  <c r="I29" i="41"/>
  <c r="F29" i="41"/>
  <c r="G29" i="41"/>
  <c r="E29" i="41"/>
  <c r="J29" i="41"/>
  <c r="J22" i="26"/>
  <c r="D22" i="26"/>
  <c r="K22" i="26"/>
  <c r="G22" i="26"/>
  <c r="C22" i="26"/>
  <c r="H22" i="26"/>
  <c r="I22" i="26"/>
  <c r="E22" i="26"/>
  <c r="F22" i="26"/>
  <c r="H133" i="23"/>
  <c r="G133" i="23"/>
  <c r="F133" i="23"/>
  <c r="C133" i="23"/>
  <c r="D133" i="23"/>
  <c r="E133" i="23"/>
  <c r="I133" i="23"/>
  <c r="K133" i="23"/>
  <c r="J133" i="23"/>
  <c r="C132" i="26"/>
  <c r="E132" i="26"/>
  <c r="I132" i="26"/>
  <c r="F132" i="26"/>
  <c r="J132" i="26"/>
  <c r="H132" i="26"/>
  <c r="K132" i="26"/>
  <c r="G132" i="26"/>
  <c r="D132" i="26"/>
  <c r="E73" i="28"/>
  <c r="H73" i="28"/>
  <c r="D73" i="28"/>
  <c r="G73" i="28"/>
  <c r="K73" i="28"/>
  <c r="F73" i="28"/>
  <c r="C73" i="28"/>
  <c r="J73" i="28"/>
  <c r="I73" i="28"/>
  <c r="H22" i="40"/>
  <c r="I22" i="40"/>
  <c r="E22" i="40"/>
  <c r="J22" i="40"/>
  <c r="G22" i="40"/>
  <c r="F22" i="40"/>
  <c r="C22" i="40"/>
  <c r="D22" i="40"/>
  <c r="K22" i="40"/>
  <c r="I33" i="26"/>
  <c r="J33" i="26"/>
  <c r="D33" i="26"/>
  <c r="H33" i="26"/>
  <c r="G33" i="26"/>
  <c r="F33" i="26"/>
  <c r="K33" i="26"/>
  <c r="E33" i="26"/>
  <c r="C33" i="26"/>
  <c r="I110" i="23"/>
  <c r="K110" i="23"/>
  <c r="F110" i="23"/>
  <c r="H110" i="23"/>
  <c r="C110" i="23"/>
  <c r="E110" i="23"/>
  <c r="D110" i="23"/>
  <c r="J110" i="23"/>
  <c r="G110" i="23"/>
  <c r="H33" i="23"/>
  <c r="F33" i="23"/>
  <c r="K33" i="23"/>
  <c r="I33" i="23"/>
  <c r="J33" i="23"/>
  <c r="D33" i="23"/>
  <c r="G33" i="23"/>
  <c r="E33" i="23"/>
  <c r="C33" i="23"/>
  <c r="K9" i="26"/>
  <c r="E9" i="26"/>
  <c r="F9" i="26"/>
  <c r="G9" i="26"/>
  <c r="J9" i="26"/>
  <c r="C9" i="26"/>
  <c r="H9" i="26"/>
  <c r="I9" i="26"/>
  <c r="D9" i="26"/>
  <c r="D46" i="28"/>
  <c r="K46" i="28"/>
  <c r="F46" i="28"/>
  <c r="H46" i="28"/>
  <c r="J46" i="28"/>
  <c r="C46" i="28"/>
  <c r="E46" i="28"/>
  <c r="I46" i="28"/>
  <c r="G46" i="28"/>
  <c r="H81" i="28"/>
  <c r="G81" i="28"/>
  <c r="D81" i="28"/>
  <c r="K81" i="28"/>
  <c r="F81" i="28"/>
  <c r="C81" i="28"/>
  <c r="E81" i="28"/>
  <c r="I81" i="28"/>
  <c r="J81" i="28"/>
  <c r="H63" i="41"/>
  <c r="D63" i="41"/>
  <c r="J63" i="41"/>
  <c r="C63" i="41"/>
  <c r="F63" i="41"/>
  <c r="I63" i="41"/>
  <c r="K63" i="41"/>
  <c r="G63" i="41"/>
  <c r="E63" i="41"/>
  <c r="F32" i="26"/>
  <c r="D32" i="26"/>
  <c r="I32" i="26"/>
  <c r="J32" i="26"/>
  <c r="H32" i="26"/>
  <c r="G32" i="26"/>
  <c r="K32" i="26"/>
  <c r="C32" i="26"/>
  <c r="E32" i="26"/>
  <c r="I153" i="28"/>
  <c r="E153" i="28"/>
  <c r="G153" i="28"/>
  <c r="J153" i="28"/>
  <c r="C153" i="28"/>
  <c r="D153" i="28"/>
  <c r="K153" i="28"/>
  <c r="H153" i="28"/>
  <c r="F153" i="28"/>
  <c r="F137" i="41"/>
  <c r="I137" i="41"/>
  <c r="D137" i="41"/>
  <c r="K137" i="41"/>
  <c r="H137" i="41"/>
  <c r="G137" i="41"/>
  <c r="E137" i="41"/>
  <c r="C137" i="41"/>
  <c r="J137" i="41"/>
  <c r="G154" i="26"/>
  <c r="H154" i="26"/>
  <c r="F154" i="26"/>
  <c r="I154" i="26"/>
  <c r="E154" i="26"/>
  <c r="C154" i="26"/>
  <c r="K154" i="26"/>
  <c r="J154" i="26"/>
  <c r="D154" i="26"/>
  <c r="E141" i="41"/>
  <c r="D141" i="41"/>
  <c r="I141" i="41"/>
  <c r="H141" i="41"/>
  <c r="J141" i="41"/>
  <c r="G141" i="41"/>
  <c r="K141" i="41"/>
  <c r="F141" i="41"/>
  <c r="C141" i="41"/>
  <c r="H170" i="23"/>
  <c r="C170" i="23"/>
  <c r="K170" i="23"/>
  <c r="E170" i="23"/>
  <c r="I170" i="23"/>
  <c r="G170" i="23"/>
  <c r="J170" i="23"/>
  <c r="F170" i="23"/>
  <c r="D170" i="23"/>
  <c r="H160" i="26"/>
  <c r="D160" i="26"/>
  <c r="C160" i="26"/>
  <c r="F160" i="26"/>
  <c r="I160" i="26"/>
  <c r="K160" i="26"/>
  <c r="G160" i="26"/>
  <c r="J160" i="26"/>
  <c r="E160" i="26"/>
  <c r="I133" i="41"/>
  <c r="G133" i="41"/>
  <c r="F133" i="41"/>
  <c r="C133" i="41"/>
  <c r="D133" i="41"/>
  <c r="K133" i="41"/>
  <c r="H133" i="41"/>
  <c r="E133" i="41"/>
  <c r="J133" i="41"/>
  <c r="E154" i="21"/>
  <c r="D154" i="21"/>
  <c r="J154" i="21"/>
  <c r="H154" i="21"/>
  <c r="G154" i="21"/>
  <c r="C154" i="21"/>
  <c r="K154" i="21"/>
  <c r="I154" i="21"/>
  <c r="F154" i="21"/>
  <c r="J169" i="28"/>
  <c r="E169" i="28"/>
  <c r="D169" i="28"/>
  <c r="G169" i="28"/>
  <c r="F169" i="28"/>
  <c r="C169" i="28"/>
  <c r="K169" i="28"/>
  <c r="I169" i="28"/>
  <c r="H169" i="28"/>
  <c r="J146" i="28"/>
  <c r="C146" i="28"/>
  <c r="F146" i="28"/>
  <c r="E146" i="28"/>
  <c r="H146" i="28"/>
  <c r="G146" i="28"/>
  <c r="I146" i="28"/>
  <c r="K146" i="28"/>
  <c r="D146" i="28"/>
  <c r="D25" i="19"/>
  <c r="H25" i="19"/>
  <c r="J25" i="19"/>
  <c r="E25" i="19"/>
  <c r="K25" i="19"/>
  <c r="G25" i="19"/>
  <c r="C25" i="19"/>
  <c r="I25" i="19"/>
  <c r="F25" i="19"/>
  <c r="D119" i="23"/>
  <c r="J119" i="23"/>
  <c r="I119" i="23"/>
  <c r="C119" i="23"/>
  <c r="K119" i="23"/>
  <c r="H119" i="23"/>
  <c r="F119" i="23"/>
  <c r="G119" i="23"/>
  <c r="E119" i="23"/>
  <c r="G53" i="28"/>
  <c r="E53" i="28"/>
  <c r="F53" i="28"/>
  <c r="D53" i="28"/>
  <c r="K53" i="28"/>
  <c r="C53" i="28"/>
  <c r="H53" i="28"/>
  <c r="I53" i="28"/>
  <c r="J53" i="28"/>
  <c r="C177" i="23"/>
  <c r="H177" i="23"/>
  <c r="I177" i="23"/>
  <c r="F177" i="23"/>
  <c r="E177" i="23"/>
  <c r="J177" i="23"/>
  <c r="K177" i="23"/>
  <c r="D177" i="23"/>
  <c r="G177" i="23"/>
  <c r="F141" i="26"/>
  <c r="K141" i="26"/>
  <c r="H141" i="26"/>
  <c r="C141" i="26"/>
  <c r="J141" i="26"/>
  <c r="E141" i="26"/>
  <c r="G141" i="26"/>
  <c r="D141" i="26"/>
  <c r="I141" i="26"/>
  <c r="C65" i="21"/>
  <c r="K65" i="21"/>
  <c r="J65" i="21"/>
  <c r="F65" i="21"/>
  <c r="G65" i="21"/>
  <c r="D65" i="21"/>
  <c r="I65" i="21"/>
  <c r="E65" i="21"/>
  <c r="H65" i="21"/>
  <c r="H71" i="41"/>
  <c r="C71" i="41"/>
  <c r="D71" i="41"/>
  <c r="I71" i="41"/>
  <c r="E71" i="41"/>
  <c r="G71" i="41"/>
  <c r="K71" i="41"/>
  <c r="F71" i="41"/>
  <c r="J71" i="41"/>
  <c r="D35" i="23"/>
  <c r="J35" i="23"/>
  <c r="F35" i="23"/>
  <c r="H35" i="23"/>
  <c r="K35" i="23"/>
  <c r="C35" i="23"/>
  <c r="E35" i="23"/>
  <c r="G35" i="23"/>
  <c r="I35" i="23"/>
  <c r="D167" i="26"/>
  <c r="K167" i="26"/>
  <c r="H167" i="26"/>
  <c r="C167" i="26"/>
  <c r="J167" i="26"/>
  <c r="E167" i="26"/>
  <c r="F167" i="26"/>
  <c r="I167" i="26"/>
  <c r="G167" i="26"/>
  <c r="F162" i="28"/>
  <c r="H162" i="28"/>
  <c r="D162" i="28"/>
  <c r="K162" i="28"/>
  <c r="J162" i="28"/>
  <c r="I162" i="28"/>
  <c r="C162" i="28"/>
  <c r="G162" i="28"/>
  <c r="E162" i="28"/>
  <c r="C131" i="28"/>
  <c r="I131" i="28"/>
  <c r="J131" i="28"/>
  <c r="F131" i="28"/>
  <c r="K131" i="28"/>
  <c r="H131" i="28"/>
  <c r="E131" i="28"/>
  <c r="G131" i="28"/>
  <c r="D131" i="28"/>
  <c r="G11" i="28"/>
  <c r="E11" i="28"/>
  <c r="J11" i="28"/>
  <c r="D11" i="28"/>
  <c r="H11" i="28"/>
  <c r="C11" i="28"/>
  <c r="K11" i="28"/>
  <c r="I11" i="28"/>
  <c r="F11" i="28"/>
  <c r="C8" i="19"/>
  <c r="J8" i="19"/>
  <c r="G8" i="19"/>
  <c r="F8" i="19"/>
  <c r="D8" i="19"/>
  <c r="H8" i="19"/>
  <c r="I8" i="19"/>
  <c r="E8" i="19"/>
  <c r="K8" i="19"/>
  <c r="G67" i="28"/>
  <c r="D67" i="28"/>
  <c r="F67" i="28"/>
  <c r="I67" i="28"/>
  <c r="J67" i="28"/>
  <c r="E67" i="28"/>
  <c r="K67" i="28"/>
  <c r="H67" i="28"/>
  <c r="C67" i="28"/>
  <c r="C109" i="26"/>
  <c r="F109" i="26"/>
  <c r="I109" i="26"/>
  <c r="H109" i="26"/>
  <c r="J109" i="26"/>
  <c r="E109" i="26"/>
  <c r="K109" i="26"/>
  <c r="D109" i="26"/>
  <c r="G109" i="26"/>
  <c r="K130" i="26"/>
  <c r="I130" i="26"/>
  <c r="D130" i="26"/>
  <c r="C130" i="26"/>
  <c r="F130" i="26"/>
  <c r="J130" i="26"/>
  <c r="E130" i="26"/>
  <c r="G130" i="26"/>
  <c r="H130" i="26"/>
  <c r="G168" i="41"/>
  <c r="I168" i="41"/>
  <c r="H168" i="41"/>
  <c r="K168" i="41"/>
  <c r="J168" i="41"/>
  <c r="E168" i="41"/>
  <c r="F168" i="41"/>
  <c r="C168" i="41"/>
  <c r="D168" i="41"/>
  <c r="AP134" i="28"/>
  <c r="Z134" i="28" s="1"/>
  <c r="AP9" i="28"/>
  <c r="AB9" i="28" s="1"/>
  <c r="AP112" i="28"/>
  <c r="W112" i="28" s="1"/>
  <c r="AP79" i="28"/>
  <c r="X79" i="28" s="1"/>
  <c r="AP19" i="28"/>
  <c r="W19" i="28" s="1"/>
  <c r="AP32" i="28"/>
  <c r="AC32" i="28" s="1"/>
  <c r="AP42" i="28"/>
  <c r="AP137" i="28"/>
  <c r="AF137" i="28" s="1"/>
  <c r="AP171" i="28"/>
  <c r="AH171" i="28" s="1"/>
  <c r="AP53" i="23"/>
  <c r="AK53" i="23" s="1"/>
  <c r="AP159" i="23"/>
  <c r="AC159" i="23" s="1"/>
  <c r="AP34" i="23"/>
  <c r="AO34" i="23" s="1"/>
  <c r="AP143" i="23"/>
  <c r="AP74" i="23"/>
  <c r="W74" i="23" s="1"/>
  <c r="AP149" i="23"/>
  <c r="AP51" i="23"/>
  <c r="AH51" i="23" s="1"/>
  <c r="AP122" i="23"/>
  <c r="AM122" i="23" s="1"/>
  <c r="AP25" i="23"/>
  <c r="AN25" i="23" s="1"/>
  <c r="AP77" i="23"/>
  <c r="Y77" i="23" s="1"/>
  <c r="AP134" i="23"/>
  <c r="AG134" i="23" s="1"/>
  <c r="S32" i="28"/>
  <c r="N32" i="28"/>
  <c r="R32" i="28"/>
  <c r="O32" i="28"/>
  <c r="U32" i="28"/>
  <c r="T32" i="28"/>
  <c r="P32" i="28"/>
  <c r="M32" i="28"/>
  <c r="Q32" i="28"/>
  <c r="T56" i="28"/>
  <c r="O56" i="28"/>
  <c r="Q56" i="28"/>
  <c r="P56" i="28"/>
  <c r="S56" i="28"/>
  <c r="R56" i="28"/>
  <c r="M56" i="28"/>
  <c r="U56" i="28"/>
  <c r="N56" i="28"/>
  <c r="T2" i="28"/>
  <c r="N2" i="28"/>
  <c r="R2" i="28"/>
  <c r="S2" i="28"/>
  <c r="O2" i="28"/>
  <c r="M2" i="28"/>
  <c r="Q2" i="28"/>
  <c r="U2" i="28"/>
  <c r="P2" i="28"/>
  <c r="N26" i="28"/>
  <c r="U26" i="28"/>
  <c r="T26" i="28"/>
  <c r="O26" i="28"/>
  <c r="R26" i="28"/>
  <c r="Q26" i="28"/>
  <c r="M26" i="28"/>
  <c r="S26" i="28"/>
  <c r="P26" i="28"/>
  <c r="Q132" i="28"/>
  <c r="U132" i="28"/>
  <c r="R132" i="28"/>
  <c r="M132" i="28"/>
  <c r="S132" i="28"/>
  <c r="P132" i="28"/>
  <c r="N132" i="28"/>
  <c r="O132" i="28"/>
  <c r="T132" i="28"/>
  <c r="S102" i="28"/>
  <c r="O102" i="28"/>
  <c r="U102" i="28"/>
  <c r="R102" i="28"/>
  <c r="T102" i="28"/>
  <c r="Q102" i="28"/>
  <c r="P102" i="28"/>
  <c r="N102" i="28"/>
  <c r="M102" i="28"/>
  <c r="R57" i="28"/>
  <c r="N57" i="28"/>
  <c r="M57" i="28"/>
  <c r="Q57" i="28"/>
  <c r="T57" i="28"/>
  <c r="S57" i="28"/>
  <c r="O57" i="28"/>
  <c r="P57" i="28"/>
  <c r="U57" i="28"/>
  <c r="M28" i="28"/>
  <c r="U28" i="28"/>
  <c r="P28" i="28"/>
  <c r="Q28" i="28"/>
  <c r="O28" i="28"/>
  <c r="N28" i="28"/>
  <c r="R28" i="28"/>
  <c r="T28" i="28"/>
  <c r="S28" i="28"/>
  <c r="O18" i="28"/>
  <c r="U18" i="28"/>
  <c r="S18" i="28"/>
  <c r="M18" i="28"/>
  <c r="T18" i="28"/>
  <c r="P18" i="28"/>
  <c r="Q18" i="28"/>
  <c r="R18" i="28"/>
  <c r="N18" i="28"/>
  <c r="Q48" i="28"/>
  <c r="M48" i="28"/>
  <c r="S48" i="28"/>
  <c r="P48" i="28"/>
  <c r="N48" i="28"/>
  <c r="U48" i="28"/>
  <c r="T48" i="28"/>
  <c r="R48" i="28"/>
  <c r="O48" i="28"/>
  <c r="S113" i="28"/>
  <c r="U113" i="28"/>
  <c r="Q113" i="28"/>
  <c r="R113" i="28"/>
  <c r="N113" i="28"/>
  <c r="P113" i="28"/>
  <c r="M113" i="28"/>
  <c r="T113" i="28"/>
  <c r="O113" i="28"/>
  <c r="AP177" i="28"/>
  <c r="Y177" i="28" s="1"/>
  <c r="AP60" i="28"/>
  <c r="AO60" i="28" s="1"/>
  <c r="AP95" i="28"/>
  <c r="AF95" i="28" s="1"/>
  <c r="AP128" i="28"/>
  <c r="AJ128" i="28" s="1"/>
  <c r="AP13" i="28"/>
  <c r="AP123" i="28"/>
  <c r="Y123" i="28" s="1"/>
  <c r="AP39" i="28"/>
  <c r="AA39" i="28" s="1"/>
  <c r="AP17" i="28"/>
  <c r="AE17" i="28" s="1"/>
  <c r="AP28" i="28"/>
  <c r="AP74" i="28"/>
  <c r="AK74" i="28" s="1"/>
  <c r="AP51" i="28"/>
  <c r="AP49" i="23"/>
  <c r="AP73" i="23"/>
  <c r="AP8" i="23"/>
  <c r="AN8" i="23" s="1"/>
  <c r="AP84" i="23"/>
  <c r="X84" i="23" s="1"/>
  <c r="AP14" i="23"/>
  <c r="Y14" i="23" s="1"/>
  <c r="AP145" i="23"/>
  <c r="AE145" i="23" s="1"/>
  <c r="AP29" i="23"/>
  <c r="W29" i="23" s="1"/>
  <c r="AP5" i="23"/>
  <c r="AF5" i="23" s="1"/>
  <c r="AP20" i="23"/>
  <c r="AD20" i="23" s="1"/>
  <c r="AP52" i="23"/>
  <c r="AP104" i="23"/>
  <c r="AD104" i="23" s="1"/>
  <c r="P85" i="28"/>
  <c r="R85" i="28"/>
  <c r="N85" i="28"/>
  <c r="U85" i="28"/>
  <c r="M85" i="28"/>
  <c r="O85" i="28"/>
  <c r="S85" i="28"/>
  <c r="Q85" i="28"/>
  <c r="T85" i="28"/>
  <c r="N44" i="28"/>
  <c r="O44" i="28"/>
  <c r="R44" i="28"/>
  <c r="S44" i="28"/>
  <c r="U44" i="28"/>
  <c r="M44" i="28"/>
  <c r="T44" i="28"/>
  <c r="Q44" i="28"/>
  <c r="P44" i="28"/>
  <c r="T109" i="28"/>
  <c r="Q109" i="28"/>
  <c r="U109" i="28"/>
  <c r="R109" i="28"/>
  <c r="N109" i="28"/>
  <c r="M109" i="28"/>
  <c r="O109" i="28"/>
  <c r="S109" i="28"/>
  <c r="P109" i="28"/>
  <c r="S115" i="28"/>
  <c r="U115" i="28"/>
  <c r="Q115" i="28"/>
  <c r="O115" i="28"/>
  <c r="N115" i="28"/>
  <c r="T115" i="28"/>
  <c r="M115" i="28"/>
  <c r="P115" i="28"/>
  <c r="R115" i="28"/>
  <c r="S87" i="28"/>
  <c r="T87" i="28"/>
  <c r="P87" i="28"/>
  <c r="R87" i="28"/>
  <c r="Q87" i="28"/>
  <c r="N87" i="28"/>
  <c r="U87" i="28"/>
  <c r="O87" i="28"/>
  <c r="M87" i="28"/>
  <c r="P82" i="28"/>
  <c r="Q82" i="28"/>
  <c r="S82" i="28"/>
  <c r="R82" i="28"/>
  <c r="M82" i="28"/>
  <c r="O82" i="28"/>
  <c r="U82" i="28"/>
  <c r="T82" i="28"/>
  <c r="N82" i="28"/>
  <c r="N101" i="28"/>
  <c r="T101" i="28"/>
  <c r="M101" i="28"/>
  <c r="P101" i="28"/>
  <c r="R101" i="28"/>
  <c r="O101" i="28"/>
  <c r="S101" i="28"/>
  <c r="Q101" i="28"/>
  <c r="U101" i="28"/>
  <c r="R160" i="28"/>
  <c r="O160" i="28"/>
  <c r="P160" i="28"/>
  <c r="U160" i="28"/>
  <c r="T160" i="28"/>
  <c r="S160" i="28"/>
  <c r="N160" i="28"/>
  <c r="Q160" i="28"/>
  <c r="M160" i="28"/>
  <c r="T161" i="28"/>
  <c r="N161" i="28"/>
  <c r="P161" i="28"/>
  <c r="R161" i="28"/>
  <c r="M161" i="28"/>
  <c r="U161" i="28"/>
  <c r="Q161" i="28"/>
  <c r="O161" i="28"/>
  <c r="S161" i="28"/>
  <c r="S41" i="28"/>
  <c r="P41" i="28"/>
  <c r="T41" i="28"/>
  <c r="Q41" i="28"/>
  <c r="U41" i="28"/>
  <c r="R41" i="28"/>
  <c r="N41" i="28"/>
  <c r="M41" i="28"/>
  <c r="O41" i="28"/>
  <c r="T170" i="28"/>
  <c r="O170" i="28"/>
  <c r="Q170" i="28"/>
  <c r="M170" i="28"/>
  <c r="U170" i="28"/>
  <c r="R170" i="28"/>
  <c r="P170" i="28"/>
  <c r="S170" i="28"/>
  <c r="N170" i="28"/>
  <c r="AP8" i="28"/>
  <c r="AN8" i="28" s="1"/>
  <c r="AP2" i="28"/>
  <c r="AP48" i="28"/>
  <c r="AB48" i="28" s="1"/>
  <c r="AP104" i="28"/>
  <c r="X104" i="28" s="1"/>
  <c r="AP27" i="28"/>
  <c r="AK27" i="28" s="1"/>
  <c r="AP160" i="28"/>
  <c r="AP163" i="28"/>
  <c r="AK163" i="28" s="1"/>
  <c r="AP65" i="28"/>
  <c r="AP155" i="28"/>
  <c r="AN155" i="28" s="1"/>
  <c r="AP93" i="28"/>
  <c r="Z93" i="28" s="1"/>
  <c r="AP44" i="28"/>
  <c r="AF44" i="28" s="1"/>
  <c r="AP133" i="23"/>
  <c r="AP56" i="23"/>
  <c r="AJ56" i="23" s="1"/>
  <c r="AP116" i="23"/>
  <c r="AP32" i="23"/>
  <c r="W32" i="23" s="1"/>
  <c r="AP62" i="23"/>
  <c r="AP142" i="23"/>
  <c r="AG142" i="23" s="1"/>
  <c r="AP35" i="23"/>
  <c r="AJ35" i="23" s="1"/>
  <c r="AP65" i="23"/>
  <c r="AI65" i="23" s="1"/>
  <c r="AP124" i="23"/>
  <c r="AP102" i="23"/>
  <c r="AK102" i="23" s="1"/>
  <c r="AP137" i="23"/>
  <c r="K108" i="21"/>
  <c r="C108" i="21"/>
  <c r="D108" i="21"/>
  <c r="H108" i="21"/>
  <c r="E108" i="21"/>
  <c r="G108" i="21"/>
  <c r="J108" i="21"/>
  <c r="I108" i="21"/>
  <c r="F108" i="21"/>
  <c r="G99" i="40"/>
  <c r="E99" i="40"/>
  <c r="K99" i="40"/>
  <c r="D99" i="40"/>
  <c r="H99" i="40"/>
  <c r="F99" i="40"/>
  <c r="C99" i="40"/>
  <c r="I99" i="40"/>
  <c r="J99" i="40"/>
  <c r="I174" i="23"/>
  <c r="G174" i="23"/>
  <c r="F174" i="23"/>
  <c r="K174" i="23"/>
  <c r="D174" i="23"/>
  <c r="H174" i="23"/>
  <c r="C174" i="23"/>
  <c r="J174" i="23"/>
  <c r="E174" i="23"/>
  <c r="J71" i="28"/>
  <c r="H71" i="28"/>
  <c r="C71" i="28"/>
  <c r="K71" i="28"/>
  <c r="I71" i="28"/>
  <c r="E71" i="28"/>
  <c r="G71" i="28"/>
  <c r="D71" i="28"/>
  <c r="F71" i="28"/>
  <c r="K89" i="28"/>
  <c r="G89" i="28"/>
  <c r="J89" i="28"/>
  <c r="C89" i="28"/>
  <c r="D89" i="28"/>
  <c r="E89" i="28"/>
  <c r="F89" i="28"/>
  <c r="H89" i="28"/>
  <c r="I89" i="28"/>
  <c r="C106" i="26"/>
  <c r="H106" i="26"/>
  <c r="F106" i="26"/>
  <c r="D106" i="26"/>
  <c r="E106" i="26"/>
  <c r="J106" i="26"/>
  <c r="K106" i="26"/>
  <c r="G106" i="26"/>
  <c r="I106" i="26"/>
  <c r="E151" i="41"/>
  <c r="J151" i="41"/>
  <c r="C151" i="41"/>
  <c r="F151" i="41"/>
  <c r="H151" i="41"/>
  <c r="D151" i="41"/>
  <c r="I151" i="41"/>
  <c r="K151" i="41"/>
  <c r="G151" i="41"/>
  <c r="C65" i="28"/>
  <c r="K65" i="28"/>
  <c r="D65" i="28"/>
  <c r="I65" i="28"/>
  <c r="F65" i="28"/>
  <c r="E65" i="28"/>
  <c r="J65" i="28"/>
  <c r="H65" i="28"/>
  <c r="G65" i="28"/>
  <c r="H172" i="26"/>
  <c r="D172" i="26"/>
  <c r="G172" i="26"/>
  <c r="F172" i="26"/>
  <c r="I172" i="26"/>
  <c r="E172" i="26"/>
  <c r="K172" i="26"/>
  <c r="C172" i="26"/>
  <c r="J172" i="26"/>
  <c r="E121" i="40"/>
  <c r="H121" i="40"/>
  <c r="D121" i="40"/>
  <c r="G121" i="40"/>
  <c r="J121" i="40"/>
  <c r="F121" i="40"/>
  <c r="C121" i="40"/>
  <c r="K121" i="40"/>
  <c r="I121" i="40"/>
  <c r="I143" i="40"/>
  <c r="E143" i="40"/>
  <c r="F143" i="40"/>
  <c r="J143" i="40"/>
  <c r="H143" i="40"/>
  <c r="K143" i="40"/>
  <c r="G143" i="40"/>
  <c r="C143" i="40"/>
  <c r="D143" i="40"/>
  <c r="E171" i="28"/>
  <c r="I171" i="28"/>
  <c r="K171" i="28"/>
  <c r="G171" i="28"/>
  <c r="J171" i="28"/>
  <c r="C171" i="28"/>
  <c r="H171" i="28"/>
  <c r="F171" i="28"/>
  <c r="D171" i="28"/>
  <c r="C58" i="24"/>
  <c r="E58" i="24"/>
  <c r="H58" i="24"/>
  <c r="I58" i="24"/>
  <c r="J58" i="24"/>
  <c r="F58" i="24"/>
  <c r="K58" i="24"/>
  <c r="G58" i="24"/>
  <c r="D58" i="24"/>
  <c r="G17" i="26"/>
  <c r="F17" i="26"/>
  <c r="J17" i="26"/>
  <c r="H17" i="26"/>
  <c r="E17" i="26"/>
  <c r="C17" i="26"/>
  <c r="K17" i="26"/>
  <c r="I17" i="26"/>
  <c r="D17" i="26"/>
  <c r="J10" i="40"/>
  <c r="F10" i="40"/>
  <c r="K10" i="40"/>
  <c r="H10" i="40"/>
  <c r="G10" i="40"/>
  <c r="D10" i="40"/>
  <c r="I10" i="40"/>
  <c r="C10" i="40"/>
  <c r="E10" i="40"/>
  <c r="K20" i="26"/>
  <c r="H20" i="26"/>
  <c r="C20" i="26"/>
  <c r="E20" i="26"/>
  <c r="F20" i="26"/>
  <c r="I20" i="26"/>
  <c r="D20" i="26"/>
  <c r="J20" i="26"/>
  <c r="G20" i="26"/>
  <c r="I88" i="28"/>
  <c r="J88" i="28"/>
  <c r="D88" i="28"/>
  <c r="G88" i="28"/>
  <c r="F88" i="28"/>
  <c r="C88" i="28"/>
  <c r="H88" i="28"/>
  <c r="K88" i="28"/>
  <c r="E88" i="28"/>
  <c r="D78" i="40"/>
  <c r="C78" i="40"/>
  <c r="E78" i="40"/>
  <c r="I78" i="40"/>
  <c r="G78" i="40"/>
  <c r="F78" i="40"/>
  <c r="J78" i="40"/>
  <c r="H78" i="40"/>
  <c r="K78" i="40"/>
  <c r="I163" i="40"/>
  <c r="E163" i="40"/>
  <c r="G163" i="40"/>
  <c r="J163" i="40"/>
  <c r="K163" i="40"/>
  <c r="D163" i="40"/>
  <c r="H163" i="40"/>
  <c r="C163" i="40"/>
  <c r="F163" i="40"/>
  <c r="H61" i="28"/>
  <c r="G61" i="28"/>
  <c r="E61" i="28"/>
  <c r="K61" i="28"/>
  <c r="D61" i="28"/>
  <c r="F61" i="28"/>
  <c r="C61" i="28"/>
  <c r="J61" i="28"/>
  <c r="I61" i="28"/>
  <c r="K86" i="40"/>
  <c r="D86" i="40"/>
  <c r="J86" i="40"/>
  <c r="C86" i="40"/>
  <c r="I86" i="40"/>
  <c r="E86" i="40"/>
  <c r="H86" i="40"/>
  <c r="G86" i="40"/>
  <c r="F86" i="40"/>
  <c r="G29" i="40"/>
  <c r="J29" i="40"/>
  <c r="D29" i="40"/>
  <c r="K29" i="40"/>
  <c r="H29" i="40"/>
  <c r="F29" i="40"/>
  <c r="C29" i="40"/>
  <c r="E29" i="40"/>
  <c r="I29" i="40"/>
  <c r="H127" i="26"/>
  <c r="F127" i="26"/>
  <c r="J127" i="26"/>
  <c r="G127" i="26"/>
  <c r="E127" i="26"/>
  <c r="K127" i="26"/>
  <c r="I127" i="26"/>
  <c r="C127" i="26"/>
  <c r="D127" i="26"/>
  <c r="K120" i="41"/>
  <c r="C120" i="41"/>
  <c r="I120" i="41"/>
  <c r="F120" i="41"/>
  <c r="G120" i="41"/>
  <c r="H120" i="41"/>
  <c r="E120" i="41"/>
  <c r="D120" i="41"/>
  <c r="J120" i="41"/>
  <c r="K10" i="28"/>
  <c r="H10" i="28"/>
  <c r="C10" i="28"/>
  <c r="D10" i="28"/>
  <c r="F10" i="28"/>
  <c r="G10" i="28"/>
  <c r="J10" i="28"/>
  <c r="E10" i="28"/>
  <c r="I10" i="28"/>
  <c r="H50" i="23"/>
  <c r="C50" i="23"/>
  <c r="F50" i="23"/>
  <c r="E50" i="23"/>
  <c r="G50" i="23"/>
  <c r="J50" i="23"/>
  <c r="D50" i="23"/>
  <c r="K50" i="23"/>
  <c r="I50" i="23"/>
  <c r="K35" i="41"/>
  <c r="H35" i="41"/>
  <c r="G35" i="41"/>
  <c r="D35" i="41"/>
  <c r="J35" i="41"/>
  <c r="C35" i="41"/>
  <c r="I35" i="41"/>
  <c r="E35" i="41"/>
  <c r="F35" i="41"/>
  <c r="K172" i="23"/>
  <c r="H172" i="23"/>
  <c r="G172" i="23"/>
  <c r="C172" i="23"/>
  <c r="F172" i="23"/>
  <c r="D172" i="23"/>
  <c r="J172" i="23"/>
  <c r="I172" i="23"/>
  <c r="E172" i="23"/>
  <c r="G96" i="26"/>
  <c r="H96" i="26"/>
  <c r="K96" i="26"/>
  <c r="J96" i="26"/>
  <c r="C96" i="26"/>
  <c r="E96" i="26"/>
  <c r="D96" i="26"/>
  <c r="F96" i="26"/>
  <c r="I96" i="26"/>
  <c r="D165" i="21"/>
  <c r="I165" i="21"/>
  <c r="J165" i="21"/>
  <c r="G165" i="21"/>
  <c r="H165" i="21"/>
  <c r="E165" i="21"/>
  <c r="K165" i="21"/>
  <c r="F165" i="21"/>
  <c r="C165" i="21"/>
  <c r="F128" i="21"/>
  <c r="G128" i="21"/>
  <c r="D128" i="21"/>
  <c r="I128" i="21"/>
  <c r="H128" i="21"/>
  <c r="E128" i="21"/>
  <c r="C128" i="21"/>
  <c r="K128" i="21"/>
  <c r="J128" i="21"/>
  <c r="H94" i="23"/>
  <c r="C94" i="23"/>
  <c r="J94" i="23"/>
  <c r="F94" i="23"/>
  <c r="G94" i="23"/>
  <c r="I94" i="23"/>
  <c r="E94" i="23"/>
  <c r="D94" i="23"/>
  <c r="K94" i="23"/>
  <c r="G29" i="23"/>
  <c r="J29" i="23"/>
  <c r="H29" i="23"/>
  <c r="D29" i="23"/>
  <c r="F29" i="23"/>
  <c r="C29" i="23"/>
  <c r="K29" i="23"/>
  <c r="E29" i="23"/>
  <c r="I29" i="23"/>
  <c r="F30" i="26"/>
  <c r="C30" i="26"/>
  <c r="J30" i="26"/>
  <c r="G30" i="26"/>
  <c r="I30" i="26"/>
  <c r="E30" i="26"/>
  <c r="H30" i="26"/>
  <c r="K30" i="26"/>
  <c r="D30" i="26"/>
  <c r="F159" i="23"/>
  <c r="H159" i="23"/>
  <c r="G159" i="23"/>
  <c r="I159" i="23"/>
  <c r="D159" i="23"/>
  <c r="E159" i="23"/>
  <c r="K159" i="23"/>
  <c r="C159" i="23"/>
  <c r="J159" i="23"/>
  <c r="I128" i="28"/>
  <c r="C128" i="28"/>
  <c r="J128" i="28"/>
  <c r="K128" i="28"/>
  <c r="E128" i="28"/>
  <c r="D128" i="28"/>
  <c r="F128" i="28"/>
  <c r="H128" i="28"/>
  <c r="G128" i="28"/>
  <c r="G4" i="26"/>
  <c r="I4" i="26"/>
  <c r="C4" i="26"/>
  <c r="K4" i="26"/>
  <c r="H4" i="26"/>
  <c r="D4" i="26"/>
  <c r="E4" i="26"/>
  <c r="J4" i="26"/>
  <c r="F4" i="26"/>
  <c r="C140" i="26"/>
  <c r="E140" i="26"/>
  <c r="G140" i="26"/>
  <c r="F140" i="26"/>
  <c r="D140" i="26"/>
  <c r="J140" i="26"/>
  <c r="H140" i="26"/>
  <c r="I140" i="26"/>
  <c r="K140" i="26"/>
  <c r="C103" i="26"/>
  <c r="D103" i="26"/>
  <c r="G103" i="26"/>
  <c r="F103" i="26"/>
  <c r="J103" i="26"/>
  <c r="I103" i="26"/>
  <c r="E103" i="26"/>
  <c r="K103" i="26"/>
  <c r="H103" i="26"/>
  <c r="F11" i="23"/>
  <c r="I11" i="23"/>
  <c r="K11" i="23"/>
  <c r="H11" i="23"/>
  <c r="J11" i="23"/>
  <c r="G11" i="23"/>
  <c r="C11" i="23"/>
  <c r="E11" i="23"/>
  <c r="D11" i="23"/>
  <c r="G102" i="21"/>
  <c r="J102" i="21"/>
  <c r="I102" i="21"/>
  <c r="F102" i="21"/>
  <c r="K102" i="21"/>
  <c r="H102" i="21"/>
  <c r="D102" i="21"/>
  <c r="E102" i="21"/>
  <c r="C102" i="21"/>
  <c r="C172" i="41"/>
  <c r="D172" i="41"/>
  <c r="K172" i="41"/>
  <c r="F172" i="41"/>
  <c r="I172" i="41"/>
  <c r="G172" i="41"/>
  <c r="J172" i="41"/>
  <c r="H172" i="41"/>
  <c r="E172" i="41"/>
  <c r="G100" i="40"/>
  <c r="F100" i="40"/>
  <c r="D100" i="40"/>
  <c r="K100" i="40"/>
  <c r="H100" i="40"/>
  <c r="J100" i="40"/>
  <c r="C100" i="40"/>
  <c r="I100" i="40"/>
  <c r="E100" i="40"/>
  <c r="C118" i="23"/>
  <c r="D118" i="23"/>
  <c r="J118" i="23"/>
  <c r="H118" i="23"/>
  <c r="I118" i="23"/>
  <c r="E118" i="23"/>
  <c r="K118" i="23"/>
  <c r="G118" i="23"/>
  <c r="F118" i="23"/>
  <c r="D41" i="26"/>
  <c r="J41" i="26"/>
  <c r="H41" i="26"/>
  <c r="I41" i="26"/>
  <c r="K41" i="26"/>
  <c r="E41" i="26"/>
  <c r="C41" i="26"/>
  <c r="F41" i="26"/>
  <c r="G41" i="26"/>
  <c r="H41" i="28"/>
  <c r="K41" i="28"/>
  <c r="J41" i="28"/>
  <c r="F41" i="28"/>
  <c r="C41" i="28"/>
  <c r="D41" i="28"/>
  <c r="G41" i="28"/>
  <c r="I41" i="28"/>
  <c r="E41" i="28"/>
  <c r="K107" i="40"/>
  <c r="J107" i="40"/>
  <c r="C107" i="40"/>
  <c r="D107" i="40"/>
  <c r="E107" i="40"/>
  <c r="G107" i="40"/>
  <c r="F107" i="40"/>
  <c r="H107" i="40"/>
  <c r="I107" i="40"/>
  <c r="E116" i="40"/>
  <c r="J116" i="40"/>
  <c r="H116" i="40"/>
  <c r="K116" i="40"/>
  <c r="F116" i="40"/>
  <c r="I116" i="40"/>
  <c r="C116" i="40"/>
  <c r="D116" i="40"/>
  <c r="G116" i="40"/>
  <c r="J63" i="40"/>
  <c r="I63" i="40"/>
  <c r="E63" i="40"/>
  <c r="H63" i="40"/>
  <c r="D63" i="40"/>
  <c r="G63" i="40"/>
  <c r="K63" i="40"/>
  <c r="F63" i="40"/>
  <c r="C63" i="40"/>
  <c r="G59" i="40"/>
  <c r="J59" i="40"/>
  <c r="F59" i="40"/>
  <c r="H59" i="40"/>
  <c r="K59" i="40"/>
  <c r="D59" i="40"/>
  <c r="C59" i="40"/>
  <c r="I59" i="40"/>
  <c r="E59" i="40"/>
  <c r="I173" i="26"/>
  <c r="J173" i="26"/>
  <c r="E173" i="26"/>
  <c r="H173" i="26"/>
  <c r="K173" i="26"/>
  <c r="D173" i="26"/>
  <c r="G173" i="26"/>
  <c r="C173" i="26"/>
  <c r="F173" i="26"/>
  <c r="C151" i="40"/>
  <c r="K151" i="40"/>
  <c r="J151" i="40"/>
  <c r="I151" i="40"/>
  <c r="F151" i="40"/>
  <c r="D151" i="40"/>
  <c r="E151" i="40"/>
  <c r="H151" i="40"/>
  <c r="G151" i="40"/>
  <c r="F149" i="26"/>
  <c r="G149" i="26"/>
  <c r="K149" i="26"/>
  <c r="H149" i="26"/>
  <c r="C149" i="26"/>
  <c r="J149" i="26"/>
  <c r="I149" i="26"/>
  <c r="E149" i="26"/>
  <c r="D149" i="26"/>
  <c r="H112" i="40"/>
  <c r="G112" i="40"/>
  <c r="D112" i="40"/>
  <c r="K112" i="40"/>
  <c r="J112" i="40"/>
  <c r="C112" i="40"/>
  <c r="F112" i="40"/>
  <c r="I112" i="40"/>
  <c r="E112" i="40"/>
  <c r="I73" i="21"/>
  <c r="D73" i="21"/>
  <c r="J73" i="21"/>
  <c r="E73" i="21"/>
  <c r="G73" i="21"/>
  <c r="C73" i="21"/>
  <c r="K73" i="21"/>
  <c r="H73" i="21"/>
  <c r="F73" i="21"/>
  <c r="D31" i="41"/>
  <c r="K31" i="41"/>
  <c r="H31" i="41"/>
  <c r="E31" i="41"/>
  <c r="I31" i="41"/>
  <c r="F31" i="41"/>
  <c r="G31" i="41"/>
  <c r="J31" i="41"/>
  <c r="C31" i="41"/>
  <c r="C32" i="41"/>
  <c r="D32" i="41"/>
  <c r="F32" i="41"/>
  <c r="E32" i="41"/>
  <c r="I32" i="41"/>
  <c r="G32" i="41"/>
  <c r="J32" i="41"/>
  <c r="K32" i="41"/>
  <c r="H32" i="41"/>
  <c r="F110" i="26"/>
  <c r="E110" i="26"/>
  <c r="H110" i="26"/>
  <c r="G110" i="26"/>
  <c r="K110" i="26"/>
  <c r="I110" i="26"/>
  <c r="C110" i="26"/>
  <c r="D110" i="26"/>
  <c r="J110" i="26"/>
  <c r="I27" i="40"/>
  <c r="J27" i="40"/>
  <c r="E27" i="40"/>
  <c r="F27" i="40"/>
  <c r="H27" i="40"/>
  <c r="K27" i="40"/>
  <c r="G27" i="40"/>
  <c r="D27" i="40"/>
  <c r="C27" i="40"/>
  <c r="D139" i="40"/>
  <c r="K139" i="40"/>
  <c r="F139" i="40"/>
  <c r="C139" i="40"/>
  <c r="H139" i="40"/>
  <c r="G139" i="40"/>
  <c r="I139" i="40"/>
  <c r="J139" i="40"/>
  <c r="E139" i="40"/>
  <c r="I172" i="28"/>
  <c r="C172" i="28"/>
  <c r="F172" i="28"/>
  <c r="K172" i="28"/>
  <c r="E172" i="28"/>
  <c r="H172" i="28"/>
  <c r="G172" i="28"/>
  <c r="D172" i="28"/>
  <c r="J172" i="28"/>
  <c r="J89" i="26"/>
  <c r="H89" i="26"/>
  <c r="E89" i="26"/>
  <c r="G89" i="26"/>
  <c r="I89" i="26"/>
  <c r="K89" i="26"/>
  <c r="C89" i="26"/>
  <c r="D89" i="26"/>
  <c r="F89" i="26"/>
  <c r="C44" i="19"/>
  <c r="I44" i="19"/>
  <c r="G44" i="19"/>
  <c r="J44" i="19"/>
  <c r="E44" i="19"/>
  <c r="F44" i="19"/>
  <c r="D44" i="19"/>
  <c r="K44" i="19"/>
  <c r="H44" i="19"/>
  <c r="K10" i="19"/>
  <c r="D10" i="19"/>
  <c r="G10" i="19"/>
  <c r="C10" i="19"/>
  <c r="I10" i="19"/>
  <c r="F10" i="19"/>
  <c r="E10" i="19"/>
  <c r="J10" i="19"/>
  <c r="H10" i="19"/>
  <c r="C105" i="23"/>
  <c r="H105" i="23"/>
  <c r="I105" i="23"/>
  <c r="F105" i="23"/>
  <c r="J105" i="23"/>
  <c r="D105" i="23"/>
  <c r="G105" i="23"/>
  <c r="K105" i="23"/>
  <c r="E105" i="23"/>
  <c r="K161" i="40"/>
  <c r="H161" i="40"/>
  <c r="G161" i="40"/>
  <c r="C161" i="40"/>
  <c r="D161" i="40"/>
  <c r="I161" i="40"/>
  <c r="E161" i="40"/>
  <c r="F161" i="40"/>
  <c r="J161" i="40"/>
  <c r="H139" i="21"/>
  <c r="D139" i="21"/>
  <c r="K139" i="21"/>
  <c r="J139" i="21"/>
  <c r="I139" i="21"/>
  <c r="C139" i="21"/>
  <c r="G139" i="21"/>
  <c r="F139" i="21"/>
  <c r="E139" i="21"/>
  <c r="I152" i="41"/>
  <c r="D152" i="41"/>
  <c r="G152" i="41"/>
  <c r="K152" i="41"/>
  <c r="F152" i="41"/>
  <c r="E152" i="41"/>
  <c r="C152" i="41"/>
  <c r="J152" i="41"/>
  <c r="H152" i="41"/>
  <c r="F15" i="23"/>
  <c r="I15" i="23"/>
  <c r="J15" i="23"/>
  <c r="H15" i="23"/>
  <c r="K15" i="23"/>
  <c r="D15" i="23"/>
  <c r="C15" i="23"/>
  <c r="E15" i="23"/>
  <c r="G15" i="23"/>
  <c r="I125" i="23"/>
  <c r="E125" i="23"/>
  <c r="G125" i="23"/>
  <c r="J125" i="23"/>
  <c r="D125" i="23"/>
  <c r="H125" i="23"/>
  <c r="K125" i="23"/>
  <c r="F125" i="23"/>
  <c r="C125" i="23"/>
  <c r="H100" i="26"/>
  <c r="I100" i="26"/>
  <c r="D100" i="26"/>
  <c r="K100" i="26"/>
  <c r="J100" i="26"/>
  <c r="G100" i="26"/>
  <c r="C100" i="26"/>
  <c r="F100" i="26"/>
  <c r="E100" i="26"/>
  <c r="C155" i="21"/>
  <c r="I155" i="21"/>
  <c r="G155" i="21"/>
  <c r="J155" i="21"/>
  <c r="E155" i="21"/>
  <c r="F155" i="21"/>
  <c r="K155" i="21"/>
  <c r="H155" i="21"/>
  <c r="D155" i="21"/>
  <c r="C34" i="28"/>
  <c r="K34" i="28"/>
  <c r="E34" i="28"/>
  <c r="I34" i="28"/>
  <c r="G34" i="28"/>
  <c r="D34" i="28"/>
  <c r="J34" i="28"/>
  <c r="F34" i="28"/>
  <c r="H34" i="28"/>
  <c r="J146" i="21"/>
  <c r="E146" i="21"/>
  <c r="I146" i="21"/>
  <c r="G146" i="21"/>
  <c r="C146" i="21"/>
  <c r="F146" i="21"/>
  <c r="K146" i="21"/>
  <c r="D146" i="21"/>
  <c r="H146" i="21"/>
  <c r="F86" i="26"/>
  <c r="C86" i="26"/>
  <c r="D86" i="26"/>
  <c r="G86" i="26"/>
  <c r="I86" i="26"/>
  <c r="E86" i="26"/>
  <c r="J86" i="26"/>
  <c r="H86" i="26"/>
  <c r="K86" i="26"/>
  <c r="F108" i="40"/>
  <c r="I108" i="40"/>
  <c r="D108" i="40"/>
  <c r="G108" i="40"/>
  <c r="J108" i="40"/>
  <c r="C108" i="40"/>
  <c r="H108" i="40"/>
  <c r="K108" i="40"/>
  <c r="E108" i="40"/>
  <c r="H79" i="41"/>
  <c r="I79" i="41"/>
  <c r="K79" i="41"/>
  <c r="E79" i="41"/>
  <c r="G79" i="41"/>
  <c r="D79" i="41"/>
  <c r="C79" i="41"/>
  <c r="F79" i="41"/>
  <c r="J79" i="41"/>
  <c r="K86" i="23"/>
  <c r="G86" i="23"/>
  <c r="F86" i="23"/>
  <c r="C86" i="23"/>
  <c r="D86" i="23"/>
  <c r="J86" i="23"/>
  <c r="H86" i="23"/>
  <c r="I86" i="23"/>
  <c r="E86" i="23"/>
  <c r="D104" i="41"/>
  <c r="G104" i="41"/>
  <c r="F104" i="41"/>
  <c r="K104" i="41"/>
  <c r="H104" i="41"/>
  <c r="C104" i="41"/>
  <c r="I104" i="41"/>
  <c r="J104" i="41"/>
  <c r="E104" i="41"/>
  <c r="J167" i="41"/>
  <c r="G167" i="41"/>
  <c r="E167" i="41"/>
  <c r="F167" i="41"/>
  <c r="C167" i="41"/>
  <c r="K167" i="41"/>
  <c r="D167" i="41"/>
  <c r="I167" i="41"/>
  <c r="H167" i="41"/>
  <c r="D37" i="19"/>
  <c r="I37" i="19"/>
  <c r="E37" i="19"/>
  <c r="F37" i="19"/>
  <c r="H37" i="19"/>
  <c r="J37" i="19"/>
  <c r="C37" i="19"/>
  <c r="K37" i="19"/>
  <c r="G37" i="19"/>
  <c r="J162" i="21"/>
  <c r="E162" i="21"/>
  <c r="H162" i="21"/>
  <c r="G162" i="21"/>
  <c r="K162" i="21"/>
  <c r="F162" i="21"/>
  <c r="C162" i="21"/>
  <c r="D162" i="21"/>
  <c r="I162" i="21"/>
  <c r="D64" i="28"/>
  <c r="H64" i="28"/>
  <c r="J64" i="28"/>
  <c r="C64" i="28"/>
  <c r="K64" i="28"/>
  <c r="I64" i="28"/>
  <c r="E64" i="28"/>
  <c r="G64" i="28"/>
  <c r="F64" i="28"/>
  <c r="E66" i="40"/>
  <c r="F66" i="40"/>
  <c r="G66" i="40"/>
  <c r="J66" i="40"/>
  <c r="C66" i="40"/>
  <c r="D66" i="40"/>
  <c r="K66" i="40"/>
  <c r="H66" i="40"/>
  <c r="I66" i="40"/>
  <c r="H17" i="19"/>
  <c r="E17" i="19"/>
  <c r="J17" i="19"/>
  <c r="K17" i="19"/>
  <c r="D17" i="19"/>
  <c r="G17" i="19"/>
  <c r="C17" i="19"/>
  <c r="I17" i="19"/>
  <c r="F17" i="19"/>
  <c r="D84" i="41"/>
  <c r="J84" i="41"/>
  <c r="I84" i="41"/>
  <c r="C84" i="41"/>
  <c r="F84" i="41"/>
  <c r="K84" i="41"/>
  <c r="E84" i="41"/>
  <c r="G84" i="41"/>
  <c r="H84" i="41"/>
  <c r="J22" i="23"/>
  <c r="H22" i="23"/>
  <c r="C22" i="23"/>
  <c r="I22" i="23"/>
  <c r="E22" i="23"/>
  <c r="G22" i="23"/>
  <c r="F22" i="23"/>
  <c r="D22" i="23"/>
  <c r="K22" i="23"/>
  <c r="D69" i="28"/>
  <c r="G69" i="28"/>
  <c r="K69" i="28"/>
  <c r="F69" i="28"/>
  <c r="C69" i="28"/>
  <c r="E69" i="28"/>
  <c r="I69" i="28"/>
  <c r="J69" i="28"/>
  <c r="H69" i="28"/>
  <c r="E55" i="41"/>
  <c r="I55" i="41"/>
  <c r="G55" i="41"/>
  <c r="J55" i="41"/>
  <c r="D55" i="41"/>
  <c r="K55" i="41"/>
  <c r="H55" i="41"/>
  <c r="F55" i="41"/>
  <c r="C55" i="41"/>
  <c r="F9" i="23"/>
  <c r="C9" i="23"/>
  <c r="K9" i="23"/>
  <c r="E9" i="23"/>
  <c r="I9" i="23"/>
  <c r="G9" i="23"/>
  <c r="J9" i="23"/>
  <c r="H9" i="23"/>
  <c r="D9" i="23"/>
  <c r="D112" i="21"/>
  <c r="I112" i="21"/>
  <c r="E112" i="21"/>
  <c r="K112" i="21"/>
  <c r="H112" i="21"/>
  <c r="J112" i="21"/>
  <c r="C112" i="21"/>
  <c r="F112" i="21"/>
  <c r="G112" i="21"/>
  <c r="H157" i="23"/>
  <c r="K157" i="23"/>
  <c r="D157" i="23"/>
  <c r="F157" i="23"/>
  <c r="C157" i="23"/>
  <c r="J157" i="23"/>
  <c r="G157" i="23"/>
  <c r="I157" i="23"/>
  <c r="E157" i="23"/>
  <c r="C166" i="23"/>
  <c r="D166" i="23"/>
  <c r="G166" i="23"/>
  <c r="E166" i="23"/>
  <c r="H166" i="23"/>
  <c r="I166" i="23"/>
  <c r="K166" i="23"/>
  <c r="J166" i="23"/>
  <c r="F166" i="23"/>
  <c r="AP158" i="28"/>
  <c r="AM158" i="28" s="1"/>
  <c r="AP68" i="28"/>
  <c r="AJ68" i="28" s="1"/>
  <c r="AP149" i="28"/>
  <c r="AH149" i="28" s="1"/>
  <c r="AP142" i="28"/>
  <c r="AO142" i="28" s="1"/>
  <c r="AP118" i="28"/>
  <c r="AI118" i="28" s="1"/>
  <c r="AP98" i="28"/>
  <c r="AP11" i="28"/>
  <c r="AN11" i="28" s="1"/>
  <c r="AP141" i="28"/>
  <c r="AM141" i="28" s="1"/>
  <c r="AP153" i="28"/>
  <c r="AP36" i="28"/>
  <c r="AF36" i="28" s="1"/>
  <c r="AP87" i="28"/>
  <c r="W87" i="28" s="1"/>
  <c r="AP4" i="23"/>
  <c r="X4" i="23" s="1"/>
  <c r="AP30" i="23"/>
  <c r="AL30" i="23" s="1"/>
  <c r="AP82" i="23"/>
  <c r="AE82" i="23" s="1"/>
  <c r="AP79" i="23"/>
  <c r="AC79" i="23" s="1"/>
  <c r="AP172" i="23"/>
  <c r="AL172" i="23" s="1"/>
  <c r="AP22" i="23"/>
  <c r="AE22" i="23" s="1"/>
  <c r="AP61" i="23"/>
  <c r="AK61" i="23" s="1"/>
  <c r="AP156" i="23"/>
  <c r="AP165" i="23"/>
  <c r="AP81" i="23"/>
  <c r="AP90" i="23"/>
  <c r="S67" i="28"/>
  <c r="N67" i="28"/>
  <c r="T67" i="28"/>
  <c r="Q67" i="28"/>
  <c r="P67" i="28"/>
  <c r="R67" i="28"/>
  <c r="O67" i="28"/>
  <c r="U67" i="28"/>
  <c r="M67" i="28"/>
  <c r="P105" i="28"/>
  <c r="R105" i="28"/>
  <c r="U105" i="28"/>
  <c r="S105" i="28"/>
  <c r="Q105" i="28"/>
  <c r="O105" i="28"/>
  <c r="T105" i="28"/>
  <c r="N105" i="28"/>
  <c r="M105" i="28"/>
  <c r="R62" i="28"/>
  <c r="O62" i="28"/>
  <c r="M62" i="28"/>
  <c r="U62" i="28"/>
  <c r="T62" i="28"/>
  <c r="P62" i="28"/>
  <c r="Q62" i="28"/>
  <c r="N62" i="28"/>
  <c r="S62" i="28"/>
  <c r="R6" i="28"/>
  <c r="U6" i="28"/>
  <c r="Q6" i="28"/>
  <c r="T6" i="28"/>
  <c r="M6" i="28"/>
  <c r="O6" i="28"/>
  <c r="P6" i="28"/>
  <c r="N6" i="28"/>
  <c r="S6" i="28"/>
  <c r="O25" i="28"/>
  <c r="T25" i="28"/>
  <c r="P25" i="28"/>
  <c r="R25" i="28"/>
  <c r="Q25" i="28"/>
  <c r="N25" i="28"/>
  <c r="U25" i="28"/>
  <c r="S25" i="28"/>
  <c r="M25" i="28"/>
  <c r="N104" i="28"/>
  <c r="S104" i="28"/>
  <c r="U104" i="28"/>
  <c r="T104" i="28"/>
  <c r="M104" i="28"/>
  <c r="R104" i="28"/>
  <c r="O104" i="28"/>
  <c r="P104" i="28"/>
  <c r="Q104" i="28"/>
  <c r="R16" i="28"/>
  <c r="N16" i="28"/>
  <c r="S16" i="28"/>
  <c r="O16" i="28"/>
  <c r="U16" i="28"/>
  <c r="T16" i="28"/>
  <c r="P16" i="28"/>
  <c r="M16" i="28"/>
  <c r="Q16" i="28"/>
  <c r="N164" i="28"/>
  <c r="S164" i="28"/>
  <c r="R164" i="28"/>
  <c r="O164" i="28"/>
  <c r="U164" i="28"/>
  <c r="T164" i="28"/>
  <c r="P164" i="28"/>
  <c r="M164" i="28"/>
  <c r="Q164" i="28"/>
  <c r="T36" i="28"/>
  <c r="M36" i="28"/>
  <c r="P36" i="28"/>
  <c r="Q36" i="28"/>
  <c r="N36" i="28"/>
  <c r="S36" i="28"/>
  <c r="R36" i="28"/>
  <c r="U36" i="28"/>
  <c r="O36" i="28"/>
  <c r="R156" i="28"/>
  <c r="P156" i="28"/>
  <c r="O156" i="28"/>
  <c r="N156" i="28"/>
  <c r="S156" i="28"/>
  <c r="U156" i="28"/>
  <c r="Q156" i="28"/>
  <c r="T156" i="28"/>
  <c r="M156" i="28"/>
  <c r="AP154" i="28"/>
  <c r="AP133" i="28"/>
  <c r="AL133" i="28" s="1"/>
  <c r="AP47" i="28"/>
  <c r="AK47" i="28" s="1"/>
  <c r="AP138" i="28"/>
  <c r="Y138" i="28" s="1"/>
  <c r="AP107" i="28"/>
  <c r="AN107" i="28" s="1"/>
  <c r="AP33" i="28"/>
  <c r="AG33" i="28" s="1"/>
  <c r="AP108" i="28"/>
  <c r="Y108" i="28" s="1"/>
  <c r="AP58" i="28"/>
  <c r="AJ58" i="28" s="1"/>
  <c r="AP143" i="28"/>
  <c r="AP147" i="28"/>
  <c r="AB147" i="28" s="1"/>
  <c r="AP49" i="28"/>
  <c r="AP21" i="23"/>
  <c r="AD21" i="23" s="1"/>
  <c r="AP139" i="23"/>
  <c r="AO139" i="23" s="1"/>
  <c r="AP154" i="23"/>
  <c r="AP24" i="23"/>
  <c r="X24" i="23" s="1"/>
  <c r="AP96" i="23"/>
  <c r="Z96" i="23" s="1"/>
  <c r="AP27" i="23"/>
  <c r="AE27" i="23" s="1"/>
  <c r="AP38" i="23"/>
  <c r="AP151" i="23"/>
  <c r="AN151" i="23" s="1"/>
  <c r="AP161" i="23"/>
  <c r="Z161" i="23" s="1"/>
  <c r="AP36" i="23"/>
  <c r="AJ36" i="23" s="1"/>
  <c r="AP72" i="23"/>
  <c r="U46" i="28"/>
  <c r="N46" i="28"/>
  <c r="P46" i="28"/>
  <c r="M46" i="28"/>
  <c r="S46" i="28"/>
  <c r="O46" i="28"/>
  <c r="T46" i="28"/>
  <c r="R46" i="28"/>
  <c r="Q46" i="28"/>
  <c r="T141" i="28"/>
  <c r="Q141" i="28"/>
  <c r="P141" i="28"/>
  <c r="R141" i="28"/>
  <c r="S141" i="28"/>
  <c r="M141" i="28"/>
  <c r="U141" i="28"/>
  <c r="N141" i="28"/>
  <c r="O141" i="28"/>
  <c r="M83" i="28"/>
  <c r="P83" i="28"/>
  <c r="R83" i="28"/>
  <c r="S83" i="28"/>
  <c r="U83" i="28"/>
  <c r="Q83" i="28"/>
  <c r="N83" i="28"/>
  <c r="T83" i="28"/>
  <c r="O83" i="28"/>
  <c r="U163" i="28"/>
  <c r="M163" i="28"/>
  <c r="O163" i="28"/>
  <c r="S163" i="28"/>
  <c r="T163" i="28"/>
  <c r="Q163" i="28"/>
  <c r="N163" i="28"/>
  <c r="P163" i="28"/>
  <c r="R163" i="28"/>
  <c r="R173" i="28"/>
  <c r="N173" i="28"/>
  <c r="M173" i="28"/>
  <c r="P173" i="28"/>
  <c r="T173" i="28"/>
  <c r="O173" i="28"/>
  <c r="S173" i="28"/>
  <c r="Q173" i="28"/>
  <c r="U173" i="28"/>
  <c r="R135" i="28"/>
  <c r="N135" i="28"/>
  <c r="M135" i="28"/>
  <c r="P135" i="28"/>
  <c r="T135" i="28"/>
  <c r="O135" i="28"/>
  <c r="S135" i="28"/>
  <c r="Q135" i="28"/>
  <c r="U135" i="28"/>
  <c r="S66" i="28"/>
  <c r="M66" i="28"/>
  <c r="Q66" i="28"/>
  <c r="T66" i="28"/>
  <c r="U66" i="28"/>
  <c r="N66" i="28"/>
  <c r="O66" i="28"/>
  <c r="R66" i="28"/>
  <c r="P66" i="28"/>
  <c r="S59" i="28"/>
  <c r="P59" i="28"/>
  <c r="T59" i="28"/>
  <c r="Q59" i="28"/>
  <c r="U59" i="28"/>
  <c r="O59" i="28"/>
  <c r="R59" i="28"/>
  <c r="M59" i="28"/>
  <c r="N59" i="28"/>
  <c r="O174" i="28"/>
  <c r="N174" i="28"/>
  <c r="S174" i="28"/>
  <c r="T174" i="28"/>
  <c r="R174" i="28"/>
  <c r="M174" i="28"/>
  <c r="U174" i="28"/>
  <c r="P174" i="28"/>
  <c r="Q174" i="28"/>
  <c r="U125" i="28"/>
  <c r="S125" i="28"/>
  <c r="Q125" i="28"/>
  <c r="N125" i="28"/>
  <c r="M125" i="28"/>
  <c r="O125" i="28"/>
  <c r="T125" i="28"/>
  <c r="P125" i="28"/>
  <c r="R125" i="28"/>
  <c r="U52" i="27"/>
  <c r="R52" i="27"/>
  <c r="Q52" i="27"/>
  <c r="S52" i="27"/>
  <c r="M52" i="27"/>
  <c r="O52" i="27"/>
  <c r="T52" i="27"/>
  <c r="P52" i="27"/>
  <c r="N52" i="27"/>
  <c r="N120" i="28"/>
  <c r="O120" i="28"/>
  <c r="T120" i="28"/>
  <c r="R120" i="28"/>
  <c r="S120" i="28"/>
  <c r="Q120" i="28"/>
  <c r="U120" i="28"/>
  <c r="P120" i="28"/>
  <c r="M120" i="28"/>
  <c r="AP14" i="28"/>
  <c r="AL14" i="28" s="1"/>
  <c r="AP105" i="28"/>
  <c r="Z105" i="28" s="1"/>
  <c r="AP24" i="28"/>
  <c r="AB24" i="28" s="1"/>
  <c r="AP120" i="28"/>
  <c r="Z120" i="28" s="1"/>
  <c r="AP41" i="28"/>
  <c r="AM41" i="28" s="1"/>
  <c r="AP81" i="28"/>
  <c r="AE81" i="28" s="1"/>
  <c r="AP16" i="28"/>
  <c r="AP72" i="28"/>
  <c r="Z72" i="28" s="1"/>
  <c r="AP18" i="28"/>
  <c r="AK18" i="28" s="1"/>
  <c r="AP69" i="28"/>
  <c r="AP88" i="28"/>
  <c r="AP37" i="23"/>
  <c r="AC37" i="23" s="1"/>
  <c r="AP31" i="23"/>
  <c r="AK31" i="23" s="1"/>
  <c r="AP63" i="23"/>
  <c r="AC63" i="23" s="1"/>
  <c r="AP152" i="23"/>
  <c r="AP177" i="23"/>
  <c r="AL177" i="23" s="1"/>
  <c r="AP100" i="23"/>
  <c r="AL100" i="23" s="1"/>
  <c r="AP120" i="23"/>
  <c r="W120" i="23" s="1"/>
  <c r="AP166" i="23"/>
  <c r="AP170" i="23"/>
  <c r="AK170" i="23" s="1"/>
  <c r="AP150" i="23"/>
  <c r="AJ150" i="23" s="1"/>
  <c r="AP163" i="23"/>
  <c r="AI163" i="23" s="1"/>
  <c r="K44" i="28"/>
  <c r="I44" i="28"/>
  <c r="C44" i="28"/>
  <c r="D44" i="28"/>
  <c r="G44" i="28"/>
  <c r="E44" i="28"/>
  <c r="J44" i="28"/>
  <c r="H44" i="28"/>
  <c r="F44" i="28"/>
  <c r="F32" i="19"/>
  <c r="G32" i="19"/>
  <c r="D32" i="19"/>
  <c r="E32" i="19"/>
  <c r="H32" i="19"/>
  <c r="I32" i="19"/>
  <c r="K32" i="19"/>
  <c r="J32" i="19"/>
  <c r="C32" i="19"/>
  <c r="I28" i="28"/>
  <c r="H28" i="28"/>
  <c r="C28" i="28"/>
  <c r="K28" i="28"/>
  <c r="E28" i="28"/>
  <c r="J28" i="28"/>
  <c r="G28" i="28"/>
  <c r="D28" i="28"/>
  <c r="F28" i="28"/>
  <c r="K142" i="21"/>
  <c r="I142" i="21"/>
  <c r="H142" i="21"/>
  <c r="E142" i="21"/>
  <c r="C142" i="21"/>
  <c r="F142" i="21"/>
  <c r="J142" i="21"/>
  <c r="G142" i="21"/>
  <c r="D142" i="21"/>
  <c r="G108" i="26"/>
  <c r="D108" i="26"/>
  <c r="J108" i="26"/>
  <c r="K108" i="26"/>
  <c r="I108" i="26"/>
  <c r="E108" i="26"/>
  <c r="C108" i="26"/>
  <c r="F108" i="26"/>
  <c r="H108" i="26"/>
  <c r="G68" i="23"/>
  <c r="E68" i="23"/>
  <c r="C68" i="23"/>
  <c r="F68" i="23"/>
  <c r="K68" i="23"/>
  <c r="H68" i="23"/>
  <c r="J68" i="23"/>
  <c r="D68" i="23"/>
  <c r="I68" i="23"/>
  <c r="I35" i="26"/>
  <c r="K35" i="26"/>
  <c r="D35" i="26"/>
  <c r="C35" i="26"/>
  <c r="E35" i="26"/>
  <c r="J35" i="26"/>
  <c r="G35" i="26"/>
  <c r="F35" i="26"/>
  <c r="H35" i="26"/>
  <c r="D85" i="40"/>
  <c r="G85" i="40"/>
  <c r="F85" i="40"/>
  <c r="C85" i="40"/>
  <c r="H85" i="40"/>
  <c r="E85" i="40"/>
  <c r="I85" i="40"/>
  <c r="K85" i="40"/>
  <c r="J85" i="40"/>
  <c r="J114" i="40"/>
  <c r="E114" i="40"/>
  <c r="K114" i="40"/>
  <c r="G114" i="40"/>
  <c r="I114" i="40"/>
  <c r="H114" i="40"/>
  <c r="D114" i="40"/>
  <c r="F114" i="40"/>
  <c r="C114" i="40"/>
  <c r="C11" i="26"/>
  <c r="J11" i="26"/>
  <c r="D11" i="26"/>
  <c r="K11" i="26"/>
  <c r="I11" i="26"/>
  <c r="E11" i="26"/>
  <c r="G11" i="26"/>
  <c r="F11" i="26"/>
  <c r="H11" i="26"/>
  <c r="G117" i="41"/>
  <c r="J117" i="41"/>
  <c r="C117" i="41"/>
  <c r="E117" i="41"/>
  <c r="F117" i="41"/>
  <c r="H117" i="41"/>
  <c r="I117" i="41"/>
  <c r="D117" i="41"/>
  <c r="K117" i="41"/>
  <c r="F174" i="26"/>
  <c r="I174" i="26"/>
  <c r="G174" i="26"/>
  <c r="E174" i="26"/>
  <c r="J174" i="26"/>
  <c r="H174" i="26"/>
  <c r="K174" i="26"/>
  <c r="D174" i="26"/>
  <c r="C174" i="26"/>
  <c r="H137" i="21"/>
  <c r="I137" i="21"/>
  <c r="K137" i="21"/>
  <c r="D137" i="21"/>
  <c r="C137" i="21"/>
  <c r="J137" i="21"/>
  <c r="E137" i="21"/>
  <c r="F137" i="21"/>
  <c r="G137" i="21"/>
  <c r="E147" i="28"/>
  <c r="D147" i="28"/>
  <c r="F147" i="28"/>
  <c r="C147" i="28"/>
  <c r="K147" i="28"/>
  <c r="I147" i="28"/>
  <c r="H147" i="28"/>
  <c r="G147" i="28"/>
  <c r="J147" i="28"/>
  <c r="D166" i="26"/>
  <c r="E166" i="26"/>
  <c r="K166" i="26"/>
  <c r="G166" i="26"/>
  <c r="I166" i="26"/>
  <c r="C166" i="26"/>
  <c r="H166" i="26"/>
  <c r="J166" i="26"/>
  <c r="F166" i="26"/>
  <c r="G19" i="19"/>
  <c r="C19" i="19"/>
  <c r="I19" i="19"/>
  <c r="F19" i="19"/>
  <c r="H19" i="19"/>
  <c r="E19" i="19"/>
  <c r="D19" i="19"/>
  <c r="J19" i="19"/>
  <c r="K19" i="19"/>
  <c r="G38" i="40"/>
  <c r="F38" i="40"/>
  <c r="H38" i="40"/>
  <c r="D38" i="40"/>
  <c r="K38" i="40"/>
  <c r="J38" i="40"/>
  <c r="C38" i="40"/>
  <c r="E38" i="40"/>
  <c r="I38" i="40"/>
  <c r="I89" i="41"/>
  <c r="K89" i="41"/>
  <c r="E89" i="41"/>
  <c r="G89" i="41"/>
  <c r="D89" i="41"/>
  <c r="J89" i="41"/>
  <c r="C89" i="41"/>
  <c r="F89" i="41"/>
  <c r="H89" i="41"/>
  <c r="H136" i="40"/>
  <c r="G136" i="40"/>
  <c r="D136" i="40"/>
  <c r="K136" i="40"/>
  <c r="I136" i="40"/>
  <c r="C136" i="40"/>
  <c r="J136" i="40"/>
  <c r="F136" i="40"/>
  <c r="E136" i="40"/>
  <c r="D29" i="19"/>
  <c r="H29" i="19"/>
  <c r="J29" i="19"/>
  <c r="E29" i="19"/>
  <c r="I29" i="19"/>
  <c r="G29" i="19"/>
  <c r="C29" i="19"/>
  <c r="K29" i="19"/>
  <c r="F29" i="19"/>
  <c r="I64" i="40"/>
  <c r="F64" i="40"/>
  <c r="H64" i="40"/>
  <c r="G64" i="40"/>
  <c r="C64" i="40"/>
  <c r="K64" i="40"/>
  <c r="D64" i="40"/>
  <c r="E64" i="40"/>
  <c r="J64" i="40"/>
  <c r="K121" i="21"/>
  <c r="J121" i="21"/>
  <c r="G121" i="21"/>
  <c r="C121" i="21"/>
  <c r="I121" i="21"/>
  <c r="F121" i="21"/>
  <c r="D121" i="21"/>
  <c r="H121" i="21"/>
  <c r="E121" i="21"/>
  <c r="K92" i="21"/>
  <c r="J92" i="21"/>
  <c r="E92" i="21"/>
  <c r="C92" i="21"/>
  <c r="G92" i="21"/>
  <c r="I92" i="21"/>
  <c r="F92" i="21"/>
  <c r="H92" i="21"/>
  <c r="D92" i="21"/>
  <c r="J26" i="23"/>
  <c r="E26" i="23"/>
  <c r="F26" i="23"/>
  <c r="I26" i="23"/>
  <c r="D26" i="23"/>
  <c r="G26" i="23"/>
  <c r="K26" i="23"/>
  <c r="H26" i="23"/>
  <c r="C26" i="23"/>
  <c r="C45" i="23"/>
  <c r="H45" i="23"/>
  <c r="J45" i="23"/>
  <c r="I45" i="23"/>
  <c r="F45" i="23"/>
  <c r="G45" i="23"/>
  <c r="E45" i="23"/>
  <c r="K45" i="23"/>
  <c r="D45" i="23"/>
  <c r="F142" i="28"/>
  <c r="H142" i="28"/>
  <c r="C142" i="28"/>
  <c r="E142" i="28"/>
  <c r="K142" i="28"/>
  <c r="G142" i="28"/>
  <c r="I142" i="28"/>
  <c r="J142" i="28"/>
  <c r="D142" i="28"/>
  <c r="C2" i="23"/>
  <c r="F2" i="23"/>
  <c r="K2" i="23"/>
  <c r="D2" i="23"/>
  <c r="G2" i="23"/>
  <c r="I2" i="23"/>
  <c r="H2" i="23"/>
  <c r="J2" i="23"/>
  <c r="E2" i="23"/>
  <c r="D47" i="26"/>
  <c r="G47" i="26"/>
  <c r="K47" i="26"/>
  <c r="H47" i="26"/>
  <c r="C47" i="26"/>
  <c r="J47" i="26"/>
  <c r="E47" i="26"/>
  <c r="F47" i="26"/>
  <c r="I47" i="26"/>
  <c r="J77" i="28"/>
  <c r="I77" i="28"/>
  <c r="E77" i="28"/>
  <c r="G77" i="28"/>
  <c r="F77" i="28"/>
  <c r="K77" i="28"/>
  <c r="H77" i="28"/>
  <c r="C77" i="28"/>
  <c r="D77" i="28"/>
  <c r="J116" i="21"/>
  <c r="E116" i="21"/>
  <c r="G116" i="21"/>
  <c r="C116" i="21"/>
  <c r="H116" i="21"/>
  <c r="F116" i="21"/>
  <c r="K116" i="21"/>
  <c r="I116" i="21"/>
  <c r="D116" i="21"/>
  <c r="F177" i="26"/>
  <c r="G177" i="26"/>
  <c r="K177" i="26"/>
  <c r="H177" i="26"/>
  <c r="C177" i="26"/>
  <c r="J177" i="26"/>
  <c r="I177" i="26"/>
  <c r="E177" i="26"/>
  <c r="D177" i="26"/>
  <c r="J130" i="28"/>
  <c r="F130" i="28"/>
  <c r="H130" i="28"/>
  <c r="G130" i="28"/>
  <c r="C130" i="28"/>
  <c r="K130" i="28"/>
  <c r="D130" i="28"/>
  <c r="E130" i="28"/>
  <c r="I130" i="28"/>
  <c r="F21" i="26"/>
  <c r="K21" i="26"/>
  <c r="H21" i="26"/>
  <c r="J21" i="26"/>
  <c r="D21" i="26"/>
  <c r="I21" i="26"/>
  <c r="G21" i="26"/>
  <c r="E21" i="26"/>
  <c r="C21" i="26"/>
  <c r="I80" i="28"/>
  <c r="E80" i="28"/>
  <c r="H80" i="28"/>
  <c r="G80" i="28"/>
  <c r="D80" i="28"/>
  <c r="K80" i="28"/>
  <c r="F80" i="28"/>
  <c r="J80" i="28"/>
  <c r="C80" i="28"/>
  <c r="F51" i="23"/>
  <c r="H51" i="23"/>
  <c r="D51" i="23"/>
  <c r="I51" i="23"/>
  <c r="J51" i="23"/>
  <c r="K51" i="23"/>
  <c r="G51" i="23"/>
  <c r="E51" i="23"/>
  <c r="C51" i="23"/>
  <c r="F143" i="26"/>
  <c r="J143" i="26"/>
  <c r="H143" i="26"/>
  <c r="E143" i="26"/>
  <c r="I143" i="26"/>
  <c r="G143" i="26"/>
  <c r="C143" i="26"/>
  <c r="K143" i="26"/>
  <c r="D143" i="26"/>
  <c r="H93" i="41"/>
  <c r="I93" i="41"/>
  <c r="K93" i="41"/>
  <c r="C93" i="41"/>
  <c r="E93" i="41"/>
  <c r="D93" i="41"/>
  <c r="F93" i="41"/>
  <c r="J93" i="41"/>
  <c r="G93" i="41"/>
  <c r="G18" i="26"/>
  <c r="J18" i="26"/>
  <c r="E18" i="26"/>
  <c r="H18" i="26"/>
  <c r="D18" i="26"/>
  <c r="C18" i="26"/>
  <c r="K18" i="26"/>
  <c r="I18" i="26"/>
  <c r="F18" i="26"/>
  <c r="F47" i="19"/>
  <c r="C47" i="19"/>
  <c r="H47" i="19"/>
  <c r="E47" i="19"/>
  <c r="G47" i="19"/>
  <c r="K47" i="19"/>
  <c r="D47" i="19"/>
  <c r="J47" i="19"/>
  <c r="I47" i="19"/>
  <c r="D91" i="23"/>
  <c r="J91" i="23"/>
  <c r="I91" i="23"/>
  <c r="G91" i="23"/>
  <c r="H91" i="23"/>
  <c r="K91" i="23"/>
  <c r="C91" i="23"/>
  <c r="F91" i="23"/>
  <c r="E91" i="23"/>
  <c r="K81" i="41"/>
  <c r="F81" i="41"/>
  <c r="J81" i="41"/>
  <c r="D81" i="41"/>
  <c r="G81" i="41"/>
  <c r="E81" i="41"/>
  <c r="H81" i="41"/>
  <c r="I81" i="41"/>
  <c r="C81" i="41"/>
  <c r="D42" i="23"/>
  <c r="K42" i="23"/>
  <c r="J42" i="23"/>
  <c r="C42" i="23"/>
  <c r="I42" i="23"/>
  <c r="H42" i="23"/>
  <c r="E42" i="23"/>
  <c r="G42" i="23"/>
  <c r="F42" i="23"/>
  <c r="E116" i="23"/>
  <c r="H116" i="23"/>
  <c r="I116" i="23"/>
  <c r="G116" i="23"/>
  <c r="K116" i="23"/>
  <c r="C116" i="23"/>
  <c r="F116" i="23"/>
  <c r="D116" i="23"/>
  <c r="J116" i="23"/>
  <c r="F167" i="40"/>
  <c r="C167" i="40"/>
  <c r="J167" i="40"/>
  <c r="E167" i="40"/>
  <c r="G167" i="40"/>
  <c r="H167" i="40"/>
  <c r="I167" i="40"/>
  <c r="D167" i="40"/>
  <c r="K167" i="40"/>
  <c r="E125" i="28"/>
  <c r="J125" i="28"/>
  <c r="H125" i="28"/>
  <c r="G125" i="28"/>
  <c r="C125" i="28"/>
  <c r="K125" i="28"/>
  <c r="D125" i="28"/>
  <c r="I125" i="28"/>
  <c r="F125" i="28"/>
  <c r="F102" i="26"/>
  <c r="J102" i="26"/>
  <c r="I102" i="26"/>
  <c r="G102" i="26"/>
  <c r="D102" i="26"/>
  <c r="K102" i="26"/>
  <c r="E102" i="26"/>
  <c r="C102" i="26"/>
  <c r="H102" i="26"/>
  <c r="C168" i="21"/>
  <c r="E168" i="21"/>
  <c r="G168" i="21"/>
  <c r="J168" i="21"/>
  <c r="I168" i="21"/>
  <c r="F168" i="21"/>
  <c r="H168" i="21"/>
  <c r="D168" i="21"/>
  <c r="K168" i="21"/>
  <c r="F12" i="19"/>
  <c r="G12" i="19"/>
  <c r="D12" i="19"/>
  <c r="H12" i="19"/>
  <c r="E12" i="19"/>
  <c r="I12" i="19"/>
  <c r="K12" i="19"/>
  <c r="J12" i="19"/>
  <c r="C12" i="19"/>
  <c r="H117" i="23"/>
  <c r="K117" i="23"/>
  <c r="E117" i="23"/>
  <c r="F117" i="23"/>
  <c r="C117" i="23"/>
  <c r="D117" i="23"/>
  <c r="I117" i="23"/>
  <c r="G117" i="23"/>
  <c r="J117" i="23"/>
  <c r="G144" i="28"/>
  <c r="K144" i="28"/>
  <c r="F144" i="28"/>
  <c r="H144" i="28"/>
  <c r="J144" i="28"/>
  <c r="C144" i="28"/>
  <c r="E144" i="28"/>
  <c r="I144" i="28"/>
  <c r="D144" i="28"/>
  <c r="H143" i="21"/>
  <c r="I143" i="21"/>
  <c r="D143" i="21"/>
  <c r="K143" i="21"/>
  <c r="J143" i="21"/>
  <c r="G143" i="21"/>
  <c r="C143" i="21"/>
  <c r="E143" i="21"/>
  <c r="F143" i="21"/>
  <c r="F33" i="40"/>
  <c r="C33" i="40"/>
  <c r="E33" i="40"/>
  <c r="I33" i="40"/>
  <c r="G33" i="40"/>
  <c r="J33" i="40"/>
  <c r="D33" i="40"/>
  <c r="K33" i="40"/>
  <c r="H33" i="40"/>
  <c r="H147" i="41"/>
  <c r="F147" i="41"/>
  <c r="J147" i="41"/>
  <c r="I147" i="41"/>
  <c r="G147" i="41"/>
  <c r="D147" i="41"/>
  <c r="C147" i="41"/>
  <c r="E147" i="41"/>
  <c r="K147" i="41"/>
  <c r="D112" i="28"/>
  <c r="C112" i="28"/>
  <c r="I112" i="28"/>
  <c r="J112" i="28"/>
  <c r="H112" i="28"/>
  <c r="E112" i="28"/>
  <c r="F112" i="28"/>
  <c r="K112" i="28"/>
  <c r="G112" i="28"/>
  <c r="K152" i="23"/>
  <c r="E152" i="23"/>
  <c r="C152" i="23"/>
  <c r="F152" i="23"/>
  <c r="G152" i="23"/>
  <c r="D152" i="23"/>
  <c r="J152" i="23"/>
  <c r="H152" i="23"/>
  <c r="I152" i="23"/>
  <c r="K5" i="41"/>
  <c r="E5" i="41"/>
  <c r="C5" i="41"/>
  <c r="D5" i="41"/>
  <c r="G5" i="41"/>
  <c r="I5" i="41"/>
  <c r="F5" i="41"/>
  <c r="H5" i="41"/>
  <c r="J5" i="41"/>
  <c r="E145" i="28"/>
  <c r="C145" i="28"/>
  <c r="J145" i="28"/>
  <c r="I145" i="28"/>
  <c r="G145" i="28"/>
  <c r="F145" i="28"/>
  <c r="D145" i="28"/>
  <c r="K145" i="28"/>
  <c r="H145" i="28"/>
  <c r="K98" i="26"/>
  <c r="D98" i="26"/>
  <c r="G98" i="26"/>
  <c r="C98" i="26"/>
  <c r="H98" i="26"/>
  <c r="I98" i="26"/>
  <c r="F98" i="26"/>
  <c r="E98" i="26"/>
  <c r="J98" i="26"/>
  <c r="G34" i="19"/>
  <c r="C34" i="19"/>
  <c r="I34" i="19"/>
  <c r="F34" i="19"/>
  <c r="D34" i="19"/>
  <c r="H34" i="19"/>
  <c r="J34" i="19"/>
  <c r="E34" i="19"/>
  <c r="K34" i="19"/>
  <c r="F40" i="41"/>
  <c r="H40" i="41"/>
  <c r="K40" i="41"/>
  <c r="G40" i="41"/>
  <c r="J40" i="41"/>
  <c r="C40" i="41"/>
  <c r="D40" i="41"/>
  <c r="E40" i="41"/>
  <c r="I40" i="41"/>
  <c r="J177" i="28"/>
  <c r="I177" i="28"/>
  <c r="F177" i="28"/>
  <c r="G177" i="28"/>
  <c r="E177" i="28"/>
  <c r="K177" i="28"/>
  <c r="H177" i="28"/>
  <c r="C177" i="28"/>
  <c r="D177" i="28"/>
  <c r="G55" i="23"/>
  <c r="D55" i="23"/>
  <c r="E55" i="23"/>
  <c r="J55" i="23"/>
  <c r="I55" i="23"/>
  <c r="C55" i="23"/>
  <c r="K55" i="23"/>
  <c r="H55" i="23"/>
  <c r="F55" i="23"/>
  <c r="K122" i="23"/>
  <c r="I122" i="23"/>
  <c r="C122" i="23"/>
  <c r="G122" i="23"/>
  <c r="D122" i="23"/>
  <c r="E122" i="23"/>
  <c r="F122" i="23"/>
  <c r="H122" i="23"/>
  <c r="J122" i="23"/>
  <c r="D170" i="28"/>
  <c r="K170" i="28"/>
  <c r="I170" i="28"/>
  <c r="C170" i="28"/>
  <c r="J170" i="28"/>
  <c r="F170" i="28"/>
  <c r="E170" i="28"/>
  <c r="H170" i="28"/>
  <c r="G170" i="28"/>
  <c r="H4" i="23"/>
  <c r="D4" i="23"/>
  <c r="K4" i="23"/>
  <c r="G4" i="23"/>
  <c r="E4" i="23"/>
  <c r="C4" i="23"/>
  <c r="F4" i="23"/>
  <c r="I4" i="23"/>
  <c r="J4" i="23"/>
  <c r="E74" i="23"/>
  <c r="H74" i="23"/>
  <c r="K74" i="23"/>
  <c r="J74" i="23"/>
  <c r="I74" i="23"/>
  <c r="G74" i="23"/>
  <c r="C74" i="23"/>
  <c r="D74" i="23"/>
  <c r="F74" i="23"/>
  <c r="F3" i="41"/>
  <c r="I3" i="41"/>
  <c r="J3" i="41"/>
  <c r="E3" i="41"/>
  <c r="H3" i="41"/>
  <c r="C3" i="41"/>
  <c r="G3" i="41"/>
  <c r="D3" i="41"/>
  <c r="K3" i="41"/>
  <c r="K170" i="40"/>
  <c r="H170" i="40"/>
  <c r="C170" i="40"/>
  <c r="D170" i="40"/>
  <c r="F170" i="40"/>
  <c r="E170" i="40"/>
  <c r="J170" i="40"/>
  <c r="G170" i="40"/>
  <c r="I170" i="40"/>
  <c r="E46" i="40"/>
  <c r="J46" i="40"/>
  <c r="G46" i="40"/>
  <c r="I46" i="40"/>
  <c r="F46" i="40"/>
  <c r="D46" i="40"/>
  <c r="H46" i="40"/>
  <c r="C46" i="40"/>
  <c r="K46" i="40"/>
  <c r="F143" i="23"/>
  <c r="D143" i="23"/>
  <c r="J143" i="23"/>
  <c r="H143" i="23"/>
  <c r="K143" i="23"/>
  <c r="I143" i="23"/>
  <c r="C143" i="23"/>
  <c r="E143" i="23"/>
  <c r="G143" i="23"/>
  <c r="K151" i="28"/>
  <c r="H151" i="28"/>
  <c r="C151" i="28"/>
  <c r="D151" i="28"/>
  <c r="E151" i="28"/>
  <c r="I151" i="28"/>
  <c r="F151" i="28"/>
  <c r="G151" i="28"/>
  <c r="J151" i="28"/>
  <c r="G77" i="40"/>
  <c r="F77" i="40"/>
  <c r="D77" i="40"/>
  <c r="H77" i="40"/>
  <c r="E77" i="40"/>
  <c r="C77" i="40"/>
  <c r="K77" i="40"/>
  <c r="J77" i="40"/>
  <c r="I77" i="40"/>
  <c r="I142" i="26"/>
  <c r="C142" i="26"/>
  <c r="J142" i="26"/>
  <c r="D142" i="26"/>
  <c r="G142" i="26"/>
  <c r="F142" i="26"/>
  <c r="E142" i="26"/>
  <c r="H142" i="26"/>
  <c r="K142" i="26"/>
  <c r="F115" i="26"/>
  <c r="H115" i="26"/>
  <c r="D115" i="26"/>
  <c r="J115" i="26"/>
  <c r="E115" i="26"/>
  <c r="K115" i="26"/>
  <c r="G115" i="26"/>
  <c r="C115" i="26"/>
  <c r="I115" i="26"/>
  <c r="D4" i="28"/>
  <c r="K4" i="28"/>
  <c r="J4" i="28"/>
  <c r="H4" i="28"/>
  <c r="I4" i="28"/>
  <c r="C4" i="28"/>
  <c r="E4" i="28"/>
  <c r="G4" i="28"/>
  <c r="F4" i="28"/>
  <c r="G25" i="28"/>
  <c r="E25" i="28"/>
  <c r="C25" i="28"/>
  <c r="D25" i="28"/>
  <c r="K25" i="28"/>
  <c r="J25" i="28"/>
  <c r="H25" i="28"/>
  <c r="I25" i="28"/>
  <c r="F25" i="28"/>
  <c r="G88" i="40"/>
  <c r="J88" i="40"/>
  <c r="I88" i="40"/>
  <c r="H88" i="40"/>
  <c r="E88" i="40"/>
  <c r="F88" i="40"/>
  <c r="K88" i="40"/>
  <c r="C88" i="40"/>
  <c r="D88" i="40"/>
  <c r="H116" i="41"/>
  <c r="K116" i="41"/>
  <c r="E116" i="41"/>
  <c r="G116" i="41"/>
  <c r="D116" i="41"/>
  <c r="J116" i="41"/>
  <c r="C116" i="41"/>
  <c r="F116" i="41"/>
  <c r="I116" i="41"/>
  <c r="J57" i="21"/>
  <c r="H57" i="21"/>
  <c r="G57" i="21"/>
  <c r="C57" i="21"/>
  <c r="K57" i="21"/>
  <c r="I57" i="21"/>
  <c r="F57" i="21"/>
  <c r="E57" i="21"/>
  <c r="D57" i="21"/>
  <c r="D39" i="23"/>
  <c r="F39" i="23"/>
  <c r="I39" i="23"/>
  <c r="G39" i="23"/>
  <c r="C39" i="23"/>
  <c r="K39" i="23"/>
  <c r="J39" i="23"/>
  <c r="E39" i="23"/>
  <c r="H39" i="23"/>
  <c r="G93" i="26"/>
  <c r="I93" i="26"/>
  <c r="F93" i="26"/>
  <c r="K93" i="26"/>
  <c r="H93" i="26"/>
  <c r="J93" i="26"/>
  <c r="C93" i="26"/>
  <c r="E93" i="26"/>
  <c r="D93" i="26"/>
  <c r="I105" i="25"/>
  <c r="C105" i="25"/>
  <c r="K105" i="25"/>
  <c r="H105" i="25"/>
  <c r="F105" i="25"/>
  <c r="G105" i="25"/>
  <c r="E105" i="25"/>
  <c r="D105" i="25"/>
  <c r="J105" i="25"/>
  <c r="H27" i="23"/>
  <c r="D27" i="23"/>
  <c r="J27" i="23"/>
  <c r="C27" i="23"/>
  <c r="G27" i="23"/>
  <c r="E27" i="23"/>
  <c r="K27" i="23"/>
  <c r="I27" i="23"/>
  <c r="F27" i="23"/>
  <c r="F85" i="26"/>
  <c r="K85" i="26"/>
  <c r="I85" i="26"/>
  <c r="C85" i="26"/>
  <c r="H85" i="26"/>
  <c r="J85" i="26"/>
  <c r="D85" i="26"/>
  <c r="G85" i="26"/>
  <c r="E85" i="26"/>
  <c r="H161" i="21"/>
  <c r="D161" i="21"/>
  <c r="K161" i="21"/>
  <c r="J161" i="21"/>
  <c r="G161" i="21"/>
  <c r="C161" i="21"/>
  <c r="E161" i="21"/>
  <c r="I161" i="21"/>
  <c r="F161" i="21"/>
  <c r="J30" i="40"/>
  <c r="E30" i="40"/>
  <c r="K30" i="40"/>
  <c r="G30" i="40"/>
  <c r="I30" i="40"/>
  <c r="C30" i="40"/>
  <c r="H30" i="40"/>
  <c r="F30" i="40"/>
  <c r="D30" i="40"/>
  <c r="E50" i="40"/>
  <c r="J50" i="40"/>
  <c r="I50" i="40"/>
  <c r="F50" i="40"/>
  <c r="H50" i="40"/>
  <c r="G50" i="40"/>
  <c r="C50" i="40"/>
  <c r="K50" i="40"/>
  <c r="D50" i="40"/>
  <c r="E161" i="28"/>
  <c r="C161" i="28"/>
  <c r="F161" i="28"/>
  <c r="I161" i="28"/>
  <c r="H161" i="28"/>
  <c r="G161" i="28"/>
  <c r="J161" i="28"/>
  <c r="K161" i="28"/>
  <c r="D161" i="28"/>
  <c r="D78" i="25"/>
  <c r="K78" i="25"/>
  <c r="H78" i="25"/>
  <c r="C78" i="25"/>
  <c r="E78" i="25"/>
  <c r="F78" i="25"/>
  <c r="J78" i="25"/>
  <c r="I78" i="25"/>
  <c r="G78" i="25"/>
  <c r="D141" i="21"/>
  <c r="I141" i="21"/>
  <c r="E141" i="21"/>
  <c r="K141" i="21"/>
  <c r="H141" i="21"/>
  <c r="J141" i="21"/>
  <c r="C141" i="21"/>
  <c r="G141" i="21"/>
  <c r="F141" i="21"/>
  <c r="I78" i="21"/>
  <c r="D78" i="21"/>
  <c r="H78" i="21"/>
  <c r="E78" i="21"/>
  <c r="C78" i="21"/>
  <c r="K78" i="21"/>
  <c r="F78" i="21"/>
  <c r="G78" i="21"/>
  <c r="J78" i="21"/>
  <c r="C153" i="21"/>
  <c r="E153" i="21"/>
  <c r="I153" i="21"/>
  <c r="F153" i="21"/>
  <c r="H153" i="21"/>
  <c r="D153" i="21"/>
  <c r="K153" i="21"/>
  <c r="J153" i="21"/>
  <c r="G153" i="21"/>
  <c r="K66" i="23"/>
  <c r="J66" i="23"/>
  <c r="C66" i="23"/>
  <c r="D66" i="23"/>
  <c r="E66" i="23"/>
  <c r="H66" i="23"/>
  <c r="F66" i="23"/>
  <c r="I66" i="23"/>
  <c r="G66" i="23"/>
  <c r="K61" i="41"/>
  <c r="D61" i="41"/>
  <c r="F61" i="41"/>
  <c r="C61" i="41"/>
  <c r="J61" i="41"/>
  <c r="I61" i="41"/>
  <c r="H61" i="41"/>
  <c r="G61" i="41"/>
  <c r="E61" i="41"/>
  <c r="J32" i="23"/>
  <c r="C32" i="23"/>
  <c r="I32" i="23"/>
  <c r="D32" i="23"/>
  <c r="H32" i="23"/>
  <c r="G32" i="23"/>
  <c r="E32" i="23"/>
  <c r="K32" i="23"/>
  <c r="F32" i="23"/>
  <c r="E157" i="26"/>
  <c r="D157" i="26"/>
  <c r="H157" i="26"/>
  <c r="C157" i="26"/>
  <c r="K157" i="26"/>
  <c r="J157" i="26"/>
  <c r="I157" i="26"/>
  <c r="G157" i="26"/>
  <c r="F157" i="26"/>
  <c r="J145" i="41"/>
  <c r="C145" i="41"/>
  <c r="F145" i="41"/>
  <c r="I145" i="41"/>
  <c r="G145" i="41"/>
  <c r="D145" i="41"/>
  <c r="K145" i="41"/>
  <c r="H145" i="41"/>
  <c r="E145" i="41"/>
  <c r="G129" i="28"/>
  <c r="F129" i="28"/>
  <c r="J129" i="28"/>
  <c r="D129" i="28"/>
  <c r="H129" i="28"/>
  <c r="E129" i="28"/>
  <c r="C129" i="28"/>
  <c r="I129" i="28"/>
  <c r="K129" i="28"/>
  <c r="AP156" i="28"/>
  <c r="AB156" i="28" s="1"/>
  <c r="AP90" i="28"/>
  <c r="AM90" i="28" s="1"/>
  <c r="AP165" i="28"/>
  <c r="AO165" i="28" s="1"/>
  <c r="AP83" i="28"/>
  <c r="AL83" i="28" s="1"/>
  <c r="AP89" i="28"/>
  <c r="AP131" i="28"/>
  <c r="AP84" i="28"/>
  <c r="AD84" i="28" s="1"/>
  <c r="AP35" i="28"/>
  <c r="AF35" i="28" s="1"/>
  <c r="AP4" i="28"/>
  <c r="AH4" i="28" s="1"/>
  <c r="AP25" i="28"/>
  <c r="AE25" i="28" s="1"/>
  <c r="AP144" i="28"/>
  <c r="W144" i="28" s="1"/>
  <c r="AP70" i="23"/>
  <c r="AJ70" i="23" s="1"/>
  <c r="AP2" i="23"/>
  <c r="AH2" i="23" s="1"/>
  <c r="AP105" i="23"/>
  <c r="AO105" i="23" s="1"/>
  <c r="AP78" i="23"/>
  <c r="AP146" i="23"/>
  <c r="AP83" i="23"/>
  <c r="AP11" i="23"/>
  <c r="W11" i="23" s="1"/>
  <c r="AP93" i="23"/>
  <c r="AP67" i="23"/>
  <c r="AN67" i="23" s="1"/>
  <c r="AP99" i="23"/>
  <c r="Y99" i="23" s="1"/>
  <c r="AP6" i="23"/>
  <c r="AK6" i="23" s="1"/>
  <c r="P157" i="28"/>
  <c r="R157" i="28"/>
  <c r="U157" i="28"/>
  <c r="M157" i="28"/>
  <c r="Q157" i="28"/>
  <c r="O157" i="28"/>
  <c r="S157" i="28"/>
  <c r="N157" i="28"/>
  <c r="T157" i="28"/>
  <c r="Q147" i="28"/>
  <c r="O147" i="28"/>
  <c r="N147" i="28"/>
  <c r="R147" i="28"/>
  <c r="M147" i="28"/>
  <c r="P147" i="28"/>
  <c r="T147" i="28"/>
  <c r="S147" i="28"/>
  <c r="U147" i="28"/>
  <c r="M88" i="28"/>
  <c r="U88" i="28"/>
  <c r="P88" i="28"/>
  <c r="Q88" i="28"/>
  <c r="R88" i="28"/>
  <c r="N88" i="28"/>
  <c r="S88" i="28"/>
  <c r="T88" i="28"/>
  <c r="O88" i="28"/>
  <c r="U151" i="28"/>
  <c r="M151" i="28"/>
  <c r="Q151" i="28"/>
  <c r="O151" i="28"/>
  <c r="N151" i="28"/>
  <c r="S151" i="28"/>
  <c r="T151" i="28"/>
  <c r="P151" i="28"/>
  <c r="R151" i="28"/>
  <c r="U75" i="28"/>
  <c r="S75" i="28"/>
  <c r="Q75" i="28"/>
  <c r="N75" i="28"/>
  <c r="M75" i="28"/>
  <c r="O75" i="28"/>
  <c r="T75" i="28"/>
  <c r="P75" i="28"/>
  <c r="R75" i="28"/>
  <c r="T79" i="28"/>
  <c r="Q79" i="28"/>
  <c r="P79" i="28"/>
  <c r="R79" i="28"/>
  <c r="N79" i="28"/>
  <c r="O79" i="28"/>
  <c r="M79" i="28"/>
  <c r="S79" i="28"/>
  <c r="U79" i="28"/>
  <c r="N172" i="28"/>
  <c r="S172" i="28"/>
  <c r="R172" i="28"/>
  <c r="O172" i="28"/>
  <c r="P172" i="28"/>
  <c r="Q172" i="28"/>
  <c r="U172" i="28"/>
  <c r="M172" i="28"/>
  <c r="T172" i="28"/>
  <c r="R40" i="28"/>
  <c r="O40" i="28"/>
  <c r="U40" i="28"/>
  <c r="Q40" i="28"/>
  <c r="P40" i="28"/>
  <c r="M40" i="28"/>
  <c r="T40" i="28"/>
  <c r="N40" i="28"/>
  <c r="S40" i="28"/>
  <c r="Q145" i="28"/>
  <c r="O145" i="28"/>
  <c r="N145" i="28"/>
  <c r="T145" i="28"/>
  <c r="M145" i="28"/>
  <c r="R145" i="28"/>
  <c r="U145" i="28"/>
  <c r="S145" i="28"/>
  <c r="P145" i="28"/>
  <c r="R89" i="28"/>
  <c r="O89" i="28"/>
  <c r="M89" i="28"/>
  <c r="P89" i="28"/>
  <c r="N89" i="28"/>
  <c r="S89" i="28"/>
  <c r="T89" i="28"/>
  <c r="U89" i="28"/>
  <c r="Q89" i="28"/>
  <c r="P114" i="28"/>
  <c r="Q114" i="28"/>
  <c r="O114" i="28"/>
  <c r="S114" i="28"/>
  <c r="U114" i="28"/>
  <c r="R114" i="28"/>
  <c r="M114" i="28"/>
  <c r="T114" i="28"/>
  <c r="N114" i="28"/>
  <c r="AP140" i="28"/>
  <c r="AP91" i="28"/>
  <c r="AA91" i="28" s="1"/>
  <c r="AP97" i="28"/>
  <c r="AG97" i="28" s="1"/>
  <c r="AP167" i="28"/>
  <c r="AK167" i="28" s="1"/>
  <c r="AP12" i="28"/>
  <c r="AG12" i="28" s="1"/>
  <c r="AP21" i="28"/>
  <c r="AK21" i="28" s="1"/>
  <c r="AP7" i="28"/>
  <c r="AH7" i="28" s="1"/>
  <c r="AP175" i="28"/>
  <c r="AI175" i="28" s="1"/>
  <c r="AP129" i="28"/>
  <c r="AP53" i="28"/>
  <c r="AP67" i="28"/>
  <c r="AC67" i="28" s="1"/>
  <c r="AP50" i="23"/>
  <c r="AP16" i="23"/>
  <c r="AB16" i="23" s="1"/>
  <c r="AP157" i="23"/>
  <c r="AP66" i="23"/>
  <c r="AF66" i="23" s="1"/>
  <c r="AP42" i="23"/>
  <c r="AN42" i="23" s="1"/>
  <c r="AP7" i="23"/>
  <c r="Z7" i="23" s="1"/>
  <c r="AP173" i="23"/>
  <c r="AB173" i="23" s="1"/>
  <c r="AP114" i="23"/>
  <c r="AN114" i="23" s="1"/>
  <c r="AP144" i="23"/>
  <c r="AP127" i="23"/>
  <c r="Y127" i="23" s="1"/>
  <c r="AP155" i="23"/>
  <c r="T108" i="28"/>
  <c r="S108" i="28"/>
  <c r="R108" i="28"/>
  <c r="Q108" i="28"/>
  <c r="U108" i="28"/>
  <c r="P108" i="28"/>
  <c r="M108" i="28"/>
  <c r="O108" i="28"/>
  <c r="N108" i="28"/>
  <c r="S168" i="28"/>
  <c r="U168" i="28"/>
  <c r="O168" i="28"/>
  <c r="T168" i="28"/>
  <c r="M168" i="28"/>
  <c r="P168" i="28"/>
  <c r="R168" i="28"/>
  <c r="N168" i="28"/>
  <c r="Q168" i="28"/>
  <c r="T58" i="28"/>
  <c r="O58" i="28"/>
  <c r="P58" i="28"/>
  <c r="U58" i="28"/>
  <c r="N58" i="28"/>
  <c r="M58" i="28"/>
  <c r="R58" i="28"/>
  <c r="Q58" i="28"/>
  <c r="S58" i="28"/>
  <c r="U94" i="28"/>
  <c r="M94" i="28"/>
  <c r="T94" i="28"/>
  <c r="N94" i="28"/>
  <c r="O94" i="28"/>
  <c r="P94" i="28"/>
  <c r="Q94" i="28"/>
  <c r="S94" i="28"/>
  <c r="R94" i="28"/>
  <c r="S159" i="28"/>
  <c r="T159" i="28"/>
  <c r="M159" i="28"/>
  <c r="P159" i="28"/>
  <c r="R159" i="28"/>
  <c r="N159" i="28"/>
  <c r="O159" i="28"/>
  <c r="Q159" i="28"/>
  <c r="U159" i="28"/>
  <c r="O64" i="28"/>
  <c r="N64" i="28"/>
  <c r="R64" i="28"/>
  <c r="T64" i="28"/>
  <c r="S64" i="28"/>
  <c r="M64" i="28"/>
  <c r="U64" i="28"/>
  <c r="P64" i="28"/>
  <c r="Q64" i="28"/>
  <c r="Q31" i="28"/>
  <c r="N31" i="28"/>
  <c r="O31" i="28"/>
  <c r="S31" i="28"/>
  <c r="T31" i="28"/>
  <c r="P31" i="28"/>
  <c r="R31" i="28"/>
  <c r="U31" i="28"/>
  <c r="M31" i="28"/>
  <c r="N92" i="28"/>
  <c r="S92" i="28"/>
  <c r="T92" i="28"/>
  <c r="O92" i="28"/>
  <c r="R92" i="28"/>
  <c r="Q92" i="28"/>
  <c r="U92" i="28"/>
  <c r="P92" i="28"/>
  <c r="M92" i="28"/>
  <c r="O10" i="28"/>
  <c r="U10" i="28"/>
  <c r="Q10" i="28"/>
  <c r="T10" i="28"/>
  <c r="M10" i="28"/>
  <c r="R10" i="28"/>
  <c r="P10" i="28"/>
  <c r="S10" i="28"/>
  <c r="N10" i="28"/>
  <c r="AP126" i="28"/>
  <c r="AA126" i="28" s="1"/>
  <c r="AP61" i="28"/>
  <c r="AM61" i="28" s="1"/>
  <c r="AP164" i="28"/>
  <c r="AP23" i="28"/>
  <c r="AA23" i="28" s="1"/>
  <c r="AP20" i="28"/>
  <c r="AA20" i="28" s="1"/>
  <c r="AP170" i="28"/>
  <c r="W170" i="28" s="1"/>
  <c r="AP135" i="28"/>
  <c r="AP166" i="28"/>
  <c r="AP37" i="28"/>
  <c r="AL37" i="28" s="1"/>
  <c r="AP64" i="28"/>
  <c r="AH64" i="28" s="1"/>
  <c r="AP70" i="28"/>
  <c r="AP48" i="23"/>
  <c r="AN48" i="23" s="1"/>
  <c r="AP17" i="23"/>
  <c r="AC17" i="23" s="1"/>
  <c r="AP95" i="23"/>
  <c r="Z95" i="23" s="1"/>
  <c r="AP23" i="23"/>
  <c r="AC23" i="23" s="1"/>
  <c r="AP162" i="23"/>
  <c r="AH162" i="23" s="1"/>
  <c r="AP92" i="23"/>
  <c r="AP64" i="23"/>
  <c r="AB64" i="23" s="1"/>
  <c r="AP94" i="23"/>
  <c r="AP147" i="23"/>
  <c r="W147" i="23" s="1"/>
  <c r="AP132" i="23"/>
  <c r="AP174" i="23"/>
  <c r="AH174" i="23" s="1"/>
  <c r="C56" i="26"/>
  <c r="E56" i="26"/>
  <c r="G56" i="26"/>
  <c r="F56" i="26"/>
  <c r="I56" i="26"/>
  <c r="J56" i="26"/>
  <c r="H56" i="26"/>
  <c r="K56" i="26"/>
  <c r="D56" i="26"/>
  <c r="K61" i="40"/>
  <c r="H61" i="40"/>
  <c r="C61" i="40"/>
  <c r="D61" i="40"/>
  <c r="E61" i="40"/>
  <c r="G61" i="40"/>
  <c r="F61" i="40"/>
  <c r="I61" i="40"/>
  <c r="J61" i="40"/>
  <c r="E66" i="21"/>
  <c r="D66" i="21"/>
  <c r="J66" i="21"/>
  <c r="H66" i="21"/>
  <c r="G66" i="21"/>
  <c r="C66" i="21"/>
  <c r="K66" i="21"/>
  <c r="I66" i="21"/>
  <c r="F66" i="21"/>
  <c r="C147" i="40"/>
  <c r="E147" i="40"/>
  <c r="D147" i="40"/>
  <c r="K147" i="40"/>
  <c r="H147" i="40"/>
  <c r="I147" i="40"/>
  <c r="G147" i="40"/>
  <c r="J147" i="40"/>
  <c r="F147" i="40"/>
  <c r="G36" i="28"/>
  <c r="J36" i="28"/>
  <c r="H36" i="28"/>
  <c r="D36" i="28"/>
  <c r="K36" i="28"/>
  <c r="F36" i="28"/>
  <c r="C36" i="28"/>
  <c r="E36" i="28"/>
  <c r="I36" i="28"/>
  <c r="C163" i="21"/>
  <c r="I163" i="21"/>
  <c r="F163" i="21"/>
  <c r="G163" i="21"/>
  <c r="J163" i="21"/>
  <c r="D163" i="21"/>
  <c r="E163" i="21"/>
  <c r="K163" i="21"/>
  <c r="H163" i="21"/>
  <c r="D91" i="28"/>
  <c r="E91" i="28"/>
  <c r="F91" i="28"/>
  <c r="C91" i="28"/>
  <c r="H91" i="28"/>
  <c r="I91" i="28"/>
  <c r="G91" i="28"/>
  <c r="K91" i="28"/>
  <c r="J91" i="28"/>
  <c r="J135" i="21"/>
  <c r="C135" i="21"/>
  <c r="I135" i="21"/>
  <c r="K135" i="21"/>
  <c r="E135" i="21"/>
  <c r="F135" i="21"/>
  <c r="G135" i="21"/>
  <c r="H135" i="21"/>
  <c r="D135" i="21"/>
  <c r="G120" i="26"/>
  <c r="K120" i="26"/>
  <c r="C120" i="26"/>
  <c r="E120" i="26"/>
  <c r="H120" i="26"/>
  <c r="I120" i="26"/>
  <c r="F120" i="26"/>
  <c r="J120" i="26"/>
  <c r="D120" i="26"/>
  <c r="I28" i="40"/>
  <c r="E28" i="40"/>
  <c r="G28" i="40"/>
  <c r="F28" i="40"/>
  <c r="D28" i="40"/>
  <c r="K28" i="40"/>
  <c r="H28" i="40"/>
  <c r="J28" i="40"/>
  <c r="C28" i="40"/>
  <c r="K70" i="28"/>
  <c r="H70" i="28"/>
  <c r="C70" i="28"/>
  <c r="D70" i="28"/>
  <c r="J70" i="28"/>
  <c r="G70" i="28"/>
  <c r="I70" i="28"/>
  <c r="E70" i="28"/>
  <c r="F70" i="28"/>
  <c r="H67" i="25"/>
  <c r="C67" i="25"/>
  <c r="K67" i="25"/>
  <c r="I67" i="25"/>
  <c r="F67" i="25"/>
  <c r="J67" i="25"/>
  <c r="E67" i="25"/>
  <c r="G67" i="25"/>
  <c r="D67" i="25"/>
  <c r="K99" i="23"/>
  <c r="D99" i="23"/>
  <c r="C99" i="23"/>
  <c r="E99" i="23"/>
  <c r="H99" i="23"/>
  <c r="G99" i="23"/>
  <c r="I99" i="23"/>
  <c r="J99" i="23"/>
  <c r="F99" i="23"/>
  <c r="K171" i="41"/>
  <c r="E171" i="41"/>
  <c r="G171" i="41"/>
  <c r="J171" i="41"/>
  <c r="F171" i="41"/>
  <c r="C171" i="41"/>
  <c r="H171" i="41"/>
  <c r="D171" i="41"/>
  <c r="I171" i="41"/>
  <c r="K42" i="28"/>
  <c r="G42" i="28"/>
  <c r="I42" i="28"/>
  <c r="C42" i="28"/>
  <c r="H42" i="28"/>
  <c r="F42" i="28"/>
  <c r="D42" i="28"/>
  <c r="J42" i="28"/>
  <c r="E42" i="28"/>
  <c r="E118" i="26"/>
  <c r="J118" i="26"/>
  <c r="K118" i="26"/>
  <c r="G118" i="26"/>
  <c r="I118" i="26"/>
  <c r="H118" i="26"/>
  <c r="C118" i="26"/>
  <c r="D118" i="26"/>
  <c r="F118" i="26"/>
  <c r="C137" i="23"/>
  <c r="H137" i="23"/>
  <c r="J137" i="23"/>
  <c r="I137" i="23"/>
  <c r="F137" i="23"/>
  <c r="K137" i="23"/>
  <c r="E137" i="23"/>
  <c r="D137" i="23"/>
  <c r="G137" i="23"/>
  <c r="C48" i="19"/>
  <c r="J48" i="19"/>
  <c r="K48" i="19"/>
  <c r="G48" i="19"/>
  <c r="D48" i="19"/>
  <c r="H48" i="19"/>
  <c r="F48" i="19"/>
  <c r="I48" i="19"/>
  <c r="E48" i="19"/>
  <c r="I13" i="40"/>
  <c r="F13" i="40"/>
  <c r="E13" i="40"/>
  <c r="J13" i="40"/>
  <c r="H13" i="40"/>
  <c r="G13" i="40"/>
  <c r="C13" i="40"/>
  <c r="K13" i="40"/>
  <c r="D13" i="40"/>
  <c r="F38" i="19"/>
  <c r="G38" i="19"/>
  <c r="D38" i="19"/>
  <c r="H38" i="19"/>
  <c r="I38" i="19"/>
  <c r="E38" i="19"/>
  <c r="K38" i="19"/>
  <c r="C38" i="19"/>
  <c r="J38" i="19"/>
  <c r="I91" i="26"/>
  <c r="J91" i="26"/>
  <c r="E91" i="26"/>
  <c r="K91" i="26"/>
  <c r="F91" i="26"/>
  <c r="D91" i="26"/>
  <c r="G91" i="26"/>
  <c r="H91" i="26"/>
  <c r="C91" i="26"/>
  <c r="H18" i="28"/>
  <c r="G18" i="28"/>
  <c r="I18" i="28"/>
  <c r="K18" i="28"/>
  <c r="D18" i="28"/>
  <c r="J18" i="28"/>
  <c r="C18" i="28"/>
  <c r="F18" i="28"/>
  <c r="E18" i="28"/>
  <c r="F6" i="19"/>
  <c r="G6" i="19"/>
  <c r="J6" i="19"/>
  <c r="D6" i="19"/>
  <c r="I6" i="19"/>
  <c r="K6" i="19"/>
  <c r="H6" i="19"/>
  <c r="C6" i="19"/>
  <c r="E6" i="19"/>
  <c r="E165" i="28"/>
  <c r="H165" i="28"/>
  <c r="K165" i="28"/>
  <c r="G165" i="28"/>
  <c r="J165" i="28"/>
  <c r="C165" i="28"/>
  <c r="D165" i="28"/>
  <c r="I165" i="28"/>
  <c r="F165" i="28"/>
  <c r="H88" i="41"/>
  <c r="K88" i="41"/>
  <c r="D88" i="41"/>
  <c r="J88" i="41"/>
  <c r="F88" i="41"/>
  <c r="I88" i="41"/>
  <c r="C88" i="41"/>
  <c r="G88" i="41"/>
  <c r="E88" i="41"/>
  <c r="K45" i="41"/>
  <c r="H45" i="41"/>
  <c r="C45" i="41"/>
  <c r="D45" i="41"/>
  <c r="E45" i="41"/>
  <c r="I45" i="41"/>
  <c r="F45" i="41"/>
  <c r="G45" i="41"/>
  <c r="J45" i="41"/>
  <c r="E58" i="21"/>
  <c r="H58" i="21"/>
  <c r="K58" i="21"/>
  <c r="J58" i="21"/>
  <c r="F58" i="21"/>
  <c r="C58" i="21"/>
  <c r="G58" i="21"/>
  <c r="I58" i="21"/>
  <c r="D58" i="21"/>
  <c r="F83" i="40"/>
  <c r="J83" i="40"/>
  <c r="C83" i="40"/>
  <c r="E83" i="40"/>
  <c r="D83" i="40"/>
  <c r="K83" i="40"/>
  <c r="H83" i="40"/>
  <c r="I83" i="40"/>
  <c r="G83" i="40"/>
  <c r="J25" i="40"/>
  <c r="H25" i="40"/>
  <c r="D25" i="40"/>
  <c r="G25" i="40"/>
  <c r="K25" i="40"/>
  <c r="E25" i="40"/>
  <c r="C25" i="40"/>
  <c r="F25" i="40"/>
  <c r="I25" i="40"/>
  <c r="C78" i="28"/>
  <c r="D78" i="28"/>
  <c r="E78" i="28"/>
  <c r="J78" i="28"/>
  <c r="I78" i="28"/>
  <c r="H78" i="28"/>
  <c r="F78" i="28"/>
  <c r="G78" i="28"/>
  <c r="K78" i="28"/>
  <c r="D106" i="40"/>
  <c r="H106" i="40"/>
  <c r="C106" i="40"/>
  <c r="K106" i="40"/>
  <c r="E106" i="40"/>
  <c r="J106" i="40"/>
  <c r="G106" i="40"/>
  <c r="F106" i="40"/>
  <c r="I106" i="40"/>
  <c r="I177" i="40"/>
  <c r="E177" i="40"/>
  <c r="G177" i="40"/>
  <c r="D177" i="40"/>
  <c r="J177" i="40"/>
  <c r="F177" i="40"/>
  <c r="H177" i="40"/>
  <c r="C177" i="40"/>
  <c r="K177" i="40"/>
  <c r="D119" i="21"/>
  <c r="H119" i="21"/>
  <c r="J119" i="21"/>
  <c r="I119" i="21"/>
  <c r="E119" i="21"/>
  <c r="K119" i="21"/>
  <c r="C119" i="21"/>
  <c r="G119" i="21"/>
  <c r="F119" i="21"/>
  <c r="G123" i="40"/>
  <c r="J123" i="40"/>
  <c r="H123" i="40"/>
  <c r="K123" i="40"/>
  <c r="F123" i="40"/>
  <c r="D123" i="40"/>
  <c r="C123" i="40"/>
  <c r="E123" i="40"/>
  <c r="I123" i="40"/>
  <c r="D126" i="23"/>
  <c r="K126" i="23"/>
  <c r="I126" i="23"/>
  <c r="H126" i="23"/>
  <c r="C126" i="23"/>
  <c r="F126" i="23"/>
  <c r="E126" i="23"/>
  <c r="G126" i="23"/>
  <c r="J126" i="23"/>
  <c r="K64" i="41"/>
  <c r="D64" i="41"/>
  <c r="F64" i="41"/>
  <c r="C64" i="41"/>
  <c r="I64" i="41"/>
  <c r="E64" i="41"/>
  <c r="H64" i="41"/>
  <c r="G64" i="41"/>
  <c r="J64" i="41"/>
  <c r="H91" i="40"/>
  <c r="I91" i="40"/>
  <c r="K91" i="40"/>
  <c r="G91" i="40"/>
  <c r="F91" i="40"/>
  <c r="D91" i="40"/>
  <c r="C91" i="40"/>
  <c r="J91" i="40"/>
  <c r="E91" i="40"/>
  <c r="J16" i="19"/>
  <c r="H16" i="19"/>
  <c r="F16" i="19"/>
  <c r="G16" i="19"/>
  <c r="D16" i="19"/>
  <c r="E16" i="19"/>
  <c r="C16" i="19"/>
  <c r="I16" i="19"/>
  <c r="K16" i="19"/>
  <c r="D105" i="21"/>
  <c r="I105" i="21"/>
  <c r="K105" i="21"/>
  <c r="H105" i="21"/>
  <c r="C105" i="21"/>
  <c r="E105" i="21"/>
  <c r="F105" i="21"/>
  <c r="G105" i="21"/>
  <c r="J105" i="21"/>
  <c r="E40" i="28"/>
  <c r="I40" i="28"/>
  <c r="F40" i="28"/>
  <c r="K40" i="28"/>
  <c r="H40" i="28"/>
  <c r="G40" i="28"/>
  <c r="C40" i="28"/>
  <c r="J40" i="28"/>
  <c r="D40" i="28"/>
  <c r="H44" i="40"/>
  <c r="E44" i="40"/>
  <c r="K44" i="40"/>
  <c r="G44" i="40"/>
  <c r="I44" i="40"/>
  <c r="D44" i="40"/>
  <c r="C44" i="40"/>
  <c r="J44" i="40"/>
  <c r="F44" i="40"/>
  <c r="K87" i="41"/>
  <c r="E87" i="41"/>
  <c r="C87" i="41"/>
  <c r="F87" i="41"/>
  <c r="D87" i="41"/>
  <c r="I87" i="41"/>
  <c r="J87" i="41"/>
  <c r="H87" i="41"/>
  <c r="G87" i="41"/>
  <c r="C142" i="40"/>
  <c r="D142" i="40"/>
  <c r="G142" i="40"/>
  <c r="J142" i="40"/>
  <c r="F142" i="40"/>
  <c r="H142" i="40"/>
  <c r="E142" i="40"/>
  <c r="I142" i="40"/>
  <c r="K142" i="40"/>
  <c r="E58" i="41"/>
  <c r="J58" i="41"/>
  <c r="G58" i="41"/>
  <c r="D58" i="41"/>
  <c r="F58" i="41"/>
  <c r="I58" i="41"/>
  <c r="H58" i="41"/>
  <c r="C58" i="41"/>
  <c r="K58" i="41"/>
  <c r="K81" i="26"/>
  <c r="G81" i="26"/>
  <c r="C81" i="26"/>
  <c r="H81" i="26"/>
  <c r="D81" i="26"/>
  <c r="I81" i="26"/>
  <c r="F81" i="26"/>
  <c r="E81" i="26"/>
  <c r="J81" i="26"/>
  <c r="F95" i="21"/>
  <c r="G95" i="21"/>
  <c r="H95" i="21"/>
  <c r="E95" i="21"/>
  <c r="K95" i="21"/>
  <c r="D95" i="21"/>
  <c r="C95" i="21"/>
  <c r="J95" i="21"/>
  <c r="I95" i="21"/>
  <c r="G108" i="41"/>
  <c r="E108" i="41"/>
  <c r="K108" i="41"/>
  <c r="C108" i="41"/>
  <c r="D108" i="41"/>
  <c r="J108" i="41"/>
  <c r="H108" i="41"/>
  <c r="F108" i="41"/>
  <c r="I108" i="41"/>
  <c r="E16" i="26"/>
  <c r="K16" i="26"/>
  <c r="H16" i="26"/>
  <c r="J16" i="26"/>
  <c r="D16" i="26"/>
  <c r="C16" i="26"/>
  <c r="F16" i="26"/>
  <c r="G16" i="26"/>
  <c r="I16" i="26"/>
  <c r="J172" i="40"/>
  <c r="E172" i="40"/>
  <c r="F172" i="40"/>
  <c r="G172" i="40"/>
  <c r="I172" i="40"/>
  <c r="K172" i="40"/>
  <c r="H172" i="40"/>
  <c r="C172" i="40"/>
  <c r="D172" i="40"/>
  <c r="G97" i="28"/>
  <c r="D97" i="28"/>
  <c r="F97" i="28"/>
  <c r="H97" i="28"/>
  <c r="I97" i="28"/>
  <c r="J97" i="28"/>
  <c r="K97" i="28"/>
  <c r="E97" i="28"/>
  <c r="C97" i="28"/>
  <c r="I16" i="41"/>
  <c r="C16" i="41"/>
  <c r="J16" i="41"/>
  <c r="E16" i="41"/>
  <c r="H16" i="41"/>
  <c r="G16" i="41"/>
  <c r="K16" i="41"/>
  <c r="D16" i="41"/>
  <c r="F16" i="41"/>
  <c r="I63" i="21"/>
  <c r="K63" i="21"/>
  <c r="H63" i="21"/>
  <c r="J63" i="21"/>
  <c r="C63" i="21"/>
  <c r="F63" i="21"/>
  <c r="G63" i="21"/>
  <c r="E63" i="21"/>
  <c r="D63" i="21"/>
  <c r="C105" i="40"/>
  <c r="I105" i="40"/>
  <c r="K105" i="40"/>
  <c r="G105" i="40"/>
  <c r="E105" i="40"/>
  <c r="F105" i="40"/>
  <c r="D105" i="40"/>
  <c r="J105" i="40"/>
  <c r="H105" i="40"/>
  <c r="G138" i="21"/>
  <c r="J138" i="21"/>
  <c r="I138" i="21"/>
  <c r="F138" i="21"/>
  <c r="K138" i="21"/>
  <c r="H138" i="21"/>
  <c r="D138" i="21"/>
  <c r="C138" i="21"/>
  <c r="E138" i="21"/>
  <c r="E97" i="26"/>
  <c r="H97" i="26"/>
  <c r="F97" i="26"/>
  <c r="I97" i="26"/>
  <c r="K97" i="26"/>
  <c r="J97" i="26"/>
  <c r="C97" i="26"/>
  <c r="D97" i="26"/>
  <c r="G97" i="26"/>
  <c r="I138" i="40"/>
  <c r="D138" i="40"/>
  <c r="E138" i="40"/>
  <c r="J138" i="40"/>
  <c r="H138" i="40"/>
  <c r="F138" i="40"/>
  <c r="C138" i="40"/>
  <c r="K138" i="40"/>
  <c r="G138" i="40"/>
  <c r="D97" i="41"/>
  <c r="F97" i="41"/>
  <c r="G97" i="41"/>
  <c r="E97" i="41"/>
  <c r="H97" i="41"/>
  <c r="J97" i="41"/>
  <c r="C97" i="41"/>
  <c r="K97" i="41"/>
  <c r="I97" i="41"/>
  <c r="G123" i="41"/>
  <c r="D123" i="41"/>
  <c r="F123" i="41"/>
  <c r="K123" i="41"/>
  <c r="J123" i="41"/>
  <c r="E123" i="41"/>
  <c r="H123" i="41"/>
  <c r="I123" i="41"/>
  <c r="C123" i="41"/>
  <c r="J59" i="41"/>
  <c r="H59" i="41"/>
  <c r="D59" i="41"/>
  <c r="F59" i="41"/>
  <c r="K59" i="41"/>
  <c r="E59" i="41"/>
  <c r="C59" i="41"/>
  <c r="I59" i="41"/>
  <c r="G59" i="41"/>
  <c r="F113" i="41"/>
  <c r="C113" i="41"/>
  <c r="D113" i="41"/>
  <c r="K113" i="41"/>
  <c r="J113" i="41"/>
  <c r="E113" i="41"/>
  <c r="I113" i="41"/>
  <c r="H113" i="41"/>
  <c r="G113" i="41"/>
  <c r="D138" i="26"/>
  <c r="C138" i="26"/>
  <c r="E138" i="26"/>
  <c r="F138" i="26"/>
  <c r="J138" i="26"/>
  <c r="K138" i="26"/>
  <c r="I138" i="26"/>
  <c r="H138" i="26"/>
  <c r="G138" i="26"/>
  <c r="E82" i="40"/>
  <c r="G82" i="40"/>
  <c r="J82" i="40"/>
  <c r="F82" i="40"/>
  <c r="C82" i="40"/>
  <c r="I82" i="40"/>
  <c r="D82" i="40"/>
  <c r="K82" i="40"/>
  <c r="H82" i="40"/>
  <c r="G155" i="26"/>
  <c r="D155" i="26"/>
  <c r="E155" i="26"/>
  <c r="F155" i="26"/>
  <c r="H155" i="26"/>
  <c r="J155" i="26"/>
  <c r="K155" i="26"/>
  <c r="I155" i="26"/>
  <c r="C155" i="26"/>
  <c r="H7" i="26"/>
  <c r="D7" i="26"/>
  <c r="E7" i="26"/>
  <c r="J7" i="26"/>
  <c r="I7" i="26"/>
  <c r="C7" i="26"/>
  <c r="G7" i="26"/>
  <c r="F7" i="26"/>
  <c r="K7" i="26"/>
  <c r="G62" i="26"/>
  <c r="J62" i="26"/>
  <c r="H62" i="26"/>
  <c r="D62" i="26"/>
  <c r="F62" i="26"/>
  <c r="C62" i="26"/>
  <c r="K62" i="26"/>
  <c r="E62" i="26"/>
  <c r="I62" i="26"/>
  <c r="J24" i="19"/>
  <c r="H24" i="19"/>
  <c r="G24" i="19"/>
  <c r="K24" i="19"/>
  <c r="E24" i="19"/>
  <c r="F24" i="19"/>
  <c r="I24" i="19"/>
  <c r="C24" i="19"/>
  <c r="D24" i="19"/>
  <c r="D153" i="41"/>
  <c r="K153" i="41"/>
  <c r="G153" i="41"/>
  <c r="J153" i="41"/>
  <c r="C153" i="41"/>
  <c r="I153" i="41"/>
  <c r="F153" i="41"/>
  <c r="H153" i="41"/>
  <c r="E153" i="41"/>
  <c r="K11" i="19"/>
  <c r="J11" i="19"/>
  <c r="G11" i="19"/>
  <c r="C11" i="19"/>
  <c r="E11" i="19"/>
  <c r="I11" i="19"/>
  <c r="F11" i="19"/>
  <c r="D11" i="19"/>
  <c r="H11" i="19"/>
  <c r="H64" i="21"/>
  <c r="E64" i="21"/>
  <c r="C64" i="21"/>
  <c r="K64" i="21"/>
  <c r="J64" i="21"/>
  <c r="F64" i="21"/>
  <c r="G64" i="21"/>
  <c r="D64" i="21"/>
  <c r="I64" i="21"/>
  <c r="D70" i="26"/>
  <c r="G70" i="26"/>
  <c r="K70" i="26"/>
  <c r="H70" i="26"/>
  <c r="J70" i="26"/>
  <c r="F70" i="26"/>
  <c r="C70" i="26"/>
  <c r="E70" i="26"/>
  <c r="I70" i="26"/>
  <c r="H107" i="28"/>
  <c r="K107" i="28"/>
  <c r="E107" i="28"/>
  <c r="D107" i="28"/>
  <c r="C107" i="28"/>
  <c r="F107" i="28"/>
  <c r="I107" i="28"/>
  <c r="G107" i="28"/>
  <c r="J107" i="28"/>
  <c r="K9" i="19"/>
  <c r="D9" i="19"/>
  <c r="G9" i="19"/>
  <c r="C9" i="19"/>
  <c r="I9" i="19"/>
  <c r="F9" i="19"/>
  <c r="J9" i="19"/>
  <c r="H9" i="19"/>
  <c r="E9" i="19"/>
  <c r="F40" i="40"/>
  <c r="H40" i="40"/>
  <c r="C40" i="40"/>
  <c r="D40" i="40"/>
  <c r="E40" i="40"/>
  <c r="J40" i="40"/>
  <c r="G40" i="40"/>
  <c r="K40" i="40"/>
  <c r="I40" i="40"/>
  <c r="D103" i="21"/>
  <c r="G103" i="21"/>
  <c r="K103" i="21"/>
  <c r="E103" i="21"/>
  <c r="H103" i="21"/>
  <c r="I103" i="21"/>
  <c r="F103" i="21"/>
  <c r="J103" i="21"/>
  <c r="C103" i="21"/>
  <c r="D79" i="23"/>
  <c r="C79" i="23"/>
  <c r="J79" i="23"/>
  <c r="H79" i="23"/>
  <c r="F79" i="23"/>
  <c r="K79" i="23"/>
  <c r="I79" i="23"/>
  <c r="E79" i="23"/>
  <c r="G79" i="23"/>
  <c r="J115" i="21"/>
  <c r="H115" i="21"/>
  <c r="G115" i="21"/>
  <c r="C115" i="21"/>
  <c r="K115" i="21"/>
  <c r="E115" i="21"/>
  <c r="F115" i="21"/>
  <c r="D115" i="21"/>
  <c r="I115" i="21"/>
  <c r="K79" i="26"/>
  <c r="I79" i="26"/>
  <c r="E79" i="26"/>
  <c r="C79" i="26"/>
  <c r="D79" i="26"/>
  <c r="G79" i="26"/>
  <c r="H79" i="26"/>
  <c r="J79" i="26"/>
  <c r="F79" i="26"/>
  <c r="G69" i="40"/>
  <c r="E69" i="40"/>
  <c r="D69" i="40"/>
  <c r="K69" i="40"/>
  <c r="J69" i="40"/>
  <c r="F69" i="40"/>
  <c r="C69" i="40"/>
  <c r="H69" i="40"/>
  <c r="I69" i="40"/>
  <c r="D150" i="28"/>
  <c r="I150" i="28"/>
  <c r="K150" i="28"/>
  <c r="F150" i="28"/>
  <c r="C150" i="28"/>
  <c r="J150" i="28"/>
  <c r="G150" i="28"/>
  <c r="H150" i="28"/>
  <c r="E150" i="28"/>
  <c r="C60" i="23"/>
  <c r="K60" i="23"/>
  <c r="F60" i="23"/>
  <c r="D60" i="23"/>
  <c r="J60" i="23"/>
  <c r="E60" i="23"/>
  <c r="I60" i="23"/>
  <c r="H60" i="23"/>
  <c r="G60" i="23"/>
  <c r="C14" i="23"/>
  <c r="K14" i="23"/>
  <c r="E14" i="23"/>
  <c r="H14" i="23"/>
  <c r="G14" i="23"/>
  <c r="D14" i="23"/>
  <c r="J14" i="23"/>
  <c r="F14" i="23"/>
  <c r="I14" i="23"/>
  <c r="E35" i="28"/>
  <c r="I35" i="28"/>
  <c r="K35" i="28"/>
  <c r="G35" i="28"/>
  <c r="J35" i="28"/>
  <c r="H35" i="28"/>
  <c r="D35" i="28"/>
  <c r="F35" i="28"/>
  <c r="C35" i="28"/>
  <c r="H150" i="23"/>
  <c r="E150" i="23"/>
  <c r="G150" i="23"/>
  <c r="F150" i="23"/>
  <c r="D150" i="23"/>
  <c r="K150" i="23"/>
  <c r="J150" i="23"/>
  <c r="C150" i="23"/>
  <c r="I150" i="23"/>
  <c r="F107" i="23"/>
  <c r="I107" i="23"/>
  <c r="G107" i="23"/>
  <c r="H107" i="23"/>
  <c r="K107" i="23"/>
  <c r="E107" i="23"/>
  <c r="J107" i="23"/>
  <c r="C107" i="23"/>
  <c r="D107" i="23"/>
  <c r="D68" i="21"/>
  <c r="I68" i="21"/>
  <c r="J68" i="21"/>
  <c r="G68" i="21"/>
  <c r="H68" i="21"/>
  <c r="E68" i="21"/>
  <c r="K68" i="21"/>
  <c r="F68" i="21"/>
  <c r="C68" i="21"/>
  <c r="H139" i="26"/>
  <c r="K139" i="26"/>
  <c r="I139" i="26"/>
  <c r="G139" i="26"/>
  <c r="C139" i="26"/>
  <c r="J139" i="26"/>
  <c r="D139" i="26"/>
  <c r="F139" i="26"/>
  <c r="E139" i="26"/>
  <c r="C117" i="28"/>
  <c r="D117" i="28"/>
  <c r="J117" i="28"/>
  <c r="E117" i="28"/>
  <c r="H117" i="28"/>
  <c r="I117" i="28"/>
  <c r="K117" i="28"/>
  <c r="G117" i="28"/>
  <c r="F117" i="28"/>
  <c r="E173" i="28"/>
  <c r="F173" i="28"/>
  <c r="I173" i="28"/>
  <c r="H173" i="28"/>
  <c r="G173" i="28"/>
  <c r="C173" i="28"/>
  <c r="D173" i="28"/>
  <c r="J173" i="28"/>
  <c r="K173" i="28"/>
  <c r="H13" i="26"/>
  <c r="G13" i="26"/>
  <c r="E13" i="26"/>
  <c r="K13" i="26"/>
  <c r="F13" i="26"/>
  <c r="J13" i="26"/>
  <c r="C13" i="26"/>
  <c r="I13" i="26"/>
  <c r="D13" i="26"/>
  <c r="J87" i="28"/>
  <c r="G87" i="28"/>
  <c r="E87" i="28"/>
  <c r="I87" i="28"/>
  <c r="F87" i="28"/>
  <c r="D87" i="28"/>
  <c r="K87" i="28"/>
  <c r="C87" i="28"/>
  <c r="H87" i="28"/>
  <c r="I127" i="21"/>
  <c r="K127" i="21"/>
  <c r="H127" i="21"/>
  <c r="J127" i="21"/>
  <c r="C127" i="21"/>
  <c r="F127" i="21"/>
  <c r="G127" i="21"/>
  <c r="D127" i="21"/>
  <c r="E127" i="21"/>
  <c r="J74" i="26"/>
  <c r="D74" i="26"/>
  <c r="F74" i="26"/>
  <c r="C74" i="26"/>
  <c r="K74" i="26"/>
  <c r="E74" i="26"/>
  <c r="I74" i="26"/>
  <c r="G74" i="26"/>
  <c r="H74" i="26"/>
  <c r="D120" i="28"/>
  <c r="G120" i="28"/>
  <c r="J120" i="28"/>
  <c r="C120" i="28"/>
  <c r="H120" i="28"/>
  <c r="F120" i="28"/>
  <c r="E120" i="28"/>
  <c r="K120" i="28"/>
  <c r="I120" i="28"/>
  <c r="K161" i="23"/>
  <c r="J161" i="23"/>
  <c r="C161" i="23"/>
  <c r="H161" i="23"/>
  <c r="G161" i="23"/>
  <c r="I161" i="23"/>
  <c r="F161" i="23"/>
  <c r="D161" i="23"/>
  <c r="E161" i="23"/>
  <c r="D77" i="21"/>
  <c r="I77" i="21"/>
  <c r="K77" i="21"/>
  <c r="H77" i="21"/>
  <c r="C77" i="21"/>
  <c r="E77" i="21"/>
  <c r="G77" i="21"/>
  <c r="J77" i="21"/>
  <c r="F77" i="21"/>
  <c r="F126" i="26"/>
  <c r="D126" i="26"/>
  <c r="E126" i="26"/>
  <c r="G126" i="26"/>
  <c r="C126" i="26"/>
  <c r="K126" i="26"/>
  <c r="H126" i="26"/>
  <c r="J126" i="26"/>
  <c r="I126" i="26"/>
  <c r="C151" i="23"/>
  <c r="K151" i="23"/>
  <c r="F151" i="23"/>
  <c r="I151" i="23"/>
  <c r="G151" i="23"/>
  <c r="D151" i="23"/>
  <c r="H151" i="23"/>
  <c r="E151" i="23"/>
  <c r="J151" i="23"/>
  <c r="I175" i="23"/>
  <c r="J175" i="23"/>
  <c r="E175" i="23"/>
  <c r="G175" i="23"/>
  <c r="H175" i="23"/>
  <c r="D175" i="23"/>
  <c r="C175" i="23"/>
  <c r="K175" i="23"/>
  <c r="F175" i="23"/>
  <c r="G132" i="28"/>
  <c r="J132" i="28"/>
  <c r="I132" i="28"/>
  <c r="F132" i="28"/>
  <c r="C132" i="28"/>
  <c r="H132" i="28"/>
  <c r="D132" i="28"/>
  <c r="K132" i="28"/>
  <c r="E132" i="28"/>
  <c r="J123" i="28"/>
  <c r="F123" i="28"/>
  <c r="D123" i="28"/>
  <c r="K123" i="28"/>
  <c r="E123" i="28"/>
  <c r="C123" i="28"/>
  <c r="H123" i="28"/>
  <c r="G123" i="28"/>
  <c r="I123" i="28"/>
  <c r="K8" i="23"/>
  <c r="G8" i="23"/>
  <c r="E8" i="23"/>
  <c r="J8" i="23"/>
  <c r="F8" i="23"/>
  <c r="I8" i="23"/>
  <c r="H8" i="23"/>
  <c r="C8" i="23"/>
  <c r="D8" i="23"/>
  <c r="C53" i="23"/>
  <c r="H53" i="23"/>
  <c r="G53" i="23"/>
  <c r="I53" i="23"/>
  <c r="F53" i="23"/>
  <c r="D53" i="23"/>
  <c r="E53" i="23"/>
  <c r="K53" i="23"/>
  <c r="J53" i="23"/>
  <c r="K120" i="23"/>
  <c r="D120" i="23"/>
  <c r="E120" i="23"/>
  <c r="H120" i="23"/>
  <c r="F120" i="23"/>
  <c r="G120" i="23"/>
  <c r="I120" i="23"/>
  <c r="J120" i="23"/>
  <c r="C120" i="23"/>
  <c r="K26" i="40"/>
  <c r="H26" i="40"/>
  <c r="G26" i="40"/>
  <c r="C26" i="40"/>
  <c r="D26" i="40"/>
  <c r="E26" i="40"/>
  <c r="J26" i="40"/>
  <c r="F26" i="40"/>
  <c r="I26" i="40"/>
  <c r="J150" i="40"/>
  <c r="C150" i="40"/>
  <c r="F150" i="40"/>
  <c r="E150" i="40"/>
  <c r="G150" i="40"/>
  <c r="I150" i="40"/>
  <c r="D150" i="40"/>
  <c r="K150" i="40"/>
  <c r="H150" i="40"/>
  <c r="D73" i="41"/>
  <c r="K73" i="41"/>
  <c r="J73" i="41"/>
  <c r="E73" i="41"/>
  <c r="I73" i="41"/>
  <c r="C73" i="41"/>
  <c r="F73" i="41"/>
  <c r="H73" i="41"/>
  <c r="G73" i="41"/>
  <c r="H60" i="28"/>
  <c r="G60" i="28"/>
  <c r="K60" i="28"/>
  <c r="D60" i="28"/>
  <c r="F60" i="28"/>
  <c r="I60" i="28"/>
  <c r="C60" i="28"/>
  <c r="E60" i="28"/>
  <c r="J60" i="28"/>
  <c r="E2" i="19"/>
  <c r="G2" i="19"/>
  <c r="J2" i="19"/>
  <c r="F2" i="19"/>
  <c r="C2" i="19"/>
  <c r="I2" i="19"/>
  <c r="H2" i="19"/>
  <c r="K2" i="19"/>
  <c r="D2" i="19"/>
  <c r="J17" i="23"/>
  <c r="F17" i="23"/>
  <c r="K17" i="23"/>
  <c r="G17" i="23"/>
  <c r="D17" i="23"/>
  <c r="H17" i="23"/>
  <c r="I17" i="23"/>
  <c r="E17" i="23"/>
  <c r="C17" i="23"/>
  <c r="G12" i="41"/>
  <c r="I12" i="41"/>
  <c r="C12" i="41"/>
  <c r="D12" i="41"/>
  <c r="K12" i="41"/>
  <c r="H12" i="41"/>
  <c r="J12" i="41"/>
  <c r="E12" i="41"/>
  <c r="F12" i="41"/>
  <c r="C149" i="41"/>
  <c r="I149" i="41"/>
  <c r="H149" i="41"/>
  <c r="J149" i="41"/>
  <c r="K149" i="41"/>
  <c r="F149" i="41"/>
  <c r="G149" i="41"/>
  <c r="E149" i="41"/>
  <c r="D149" i="41"/>
  <c r="J125" i="21"/>
  <c r="G125" i="21"/>
  <c r="E125" i="21"/>
  <c r="K125" i="21"/>
  <c r="I125" i="21"/>
  <c r="F125" i="21"/>
  <c r="C125" i="21"/>
  <c r="H125" i="21"/>
  <c r="D125" i="21"/>
  <c r="G116" i="28"/>
  <c r="I116" i="28"/>
  <c r="F116" i="28"/>
  <c r="J116" i="28"/>
  <c r="K116" i="28"/>
  <c r="H116" i="28"/>
  <c r="E116" i="28"/>
  <c r="C116" i="28"/>
  <c r="D116" i="28"/>
  <c r="G66" i="28"/>
  <c r="I66" i="28"/>
  <c r="D66" i="28"/>
  <c r="H66" i="28"/>
  <c r="E66" i="28"/>
  <c r="J66" i="28"/>
  <c r="K66" i="28"/>
  <c r="F66" i="28"/>
  <c r="C66" i="28"/>
  <c r="J51" i="40"/>
  <c r="H51" i="40"/>
  <c r="E51" i="40"/>
  <c r="G51" i="40"/>
  <c r="F51" i="40"/>
  <c r="K51" i="40"/>
  <c r="C51" i="40"/>
  <c r="I51" i="40"/>
  <c r="D51" i="40"/>
  <c r="H139" i="23"/>
  <c r="F139" i="23"/>
  <c r="G139" i="23"/>
  <c r="K139" i="23"/>
  <c r="D139" i="23"/>
  <c r="J139" i="23"/>
  <c r="I139" i="23"/>
  <c r="C139" i="23"/>
  <c r="E139" i="23"/>
  <c r="G104" i="25"/>
  <c r="D104" i="25"/>
  <c r="F104" i="25"/>
  <c r="I104" i="25"/>
  <c r="H104" i="25"/>
  <c r="C104" i="25"/>
  <c r="K104" i="25"/>
  <c r="J104" i="25"/>
  <c r="E104" i="25"/>
  <c r="J76" i="41"/>
  <c r="H76" i="41"/>
  <c r="I76" i="41"/>
  <c r="D76" i="41"/>
  <c r="C76" i="41"/>
  <c r="F76" i="41"/>
  <c r="K76" i="41"/>
  <c r="E76" i="41"/>
  <c r="G76" i="41"/>
  <c r="G166" i="28"/>
  <c r="D166" i="28"/>
  <c r="F166" i="28"/>
  <c r="I166" i="28"/>
  <c r="H166" i="28"/>
  <c r="C166" i="28"/>
  <c r="K166" i="28"/>
  <c r="E166" i="28"/>
  <c r="J166" i="28"/>
  <c r="D42" i="40"/>
  <c r="K42" i="40"/>
  <c r="J42" i="40"/>
  <c r="C42" i="40"/>
  <c r="I42" i="40"/>
  <c r="F42" i="40"/>
  <c r="E42" i="40"/>
  <c r="H42" i="40"/>
  <c r="G42" i="40"/>
  <c r="C83" i="25"/>
  <c r="K83" i="25"/>
  <c r="E83" i="25"/>
  <c r="D83" i="25"/>
  <c r="I83" i="25"/>
  <c r="H83" i="25"/>
  <c r="F83" i="25"/>
  <c r="J83" i="25"/>
  <c r="G83" i="25"/>
  <c r="I51" i="19"/>
  <c r="F51" i="19"/>
  <c r="H51" i="19"/>
  <c r="D51" i="19"/>
  <c r="K51" i="19"/>
  <c r="J51" i="19"/>
  <c r="G51" i="19"/>
  <c r="C51" i="19"/>
  <c r="E51" i="19"/>
  <c r="K148" i="40"/>
  <c r="H148" i="40"/>
  <c r="G148" i="40"/>
  <c r="D148" i="40"/>
  <c r="F148" i="40"/>
  <c r="J148" i="40"/>
  <c r="E148" i="40"/>
  <c r="C148" i="40"/>
  <c r="I148" i="40"/>
  <c r="F144" i="26"/>
  <c r="J144" i="26"/>
  <c r="I144" i="26"/>
  <c r="G144" i="26"/>
  <c r="D144" i="26"/>
  <c r="K144" i="26"/>
  <c r="C144" i="26"/>
  <c r="H144" i="26"/>
  <c r="E144" i="26"/>
  <c r="H130" i="23"/>
  <c r="C130" i="23"/>
  <c r="G130" i="23"/>
  <c r="E130" i="23"/>
  <c r="F130" i="23"/>
  <c r="I130" i="23"/>
  <c r="D130" i="23"/>
  <c r="K130" i="23"/>
  <c r="J130" i="23"/>
  <c r="H87" i="26"/>
  <c r="C87" i="26"/>
  <c r="E87" i="26"/>
  <c r="J87" i="26"/>
  <c r="G87" i="26"/>
  <c r="F87" i="26"/>
  <c r="I87" i="26"/>
  <c r="D87" i="26"/>
  <c r="K87" i="26"/>
  <c r="K160" i="28"/>
  <c r="J160" i="28"/>
  <c r="C160" i="28"/>
  <c r="D160" i="28"/>
  <c r="G160" i="28"/>
  <c r="E160" i="28"/>
  <c r="I160" i="28"/>
  <c r="H160" i="28"/>
  <c r="F160" i="28"/>
  <c r="D168" i="40"/>
  <c r="H168" i="40"/>
  <c r="I168" i="40"/>
  <c r="C168" i="40"/>
  <c r="K168" i="40"/>
  <c r="J168" i="40"/>
  <c r="E168" i="40"/>
  <c r="G168" i="40"/>
  <c r="F168" i="40"/>
  <c r="K73" i="23"/>
  <c r="G73" i="23"/>
  <c r="F73" i="23"/>
  <c r="I73" i="23"/>
  <c r="E73" i="23"/>
  <c r="J73" i="23"/>
  <c r="D73" i="23"/>
  <c r="C73" i="23"/>
  <c r="H73" i="23"/>
  <c r="I136" i="26"/>
  <c r="C136" i="26"/>
  <c r="K136" i="26"/>
  <c r="D136" i="26"/>
  <c r="H136" i="26"/>
  <c r="G136" i="26"/>
  <c r="F136" i="26"/>
  <c r="E136" i="26"/>
  <c r="J136" i="26"/>
  <c r="E56" i="40"/>
  <c r="J56" i="40"/>
  <c r="D56" i="40"/>
  <c r="F56" i="40"/>
  <c r="H56" i="40"/>
  <c r="G56" i="40"/>
  <c r="C56" i="40"/>
  <c r="K56" i="40"/>
  <c r="I56" i="40"/>
  <c r="G15" i="28"/>
  <c r="J15" i="28"/>
  <c r="D15" i="28"/>
  <c r="H15" i="28"/>
  <c r="K15" i="28"/>
  <c r="C15" i="28"/>
  <c r="I15" i="28"/>
  <c r="F15" i="28"/>
  <c r="E15" i="28"/>
  <c r="C55" i="26"/>
  <c r="D55" i="26"/>
  <c r="J55" i="26"/>
  <c r="G55" i="26"/>
  <c r="H55" i="26"/>
  <c r="I55" i="26"/>
  <c r="E55" i="26"/>
  <c r="K55" i="26"/>
  <c r="F55" i="26"/>
  <c r="G18" i="23"/>
  <c r="J18" i="23"/>
  <c r="K18" i="23"/>
  <c r="I18" i="23"/>
  <c r="C18" i="23"/>
  <c r="D18" i="23"/>
  <c r="F18" i="23"/>
  <c r="E18" i="23"/>
  <c r="H18" i="23"/>
  <c r="I174" i="40"/>
  <c r="F174" i="40"/>
  <c r="H174" i="40"/>
  <c r="E174" i="40"/>
  <c r="K174" i="40"/>
  <c r="G174" i="40"/>
  <c r="J174" i="40"/>
  <c r="D174" i="40"/>
  <c r="C174" i="40"/>
  <c r="I76" i="40"/>
  <c r="C76" i="40"/>
  <c r="J76" i="40"/>
  <c r="E76" i="40"/>
  <c r="H76" i="40"/>
  <c r="G76" i="40"/>
  <c r="F76" i="40"/>
  <c r="K76" i="40"/>
  <c r="D76" i="40"/>
  <c r="H106" i="23"/>
  <c r="C106" i="23"/>
  <c r="F106" i="23"/>
  <c r="K106" i="23"/>
  <c r="E106" i="23"/>
  <c r="G106" i="23"/>
  <c r="J106" i="23"/>
  <c r="D106" i="23"/>
  <c r="I106" i="23"/>
  <c r="G122" i="21"/>
  <c r="K122" i="21"/>
  <c r="F122" i="21"/>
  <c r="C122" i="21"/>
  <c r="D122" i="21"/>
  <c r="I122" i="21"/>
  <c r="H122" i="21"/>
  <c r="J122" i="21"/>
  <c r="E122" i="21"/>
  <c r="C148" i="23"/>
  <c r="F148" i="23"/>
  <c r="G148" i="23"/>
  <c r="D148" i="23"/>
  <c r="J148" i="23"/>
  <c r="H148" i="23"/>
  <c r="I148" i="23"/>
  <c r="K148" i="23"/>
  <c r="E148" i="23"/>
  <c r="K112" i="41"/>
  <c r="F112" i="41"/>
  <c r="G112" i="41"/>
  <c r="H112" i="41"/>
  <c r="D112" i="41"/>
  <c r="E112" i="41"/>
  <c r="J112" i="41"/>
  <c r="C112" i="41"/>
  <c r="I112" i="41"/>
  <c r="H134" i="21"/>
  <c r="I134" i="21"/>
  <c r="K134" i="21"/>
  <c r="D134" i="21"/>
  <c r="C134" i="21"/>
  <c r="J134" i="21"/>
  <c r="E134" i="21"/>
  <c r="F134" i="21"/>
  <c r="G134" i="21"/>
  <c r="G51" i="41"/>
  <c r="J51" i="41"/>
  <c r="D51" i="41"/>
  <c r="H51" i="41"/>
  <c r="F51" i="41"/>
  <c r="C51" i="41"/>
  <c r="E51" i="41"/>
  <c r="K51" i="41"/>
  <c r="I51" i="41"/>
  <c r="I106" i="21"/>
  <c r="D106" i="21"/>
  <c r="C106" i="21"/>
  <c r="J106" i="21"/>
  <c r="E106" i="21"/>
  <c r="K106" i="21"/>
  <c r="G106" i="21"/>
  <c r="H106" i="21"/>
  <c r="F106" i="21"/>
  <c r="C67" i="41"/>
  <c r="G67" i="41"/>
  <c r="D67" i="41"/>
  <c r="I67" i="41"/>
  <c r="F67" i="41"/>
  <c r="E67" i="41"/>
  <c r="K67" i="41"/>
  <c r="H67" i="41"/>
  <c r="J67" i="41"/>
  <c r="J147" i="23"/>
  <c r="K147" i="23"/>
  <c r="H147" i="23"/>
  <c r="E147" i="23"/>
  <c r="C147" i="23"/>
  <c r="I147" i="23"/>
  <c r="F147" i="23"/>
  <c r="G147" i="23"/>
  <c r="D147" i="23"/>
  <c r="E12" i="40"/>
  <c r="J12" i="40"/>
  <c r="I12" i="40"/>
  <c r="F12" i="40"/>
  <c r="H12" i="40"/>
  <c r="G12" i="40"/>
  <c r="C12" i="40"/>
  <c r="K12" i="40"/>
  <c r="D12" i="40"/>
  <c r="G15" i="40"/>
  <c r="J15" i="40"/>
  <c r="H15" i="40"/>
  <c r="D15" i="40"/>
  <c r="K15" i="40"/>
  <c r="F15" i="40"/>
  <c r="C15" i="40"/>
  <c r="I15" i="40"/>
  <c r="E15" i="40"/>
  <c r="G43" i="23"/>
  <c r="H43" i="23"/>
  <c r="K43" i="23"/>
  <c r="E43" i="23"/>
  <c r="J43" i="23"/>
  <c r="C43" i="23"/>
  <c r="D43" i="23"/>
  <c r="F43" i="23"/>
  <c r="I43" i="23"/>
  <c r="E177" i="21"/>
  <c r="K177" i="21"/>
  <c r="G177" i="21"/>
  <c r="J177" i="21"/>
  <c r="C177" i="21"/>
  <c r="I177" i="21"/>
  <c r="F177" i="21"/>
  <c r="H177" i="21"/>
  <c r="D177" i="21"/>
  <c r="H111" i="28"/>
  <c r="J111" i="28"/>
  <c r="K111" i="28"/>
  <c r="E111" i="28"/>
  <c r="C111" i="28"/>
  <c r="D111" i="28"/>
  <c r="G111" i="28"/>
  <c r="F111" i="28"/>
  <c r="I111" i="28"/>
  <c r="G31" i="19"/>
  <c r="C31" i="19"/>
  <c r="K31" i="19"/>
  <c r="D31" i="19"/>
  <c r="J31" i="19"/>
  <c r="E31" i="19"/>
  <c r="I31" i="19"/>
  <c r="F31" i="19"/>
  <c r="H31" i="19"/>
  <c r="K165" i="40"/>
  <c r="G165" i="40"/>
  <c r="C165" i="40"/>
  <c r="D165" i="40"/>
  <c r="I165" i="40"/>
  <c r="J165" i="40"/>
  <c r="E165" i="40"/>
  <c r="F165" i="40"/>
  <c r="H165" i="40"/>
  <c r="C49" i="28"/>
  <c r="D49" i="28"/>
  <c r="F49" i="28"/>
  <c r="I49" i="28"/>
  <c r="E49" i="28"/>
  <c r="G49" i="28"/>
  <c r="J49" i="28"/>
  <c r="K49" i="28"/>
  <c r="H49" i="28"/>
  <c r="J53" i="26"/>
  <c r="E53" i="26"/>
  <c r="D53" i="26"/>
  <c r="C53" i="26"/>
  <c r="I53" i="26"/>
  <c r="K53" i="26"/>
  <c r="H53" i="26"/>
  <c r="G53" i="26"/>
  <c r="F53" i="26"/>
  <c r="F11" i="41"/>
  <c r="I11" i="41"/>
  <c r="K11" i="41"/>
  <c r="G11" i="41"/>
  <c r="E11" i="41"/>
  <c r="C11" i="41"/>
  <c r="H11" i="41"/>
  <c r="J11" i="41"/>
  <c r="D11" i="41"/>
  <c r="F62" i="21"/>
  <c r="G62" i="21"/>
  <c r="D62" i="21"/>
  <c r="I62" i="21"/>
  <c r="E62" i="21"/>
  <c r="K62" i="21"/>
  <c r="J62" i="21"/>
  <c r="C62" i="21"/>
  <c r="H62" i="21"/>
  <c r="D162" i="40"/>
  <c r="K162" i="40"/>
  <c r="C162" i="40"/>
  <c r="I162" i="40"/>
  <c r="E162" i="40"/>
  <c r="J162" i="40"/>
  <c r="H162" i="40"/>
  <c r="G162" i="40"/>
  <c r="F162" i="40"/>
  <c r="E168" i="28"/>
  <c r="F168" i="28"/>
  <c r="G168" i="28"/>
  <c r="I168" i="28"/>
  <c r="H168" i="28"/>
  <c r="D168" i="28"/>
  <c r="K168" i="28"/>
  <c r="C168" i="28"/>
  <c r="J168" i="28"/>
  <c r="C27" i="41"/>
  <c r="D27" i="41"/>
  <c r="K27" i="41"/>
  <c r="I27" i="41"/>
  <c r="J27" i="41"/>
  <c r="H27" i="41"/>
  <c r="G27" i="41"/>
  <c r="E27" i="41"/>
  <c r="F27" i="41"/>
  <c r="G97" i="21"/>
  <c r="K97" i="21"/>
  <c r="I97" i="21"/>
  <c r="F97" i="21"/>
  <c r="C97" i="21"/>
  <c r="H97" i="21"/>
  <c r="D97" i="21"/>
  <c r="E97" i="21"/>
  <c r="J97" i="21"/>
  <c r="D133" i="40"/>
  <c r="K133" i="40"/>
  <c r="C133" i="40"/>
  <c r="H133" i="40"/>
  <c r="I133" i="40"/>
  <c r="J133" i="40"/>
  <c r="G133" i="40"/>
  <c r="E133" i="40"/>
  <c r="F133" i="40"/>
  <c r="I40" i="26"/>
  <c r="C40" i="26"/>
  <c r="H40" i="26"/>
  <c r="F40" i="26"/>
  <c r="J40" i="26"/>
  <c r="G40" i="26"/>
  <c r="D40" i="26"/>
  <c r="K40" i="26"/>
  <c r="E40" i="26"/>
  <c r="J34" i="41"/>
  <c r="C34" i="41"/>
  <c r="H34" i="41"/>
  <c r="I34" i="41"/>
  <c r="E34" i="41"/>
  <c r="G34" i="41"/>
  <c r="F34" i="41"/>
  <c r="D34" i="41"/>
  <c r="K34" i="41"/>
  <c r="H50" i="28"/>
  <c r="E50" i="28"/>
  <c r="G50" i="28"/>
  <c r="I50" i="28"/>
  <c r="D50" i="28"/>
  <c r="K50" i="28"/>
  <c r="F50" i="28"/>
  <c r="J50" i="28"/>
  <c r="C50" i="28"/>
  <c r="I40" i="23"/>
  <c r="J40" i="23"/>
  <c r="H40" i="23"/>
  <c r="D40" i="23"/>
  <c r="K40" i="23"/>
  <c r="G40" i="23"/>
  <c r="E40" i="23"/>
  <c r="C40" i="23"/>
  <c r="F40" i="23"/>
  <c r="H34" i="23"/>
  <c r="C34" i="23"/>
  <c r="K34" i="23"/>
  <c r="J34" i="23"/>
  <c r="E34" i="23"/>
  <c r="G34" i="23"/>
  <c r="F34" i="23"/>
  <c r="D34" i="23"/>
  <c r="I34" i="23"/>
  <c r="F15" i="26"/>
  <c r="E15" i="26"/>
  <c r="G15" i="26"/>
  <c r="J15" i="26"/>
  <c r="D15" i="26"/>
  <c r="K15" i="26"/>
  <c r="I15" i="26"/>
  <c r="H15" i="26"/>
  <c r="C15" i="26"/>
  <c r="D39" i="40"/>
  <c r="K39" i="40"/>
  <c r="H39" i="40"/>
  <c r="F39" i="40"/>
  <c r="C39" i="40"/>
  <c r="J39" i="40"/>
  <c r="G39" i="40"/>
  <c r="I39" i="40"/>
  <c r="E39" i="40"/>
  <c r="K128" i="26"/>
  <c r="G128" i="26"/>
  <c r="C128" i="26"/>
  <c r="J128" i="26"/>
  <c r="H128" i="26"/>
  <c r="D128" i="26"/>
  <c r="E128" i="26"/>
  <c r="F128" i="26"/>
  <c r="I128" i="26"/>
  <c r="C167" i="28"/>
  <c r="K167" i="28"/>
  <c r="I167" i="28"/>
  <c r="E167" i="28"/>
  <c r="G167" i="28"/>
  <c r="J167" i="28"/>
  <c r="F167" i="28"/>
  <c r="D167" i="28"/>
  <c r="H167" i="28"/>
  <c r="J116" i="26"/>
  <c r="G116" i="26"/>
  <c r="C116" i="26"/>
  <c r="K116" i="26"/>
  <c r="E116" i="26"/>
  <c r="H116" i="26"/>
  <c r="F116" i="26"/>
  <c r="D116" i="26"/>
  <c r="I116" i="26"/>
  <c r="D75" i="40"/>
  <c r="K75" i="40"/>
  <c r="J75" i="40"/>
  <c r="F75" i="40"/>
  <c r="C75" i="40"/>
  <c r="G75" i="40"/>
  <c r="I75" i="40"/>
  <c r="E75" i="40"/>
  <c r="H75" i="40"/>
  <c r="D136" i="41"/>
  <c r="J136" i="41"/>
  <c r="K136" i="41"/>
  <c r="G136" i="41"/>
  <c r="I136" i="41"/>
  <c r="F136" i="41"/>
  <c r="H136" i="41"/>
  <c r="C136" i="41"/>
  <c r="E136" i="41"/>
  <c r="G94" i="21"/>
  <c r="F94" i="21"/>
  <c r="H94" i="21"/>
  <c r="E94" i="21"/>
  <c r="K94" i="21"/>
  <c r="D94" i="21"/>
  <c r="J94" i="21"/>
  <c r="I94" i="21"/>
  <c r="C94" i="21"/>
  <c r="H139" i="28"/>
  <c r="I139" i="28"/>
  <c r="G139" i="28"/>
  <c r="J139" i="28"/>
  <c r="C139" i="28"/>
  <c r="K139" i="28"/>
  <c r="E139" i="28"/>
  <c r="F139" i="28"/>
  <c r="D139" i="28"/>
  <c r="J61" i="21"/>
  <c r="E61" i="21"/>
  <c r="H61" i="21"/>
  <c r="G61" i="21"/>
  <c r="K61" i="21"/>
  <c r="F61" i="21"/>
  <c r="C61" i="21"/>
  <c r="D61" i="21"/>
  <c r="I61" i="21"/>
  <c r="G149" i="21"/>
  <c r="C149" i="21"/>
  <c r="I149" i="21"/>
  <c r="F149" i="21"/>
  <c r="D149" i="21"/>
  <c r="H149" i="21"/>
  <c r="J149" i="21"/>
  <c r="E149" i="21"/>
  <c r="K149" i="21"/>
  <c r="I119" i="41"/>
  <c r="F119" i="41"/>
  <c r="C119" i="41"/>
  <c r="G119" i="41"/>
  <c r="D119" i="41"/>
  <c r="J119" i="41"/>
  <c r="H119" i="41"/>
  <c r="K119" i="41"/>
  <c r="E119" i="41"/>
  <c r="D24" i="26"/>
  <c r="F24" i="26"/>
  <c r="I24" i="26"/>
  <c r="G24" i="26"/>
  <c r="H24" i="26"/>
  <c r="K24" i="26"/>
  <c r="J24" i="26"/>
  <c r="C24" i="26"/>
  <c r="E24" i="26"/>
  <c r="G6" i="40"/>
  <c r="I6" i="40"/>
  <c r="F6" i="40"/>
  <c r="D6" i="40"/>
  <c r="H6" i="40"/>
  <c r="C6" i="40"/>
  <c r="K6" i="40"/>
  <c r="E6" i="40"/>
  <c r="J6" i="40"/>
  <c r="J20" i="40"/>
  <c r="E20" i="40"/>
  <c r="F20" i="40"/>
  <c r="H20" i="40"/>
  <c r="D20" i="40"/>
  <c r="G20" i="40"/>
  <c r="K20" i="40"/>
  <c r="I20" i="40"/>
  <c r="C20" i="40"/>
  <c r="C162" i="23"/>
  <c r="D162" i="23"/>
  <c r="G162" i="23"/>
  <c r="H162" i="23"/>
  <c r="F162" i="23"/>
  <c r="I162" i="23"/>
  <c r="E162" i="23"/>
  <c r="J162" i="23"/>
  <c r="K162" i="23"/>
  <c r="I93" i="28"/>
  <c r="F93" i="28"/>
  <c r="D93" i="28"/>
  <c r="J93" i="28"/>
  <c r="H93" i="28"/>
  <c r="G93" i="28"/>
  <c r="C93" i="28"/>
  <c r="K93" i="28"/>
  <c r="E93" i="28"/>
  <c r="H25" i="41"/>
  <c r="I25" i="41"/>
  <c r="G25" i="41"/>
  <c r="E25" i="41"/>
  <c r="D25" i="41"/>
  <c r="K25" i="41"/>
  <c r="J25" i="41"/>
  <c r="F25" i="41"/>
  <c r="C25" i="41"/>
  <c r="G7" i="19"/>
  <c r="C7" i="19"/>
  <c r="K7" i="19"/>
  <c r="I7" i="19"/>
  <c r="F7" i="19"/>
  <c r="E7" i="19"/>
  <c r="D7" i="19"/>
  <c r="J7" i="19"/>
  <c r="H7" i="19"/>
  <c r="I14" i="28"/>
  <c r="H14" i="28"/>
  <c r="K14" i="28"/>
  <c r="G14" i="28"/>
  <c r="C14" i="28"/>
  <c r="D14" i="28"/>
  <c r="F14" i="28"/>
  <c r="J14" i="28"/>
  <c r="E14" i="28"/>
  <c r="H76" i="28"/>
  <c r="J76" i="28"/>
  <c r="E76" i="28"/>
  <c r="K76" i="28"/>
  <c r="F76" i="28"/>
  <c r="D76" i="28"/>
  <c r="G76" i="28"/>
  <c r="I76" i="28"/>
  <c r="C76" i="28"/>
  <c r="G69" i="26"/>
  <c r="J69" i="26"/>
  <c r="I69" i="26"/>
  <c r="E69" i="26"/>
  <c r="K69" i="26"/>
  <c r="H69" i="26"/>
  <c r="D69" i="26"/>
  <c r="C69" i="26"/>
  <c r="F69" i="26"/>
  <c r="I4" i="40"/>
  <c r="H4" i="40"/>
  <c r="F4" i="40"/>
  <c r="G4" i="40"/>
  <c r="K4" i="40"/>
  <c r="C4" i="40"/>
  <c r="D4" i="40"/>
  <c r="E4" i="40"/>
  <c r="J4" i="40"/>
  <c r="I129" i="23"/>
  <c r="F129" i="23"/>
  <c r="E129" i="23"/>
  <c r="J129" i="23"/>
  <c r="K129" i="23"/>
  <c r="D129" i="23"/>
  <c r="G129" i="23"/>
  <c r="C129" i="23"/>
  <c r="H129" i="23"/>
  <c r="J115" i="40"/>
  <c r="E115" i="40"/>
  <c r="K115" i="40"/>
  <c r="C115" i="40"/>
  <c r="G115" i="40"/>
  <c r="I115" i="40"/>
  <c r="D115" i="40"/>
  <c r="H115" i="40"/>
  <c r="F115" i="40"/>
  <c r="C149" i="40"/>
  <c r="D149" i="40"/>
  <c r="G149" i="40"/>
  <c r="I149" i="40"/>
  <c r="F149" i="40"/>
  <c r="H149" i="40"/>
  <c r="E149" i="40"/>
  <c r="K149" i="40"/>
  <c r="J149" i="40"/>
  <c r="H21" i="41"/>
  <c r="I21" i="41"/>
  <c r="G21" i="41"/>
  <c r="J21" i="41"/>
  <c r="D21" i="41"/>
  <c r="K21" i="41"/>
  <c r="E21" i="41"/>
  <c r="F21" i="41"/>
  <c r="C21" i="41"/>
  <c r="E117" i="40"/>
  <c r="C117" i="40"/>
  <c r="H117" i="40"/>
  <c r="K117" i="40"/>
  <c r="I117" i="40"/>
  <c r="J117" i="40"/>
  <c r="F117" i="40"/>
  <c r="D117" i="40"/>
  <c r="G117" i="40"/>
  <c r="D58" i="26"/>
  <c r="G58" i="26"/>
  <c r="H58" i="26"/>
  <c r="K58" i="26"/>
  <c r="F58" i="26"/>
  <c r="C58" i="26"/>
  <c r="E58" i="26"/>
  <c r="J58" i="26"/>
  <c r="I58" i="26"/>
  <c r="F109" i="21"/>
  <c r="G109" i="21"/>
  <c r="D109" i="21"/>
  <c r="H109" i="21"/>
  <c r="I109" i="21"/>
  <c r="E109" i="21"/>
  <c r="K109" i="21"/>
  <c r="C109" i="21"/>
  <c r="J109" i="21"/>
  <c r="D27" i="19"/>
  <c r="I27" i="19"/>
  <c r="K27" i="19"/>
  <c r="H27" i="19"/>
  <c r="C27" i="19"/>
  <c r="E27" i="19"/>
  <c r="F27" i="19"/>
  <c r="G27" i="19"/>
  <c r="J27" i="19"/>
  <c r="E52" i="26"/>
  <c r="K52" i="26"/>
  <c r="H52" i="26"/>
  <c r="J52" i="26"/>
  <c r="D52" i="26"/>
  <c r="C52" i="26"/>
  <c r="F52" i="26"/>
  <c r="G52" i="26"/>
  <c r="I52" i="26"/>
  <c r="F152" i="28"/>
  <c r="I152" i="28"/>
  <c r="D152" i="28"/>
  <c r="G152" i="28"/>
  <c r="J152" i="28"/>
  <c r="C152" i="28"/>
  <c r="H152" i="28"/>
  <c r="K152" i="28"/>
  <c r="E152" i="28"/>
  <c r="I26" i="26"/>
  <c r="H26" i="26"/>
  <c r="D26" i="26"/>
  <c r="F26" i="26"/>
  <c r="E26" i="26"/>
  <c r="J26" i="26"/>
  <c r="K26" i="26"/>
  <c r="C26" i="26"/>
  <c r="G26" i="26"/>
  <c r="E131" i="40"/>
  <c r="C131" i="40"/>
  <c r="J131" i="40"/>
  <c r="I131" i="40"/>
  <c r="H131" i="40"/>
  <c r="G131" i="40"/>
  <c r="K131" i="40"/>
  <c r="D131" i="40"/>
  <c r="F131" i="40"/>
  <c r="E110" i="40"/>
  <c r="D110" i="40"/>
  <c r="I110" i="40"/>
  <c r="H110" i="40"/>
  <c r="J110" i="40"/>
  <c r="G110" i="40"/>
  <c r="F110" i="40"/>
  <c r="K110" i="40"/>
  <c r="C110" i="40"/>
  <c r="D110" i="21"/>
  <c r="I110" i="21"/>
  <c r="H110" i="21"/>
  <c r="C110" i="21"/>
  <c r="K110" i="21"/>
  <c r="J110" i="21"/>
  <c r="G110" i="21"/>
  <c r="F110" i="21"/>
  <c r="E110" i="21"/>
  <c r="F156" i="21"/>
  <c r="C156" i="21"/>
  <c r="D156" i="21"/>
  <c r="I156" i="21"/>
  <c r="J156" i="21"/>
  <c r="E156" i="21"/>
  <c r="H156" i="21"/>
  <c r="G156" i="21"/>
  <c r="K156" i="21"/>
  <c r="G52" i="27"/>
  <c r="F52" i="27"/>
  <c r="D52" i="27"/>
  <c r="H52" i="27"/>
  <c r="J52" i="27"/>
  <c r="C52" i="27"/>
  <c r="K52" i="27"/>
  <c r="I52" i="27"/>
  <c r="E52" i="27"/>
  <c r="C67" i="40"/>
  <c r="D67" i="40"/>
  <c r="E67" i="40"/>
  <c r="I67" i="40"/>
  <c r="F67" i="40"/>
  <c r="K67" i="40"/>
  <c r="J67" i="40"/>
  <c r="H67" i="40"/>
  <c r="G67" i="40"/>
  <c r="G101" i="41"/>
  <c r="E101" i="41"/>
  <c r="I101" i="41"/>
  <c r="C101" i="41"/>
  <c r="F101" i="41"/>
  <c r="J101" i="41"/>
  <c r="D101" i="41"/>
  <c r="K101" i="41"/>
  <c r="H101" i="41"/>
  <c r="J102" i="23"/>
  <c r="E102" i="23"/>
  <c r="F102" i="23"/>
  <c r="I102" i="23"/>
  <c r="D102" i="23"/>
  <c r="G102" i="23"/>
  <c r="K102" i="23"/>
  <c r="H102" i="23"/>
  <c r="C102" i="23"/>
  <c r="J158" i="28"/>
  <c r="C158" i="28"/>
  <c r="F158" i="28"/>
  <c r="E158" i="28"/>
  <c r="H158" i="28"/>
  <c r="G158" i="28"/>
  <c r="I158" i="28"/>
  <c r="D158" i="28"/>
  <c r="K158" i="28"/>
  <c r="I59" i="23"/>
  <c r="F59" i="23"/>
  <c r="H59" i="23"/>
  <c r="D59" i="23"/>
  <c r="K59" i="23"/>
  <c r="J59" i="23"/>
  <c r="C59" i="23"/>
  <c r="G59" i="23"/>
  <c r="E59" i="23"/>
  <c r="E164" i="25"/>
  <c r="J164" i="25"/>
  <c r="G164" i="25"/>
  <c r="F164" i="25"/>
  <c r="H164" i="25"/>
  <c r="D164" i="25"/>
  <c r="K164" i="25"/>
  <c r="C164" i="25"/>
  <c r="I164" i="25"/>
  <c r="K57" i="40"/>
  <c r="E57" i="40"/>
  <c r="D57" i="40"/>
  <c r="G57" i="40"/>
  <c r="F57" i="40"/>
  <c r="C57" i="40"/>
  <c r="H57" i="40"/>
  <c r="J57" i="40"/>
  <c r="I57" i="40"/>
  <c r="G88" i="21"/>
  <c r="K88" i="21"/>
  <c r="I88" i="21"/>
  <c r="F88" i="21"/>
  <c r="C88" i="21"/>
  <c r="H88" i="21"/>
  <c r="D88" i="21"/>
  <c r="J88" i="21"/>
  <c r="E88" i="21"/>
  <c r="C43" i="25"/>
  <c r="I43" i="25"/>
  <c r="H43" i="25"/>
  <c r="J43" i="25"/>
  <c r="D43" i="25"/>
  <c r="F43" i="25"/>
  <c r="K43" i="25"/>
  <c r="E43" i="25"/>
  <c r="G43" i="25"/>
  <c r="D90" i="40"/>
  <c r="G90" i="40"/>
  <c r="J90" i="40"/>
  <c r="C90" i="40"/>
  <c r="H90" i="40"/>
  <c r="F90" i="40"/>
  <c r="E90" i="40"/>
  <c r="K90" i="40"/>
  <c r="I90" i="40"/>
  <c r="F165" i="41"/>
  <c r="E165" i="41"/>
  <c r="D165" i="41"/>
  <c r="K165" i="41"/>
  <c r="H165" i="41"/>
  <c r="G165" i="41"/>
  <c r="J165" i="41"/>
  <c r="C165" i="41"/>
  <c r="I165" i="41"/>
  <c r="I67" i="23"/>
  <c r="C67" i="23"/>
  <c r="J67" i="23"/>
  <c r="G67" i="23"/>
  <c r="F67" i="23"/>
  <c r="H67" i="23"/>
  <c r="D67" i="23"/>
  <c r="E67" i="23"/>
  <c r="K67" i="23"/>
  <c r="I3" i="23"/>
  <c r="C3" i="23"/>
  <c r="G3" i="23"/>
  <c r="F3" i="23"/>
  <c r="D3" i="23"/>
  <c r="J3" i="23"/>
  <c r="E3" i="23"/>
  <c r="K3" i="23"/>
  <c r="H3" i="23"/>
  <c r="D10" i="26"/>
  <c r="G10" i="26"/>
  <c r="C10" i="26"/>
  <c r="K10" i="26"/>
  <c r="H10" i="26"/>
  <c r="I10" i="26"/>
  <c r="F10" i="26"/>
  <c r="J10" i="26"/>
  <c r="E10" i="26"/>
  <c r="F9" i="41"/>
  <c r="C9" i="41"/>
  <c r="H9" i="41"/>
  <c r="E9" i="41"/>
  <c r="I9" i="41"/>
  <c r="K9" i="41"/>
  <c r="J9" i="41"/>
  <c r="D9" i="41"/>
  <c r="G9" i="41"/>
  <c r="I141" i="40"/>
  <c r="F141" i="40"/>
  <c r="G141" i="40"/>
  <c r="E141" i="40"/>
  <c r="J141" i="40"/>
  <c r="D141" i="40"/>
  <c r="H141" i="40"/>
  <c r="C141" i="40"/>
  <c r="K141" i="40"/>
  <c r="K35" i="19"/>
  <c r="D35" i="19"/>
  <c r="J35" i="19"/>
  <c r="E35" i="19"/>
  <c r="G35" i="19"/>
  <c r="C35" i="19"/>
  <c r="H35" i="19"/>
  <c r="I35" i="19"/>
  <c r="F35" i="19"/>
  <c r="K3" i="28"/>
  <c r="G3" i="28"/>
  <c r="J3" i="28"/>
  <c r="E3" i="28"/>
  <c r="D3" i="28"/>
  <c r="F3" i="28"/>
  <c r="H3" i="28"/>
  <c r="C3" i="28"/>
  <c r="I3" i="28"/>
  <c r="E6" i="23"/>
  <c r="H6" i="23"/>
  <c r="F6" i="23"/>
  <c r="I6" i="23"/>
  <c r="J6" i="23"/>
  <c r="G6" i="23"/>
  <c r="K6" i="23"/>
  <c r="C6" i="23"/>
  <c r="D6" i="23"/>
  <c r="H64" i="25"/>
  <c r="C64" i="25"/>
  <c r="K64" i="25"/>
  <c r="J64" i="25"/>
  <c r="F64" i="25"/>
  <c r="G64" i="25"/>
  <c r="E64" i="25"/>
  <c r="D64" i="25"/>
  <c r="I64" i="25"/>
  <c r="C82" i="23"/>
  <c r="I82" i="23"/>
  <c r="J82" i="23"/>
  <c r="D82" i="23"/>
  <c r="H82" i="23"/>
  <c r="E82" i="23"/>
  <c r="K82" i="23"/>
  <c r="G82" i="23"/>
  <c r="F82" i="23"/>
  <c r="K113" i="28"/>
  <c r="H113" i="28"/>
  <c r="I113" i="28"/>
  <c r="C113" i="28"/>
  <c r="D113" i="28"/>
  <c r="G113" i="28"/>
  <c r="F113" i="28"/>
  <c r="E113" i="28"/>
  <c r="J113" i="28"/>
  <c r="E39" i="26"/>
  <c r="J39" i="26"/>
  <c r="H39" i="26"/>
  <c r="F39" i="26"/>
  <c r="I39" i="26"/>
  <c r="K39" i="26"/>
  <c r="G39" i="26"/>
  <c r="C39" i="26"/>
  <c r="D39" i="26"/>
  <c r="J27" i="28"/>
  <c r="I27" i="28"/>
  <c r="G27" i="28"/>
  <c r="F27" i="28"/>
  <c r="D27" i="28"/>
  <c r="K27" i="28"/>
  <c r="H27" i="28"/>
  <c r="E27" i="28"/>
  <c r="C27" i="28"/>
  <c r="I26" i="41"/>
  <c r="C26" i="41"/>
  <c r="H26" i="41"/>
  <c r="G26" i="41"/>
  <c r="E26" i="41"/>
  <c r="J26" i="41"/>
  <c r="F26" i="41"/>
  <c r="D26" i="41"/>
  <c r="K26" i="41"/>
  <c r="K138" i="28"/>
  <c r="H138" i="28"/>
  <c r="E138" i="28"/>
  <c r="C138" i="28"/>
  <c r="D138" i="28"/>
  <c r="J138" i="28"/>
  <c r="I138" i="28"/>
  <c r="F138" i="28"/>
  <c r="G138" i="28"/>
  <c r="I94" i="28"/>
  <c r="J94" i="28"/>
  <c r="C94" i="28"/>
  <c r="H94" i="28"/>
  <c r="F94" i="28"/>
  <c r="G94" i="28"/>
  <c r="D94" i="28"/>
  <c r="E94" i="28"/>
  <c r="K94" i="28"/>
  <c r="I129" i="41"/>
  <c r="H129" i="41"/>
  <c r="D129" i="41"/>
  <c r="F129" i="41"/>
  <c r="C129" i="41"/>
  <c r="G129" i="41"/>
  <c r="E129" i="41"/>
  <c r="K129" i="41"/>
  <c r="J129" i="41"/>
  <c r="E13" i="23"/>
  <c r="J13" i="23"/>
  <c r="I13" i="23"/>
  <c r="D13" i="23"/>
  <c r="G13" i="23"/>
  <c r="H13" i="23"/>
  <c r="K13" i="23"/>
  <c r="F13" i="23"/>
  <c r="C13" i="23"/>
  <c r="K101" i="21"/>
  <c r="J101" i="21"/>
  <c r="F101" i="21"/>
  <c r="C101" i="21"/>
  <c r="G101" i="21"/>
  <c r="D101" i="21"/>
  <c r="I101" i="21"/>
  <c r="E101" i="21"/>
  <c r="H101" i="21"/>
  <c r="F6" i="41"/>
  <c r="J6" i="41"/>
  <c r="C6" i="41"/>
  <c r="H6" i="41"/>
  <c r="E6" i="41"/>
  <c r="G6" i="41"/>
  <c r="I6" i="41"/>
  <c r="D6" i="41"/>
  <c r="K6" i="41"/>
  <c r="F156" i="41"/>
  <c r="C156" i="41"/>
  <c r="G156" i="41"/>
  <c r="I156" i="41"/>
  <c r="D156" i="41"/>
  <c r="H156" i="41"/>
  <c r="J156" i="41"/>
  <c r="E156" i="41"/>
  <c r="K156" i="41"/>
  <c r="E158" i="26"/>
  <c r="J158" i="26"/>
  <c r="H158" i="26"/>
  <c r="K158" i="26"/>
  <c r="I158" i="26"/>
  <c r="C158" i="26"/>
  <c r="D158" i="26"/>
  <c r="F158" i="26"/>
  <c r="G158" i="26"/>
  <c r="C48" i="26"/>
  <c r="E48" i="26"/>
  <c r="H48" i="26"/>
  <c r="I48" i="26"/>
  <c r="J48" i="26"/>
  <c r="F48" i="26"/>
  <c r="K48" i="26"/>
  <c r="G48" i="26"/>
  <c r="D48" i="26"/>
  <c r="E13" i="19"/>
  <c r="D13" i="19"/>
  <c r="J13" i="19"/>
  <c r="H13" i="19"/>
  <c r="G13" i="19"/>
  <c r="C13" i="19"/>
  <c r="K13" i="19"/>
  <c r="I13" i="19"/>
  <c r="F13" i="19"/>
  <c r="F49" i="40"/>
  <c r="H49" i="40"/>
  <c r="E49" i="40"/>
  <c r="C49" i="40"/>
  <c r="K49" i="40"/>
  <c r="J49" i="40"/>
  <c r="I49" i="40"/>
  <c r="G49" i="40"/>
  <c r="D49" i="40"/>
  <c r="E71" i="21"/>
  <c r="F71" i="21"/>
  <c r="I71" i="21"/>
  <c r="C71" i="21"/>
  <c r="D71" i="21"/>
  <c r="J71" i="21"/>
  <c r="H71" i="21"/>
  <c r="K71" i="21"/>
  <c r="G71" i="21"/>
  <c r="G129" i="26"/>
  <c r="H129" i="26"/>
  <c r="J129" i="26"/>
  <c r="F129" i="26"/>
  <c r="K129" i="26"/>
  <c r="C129" i="26"/>
  <c r="D129" i="26"/>
  <c r="I129" i="26"/>
  <c r="E129" i="26"/>
  <c r="F153" i="40"/>
  <c r="C153" i="40"/>
  <c r="J153" i="40"/>
  <c r="I153" i="40"/>
  <c r="E153" i="40"/>
  <c r="H153" i="40"/>
  <c r="G153" i="40"/>
  <c r="K153" i="40"/>
  <c r="D153" i="40"/>
  <c r="E47" i="23"/>
  <c r="G47" i="23"/>
  <c r="F47" i="23"/>
  <c r="I47" i="23"/>
  <c r="J47" i="23"/>
  <c r="K47" i="23"/>
  <c r="H47" i="23"/>
  <c r="D47" i="23"/>
  <c r="C47" i="23"/>
  <c r="G63" i="23"/>
  <c r="D63" i="23"/>
  <c r="E63" i="23"/>
  <c r="K63" i="23"/>
  <c r="H63" i="23"/>
  <c r="J63" i="23"/>
  <c r="I63" i="23"/>
  <c r="C63" i="23"/>
  <c r="F63" i="23"/>
  <c r="C85" i="41"/>
  <c r="K85" i="41"/>
  <c r="E85" i="41"/>
  <c r="G85" i="41"/>
  <c r="D85" i="41"/>
  <c r="J85" i="41"/>
  <c r="I85" i="41"/>
  <c r="F85" i="41"/>
  <c r="H85" i="41"/>
  <c r="C149" i="23"/>
  <c r="H149" i="23"/>
  <c r="J149" i="23"/>
  <c r="G149" i="23"/>
  <c r="F149" i="23"/>
  <c r="I149" i="23"/>
  <c r="E149" i="23"/>
  <c r="K149" i="23"/>
  <c r="D149" i="23"/>
  <c r="C19" i="28"/>
  <c r="D19" i="28"/>
  <c r="G19" i="28"/>
  <c r="I19" i="28"/>
  <c r="F19" i="28"/>
  <c r="J19" i="28"/>
  <c r="K19" i="28"/>
  <c r="E19" i="28"/>
  <c r="H19" i="28"/>
  <c r="G54" i="26"/>
  <c r="J54" i="26"/>
  <c r="D54" i="26"/>
  <c r="H54" i="26"/>
  <c r="K54" i="26"/>
  <c r="F54" i="26"/>
  <c r="C54" i="26"/>
  <c r="I54" i="26"/>
  <c r="E54" i="26"/>
  <c r="F106" i="28"/>
  <c r="E106" i="28"/>
  <c r="J106" i="28"/>
  <c r="G106" i="28"/>
  <c r="I106" i="28"/>
  <c r="K106" i="28"/>
  <c r="H106" i="28"/>
  <c r="C106" i="28"/>
  <c r="D106" i="28"/>
  <c r="C23" i="28"/>
  <c r="D23" i="28"/>
  <c r="J23" i="28"/>
  <c r="G23" i="28"/>
  <c r="F23" i="28"/>
  <c r="K23" i="28"/>
  <c r="I23" i="28"/>
  <c r="E23" i="28"/>
  <c r="H23" i="28"/>
  <c r="H99" i="28"/>
  <c r="F99" i="28"/>
  <c r="J99" i="28"/>
  <c r="E99" i="28"/>
  <c r="D99" i="28"/>
  <c r="K99" i="28"/>
  <c r="G99" i="28"/>
  <c r="I99" i="28"/>
  <c r="C99" i="28"/>
  <c r="H132" i="41"/>
  <c r="K132" i="41"/>
  <c r="J132" i="41"/>
  <c r="G132" i="41"/>
  <c r="I132" i="41"/>
  <c r="D132" i="41"/>
  <c r="E132" i="41"/>
  <c r="F132" i="41"/>
  <c r="C132" i="41"/>
  <c r="H158" i="40"/>
  <c r="G158" i="40"/>
  <c r="C158" i="40"/>
  <c r="K158" i="40"/>
  <c r="D158" i="40"/>
  <c r="E158" i="40"/>
  <c r="I158" i="40"/>
  <c r="F158" i="40"/>
  <c r="J158" i="40"/>
  <c r="F128" i="42"/>
  <c r="D128" i="42"/>
  <c r="H128" i="42"/>
  <c r="K128" i="42"/>
  <c r="C128" i="42"/>
  <c r="G128" i="42"/>
  <c r="E128" i="42"/>
  <c r="I128" i="42"/>
  <c r="J128" i="42"/>
  <c r="D153" i="42"/>
  <c r="J153" i="42"/>
  <c r="H153" i="42"/>
  <c r="I153" i="42"/>
  <c r="K153" i="42"/>
  <c r="F153" i="42"/>
  <c r="E153" i="42"/>
  <c r="C153" i="42"/>
  <c r="G153" i="42"/>
  <c r="E161" i="42"/>
  <c r="D161" i="42"/>
  <c r="H161" i="42"/>
  <c r="C161" i="42"/>
  <c r="K161" i="42"/>
  <c r="I161" i="42"/>
  <c r="G161" i="42"/>
  <c r="F161" i="42"/>
  <c r="J161" i="42"/>
  <c r="G70" i="41"/>
  <c r="J70" i="41"/>
  <c r="I70" i="41"/>
  <c r="F70" i="41"/>
  <c r="C70" i="41"/>
  <c r="D70" i="41"/>
  <c r="K70" i="41"/>
  <c r="E70" i="41"/>
  <c r="H70" i="41"/>
  <c r="G146" i="42"/>
  <c r="J146" i="42"/>
  <c r="H146" i="42"/>
  <c r="C146" i="42"/>
  <c r="K146" i="42"/>
  <c r="F146" i="42"/>
  <c r="I146" i="42"/>
  <c r="E146" i="42"/>
  <c r="D146" i="42"/>
  <c r="K126" i="42"/>
  <c r="G126" i="42"/>
  <c r="J126" i="42"/>
  <c r="E126" i="42"/>
  <c r="I126" i="42"/>
  <c r="F126" i="42"/>
  <c r="H126" i="42"/>
  <c r="C126" i="42"/>
  <c r="D126" i="42"/>
  <c r="N166" i="23"/>
  <c r="P166" i="23"/>
  <c r="R166" i="23"/>
  <c r="M166" i="23"/>
  <c r="Q166" i="23"/>
  <c r="T166" i="23"/>
  <c r="S166" i="23"/>
  <c r="O166" i="23"/>
  <c r="U166" i="23"/>
  <c r="AP36" i="26"/>
  <c r="AK36" i="26" s="1"/>
  <c r="AP31" i="26"/>
  <c r="AP78" i="25"/>
  <c r="AN78" i="25" s="1"/>
  <c r="AP169" i="26"/>
  <c r="X169" i="26" s="1"/>
  <c r="M6" i="23"/>
  <c r="P6" i="23"/>
  <c r="T6" i="23"/>
  <c r="N6" i="23"/>
  <c r="R6" i="23"/>
  <c r="O6" i="23"/>
  <c r="U6" i="23"/>
  <c r="Q6" i="23"/>
  <c r="S6" i="23"/>
  <c r="AP25" i="26"/>
  <c r="AP164" i="25"/>
  <c r="AI164" i="25" s="1"/>
  <c r="F87" i="42"/>
  <c r="C87" i="42"/>
  <c r="E87" i="42"/>
  <c r="J87" i="42"/>
  <c r="G87" i="42"/>
  <c r="I87" i="42"/>
  <c r="H87" i="42"/>
  <c r="K87" i="42"/>
  <c r="D87" i="42"/>
  <c r="J26" i="42"/>
  <c r="H26" i="42"/>
  <c r="I26" i="42"/>
  <c r="D26" i="42"/>
  <c r="E26" i="42"/>
  <c r="G26" i="42"/>
  <c r="F26" i="42"/>
  <c r="C26" i="42"/>
  <c r="K26" i="42"/>
  <c r="D80" i="42"/>
  <c r="J80" i="42"/>
  <c r="F80" i="42"/>
  <c r="E80" i="42"/>
  <c r="C80" i="42"/>
  <c r="K80" i="42"/>
  <c r="H80" i="42"/>
  <c r="G80" i="42"/>
  <c r="I80" i="42"/>
  <c r="AP2" i="26"/>
  <c r="Z2" i="26" s="1"/>
  <c r="R56" i="26"/>
  <c r="T56" i="26"/>
  <c r="P56" i="26"/>
  <c r="Q56" i="26"/>
  <c r="M56" i="26"/>
  <c r="N56" i="26"/>
  <c r="U56" i="26"/>
  <c r="O56" i="26"/>
  <c r="S56" i="26"/>
  <c r="R49" i="25"/>
  <c r="S49" i="25"/>
  <c r="P49" i="25"/>
  <c r="N49" i="25"/>
  <c r="M49" i="25"/>
  <c r="U49" i="25"/>
  <c r="T49" i="25"/>
  <c r="Q49" i="25"/>
  <c r="O49" i="25"/>
  <c r="AP61" i="25"/>
  <c r="P164" i="25"/>
  <c r="S164" i="25"/>
  <c r="R164" i="25"/>
  <c r="T164" i="25"/>
  <c r="M164" i="25"/>
  <c r="O164" i="25"/>
  <c r="N164" i="25"/>
  <c r="U164" i="25"/>
  <c r="Q164" i="25"/>
  <c r="R160" i="23"/>
  <c r="M160" i="23"/>
  <c r="O160" i="23"/>
  <c r="Q160" i="23"/>
  <c r="P160" i="23"/>
  <c r="N160" i="23"/>
  <c r="S160" i="23"/>
  <c r="U160" i="23"/>
  <c r="T160" i="23"/>
  <c r="AP132" i="26"/>
  <c r="AO132" i="26" s="1"/>
  <c r="AP53" i="26"/>
  <c r="AH53" i="26" s="1"/>
  <c r="AP149" i="26"/>
  <c r="F14" i="42"/>
  <c r="K14" i="42"/>
  <c r="H14" i="42"/>
  <c r="E14" i="42"/>
  <c r="G14" i="42"/>
  <c r="D14" i="42"/>
  <c r="I14" i="42"/>
  <c r="J14" i="42"/>
  <c r="C14" i="42"/>
  <c r="C166" i="41"/>
  <c r="E166" i="41"/>
  <c r="H166" i="41"/>
  <c r="J166" i="41"/>
  <c r="K166" i="41"/>
  <c r="F166" i="41"/>
  <c r="I166" i="41"/>
  <c r="G166" i="41"/>
  <c r="D166" i="41"/>
  <c r="Q79" i="26"/>
  <c r="T79" i="26"/>
  <c r="U79" i="26"/>
  <c r="O79" i="26"/>
  <c r="S79" i="26"/>
  <c r="P79" i="26"/>
  <c r="R79" i="26"/>
  <c r="N79" i="26"/>
  <c r="M79" i="26"/>
  <c r="Q27" i="23"/>
  <c r="R27" i="23"/>
  <c r="O27" i="23"/>
  <c r="P27" i="23"/>
  <c r="T27" i="23"/>
  <c r="N27" i="23"/>
  <c r="M27" i="23"/>
  <c r="S27" i="23"/>
  <c r="U27" i="23"/>
  <c r="T111" i="23"/>
  <c r="O111" i="23"/>
  <c r="S111" i="23"/>
  <c r="M111" i="23"/>
  <c r="R111" i="23"/>
  <c r="U111" i="23"/>
  <c r="P111" i="23"/>
  <c r="N111" i="23"/>
  <c r="Q111" i="23"/>
  <c r="K45" i="28"/>
  <c r="H45" i="28"/>
  <c r="C45" i="28"/>
  <c r="D45" i="28"/>
  <c r="E45" i="28"/>
  <c r="I45" i="28"/>
  <c r="F45" i="28"/>
  <c r="G45" i="28"/>
  <c r="J45" i="28"/>
  <c r="K102" i="41"/>
  <c r="D102" i="41"/>
  <c r="J102" i="41"/>
  <c r="C102" i="41"/>
  <c r="H102" i="41"/>
  <c r="E102" i="41"/>
  <c r="G102" i="41"/>
  <c r="F102" i="41"/>
  <c r="I102" i="41"/>
  <c r="G107" i="42"/>
  <c r="E107" i="42"/>
  <c r="C107" i="42"/>
  <c r="K107" i="42"/>
  <c r="I107" i="42"/>
  <c r="F107" i="42"/>
  <c r="J107" i="42"/>
  <c r="D107" i="42"/>
  <c r="H107" i="42"/>
  <c r="F89" i="42"/>
  <c r="K89" i="42"/>
  <c r="H89" i="42"/>
  <c r="E89" i="42"/>
  <c r="G89" i="42"/>
  <c r="D89" i="42"/>
  <c r="C89" i="42"/>
  <c r="I89" i="42"/>
  <c r="J89" i="42"/>
  <c r="C68" i="42"/>
  <c r="G68" i="42"/>
  <c r="D68" i="42"/>
  <c r="J68" i="42"/>
  <c r="I68" i="42"/>
  <c r="E68" i="42"/>
  <c r="F68" i="42"/>
  <c r="K68" i="42"/>
  <c r="H68" i="42"/>
  <c r="I47" i="42"/>
  <c r="F47" i="42"/>
  <c r="H47" i="42"/>
  <c r="J47" i="42"/>
  <c r="K47" i="42"/>
  <c r="D47" i="42"/>
  <c r="G47" i="42"/>
  <c r="E47" i="42"/>
  <c r="C47" i="42"/>
  <c r="C170" i="42"/>
  <c r="G170" i="42"/>
  <c r="J170" i="42"/>
  <c r="I170" i="42"/>
  <c r="F170" i="42"/>
  <c r="K170" i="42"/>
  <c r="H170" i="42"/>
  <c r="E170" i="42"/>
  <c r="D170" i="42"/>
  <c r="P26" i="26"/>
  <c r="S26" i="26"/>
  <c r="U26" i="26"/>
  <c r="R26" i="26"/>
  <c r="M26" i="26"/>
  <c r="O26" i="26"/>
  <c r="Q26" i="26"/>
  <c r="T26" i="26"/>
  <c r="N26" i="26"/>
  <c r="S117" i="26"/>
  <c r="P117" i="26"/>
  <c r="N117" i="26"/>
  <c r="U117" i="26"/>
  <c r="Q117" i="26"/>
  <c r="O117" i="26"/>
  <c r="R117" i="26"/>
  <c r="T117" i="26"/>
  <c r="M117" i="26"/>
  <c r="AP3" i="26"/>
  <c r="AK3" i="26" s="1"/>
  <c r="S51" i="23"/>
  <c r="R51" i="23"/>
  <c r="P51" i="23"/>
  <c r="N51" i="23"/>
  <c r="Q51" i="23"/>
  <c r="T51" i="23"/>
  <c r="O51" i="23"/>
  <c r="M51" i="23"/>
  <c r="U51" i="23"/>
  <c r="R112" i="26"/>
  <c r="O112" i="26"/>
  <c r="T112" i="26"/>
  <c r="N112" i="26"/>
  <c r="U112" i="26"/>
  <c r="S112" i="26"/>
  <c r="M112" i="26"/>
  <c r="P112" i="26"/>
  <c r="Q112" i="26"/>
  <c r="N77" i="26"/>
  <c r="T77" i="26"/>
  <c r="P77" i="26"/>
  <c r="M77" i="26"/>
  <c r="U77" i="26"/>
  <c r="S77" i="26"/>
  <c r="Q77" i="26"/>
  <c r="R77" i="26"/>
  <c r="O77" i="26"/>
  <c r="AP6" i="26"/>
  <c r="O129" i="23"/>
  <c r="T129" i="23"/>
  <c r="S129" i="23"/>
  <c r="N129" i="23"/>
  <c r="R129" i="23"/>
  <c r="P129" i="23"/>
  <c r="M129" i="23"/>
  <c r="U129" i="23"/>
  <c r="Q129" i="23"/>
  <c r="C54" i="42"/>
  <c r="G54" i="42"/>
  <c r="I54" i="42"/>
  <c r="H54" i="42"/>
  <c r="E54" i="42"/>
  <c r="D54" i="42"/>
  <c r="K54" i="42"/>
  <c r="F54" i="42"/>
  <c r="J54" i="42"/>
  <c r="H139" i="42"/>
  <c r="F139" i="42"/>
  <c r="G139" i="42"/>
  <c r="D139" i="42"/>
  <c r="I139" i="42"/>
  <c r="E139" i="42"/>
  <c r="C139" i="42"/>
  <c r="J139" i="42"/>
  <c r="K139" i="42"/>
  <c r="AP5" i="26"/>
  <c r="AE5" i="26" s="1"/>
  <c r="Q88" i="23"/>
  <c r="P88" i="23"/>
  <c r="M88" i="23"/>
  <c r="O88" i="23"/>
  <c r="S88" i="23"/>
  <c r="R88" i="23"/>
  <c r="U88" i="23"/>
  <c r="N88" i="23"/>
  <c r="T88" i="23"/>
  <c r="AP7" i="26"/>
  <c r="AG7" i="26" s="1"/>
  <c r="N97" i="23"/>
  <c r="O97" i="23"/>
  <c r="M97" i="23"/>
  <c r="P97" i="23"/>
  <c r="S97" i="23"/>
  <c r="T97" i="23"/>
  <c r="U97" i="23"/>
  <c r="R97" i="23"/>
  <c r="Q97" i="23"/>
  <c r="N12" i="26"/>
  <c r="U12" i="26"/>
  <c r="O12" i="26"/>
  <c r="R12" i="26"/>
  <c r="Q12" i="26"/>
  <c r="T12" i="26"/>
  <c r="S12" i="26"/>
  <c r="P12" i="26"/>
  <c r="M12" i="26"/>
  <c r="AP15" i="26"/>
  <c r="AI15" i="26" s="1"/>
  <c r="P62" i="26"/>
  <c r="S62" i="26"/>
  <c r="U62" i="26"/>
  <c r="R62" i="26"/>
  <c r="M62" i="26"/>
  <c r="O62" i="26"/>
  <c r="T62" i="26"/>
  <c r="N62" i="26"/>
  <c r="Q62" i="26"/>
  <c r="AP85" i="26"/>
  <c r="Z85" i="26" s="1"/>
  <c r="AP62" i="26"/>
  <c r="AD62" i="26" s="1"/>
  <c r="I74" i="41"/>
  <c r="G74" i="41"/>
  <c r="D74" i="41"/>
  <c r="F74" i="41"/>
  <c r="H74" i="41"/>
  <c r="C74" i="41"/>
  <c r="J74" i="41"/>
  <c r="K74" i="41"/>
  <c r="E74" i="41"/>
  <c r="J176" i="42"/>
  <c r="K176" i="42"/>
  <c r="D176" i="42"/>
  <c r="H176" i="42"/>
  <c r="I176" i="42"/>
  <c r="F176" i="42"/>
  <c r="E176" i="42"/>
  <c r="C176" i="42"/>
  <c r="G176" i="42"/>
  <c r="I57" i="42"/>
  <c r="J57" i="42"/>
  <c r="G57" i="42"/>
  <c r="D57" i="42"/>
  <c r="K57" i="42"/>
  <c r="F57" i="42"/>
  <c r="E57" i="42"/>
  <c r="H57" i="42"/>
  <c r="C57" i="42"/>
  <c r="AP148" i="26"/>
  <c r="AF148" i="26" s="1"/>
  <c r="AP67" i="25"/>
  <c r="AN67" i="25" s="1"/>
  <c r="N153" i="23"/>
  <c r="T153" i="23"/>
  <c r="U153" i="23"/>
  <c r="R153" i="23"/>
  <c r="S153" i="23"/>
  <c r="M153" i="23"/>
  <c r="Q153" i="23"/>
  <c r="O153" i="23"/>
  <c r="P153" i="23"/>
  <c r="J150" i="42"/>
  <c r="K150" i="42"/>
  <c r="G150" i="42"/>
  <c r="I150" i="42"/>
  <c r="F150" i="42"/>
  <c r="C150" i="42"/>
  <c r="D150" i="42"/>
  <c r="E150" i="42"/>
  <c r="H150" i="42"/>
  <c r="J136" i="42"/>
  <c r="K136" i="42"/>
  <c r="C136" i="42"/>
  <c r="E136" i="42"/>
  <c r="F136" i="42"/>
  <c r="D136" i="42"/>
  <c r="G136" i="42"/>
  <c r="I136" i="42"/>
  <c r="H136" i="42"/>
  <c r="F165" i="42"/>
  <c r="I165" i="42"/>
  <c r="G165" i="42"/>
  <c r="K165" i="42"/>
  <c r="C165" i="42"/>
  <c r="E165" i="42"/>
  <c r="D165" i="42"/>
  <c r="J165" i="42"/>
  <c r="H165" i="42"/>
  <c r="G131" i="42"/>
  <c r="J131" i="42"/>
  <c r="E131" i="42"/>
  <c r="F131" i="42"/>
  <c r="I131" i="42"/>
  <c r="C131" i="42"/>
  <c r="H131" i="42"/>
  <c r="K131" i="42"/>
  <c r="D131" i="42"/>
  <c r="I149" i="42"/>
  <c r="J149" i="42"/>
  <c r="H149" i="42"/>
  <c r="F149" i="42"/>
  <c r="E149" i="42"/>
  <c r="C149" i="42"/>
  <c r="D149" i="42"/>
  <c r="K149" i="42"/>
  <c r="G149" i="42"/>
  <c r="G159" i="42"/>
  <c r="H159" i="42"/>
  <c r="F159" i="42"/>
  <c r="E159" i="42"/>
  <c r="D159" i="42"/>
  <c r="K159" i="42"/>
  <c r="C159" i="42"/>
  <c r="I159" i="42"/>
  <c r="J159" i="42"/>
  <c r="O57" i="23"/>
  <c r="U57" i="23"/>
  <c r="T57" i="23"/>
  <c r="M57" i="23"/>
  <c r="S57" i="23"/>
  <c r="N57" i="23"/>
  <c r="Q57" i="23"/>
  <c r="R57" i="23"/>
  <c r="P57" i="23"/>
  <c r="AP126" i="26"/>
  <c r="AA126" i="26" s="1"/>
  <c r="AP151" i="26"/>
  <c r="AD151" i="26" s="1"/>
  <c r="I61" i="23"/>
  <c r="E61" i="23"/>
  <c r="G61" i="23"/>
  <c r="F61" i="23"/>
  <c r="D61" i="23"/>
  <c r="C61" i="23"/>
  <c r="K61" i="23"/>
  <c r="J61" i="23"/>
  <c r="H61" i="23"/>
  <c r="D175" i="40"/>
  <c r="K175" i="40"/>
  <c r="J175" i="40"/>
  <c r="F175" i="40"/>
  <c r="C175" i="40"/>
  <c r="H175" i="40"/>
  <c r="I175" i="40"/>
  <c r="G175" i="40"/>
  <c r="E175" i="40"/>
  <c r="J16" i="40"/>
  <c r="H16" i="40"/>
  <c r="D16" i="40"/>
  <c r="G16" i="40"/>
  <c r="I16" i="40"/>
  <c r="F16" i="40"/>
  <c r="C16" i="40"/>
  <c r="K16" i="40"/>
  <c r="E16" i="40"/>
  <c r="D124" i="21"/>
  <c r="I124" i="21"/>
  <c r="H124" i="21"/>
  <c r="E124" i="21"/>
  <c r="C124" i="21"/>
  <c r="K124" i="21"/>
  <c r="J124" i="21"/>
  <c r="F124" i="21"/>
  <c r="G124" i="21"/>
  <c r="I65" i="40"/>
  <c r="J65" i="40"/>
  <c r="D65" i="40"/>
  <c r="K65" i="40"/>
  <c r="H65" i="40"/>
  <c r="F65" i="40"/>
  <c r="C65" i="40"/>
  <c r="E65" i="40"/>
  <c r="G65" i="40"/>
  <c r="C28" i="41"/>
  <c r="K28" i="41"/>
  <c r="D28" i="41"/>
  <c r="E28" i="41"/>
  <c r="J28" i="41"/>
  <c r="I28" i="41"/>
  <c r="F28" i="41"/>
  <c r="H28" i="41"/>
  <c r="G28" i="41"/>
  <c r="H122" i="28"/>
  <c r="K122" i="28"/>
  <c r="D122" i="28"/>
  <c r="C122" i="28"/>
  <c r="E122" i="28"/>
  <c r="J122" i="28"/>
  <c r="G122" i="28"/>
  <c r="F122" i="28"/>
  <c r="I122" i="28"/>
  <c r="J176" i="23"/>
  <c r="G176" i="23"/>
  <c r="E176" i="23"/>
  <c r="D176" i="23"/>
  <c r="I176" i="23"/>
  <c r="K176" i="23"/>
  <c r="H176" i="23"/>
  <c r="C176" i="23"/>
  <c r="F176" i="23"/>
  <c r="I56" i="28"/>
  <c r="E56" i="28"/>
  <c r="G56" i="28"/>
  <c r="F56" i="28"/>
  <c r="D56" i="28"/>
  <c r="H56" i="28"/>
  <c r="K56" i="28"/>
  <c r="J56" i="28"/>
  <c r="C56" i="28"/>
  <c r="J29" i="28"/>
  <c r="I29" i="28"/>
  <c r="H29" i="28"/>
  <c r="G29" i="28"/>
  <c r="E29" i="28"/>
  <c r="K29" i="28"/>
  <c r="D29" i="28"/>
  <c r="F29" i="28"/>
  <c r="C29" i="28"/>
  <c r="J169" i="26"/>
  <c r="C169" i="26"/>
  <c r="H169" i="26"/>
  <c r="I169" i="26"/>
  <c r="G169" i="26"/>
  <c r="E169" i="26"/>
  <c r="F169" i="26"/>
  <c r="K169" i="26"/>
  <c r="D169" i="26"/>
  <c r="J125" i="41"/>
  <c r="D125" i="41"/>
  <c r="F125" i="41"/>
  <c r="I125" i="41"/>
  <c r="G125" i="41"/>
  <c r="H125" i="41"/>
  <c r="K125" i="41"/>
  <c r="E125" i="41"/>
  <c r="C125" i="41"/>
  <c r="C63" i="26"/>
  <c r="D63" i="26"/>
  <c r="E63" i="26"/>
  <c r="H63" i="26"/>
  <c r="F63" i="26"/>
  <c r="I63" i="26"/>
  <c r="J63" i="26"/>
  <c r="G63" i="26"/>
  <c r="K63" i="26"/>
  <c r="E165" i="23"/>
  <c r="I165" i="23"/>
  <c r="D165" i="23"/>
  <c r="G165" i="23"/>
  <c r="H165" i="23"/>
  <c r="K165" i="23"/>
  <c r="J165" i="23"/>
  <c r="F165" i="23"/>
  <c r="C165" i="23"/>
  <c r="G103" i="28"/>
  <c r="F103" i="28"/>
  <c r="J103" i="28"/>
  <c r="D103" i="28"/>
  <c r="H103" i="28"/>
  <c r="C103" i="28"/>
  <c r="K103" i="28"/>
  <c r="I103" i="28"/>
  <c r="E103" i="28"/>
  <c r="G80" i="23"/>
  <c r="I80" i="23"/>
  <c r="K80" i="23"/>
  <c r="H80" i="23"/>
  <c r="C80" i="23"/>
  <c r="F80" i="23"/>
  <c r="J80" i="23"/>
  <c r="D80" i="23"/>
  <c r="E80" i="23"/>
  <c r="C65" i="26"/>
  <c r="H65" i="26"/>
  <c r="D65" i="26"/>
  <c r="I65" i="26"/>
  <c r="G65" i="26"/>
  <c r="E65" i="26"/>
  <c r="J65" i="26"/>
  <c r="F65" i="26"/>
  <c r="K65" i="26"/>
  <c r="F25" i="26"/>
  <c r="K25" i="26"/>
  <c r="J25" i="26"/>
  <c r="C25" i="26"/>
  <c r="D25" i="26"/>
  <c r="I25" i="26"/>
  <c r="G25" i="26"/>
  <c r="E25" i="26"/>
  <c r="H25" i="26"/>
  <c r="G71" i="40"/>
  <c r="F71" i="40"/>
  <c r="D71" i="40"/>
  <c r="K71" i="40"/>
  <c r="H71" i="40"/>
  <c r="E71" i="40"/>
  <c r="C71" i="40"/>
  <c r="J71" i="40"/>
  <c r="I71" i="40"/>
  <c r="J57" i="26"/>
  <c r="C57" i="26"/>
  <c r="E57" i="26"/>
  <c r="D57" i="26"/>
  <c r="G57" i="26"/>
  <c r="I57" i="26"/>
  <c r="F57" i="26"/>
  <c r="K57" i="26"/>
  <c r="H57" i="26"/>
  <c r="F45" i="40"/>
  <c r="I45" i="40"/>
  <c r="H45" i="40"/>
  <c r="G45" i="40"/>
  <c r="D45" i="40"/>
  <c r="K45" i="40"/>
  <c r="J45" i="40"/>
  <c r="E45" i="40"/>
  <c r="C45" i="40"/>
  <c r="K176" i="26"/>
  <c r="E176" i="26"/>
  <c r="F176" i="26"/>
  <c r="C176" i="26"/>
  <c r="D176" i="26"/>
  <c r="I176" i="26"/>
  <c r="G176" i="26"/>
  <c r="J176" i="26"/>
  <c r="H176" i="26"/>
  <c r="K81" i="40"/>
  <c r="D81" i="40"/>
  <c r="E81" i="40"/>
  <c r="C81" i="40"/>
  <c r="F81" i="40"/>
  <c r="I81" i="40"/>
  <c r="H81" i="40"/>
  <c r="G81" i="40"/>
  <c r="J81" i="40"/>
  <c r="E164" i="40"/>
  <c r="F164" i="40"/>
  <c r="D164" i="40"/>
  <c r="K164" i="40"/>
  <c r="H164" i="40"/>
  <c r="I164" i="40"/>
  <c r="C164" i="40"/>
  <c r="J164" i="40"/>
  <c r="G164" i="40"/>
  <c r="F144" i="41"/>
  <c r="H144" i="41"/>
  <c r="J144" i="41"/>
  <c r="E144" i="41"/>
  <c r="G144" i="41"/>
  <c r="I144" i="41"/>
  <c r="D144" i="41"/>
  <c r="C144" i="41"/>
  <c r="K144" i="41"/>
  <c r="J20" i="23"/>
  <c r="C20" i="23"/>
  <c r="I20" i="23"/>
  <c r="D20" i="23"/>
  <c r="E20" i="23"/>
  <c r="H20" i="23"/>
  <c r="F20" i="23"/>
  <c r="G20" i="23"/>
  <c r="K20" i="23"/>
  <c r="K23" i="41"/>
  <c r="H23" i="41"/>
  <c r="C23" i="41"/>
  <c r="D23" i="41"/>
  <c r="E23" i="41"/>
  <c r="I23" i="41"/>
  <c r="F23" i="41"/>
  <c r="G23" i="41"/>
  <c r="J23" i="41"/>
  <c r="J163" i="28"/>
  <c r="H163" i="28"/>
  <c r="E163" i="28"/>
  <c r="G163" i="28"/>
  <c r="F163" i="28"/>
  <c r="K163" i="28"/>
  <c r="C163" i="28"/>
  <c r="I163" i="28"/>
  <c r="D163" i="28"/>
  <c r="K23" i="23"/>
  <c r="E23" i="23"/>
  <c r="I23" i="23"/>
  <c r="C23" i="23"/>
  <c r="H23" i="23"/>
  <c r="F23" i="23"/>
  <c r="J23" i="23"/>
  <c r="G23" i="23"/>
  <c r="D23" i="23"/>
  <c r="K77" i="26"/>
  <c r="E77" i="26"/>
  <c r="C77" i="26"/>
  <c r="F77" i="26"/>
  <c r="G77" i="26"/>
  <c r="D77" i="26"/>
  <c r="J77" i="26"/>
  <c r="H77" i="26"/>
  <c r="I77" i="26"/>
  <c r="H126" i="28"/>
  <c r="D126" i="28"/>
  <c r="E126" i="28"/>
  <c r="I126" i="28"/>
  <c r="C126" i="28"/>
  <c r="F126" i="28"/>
  <c r="J126" i="28"/>
  <c r="K126" i="28"/>
  <c r="G126" i="28"/>
  <c r="C36" i="23"/>
  <c r="H36" i="23"/>
  <c r="D36" i="23"/>
  <c r="I36" i="23"/>
  <c r="G36" i="23"/>
  <c r="E36" i="23"/>
  <c r="J36" i="23"/>
  <c r="F36" i="23"/>
  <c r="K36" i="23"/>
  <c r="K131" i="41"/>
  <c r="E131" i="41"/>
  <c r="H131" i="41"/>
  <c r="F131" i="41"/>
  <c r="I131" i="41"/>
  <c r="C131" i="41"/>
  <c r="D131" i="41"/>
  <c r="G131" i="41"/>
  <c r="J131" i="41"/>
  <c r="F20" i="41"/>
  <c r="C20" i="41"/>
  <c r="I20" i="41"/>
  <c r="J20" i="41"/>
  <c r="E20" i="41"/>
  <c r="H20" i="41"/>
  <c r="G20" i="41"/>
  <c r="D20" i="41"/>
  <c r="K20" i="41"/>
  <c r="D132" i="23"/>
  <c r="I132" i="23"/>
  <c r="J132" i="23"/>
  <c r="E132" i="23"/>
  <c r="H132" i="23"/>
  <c r="K132" i="23"/>
  <c r="G132" i="23"/>
  <c r="C132" i="23"/>
  <c r="F132" i="23"/>
  <c r="K24" i="41"/>
  <c r="D24" i="41"/>
  <c r="I24" i="41"/>
  <c r="C24" i="41"/>
  <c r="F24" i="41"/>
  <c r="E24" i="41"/>
  <c r="H24" i="41"/>
  <c r="G24" i="41"/>
  <c r="J24" i="41"/>
  <c r="I145" i="26"/>
  <c r="J145" i="26"/>
  <c r="D145" i="26"/>
  <c r="K145" i="26"/>
  <c r="E145" i="26"/>
  <c r="H145" i="26"/>
  <c r="C145" i="26"/>
  <c r="F145" i="26"/>
  <c r="G145" i="26"/>
  <c r="H111" i="41"/>
  <c r="C111" i="41"/>
  <c r="E111" i="41"/>
  <c r="F111" i="41"/>
  <c r="J111" i="41"/>
  <c r="D111" i="41"/>
  <c r="I111" i="41"/>
  <c r="G111" i="41"/>
  <c r="K111" i="41"/>
  <c r="E133" i="28"/>
  <c r="C133" i="28"/>
  <c r="H133" i="28"/>
  <c r="J133" i="28"/>
  <c r="I133" i="28"/>
  <c r="K133" i="28"/>
  <c r="F133" i="28"/>
  <c r="D133" i="28"/>
  <c r="G133" i="28"/>
  <c r="K5" i="40"/>
  <c r="G5" i="40"/>
  <c r="H5" i="40"/>
  <c r="D5" i="40"/>
  <c r="I5" i="40"/>
  <c r="J5" i="40"/>
  <c r="C5" i="40"/>
  <c r="E5" i="40"/>
  <c r="F5" i="40"/>
  <c r="I121" i="41"/>
  <c r="G121" i="41"/>
  <c r="H121" i="41"/>
  <c r="C121" i="41"/>
  <c r="K121" i="41"/>
  <c r="F121" i="41"/>
  <c r="J121" i="41"/>
  <c r="E121" i="41"/>
  <c r="D121" i="41"/>
  <c r="I76" i="21"/>
  <c r="G76" i="21"/>
  <c r="H76" i="21"/>
  <c r="K76" i="21"/>
  <c r="F76" i="21"/>
  <c r="D76" i="21"/>
  <c r="C76" i="21"/>
  <c r="J76" i="21"/>
  <c r="E76" i="21"/>
  <c r="G168" i="23"/>
  <c r="E168" i="23"/>
  <c r="H168" i="23"/>
  <c r="F168" i="23"/>
  <c r="K168" i="23"/>
  <c r="J168" i="23"/>
  <c r="C168" i="23"/>
  <c r="D168" i="23"/>
  <c r="I168" i="23"/>
  <c r="C166" i="21"/>
  <c r="E166" i="21"/>
  <c r="G166" i="21"/>
  <c r="J166" i="21"/>
  <c r="I166" i="21"/>
  <c r="F166" i="21"/>
  <c r="K166" i="21"/>
  <c r="H166" i="21"/>
  <c r="D166" i="21"/>
  <c r="C109" i="40"/>
  <c r="K109" i="40"/>
  <c r="D109" i="40"/>
  <c r="I109" i="40"/>
  <c r="F109" i="40"/>
  <c r="E109" i="40"/>
  <c r="J109" i="40"/>
  <c r="H109" i="40"/>
  <c r="G109" i="40"/>
  <c r="E83" i="23"/>
  <c r="C83" i="23"/>
  <c r="F83" i="23"/>
  <c r="H83" i="23"/>
  <c r="G83" i="23"/>
  <c r="D83" i="23"/>
  <c r="I83" i="23"/>
  <c r="J83" i="23"/>
  <c r="K83" i="23"/>
  <c r="I13" i="28"/>
  <c r="F13" i="28"/>
  <c r="E13" i="28"/>
  <c r="J13" i="28"/>
  <c r="D13" i="28"/>
  <c r="K13" i="28"/>
  <c r="G13" i="28"/>
  <c r="C13" i="28"/>
  <c r="H13" i="28"/>
  <c r="J54" i="41"/>
  <c r="C54" i="41"/>
  <c r="I54" i="41"/>
  <c r="F54" i="41"/>
  <c r="E54" i="41"/>
  <c r="H54" i="41"/>
  <c r="G54" i="41"/>
  <c r="D54" i="41"/>
  <c r="K54" i="41"/>
  <c r="K176" i="28"/>
  <c r="C176" i="28"/>
  <c r="E176" i="28"/>
  <c r="D176" i="28"/>
  <c r="F176" i="28"/>
  <c r="H176" i="28"/>
  <c r="J176" i="28"/>
  <c r="G176" i="28"/>
  <c r="I176" i="28"/>
  <c r="I53" i="40"/>
  <c r="E53" i="40"/>
  <c r="H53" i="40"/>
  <c r="F53" i="40"/>
  <c r="K53" i="40"/>
  <c r="J53" i="40"/>
  <c r="C53" i="40"/>
  <c r="D53" i="40"/>
  <c r="G53" i="40"/>
  <c r="H155" i="41"/>
  <c r="F155" i="41"/>
  <c r="G155" i="41"/>
  <c r="I155" i="41"/>
  <c r="C155" i="41"/>
  <c r="K155" i="41"/>
  <c r="D155" i="41"/>
  <c r="E155" i="41"/>
  <c r="J155" i="41"/>
  <c r="K155" i="23"/>
  <c r="C155" i="23"/>
  <c r="G155" i="23"/>
  <c r="F155" i="23"/>
  <c r="E155" i="23"/>
  <c r="J155" i="23"/>
  <c r="I155" i="23"/>
  <c r="H155" i="23"/>
  <c r="D155" i="23"/>
  <c r="K17" i="41"/>
  <c r="H17" i="41"/>
  <c r="C17" i="41"/>
  <c r="D17" i="41"/>
  <c r="F17" i="41"/>
  <c r="G17" i="41"/>
  <c r="J17" i="41"/>
  <c r="I17" i="41"/>
  <c r="E17" i="41"/>
  <c r="E90" i="21"/>
  <c r="D90" i="21"/>
  <c r="J90" i="21"/>
  <c r="H90" i="21"/>
  <c r="G90" i="21"/>
  <c r="C90" i="21"/>
  <c r="K90" i="21"/>
  <c r="I90" i="21"/>
  <c r="F90" i="21"/>
  <c r="G105" i="28"/>
  <c r="K105" i="28"/>
  <c r="C105" i="28"/>
  <c r="D105" i="28"/>
  <c r="I105" i="28"/>
  <c r="F105" i="28"/>
  <c r="E105" i="28"/>
  <c r="J105" i="28"/>
  <c r="H105" i="28"/>
  <c r="D13" i="41"/>
  <c r="K13" i="41"/>
  <c r="E13" i="41"/>
  <c r="C13" i="41"/>
  <c r="F13" i="41"/>
  <c r="J13" i="41"/>
  <c r="G13" i="41"/>
  <c r="H13" i="41"/>
  <c r="I13" i="41"/>
  <c r="I93" i="21"/>
  <c r="D93" i="21"/>
  <c r="H93" i="21"/>
  <c r="E93" i="21"/>
  <c r="J93" i="21"/>
  <c r="K93" i="21"/>
  <c r="C93" i="21"/>
  <c r="G93" i="21"/>
  <c r="F93" i="21"/>
  <c r="G102" i="40"/>
  <c r="J102" i="40"/>
  <c r="F102" i="40"/>
  <c r="I102" i="40"/>
  <c r="C102" i="40"/>
  <c r="H102" i="40"/>
  <c r="D102" i="40"/>
  <c r="K102" i="40"/>
  <c r="E102" i="40"/>
  <c r="C137" i="28"/>
  <c r="D137" i="28"/>
  <c r="G137" i="28"/>
  <c r="I137" i="28"/>
  <c r="E137" i="28"/>
  <c r="H137" i="28"/>
  <c r="J137" i="28"/>
  <c r="K137" i="28"/>
  <c r="F137" i="28"/>
  <c r="F72" i="41"/>
  <c r="K72" i="41"/>
  <c r="H72" i="41"/>
  <c r="C72" i="41"/>
  <c r="D72" i="41"/>
  <c r="J72" i="41"/>
  <c r="E72" i="41"/>
  <c r="G72" i="41"/>
  <c r="I72" i="41"/>
  <c r="C135" i="41"/>
  <c r="H135" i="41"/>
  <c r="F135" i="41"/>
  <c r="D135" i="41"/>
  <c r="I135" i="41"/>
  <c r="J135" i="41"/>
  <c r="K135" i="41"/>
  <c r="G135" i="41"/>
  <c r="E135" i="41"/>
  <c r="C130" i="40"/>
  <c r="D130" i="40"/>
  <c r="E130" i="40"/>
  <c r="I130" i="40"/>
  <c r="F130" i="40"/>
  <c r="J130" i="40"/>
  <c r="K130" i="40"/>
  <c r="H130" i="40"/>
  <c r="G130" i="40"/>
  <c r="I87" i="21"/>
  <c r="K87" i="21"/>
  <c r="G87" i="21"/>
  <c r="H87" i="21"/>
  <c r="C87" i="21"/>
  <c r="E87" i="21"/>
  <c r="F87" i="21"/>
  <c r="D87" i="21"/>
  <c r="J87" i="21"/>
  <c r="C43" i="28"/>
  <c r="K43" i="28"/>
  <c r="D43" i="28"/>
  <c r="I43" i="28"/>
  <c r="F43" i="28"/>
  <c r="H43" i="28"/>
  <c r="J43" i="28"/>
  <c r="G43" i="28"/>
  <c r="E43" i="28"/>
  <c r="K157" i="28"/>
  <c r="D157" i="28"/>
  <c r="E157" i="28"/>
  <c r="C157" i="28"/>
  <c r="J157" i="28"/>
  <c r="I157" i="28"/>
  <c r="F157" i="28"/>
  <c r="H157" i="28"/>
  <c r="G157" i="28"/>
  <c r="G140" i="23"/>
  <c r="I140" i="23"/>
  <c r="F140" i="23"/>
  <c r="K140" i="23"/>
  <c r="H140" i="23"/>
  <c r="J140" i="23"/>
  <c r="C140" i="23"/>
  <c r="E140" i="23"/>
  <c r="D140" i="23"/>
  <c r="F80" i="25"/>
  <c r="E80" i="25"/>
  <c r="C80" i="25"/>
  <c r="K80" i="25"/>
  <c r="H80" i="25"/>
  <c r="J80" i="25"/>
  <c r="G80" i="25"/>
  <c r="D80" i="25"/>
  <c r="I80" i="25"/>
  <c r="K16" i="23"/>
  <c r="H16" i="23"/>
  <c r="C16" i="23"/>
  <c r="F16" i="23"/>
  <c r="E16" i="23"/>
  <c r="D16" i="23"/>
  <c r="J16" i="23"/>
  <c r="G16" i="23"/>
  <c r="I16" i="23"/>
  <c r="C50" i="41"/>
  <c r="K50" i="41"/>
  <c r="I50" i="41"/>
  <c r="E50" i="41"/>
  <c r="J50" i="41"/>
  <c r="D50" i="41"/>
  <c r="F50" i="41"/>
  <c r="H50" i="41"/>
  <c r="G50" i="41"/>
  <c r="J135" i="40"/>
  <c r="I135" i="40"/>
  <c r="G135" i="40"/>
  <c r="E135" i="40"/>
  <c r="D135" i="40"/>
  <c r="K135" i="40"/>
  <c r="H135" i="40"/>
  <c r="F135" i="40"/>
  <c r="C135" i="40"/>
  <c r="D96" i="21"/>
  <c r="I96" i="21"/>
  <c r="J96" i="21"/>
  <c r="E96" i="21"/>
  <c r="H96" i="21"/>
  <c r="G96" i="21"/>
  <c r="K96" i="21"/>
  <c r="C96" i="21"/>
  <c r="F96" i="21"/>
  <c r="F143" i="41"/>
  <c r="K143" i="41"/>
  <c r="C143" i="41"/>
  <c r="H143" i="41"/>
  <c r="D143" i="41"/>
  <c r="E143" i="41"/>
  <c r="J143" i="41"/>
  <c r="G143" i="41"/>
  <c r="I143" i="41"/>
  <c r="K89" i="21"/>
  <c r="J89" i="21"/>
  <c r="E89" i="21"/>
  <c r="C89" i="21"/>
  <c r="G89" i="21"/>
  <c r="I89" i="21"/>
  <c r="F89" i="21"/>
  <c r="H89" i="21"/>
  <c r="D89" i="21"/>
  <c r="D68" i="28"/>
  <c r="K68" i="28"/>
  <c r="J68" i="28"/>
  <c r="C68" i="28"/>
  <c r="I68" i="28"/>
  <c r="G68" i="28"/>
  <c r="F68" i="28"/>
  <c r="H68" i="28"/>
  <c r="E68" i="28"/>
  <c r="C137" i="26"/>
  <c r="F137" i="26"/>
  <c r="I137" i="26"/>
  <c r="J137" i="26"/>
  <c r="E137" i="26"/>
  <c r="H137" i="26"/>
  <c r="K137" i="26"/>
  <c r="D137" i="26"/>
  <c r="G137" i="26"/>
  <c r="F113" i="40"/>
  <c r="C113" i="40"/>
  <c r="J113" i="40"/>
  <c r="I113" i="40"/>
  <c r="H113" i="40"/>
  <c r="G113" i="40"/>
  <c r="E113" i="40"/>
  <c r="K113" i="40"/>
  <c r="D113" i="40"/>
  <c r="E90" i="26"/>
  <c r="J90" i="26"/>
  <c r="G90" i="26"/>
  <c r="D90" i="26"/>
  <c r="I90" i="26"/>
  <c r="H90" i="26"/>
  <c r="K90" i="26"/>
  <c r="F90" i="26"/>
  <c r="C90" i="26"/>
  <c r="G144" i="23"/>
  <c r="I144" i="23"/>
  <c r="F144" i="23"/>
  <c r="K144" i="23"/>
  <c r="H144" i="23"/>
  <c r="E144" i="23"/>
  <c r="C144" i="23"/>
  <c r="J144" i="23"/>
  <c r="D144" i="23"/>
  <c r="K4" i="41"/>
  <c r="G4" i="41"/>
  <c r="C4" i="41"/>
  <c r="D4" i="41"/>
  <c r="E4" i="41"/>
  <c r="F4" i="41"/>
  <c r="J4" i="41"/>
  <c r="I4" i="41"/>
  <c r="H4" i="41"/>
  <c r="D111" i="26"/>
  <c r="I111" i="26"/>
  <c r="J111" i="26"/>
  <c r="C111" i="26"/>
  <c r="K111" i="26"/>
  <c r="E111" i="26"/>
  <c r="F111" i="26"/>
  <c r="G111" i="26"/>
  <c r="H111" i="26"/>
  <c r="C115" i="23"/>
  <c r="K115" i="23"/>
  <c r="H115" i="23"/>
  <c r="D115" i="23"/>
  <c r="E115" i="23"/>
  <c r="J115" i="23"/>
  <c r="F115" i="23"/>
  <c r="G115" i="23"/>
  <c r="I115" i="23"/>
  <c r="I104" i="28"/>
  <c r="H104" i="28"/>
  <c r="C104" i="28"/>
  <c r="K104" i="28"/>
  <c r="E104" i="28"/>
  <c r="J104" i="28"/>
  <c r="G104" i="28"/>
  <c r="D104" i="28"/>
  <c r="F104" i="28"/>
  <c r="C134" i="26"/>
  <c r="D134" i="26"/>
  <c r="K134" i="26"/>
  <c r="E134" i="26"/>
  <c r="G134" i="26"/>
  <c r="H134" i="26"/>
  <c r="F134" i="26"/>
  <c r="I134" i="26"/>
  <c r="J134" i="26"/>
  <c r="F7" i="40"/>
  <c r="C7" i="40"/>
  <c r="E7" i="40"/>
  <c r="I7" i="40"/>
  <c r="G7" i="40"/>
  <c r="J7" i="40"/>
  <c r="D7" i="40"/>
  <c r="K7" i="40"/>
  <c r="H7" i="40"/>
  <c r="J113" i="26"/>
  <c r="C113" i="26"/>
  <c r="D113" i="26"/>
  <c r="E113" i="26"/>
  <c r="I113" i="26"/>
  <c r="K113" i="26"/>
  <c r="H113" i="26"/>
  <c r="F113" i="26"/>
  <c r="G113" i="26"/>
  <c r="H7" i="23"/>
  <c r="D7" i="23"/>
  <c r="F7" i="23"/>
  <c r="J7" i="23"/>
  <c r="G7" i="23"/>
  <c r="E7" i="23"/>
  <c r="K7" i="23"/>
  <c r="I7" i="23"/>
  <c r="C7" i="23"/>
  <c r="I160" i="40"/>
  <c r="C160" i="40"/>
  <c r="H160" i="40"/>
  <c r="J160" i="40"/>
  <c r="E160" i="40"/>
  <c r="K160" i="40"/>
  <c r="F160" i="40"/>
  <c r="D160" i="40"/>
  <c r="G160" i="40"/>
  <c r="K157" i="41"/>
  <c r="C157" i="41"/>
  <c r="E157" i="41"/>
  <c r="D157" i="41"/>
  <c r="F157" i="41"/>
  <c r="G157" i="41"/>
  <c r="J157" i="41"/>
  <c r="H157" i="41"/>
  <c r="I157" i="41"/>
  <c r="G75" i="41"/>
  <c r="E75" i="41"/>
  <c r="C75" i="41"/>
  <c r="H75" i="41"/>
  <c r="I75" i="41"/>
  <c r="D75" i="41"/>
  <c r="J75" i="41"/>
  <c r="F75" i="41"/>
  <c r="K75" i="41"/>
  <c r="J82" i="26"/>
  <c r="D82" i="26"/>
  <c r="F82" i="26"/>
  <c r="C82" i="26"/>
  <c r="K82" i="26"/>
  <c r="E82" i="26"/>
  <c r="I82" i="26"/>
  <c r="G82" i="26"/>
  <c r="H82" i="26"/>
  <c r="E73" i="40"/>
  <c r="D73" i="40"/>
  <c r="K73" i="40"/>
  <c r="F73" i="40"/>
  <c r="C73" i="40"/>
  <c r="H73" i="40"/>
  <c r="I73" i="40"/>
  <c r="G73" i="40"/>
  <c r="J73" i="40"/>
  <c r="E78" i="23"/>
  <c r="H78" i="23"/>
  <c r="F78" i="23"/>
  <c r="J78" i="23"/>
  <c r="I78" i="23"/>
  <c r="G78" i="23"/>
  <c r="C78" i="23"/>
  <c r="K78" i="23"/>
  <c r="D78" i="23"/>
  <c r="G77" i="23"/>
  <c r="E77" i="23"/>
  <c r="H77" i="23"/>
  <c r="K77" i="23"/>
  <c r="D77" i="23"/>
  <c r="F77" i="23"/>
  <c r="C77" i="23"/>
  <c r="J77" i="23"/>
  <c r="I77" i="23"/>
  <c r="H6" i="26"/>
  <c r="G6" i="26"/>
  <c r="K6" i="26"/>
  <c r="F6" i="26"/>
  <c r="C6" i="26"/>
  <c r="E6" i="26"/>
  <c r="I6" i="26"/>
  <c r="J6" i="26"/>
  <c r="D6" i="26"/>
  <c r="H48" i="28"/>
  <c r="K48" i="28"/>
  <c r="E48" i="28"/>
  <c r="F48" i="28"/>
  <c r="I48" i="28"/>
  <c r="D48" i="28"/>
  <c r="G48" i="28"/>
  <c r="J48" i="28"/>
  <c r="C48" i="28"/>
  <c r="K39" i="19"/>
  <c r="J39" i="19"/>
  <c r="F39" i="19"/>
  <c r="C39" i="19"/>
  <c r="G39" i="19"/>
  <c r="D39" i="19"/>
  <c r="I39" i="19"/>
  <c r="E39" i="19"/>
  <c r="H39" i="19"/>
  <c r="E153" i="23"/>
  <c r="J153" i="23"/>
  <c r="C153" i="23"/>
  <c r="H153" i="23"/>
  <c r="G153" i="23"/>
  <c r="I153" i="23"/>
  <c r="F153" i="23"/>
  <c r="D153" i="23"/>
  <c r="K153" i="23"/>
  <c r="K48" i="23"/>
  <c r="H48" i="23"/>
  <c r="C48" i="23"/>
  <c r="F48" i="23"/>
  <c r="E48" i="23"/>
  <c r="G48" i="23"/>
  <c r="J48" i="23"/>
  <c r="D48" i="23"/>
  <c r="I48" i="23"/>
  <c r="D62" i="23"/>
  <c r="K62" i="23"/>
  <c r="H62" i="23"/>
  <c r="C62" i="23"/>
  <c r="J62" i="23"/>
  <c r="F62" i="23"/>
  <c r="E62" i="23"/>
  <c r="I62" i="23"/>
  <c r="G62" i="23"/>
  <c r="E154" i="23"/>
  <c r="D154" i="23"/>
  <c r="F154" i="23"/>
  <c r="I154" i="23"/>
  <c r="H154" i="23"/>
  <c r="G154" i="23"/>
  <c r="J154" i="23"/>
  <c r="K154" i="23"/>
  <c r="C154" i="23"/>
  <c r="D83" i="41"/>
  <c r="I83" i="41"/>
  <c r="H83" i="41"/>
  <c r="K83" i="41"/>
  <c r="J83" i="41"/>
  <c r="F83" i="41"/>
  <c r="G83" i="41"/>
  <c r="C83" i="41"/>
  <c r="E83" i="41"/>
  <c r="J33" i="19"/>
  <c r="E33" i="19"/>
  <c r="G33" i="19"/>
  <c r="C33" i="19"/>
  <c r="H33" i="19"/>
  <c r="F33" i="19"/>
  <c r="K33" i="19"/>
  <c r="I33" i="19"/>
  <c r="D33" i="19"/>
  <c r="K30" i="41"/>
  <c r="F30" i="41"/>
  <c r="C30" i="41"/>
  <c r="D30" i="41"/>
  <c r="E30" i="41"/>
  <c r="J30" i="41"/>
  <c r="I30" i="41"/>
  <c r="H30" i="41"/>
  <c r="G30" i="41"/>
  <c r="F48" i="41"/>
  <c r="E48" i="41"/>
  <c r="I48" i="41"/>
  <c r="H48" i="41"/>
  <c r="D48" i="41"/>
  <c r="G48" i="41"/>
  <c r="K48" i="41"/>
  <c r="J48" i="41"/>
  <c r="C48" i="41"/>
  <c r="J174" i="28"/>
  <c r="E174" i="28"/>
  <c r="H174" i="28"/>
  <c r="G174" i="28"/>
  <c r="F174" i="28"/>
  <c r="K174" i="28"/>
  <c r="D174" i="28"/>
  <c r="I174" i="28"/>
  <c r="C174" i="28"/>
  <c r="C52" i="23"/>
  <c r="F52" i="23"/>
  <c r="D52" i="23"/>
  <c r="J52" i="23"/>
  <c r="E52" i="23"/>
  <c r="H52" i="23"/>
  <c r="K52" i="23"/>
  <c r="G52" i="23"/>
  <c r="I52" i="23"/>
  <c r="J17" i="28"/>
  <c r="I17" i="28"/>
  <c r="G17" i="28"/>
  <c r="F17" i="28"/>
  <c r="E17" i="28"/>
  <c r="K17" i="28"/>
  <c r="C17" i="28"/>
  <c r="D17" i="28"/>
  <c r="H17" i="28"/>
  <c r="D97" i="23"/>
  <c r="F97" i="23"/>
  <c r="I97" i="23"/>
  <c r="E97" i="23"/>
  <c r="G97" i="23"/>
  <c r="J97" i="23"/>
  <c r="C97" i="23"/>
  <c r="H97" i="23"/>
  <c r="K97" i="23"/>
  <c r="H19" i="23"/>
  <c r="G19" i="23"/>
  <c r="F19" i="23"/>
  <c r="I19" i="23"/>
  <c r="D19" i="23"/>
  <c r="K19" i="23"/>
  <c r="J19" i="23"/>
  <c r="C19" i="23"/>
  <c r="E19" i="23"/>
  <c r="D159" i="40"/>
  <c r="G159" i="40"/>
  <c r="K159" i="40"/>
  <c r="E159" i="40"/>
  <c r="C159" i="40"/>
  <c r="F159" i="40"/>
  <c r="I159" i="40"/>
  <c r="J159" i="40"/>
  <c r="H159" i="40"/>
  <c r="I128" i="23"/>
  <c r="D128" i="23"/>
  <c r="G128" i="23"/>
  <c r="J128" i="23"/>
  <c r="F128" i="23"/>
  <c r="H128" i="23"/>
  <c r="E128" i="23"/>
  <c r="C128" i="23"/>
  <c r="K128" i="23"/>
  <c r="D90" i="28"/>
  <c r="K90" i="28"/>
  <c r="H90" i="28"/>
  <c r="J90" i="28"/>
  <c r="C90" i="28"/>
  <c r="F90" i="28"/>
  <c r="E90" i="28"/>
  <c r="G90" i="28"/>
  <c r="I90" i="28"/>
  <c r="G73" i="26"/>
  <c r="I73" i="26"/>
  <c r="K73" i="26"/>
  <c r="H73" i="26"/>
  <c r="C73" i="26"/>
  <c r="F73" i="26"/>
  <c r="E73" i="26"/>
  <c r="D73" i="26"/>
  <c r="J73" i="26"/>
  <c r="E45" i="26"/>
  <c r="I45" i="26"/>
  <c r="H45" i="26"/>
  <c r="G45" i="26"/>
  <c r="C45" i="26"/>
  <c r="K45" i="26"/>
  <c r="F45" i="26"/>
  <c r="D45" i="26"/>
  <c r="J45" i="26"/>
  <c r="D72" i="40"/>
  <c r="G72" i="40"/>
  <c r="K72" i="40"/>
  <c r="J72" i="40"/>
  <c r="C72" i="40"/>
  <c r="F72" i="40"/>
  <c r="E72" i="40"/>
  <c r="I72" i="40"/>
  <c r="H72" i="40"/>
  <c r="C11" i="40"/>
  <c r="D11" i="40"/>
  <c r="I11" i="40"/>
  <c r="F11" i="40"/>
  <c r="E11" i="40"/>
  <c r="H11" i="40"/>
  <c r="G11" i="40"/>
  <c r="K11" i="40"/>
  <c r="J11" i="40"/>
  <c r="J139" i="41"/>
  <c r="F139" i="41"/>
  <c r="I139" i="41"/>
  <c r="C139" i="41"/>
  <c r="E139" i="41"/>
  <c r="G139" i="41"/>
  <c r="D139" i="41"/>
  <c r="K139" i="41"/>
  <c r="H139" i="41"/>
  <c r="D132" i="40"/>
  <c r="G132" i="40"/>
  <c r="J132" i="40"/>
  <c r="C132" i="40"/>
  <c r="F132" i="40"/>
  <c r="H132" i="40"/>
  <c r="E132" i="40"/>
  <c r="K132" i="40"/>
  <c r="I132" i="40"/>
  <c r="G154" i="40"/>
  <c r="F154" i="40"/>
  <c r="I154" i="40"/>
  <c r="D154" i="40"/>
  <c r="H154" i="40"/>
  <c r="C154" i="40"/>
  <c r="K154" i="40"/>
  <c r="E154" i="40"/>
  <c r="J154" i="40"/>
  <c r="J162" i="26"/>
  <c r="G162" i="26"/>
  <c r="F162" i="26"/>
  <c r="E162" i="26"/>
  <c r="H162" i="26"/>
  <c r="D162" i="26"/>
  <c r="K162" i="26"/>
  <c r="I162" i="26"/>
  <c r="C162" i="26"/>
  <c r="E171" i="25"/>
  <c r="J171" i="25"/>
  <c r="I171" i="25"/>
  <c r="D171" i="25"/>
  <c r="G171" i="25"/>
  <c r="H171" i="25"/>
  <c r="K171" i="25"/>
  <c r="F171" i="25"/>
  <c r="C171" i="25"/>
  <c r="J25" i="23"/>
  <c r="I25" i="23"/>
  <c r="G25" i="23"/>
  <c r="E25" i="23"/>
  <c r="H25" i="23"/>
  <c r="K25" i="23"/>
  <c r="D25" i="23"/>
  <c r="F25" i="23"/>
  <c r="C25" i="23"/>
  <c r="J146" i="23"/>
  <c r="D146" i="23"/>
  <c r="H146" i="23"/>
  <c r="E146" i="23"/>
  <c r="K146" i="23"/>
  <c r="G146" i="23"/>
  <c r="F146" i="23"/>
  <c r="C146" i="23"/>
  <c r="I146" i="23"/>
  <c r="C98" i="40"/>
  <c r="D98" i="40"/>
  <c r="F98" i="40"/>
  <c r="E98" i="40"/>
  <c r="J98" i="40"/>
  <c r="K98" i="40"/>
  <c r="I98" i="40"/>
  <c r="H98" i="40"/>
  <c r="G98" i="40"/>
  <c r="F58" i="40"/>
  <c r="H58" i="40"/>
  <c r="D58" i="40"/>
  <c r="K58" i="40"/>
  <c r="I58" i="40"/>
  <c r="J58" i="40"/>
  <c r="C58" i="40"/>
  <c r="G58" i="40"/>
  <c r="E58" i="40"/>
  <c r="J103" i="41"/>
  <c r="G103" i="41"/>
  <c r="E103" i="41"/>
  <c r="C103" i="41"/>
  <c r="F103" i="41"/>
  <c r="K103" i="41"/>
  <c r="D103" i="41"/>
  <c r="I103" i="41"/>
  <c r="H103" i="41"/>
  <c r="C159" i="21"/>
  <c r="J159" i="21"/>
  <c r="E159" i="21"/>
  <c r="G159" i="21"/>
  <c r="D159" i="21"/>
  <c r="H159" i="21"/>
  <c r="K159" i="21"/>
  <c r="F159" i="21"/>
  <c r="I159" i="21"/>
  <c r="C134" i="23"/>
  <c r="D134" i="23"/>
  <c r="E134" i="23"/>
  <c r="H134" i="23"/>
  <c r="F134" i="23"/>
  <c r="I134" i="23"/>
  <c r="J134" i="23"/>
  <c r="G134" i="23"/>
  <c r="K134" i="23"/>
  <c r="H84" i="26"/>
  <c r="D84" i="26"/>
  <c r="K84" i="26"/>
  <c r="J84" i="26"/>
  <c r="I84" i="26"/>
  <c r="G84" i="26"/>
  <c r="E84" i="26"/>
  <c r="C84" i="26"/>
  <c r="F84" i="26"/>
  <c r="G75" i="23"/>
  <c r="K75" i="23"/>
  <c r="H75" i="23"/>
  <c r="D75" i="23"/>
  <c r="J75" i="23"/>
  <c r="C75" i="23"/>
  <c r="E75" i="23"/>
  <c r="F75" i="23"/>
  <c r="I75" i="23"/>
  <c r="C165" i="26"/>
  <c r="F165" i="26"/>
  <c r="I165" i="26"/>
  <c r="H165" i="26"/>
  <c r="E165" i="26"/>
  <c r="J165" i="26"/>
  <c r="D165" i="26"/>
  <c r="K165" i="26"/>
  <c r="G165" i="26"/>
  <c r="H47" i="40"/>
  <c r="I47" i="40"/>
  <c r="K47" i="40"/>
  <c r="G47" i="40"/>
  <c r="E47" i="40"/>
  <c r="C47" i="40"/>
  <c r="D47" i="40"/>
  <c r="J47" i="40"/>
  <c r="F47" i="40"/>
  <c r="J101" i="40"/>
  <c r="H101" i="40"/>
  <c r="F101" i="40"/>
  <c r="C101" i="40"/>
  <c r="I101" i="40"/>
  <c r="G101" i="40"/>
  <c r="E101" i="40"/>
  <c r="D101" i="40"/>
  <c r="K101" i="40"/>
  <c r="F152" i="21"/>
  <c r="C152" i="21"/>
  <c r="D152" i="21"/>
  <c r="I152" i="21"/>
  <c r="J152" i="21"/>
  <c r="E152" i="21"/>
  <c r="H152" i="21"/>
  <c r="G152" i="21"/>
  <c r="K152" i="21"/>
  <c r="J94" i="26"/>
  <c r="D94" i="26"/>
  <c r="H94" i="26"/>
  <c r="G94" i="26"/>
  <c r="K94" i="26"/>
  <c r="F94" i="26"/>
  <c r="C94" i="26"/>
  <c r="E94" i="26"/>
  <c r="I94" i="26"/>
  <c r="D68" i="40"/>
  <c r="G68" i="40"/>
  <c r="J68" i="40"/>
  <c r="I68" i="40"/>
  <c r="C68" i="40"/>
  <c r="K68" i="40"/>
  <c r="E68" i="40"/>
  <c r="F68" i="40"/>
  <c r="H68" i="40"/>
  <c r="K45" i="19"/>
  <c r="J45" i="19"/>
  <c r="G45" i="19"/>
  <c r="C45" i="19"/>
  <c r="E45" i="19"/>
  <c r="I45" i="19"/>
  <c r="F45" i="19"/>
  <c r="H45" i="19"/>
  <c r="D45" i="19"/>
  <c r="H65" i="23"/>
  <c r="D65" i="23"/>
  <c r="F65" i="23"/>
  <c r="C65" i="23"/>
  <c r="K65" i="23"/>
  <c r="E65" i="23"/>
  <c r="I65" i="23"/>
  <c r="G65" i="23"/>
  <c r="J65" i="23"/>
  <c r="E104" i="21"/>
  <c r="K104" i="21"/>
  <c r="G104" i="21"/>
  <c r="J104" i="21"/>
  <c r="H104" i="21"/>
  <c r="I104" i="21"/>
  <c r="F104" i="21"/>
  <c r="C104" i="21"/>
  <c r="D104" i="21"/>
  <c r="H16" i="28"/>
  <c r="E16" i="28"/>
  <c r="D16" i="28"/>
  <c r="K16" i="28"/>
  <c r="J16" i="28"/>
  <c r="C16" i="28"/>
  <c r="F16" i="28"/>
  <c r="I16" i="28"/>
  <c r="G16" i="28"/>
  <c r="C141" i="28"/>
  <c r="D141" i="28"/>
  <c r="J141" i="28"/>
  <c r="I141" i="28"/>
  <c r="E141" i="28"/>
  <c r="G141" i="28"/>
  <c r="F141" i="28"/>
  <c r="H141" i="28"/>
  <c r="K141" i="28"/>
  <c r="K46" i="41"/>
  <c r="H46" i="41"/>
  <c r="C46" i="41"/>
  <c r="G46" i="41"/>
  <c r="D46" i="41"/>
  <c r="I46" i="41"/>
  <c r="E46" i="41"/>
  <c r="J46" i="41"/>
  <c r="F46" i="41"/>
  <c r="F120" i="40"/>
  <c r="H120" i="40"/>
  <c r="G120" i="40"/>
  <c r="K120" i="40"/>
  <c r="I120" i="40"/>
  <c r="C120" i="40"/>
  <c r="D120" i="40"/>
  <c r="E120" i="40"/>
  <c r="J120" i="40"/>
  <c r="F7" i="28"/>
  <c r="D7" i="28"/>
  <c r="I7" i="28"/>
  <c r="E7" i="28"/>
  <c r="G7" i="28"/>
  <c r="J7" i="28"/>
  <c r="H7" i="28"/>
  <c r="C7" i="28"/>
  <c r="K7" i="28"/>
  <c r="C2" i="40"/>
  <c r="I2" i="40"/>
  <c r="J2" i="40"/>
  <c r="K2" i="40"/>
  <c r="F2" i="40"/>
  <c r="G2" i="40"/>
  <c r="D2" i="40"/>
  <c r="E2" i="40"/>
  <c r="H2" i="40"/>
  <c r="K57" i="41"/>
  <c r="G57" i="41"/>
  <c r="F57" i="41"/>
  <c r="D57" i="41"/>
  <c r="I57" i="41"/>
  <c r="J57" i="41"/>
  <c r="H57" i="41"/>
  <c r="E57" i="41"/>
  <c r="C57" i="41"/>
  <c r="I5" i="23"/>
  <c r="E5" i="23"/>
  <c r="C5" i="23"/>
  <c r="J5" i="23"/>
  <c r="F5" i="23"/>
  <c r="K5" i="23"/>
  <c r="G5" i="23"/>
  <c r="D5" i="23"/>
  <c r="H5" i="23"/>
  <c r="E14" i="40"/>
  <c r="G14" i="40"/>
  <c r="F14" i="40"/>
  <c r="H14" i="40"/>
  <c r="D14" i="40"/>
  <c r="I14" i="40"/>
  <c r="K14" i="40"/>
  <c r="J14" i="40"/>
  <c r="C14" i="40"/>
  <c r="K118" i="40"/>
  <c r="D118" i="40"/>
  <c r="J118" i="40"/>
  <c r="C118" i="40"/>
  <c r="I118" i="40"/>
  <c r="E118" i="40"/>
  <c r="H118" i="40"/>
  <c r="G118" i="40"/>
  <c r="F118" i="40"/>
  <c r="G92" i="40"/>
  <c r="I92" i="40"/>
  <c r="J92" i="40"/>
  <c r="F92" i="40"/>
  <c r="K92" i="40"/>
  <c r="H92" i="40"/>
  <c r="E92" i="40"/>
  <c r="C92" i="40"/>
  <c r="D92" i="40"/>
  <c r="J157" i="21"/>
  <c r="I157" i="21"/>
  <c r="H157" i="21"/>
  <c r="E157" i="21"/>
  <c r="C157" i="21"/>
  <c r="K157" i="21"/>
  <c r="D157" i="21"/>
  <c r="F157" i="21"/>
  <c r="G157" i="21"/>
  <c r="D156" i="23"/>
  <c r="J156" i="23"/>
  <c r="E156" i="23"/>
  <c r="I156" i="23"/>
  <c r="H156" i="23"/>
  <c r="G156" i="23"/>
  <c r="C156" i="23"/>
  <c r="K156" i="23"/>
  <c r="F156" i="23"/>
  <c r="H19" i="40"/>
  <c r="C19" i="40"/>
  <c r="D19" i="40"/>
  <c r="K19" i="40"/>
  <c r="I19" i="40"/>
  <c r="G19" i="40"/>
  <c r="J19" i="40"/>
  <c r="E19" i="40"/>
  <c r="F19" i="40"/>
  <c r="D37" i="41"/>
  <c r="G37" i="41"/>
  <c r="F37" i="41"/>
  <c r="C37" i="41"/>
  <c r="H37" i="41"/>
  <c r="E37" i="41"/>
  <c r="I37" i="41"/>
  <c r="K37" i="41"/>
  <c r="J37" i="41"/>
  <c r="F169" i="40"/>
  <c r="C169" i="40"/>
  <c r="I169" i="40"/>
  <c r="J169" i="40"/>
  <c r="G169" i="40"/>
  <c r="E169" i="40"/>
  <c r="H169" i="40"/>
  <c r="D169" i="40"/>
  <c r="K169" i="40"/>
  <c r="K43" i="41"/>
  <c r="G43" i="41"/>
  <c r="F43" i="41"/>
  <c r="D43" i="41"/>
  <c r="C43" i="41"/>
  <c r="E43" i="41"/>
  <c r="J43" i="41"/>
  <c r="H43" i="41"/>
  <c r="I43" i="41"/>
  <c r="H111" i="40"/>
  <c r="D111" i="40"/>
  <c r="I111" i="40"/>
  <c r="J111" i="40"/>
  <c r="C111" i="40"/>
  <c r="E111" i="40"/>
  <c r="F111" i="40"/>
  <c r="K111" i="40"/>
  <c r="G111" i="40"/>
  <c r="K48" i="40"/>
  <c r="H48" i="40"/>
  <c r="G48" i="40"/>
  <c r="C48" i="40"/>
  <c r="D48" i="40"/>
  <c r="E48" i="40"/>
  <c r="I48" i="40"/>
  <c r="F48" i="40"/>
  <c r="J48" i="40"/>
  <c r="H166" i="40"/>
  <c r="D166" i="40"/>
  <c r="F166" i="40"/>
  <c r="C166" i="40"/>
  <c r="J166" i="40"/>
  <c r="E166" i="40"/>
  <c r="I166" i="40"/>
  <c r="K166" i="40"/>
  <c r="G166" i="40"/>
  <c r="C104" i="40"/>
  <c r="D104" i="40"/>
  <c r="F104" i="40"/>
  <c r="J104" i="40"/>
  <c r="H104" i="40"/>
  <c r="E104" i="40"/>
  <c r="K104" i="40"/>
  <c r="G104" i="40"/>
  <c r="I104" i="40"/>
  <c r="I80" i="40"/>
  <c r="J80" i="40"/>
  <c r="K80" i="40"/>
  <c r="G80" i="40"/>
  <c r="H80" i="40"/>
  <c r="D80" i="40"/>
  <c r="E80" i="40"/>
  <c r="F80" i="40"/>
  <c r="C80" i="40"/>
  <c r="H31" i="40"/>
  <c r="E31" i="40"/>
  <c r="K31" i="40"/>
  <c r="J31" i="40"/>
  <c r="C31" i="40"/>
  <c r="D31" i="40"/>
  <c r="G31" i="40"/>
  <c r="I31" i="40"/>
  <c r="F31" i="40"/>
  <c r="E42" i="42"/>
  <c r="F42" i="42"/>
  <c r="K42" i="42"/>
  <c r="H42" i="42"/>
  <c r="C42" i="42"/>
  <c r="I42" i="42"/>
  <c r="G42" i="42"/>
  <c r="D42" i="42"/>
  <c r="J42" i="42"/>
  <c r="G82" i="42"/>
  <c r="K82" i="42"/>
  <c r="H82" i="42"/>
  <c r="E82" i="42"/>
  <c r="I82" i="42"/>
  <c r="J82" i="42"/>
  <c r="F82" i="42"/>
  <c r="D82" i="42"/>
  <c r="C82" i="42"/>
  <c r="K63" i="42"/>
  <c r="E63" i="42"/>
  <c r="G63" i="42"/>
  <c r="J63" i="42"/>
  <c r="H63" i="42"/>
  <c r="I63" i="42"/>
  <c r="F63" i="42"/>
  <c r="D63" i="42"/>
  <c r="C63" i="42"/>
  <c r="C173" i="42"/>
  <c r="G173" i="42"/>
  <c r="K173" i="42"/>
  <c r="J173" i="42"/>
  <c r="H173" i="42"/>
  <c r="E173" i="42"/>
  <c r="F173" i="42"/>
  <c r="D173" i="42"/>
  <c r="I173" i="42"/>
  <c r="G71" i="42"/>
  <c r="I71" i="42"/>
  <c r="J71" i="42"/>
  <c r="F71" i="42"/>
  <c r="K71" i="42"/>
  <c r="D71" i="42"/>
  <c r="E71" i="42"/>
  <c r="C71" i="42"/>
  <c r="H71" i="42"/>
  <c r="D81" i="42"/>
  <c r="C81" i="42"/>
  <c r="E81" i="42"/>
  <c r="K81" i="42"/>
  <c r="G81" i="42"/>
  <c r="J81" i="42"/>
  <c r="H81" i="42"/>
  <c r="I81" i="42"/>
  <c r="F81" i="42"/>
  <c r="S8" i="23"/>
  <c r="O8" i="23"/>
  <c r="R8" i="23"/>
  <c r="M8" i="23"/>
  <c r="N8" i="23"/>
  <c r="Q8" i="23"/>
  <c r="P8" i="23"/>
  <c r="U8" i="23"/>
  <c r="T8" i="23"/>
  <c r="O45" i="26"/>
  <c r="U45" i="26"/>
  <c r="S45" i="26"/>
  <c r="N45" i="26"/>
  <c r="T45" i="26"/>
  <c r="R45" i="26"/>
  <c r="M45" i="26"/>
  <c r="Q45" i="26"/>
  <c r="P45" i="26"/>
  <c r="S5" i="26"/>
  <c r="O5" i="26"/>
  <c r="P5" i="26"/>
  <c r="U5" i="26"/>
  <c r="Q5" i="26"/>
  <c r="M5" i="26"/>
  <c r="T5" i="26"/>
  <c r="N5" i="26"/>
  <c r="R5" i="26"/>
  <c r="AP162" i="26"/>
  <c r="AI162" i="26" s="1"/>
  <c r="P64" i="23"/>
  <c r="N64" i="23"/>
  <c r="S64" i="23"/>
  <c r="O64" i="23"/>
  <c r="T64" i="23"/>
  <c r="U64" i="23"/>
  <c r="Q64" i="23"/>
  <c r="R64" i="23"/>
  <c r="M64" i="23"/>
  <c r="AP23" i="26"/>
  <c r="AH23" i="26" s="1"/>
  <c r="AP37" i="26"/>
  <c r="AP68" i="26"/>
  <c r="F169" i="42"/>
  <c r="G169" i="42"/>
  <c r="D169" i="42"/>
  <c r="C169" i="42"/>
  <c r="E169" i="42"/>
  <c r="J169" i="42"/>
  <c r="H169" i="42"/>
  <c r="K169" i="42"/>
  <c r="I169" i="42"/>
  <c r="K122" i="41"/>
  <c r="J122" i="41"/>
  <c r="I122" i="41"/>
  <c r="D122" i="41"/>
  <c r="G122" i="41"/>
  <c r="F122" i="41"/>
  <c r="H122" i="41"/>
  <c r="E122" i="41"/>
  <c r="C122" i="41"/>
  <c r="O74" i="23"/>
  <c r="P74" i="23"/>
  <c r="T74" i="23"/>
  <c r="M74" i="23"/>
  <c r="R74" i="23"/>
  <c r="U74" i="23"/>
  <c r="Q74" i="23"/>
  <c r="S74" i="23"/>
  <c r="N74" i="23"/>
  <c r="N71" i="26"/>
  <c r="P71" i="26"/>
  <c r="R71" i="26"/>
  <c r="M71" i="26"/>
  <c r="S71" i="26"/>
  <c r="Q71" i="26"/>
  <c r="U71" i="26"/>
  <c r="T71" i="26"/>
  <c r="O71" i="26"/>
  <c r="Q86" i="23"/>
  <c r="M86" i="23"/>
  <c r="T86" i="23"/>
  <c r="O86" i="23"/>
  <c r="S86" i="23"/>
  <c r="U86" i="23"/>
  <c r="R86" i="23"/>
  <c r="N86" i="23"/>
  <c r="P86" i="23"/>
  <c r="AP60" i="26"/>
  <c r="S8" i="26"/>
  <c r="P8" i="26"/>
  <c r="O8" i="26"/>
  <c r="N8" i="26"/>
  <c r="Q8" i="26"/>
  <c r="T8" i="26"/>
  <c r="U8" i="26"/>
  <c r="R8" i="26"/>
  <c r="M8" i="26"/>
  <c r="T142" i="26"/>
  <c r="R142" i="26"/>
  <c r="O142" i="26"/>
  <c r="S142" i="26"/>
  <c r="Q142" i="26"/>
  <c r="P142" i="26"/>
  <c r="N142" i="26"/>
  <c r="M142" i="26"/>
  <c r="U142" i="26"/>
  <c r="S38" i="26"/>
  <c r="P38" i="26"/>
  <c r="Q38" i="26"/>
  <c r="R38" i="26"/>
  <c r="O38" i="26"/>
  <c r="U38" i="26"/>
  <c r="N38" i="26"/>
  <c r="T38" i="26"/>
  <c r="M38" i="26"/>
  <c r="N19" i="23"/>
  <c r="S19" i="23"/>
  <c r="T19" i="23"/>
  <c r="O19" i="23"/>
  <c r="U19" i="23"/>
  <c r="M19" i="23"/>
  <c r="Q19" i="23"/>
  <c r="P19" i="23"/>
  <c r="R19" i="23"/>
  <c r="R83" i="23"/>
  <c r="T83" i="23"/>
  <c r="M83" i="23"/>
  <c r="Q83" i="23"/>
  <c r="U83" i="23"/>
  <c r="P83" i="23"/>
  <c r="O83" i="23"/>
  <c r="N83" i="23"/>
  <c r="S83" i="23"/>
  <c r="AP163" i="26"/>
  <c r="E75" i="42"/>
  <c r="F75" i="42"/>
  <c r="J75" i="42"/>
  <c r="H75" i="42"/>
  <c r="D75" i="42"/>
  <c r="G75" i="42"/>
  <c r="I75" i="42"/>
  <c r="C75" i="42"/>
  <c r="K75" i="42"/>
  <c r="C55" i="42"/>
  <c r="I55" i="42"/>
  <c r="H55" i="42"/>
  <c r="E55" i="42"/>
  <c r="D55" i="42"/>
  <c r="F55" i="42"/>
  <c r="G55" i="42"/>
  <c r="J55" i="42"/>
  <c r="K55" i="42"/>
  <c r="M60" i="23"/>
  <c r="N60" i="23"/>
  <c r="U60" i="23"/>
  <c r="P60" i="23"/>
  <c r="R60" i="23"/>
  <c r="T60" i="23"/>
  <c r="S60" i="23"/>
  <c r="Q60" i="23"/>
  <c r="O60" i="23"/>
  <c r="Q13" i="26"/>
  <c r="P13" i="26"/>
  <c r="O13" i="26"/>
  <c r="U13" i="26"/>
  <c r="S13" i="26"/>
  <c r="N13" i="26"/>
  <c r="T13" i="26"/>
  <c r="R13" i="26"/>
  <c r="M13" i="26"/>
  <c r="AP175" i="26"/>
  <c r="K84" i="40"/>
  <c r="H84" i="40"/>
  <c r="G84" i="40"/>
  <c r="C84" i="40"/>
  <c r="D84" i="40"/>
  <c r="E84" i="40"/>
  <c r="J84" i="40"/>
  <c r="I84" i="40"/>
  <c r="F84" i="40"/>
  <c r="I6" i="42"/>
  <c r="J6" i="42"/>
  <c r="G6" i="42"/>
  <c r="E6" i="42"/>
  <c r="K6" i="42"/>
  <c r="F6" i="42"/>
  <c r="D6" i="42"/>
  <c r="H6" i="42"/>
  <c r="C6" i="42"/>
  <c r="H7" i="42"/>
  <c r="J7" i="42"/>
  <c r="E7" i="42"/>
  <c r="D7" i="42"/>
  <c r="G7" i="42"/>
  <c r="C7" i="42"/>
  <c r="I7" i="42"/>
  <c r="K7" i="42"/>
  <c r="F7" i="42"/>
  <c r="K85" i="42"/>
  <c r="E85" i="42"/>
  <c r="I85" i="42"/>
  <c r="J85" i="42"/>
  <c r="H85" i="42"/>
  <c r="F85" i="42"/>
  <c r="D85" i="42"/>
  <c r="G85" i="42"/>
  <c r="C85" i="42"/>
  <c r="J74" i="42"/>
  <c r="H74" i="42"/>
  <c r="E74" i="42"/>
  <c r="D74" i="42"/>
  <c r="K74" i="42"/>
  <c r="G74" i="42"/>
  <c r="I74" i="42"/>
  <c r="C74" i="42"/>
  <c r="F74" i="42"/>
  <c r="M60" i="26"/>
  <c r="T60" i="26"/>
  <c r="Q60" i="26"/>
  <c r="U60" i="26"/>
  <c r="P60" i="26"/>
  <c r="S60" i="26"/>
  <c r="N60" i="26"/>
  <c r="O60" i="26"/>
  <c r="R60" i="26"/>
  <c r="S89" i="23"/>
  <c r="N89" i="23"/>
  <c r="Q89" i="23"/>
  <c r="R89" i="23"/>
  <c r="P89" i="23"/>
  <c r="O89" i="23"/>
  <c r="U89" i="23"/>
  <c r="M89" i="23"/>
  <c r="T89" i="23"/>
  <c r="AP129" i="26"/>
  <c r="AO129" i="26" s="1"/>
  <c r="T166" i="26"/>
  <c r="N166" i="26"/>
  <c r="P166" i="26"/>
  <c r="S166" i="26"/>
  <c r="U166" i="26"/>
  <c r="R166" i="26"/>
  <c r="O166" i="26"/>
  <c r="Q166" i="26"/>
  <c r="M166" i="26"/>
  <c r="AP152" i="26"/>
  <c r="AF152" i="26" s="1"/>
  <c r="AP18" i="26"/>
  <c r="AP123" i="26"/>
  <c r="Y123" i="26" s="1"/>
  <c r="Q107" i="26"/>
  <c r="P107" i="26"/>
  <c r="S107" i="26"/>
  <c r="R107" i="26"/>
  <c r="M107" i="26"/>
  <c r="T107" i="26"/>
  <c r="O107" i="26"/>
  <c r="U107" i="26"/>
  <c r="N107" i="26"/>
  <c r="AP54" i="26"/>
  <c r="D98" i="41"/>
  <c r="E98" i="41"/>
  <c r="F98" i="41"/>
  <c r="K98" i="41"/>
  <c r="G98" i="41"/>
  <c r="I98" i="41"/>
  <c r="C98" i="41"/>
  <c r="J98" i="41"/>
  <c r="H98" i="41"/>
  <c r="H112" i="42"/>
  <c r="E112" i="42"/>
  <c r="I112" i="42"/>
  <c r="G112" i="42"/>
  <c r="D112" i="42"/>
  <c r="F112" i="42"/>
  <c r="C112" i="42"/>
  <c r="K112" i="42"/>
  <c r="J112" i="42"/>
  <c r="M99" i="26"/>
  <c r="R99" i="26"/>
  <c r="T99" i="26"/>
  <c r="N99" i="26"/>
  <c r="Q99" i="26"/>
  <c r="U99" i="26"/>
  <c r="O99" i="26"/>
  <c r="S99" i="26"/>
  <c r="P99" i="26"/>
  <c r="R55" i="26"/>
  <c r="Q55" i="26"/>
  <c r="P55" i="26"/>
  <c r="M55" i="26"/>
  <c r="O55" i="26"/>
  <c r="T55" i="26"/>
  <c r="N55" i="26"/>
  <c r="S55" i="26"/>
  <c r="U55" i="26"/>
  <c r="AP166" i="26"/>
  <c r="AI166" i="26" s="1"/>
  <c r="Q171" i="23"/>
  <c r="U171" i="23"/>
  <c r="R171" i="23"/>
  <c r="T171" i="23"/>
  <c r="N171" i="23"/>
  <c r="M171" i="23"/>
  <c r="O171" i="23"/>
  <c r="S171" i="23"/>
  <c r="P171" i="23"/>
  <c r="U167" i="23"/>
  <c r="R167" i="23"/>
  <c r="S167" i="23"/>
  <c r="T167" i="23"/>
  <c r="Q167" i="23"/>
  <c r="P167" i="23"/>
  <c r="M167" i="23"/>
  <c r="N167" i="23"/>
  <c r="O167" i="23"/>
  <c r="T168" i="23"/>
  <c r="O168" i="23"/>
  <c r="M168" i="23"/>
  <c r="N168" i="23"/>
  <c r="P168" i="23"/>
  <c r="R168" i="23"/>
  <c r="U168" i="23"/>
  <c r="S168" i="23"/>
  <c r="Q168" i="23"/>
  <c r="N133" i="26"/>
  <c r="U133" i="26"/>
  <c r="T133" i="26"/>
  <c r="Q133" i="26"/>
  <c r="R133" i="26"/>
  <c r="O133" i="26"/>
  <c r="S133" i="26"/>
  <c r="P133" i="26"/>
  <c r="M133" i="26"/>
  <c r="AP156" i="25"/>
  <c r="N33" i="23"/>
  <c r="O33" i="23"/>
  <c r="T33" i="23"/>
  <c r="P33" i="23"/>
  <c r="S33" i="23"/>
  <c r="U33" i="23"/>
  <c r="R33" i="23"/>
  <c r="Q33" i="23"/>
  <c r="M33" i="23"/>
  <c r="F150" i="41"/>
  <c r="J150" i="41"/>
  <c r="E150" i="41"/>
  <c r="G150" i="41"/>
  <c r="K150" i="41"/>
  <c r="H150" i="41"/>
  <c r="I150" i="41"/>
  <c r="C150" i="41"/>
  <c r="D150" i="41"/>
  <c r="K64" i="42"/>
  <c r="C64" i="42"/>
  <c r="F64" i="42"/>
  <c r="I64" i="42"/>
  <c r="E64" i="42"/>
  <c r="J64" i="42"/>
  <c r="D64" i="42"/>
  <c r="G64" i="42"/>
  <c r="H64" i="42"/>
  <c r="E58" i="42"/>
  <c r="F58" i="42"/>
  <c r="I58" i="42"/>
  <c r="H58" i="42"/>
  <c r="C58" i="42"/>
  <c r="K58" i="42"/>
  <c r="G58" i="42"/>
  <c r="J58" i="42"/>
  <c r="D58" i="42"/>
  <c r="AP97" i="26"/>
  <c r="AG97" i="26" s="1"/>
  <c r="R9" i="23"/>
  <c r="P9" i="23"/>
  <c r="O9" i="23"/>
  <c r="N9" i="23"/>
  <c r="U9" i="23"/>
  <c r="Q9" i="23"/>
  <c r="M9" i="23"/>
  <c r="S9" i="23"/>
  <c r="T9" i="23"/>
  <c r="C38" i="28"/>
  <c r="D38" i="28"/>
  <c r="G38" i="28"/>
  <c r="E38" i="28"/>
  <c r="J38" i="28"/>
  <c r="K38" i="28"/>
  <c r="I38" i="28"/>
  <c r="F38" i="28"/>
  <c r="H38" i="28"/>
  <c r="D70" i="21"/>
  <c r="H70" i="21"/>
  <c r="I70" i="21"/>
  <c r="E70" i="21"/>
  <c r="K70" i="21"/>
  <c r="C70" i="21"/>
  <c r="J70" i="21"/>
  <c r="F70" i="21"/>
  <c r="G70" i="21"/>
  <c r="J32" i="42"/>
  <c r="K32" i="42"/>
  <c r="I32" i="42"/>
  <c r="D32" i="42"/>
  <c r="C32" i="42"/>
  <c r="F32" i="42"/>
  <c r="E32" i="42"/>
  <c r="H32" i="42"/>
  <c r="G32" i="42"/>
  <c r="H88" i="42"/>
  <c r="I88" i="42"/>
  <c r="D88" i="42"/>
  <c r="C88" i="42"/>
  <c r="K88" i="42"/>
  <c r="E88" i="42"/>
  <c r="G88" i="42"/>
  <c r="F88" i="42"/>
  <c r="J88" i="42"/>
  <c r="I69" i="42"/>
  <c r="J69" i="42"/>
  <c r="C69" i="42"/>
  <c r="F69" i="42"/>
  <c r="H69" i="42"/>
  <c r="D69" i="42"/>
  <c r="E69" i="42"/>
  <c r="K69" i="42"/>
  <c r="G69" i="42"/>
  <c r="H152" i="42"/>
  <c r="F152" i="42"/>
  <c r="E152" i="42"/>
  <c r="K152" i="42"/>
  <c r="G152" i="42"/>
  <c r="C152" i="42"/>
  <c r="D152" i="42"/>
  <c r="J152" i="42"/>
  <c r="I152" i="42"/>
  <c r="C24" i="42"/>
  <c r="H24" i="42"/>
  <c r="K24" i="42"/>
  <c r="J24" i="42"/>
  <c r="E24" i="42"/>
  <c r="F24" i="42"/>
  <c r="D24" i="42"/>
  <c r="G24" i="42"/>
  <c r="I24" i="42"/>
  <c r="S121" i="26"/>
  <c r="U121" i="26"/>
  <c r="N121" i="26"/>
  <c r="T121" i="26"/>
  <c r="Q121" i="26"/>
  <c r="M121" i="26"/>
  <c r="O121" i="26"/>
  <c r="P121" i="26"/>
  <c r="R121" i="26"/>
  <c r="AP155" i="26"/>
  <c r="W155" i="26" s="1"/>
  <c r="R128" i="23"/>
  <c r="M128" i="23"/>
  <c r="O128" i="23"/>
  <c r="Q128" i="23"/>
  <c r="P128" i="23"/>
  <c r="N128" i="23"/>
  <c r="S128" i="23"/>
  <c r="T128" i="23"/>
  <c r="U128" i="23"/>
  <c r="O172" i="26"/>
  <c r="M172" i="26"/>
  <c r="U172" i="26"/>
  <c r="R172" i="26"/>
  <c r="S172" i="26"/>
  <c r="T172" i="26"/>
  <c r="P172" i="26"/>
  <c r="Q172" i="26"/>
  <c r="N172" i="26"/>
  <c r="D99" i="21"/>
  <c r="E99" i="21"/>
  <c r="K99" i="21"/>
  <c r="H99" i="21"/>
  <c r="C99" i="21"/>
  <c r="I99" i="21"/>
  <c r="J99" i="21"/>
  <c r="F99" i="21"/>
  <c r="G99" i="21"/>
  <c r="F101" i="26"/>
  <c r="G101" i="26"/>
  <c r="J101" i="26"/>
  <c r="C101" i="26"/>
  <c r="D101" i="26"/>
  <c r="K101" i="26"/>
  <c r="I101" i="26"/>
  <c r="E101" i="26"/>
  <c r="H101" i="26"/>
  <c r="E107" i="41"/>
  <c r="H107" i="41"/>
  <c r="I107" i="41"/>
  <c r="C107" i="41"/>
  <c r="K107" i="41"/>
  <c r="G107" i="41"/>
  <c r="D107" i="41"/>
  <c r="F107" i="41"/>
  <c r="J107" i="41"/>
  <c r="K37" i="23"/>
  <c r="G37" i="23"/>
  <c r="F37" i="23"/>
  <c r="H37" i="23"/>
  <c r="I37" i="23"/>
  <c r="E37" i="23"/>
  <c r="D37" i="23"/>
  <c r="J37" i="23"/>
  <c r="C37" i="23"/>
  <c r="K31" i="23"/>
  <c r="G31" i="23"/>
  <c r="J31" i="23"/>
  <c r="E31" i="23"/>
  <c r="F31" i="23"/>
  <c r="H31" i="23"/>
  <c r="C31" i="23"/>
  <c r="D31" i="23"/>
  <c r="I31" i="23"/>
  <c r="G53" i="21"/>
  <c r="J53" i="21"/>
  <c r="H53" i="21"/>
  <c r="I53" i="21"/>
  <c r="F53" i="21"/>
  <c r="C53" i="21"/>
  <c r="D53" i="21"/>
  <c r="E53" i="21"/>
  <c r="K53" i="21"/>
  <c r="K128" i="40"/>
  <c r="F128" i="40"/>
  <c r="J128" i="40"/>
  <c r="C128" i="40"/>
  <c r="I128" i="40"/>
  <c r="E128" i="40"/>
  <c r="H128" i="40"/>
  <c r="G128" i="40"/>
  <c r="D128" i="40"/>
  <c r="F110" i="28"/>
  <c r="I110" i="28"/>
  <c r="E110" i="28"/>
  <c r="H110" i="28"/>
  <c r="G110" i="28"/>
  <c r="J110" i="28"/>
  <c r="K110" i="28"/>
  <c r="C110" i="28"/>
  <c r="D110" i="28"/>
  <c r="E59" i="21"/>
  <c r="G59" i="21"/>
  <c r="H59" i="21"/>
  <c r="K59" i="21"/>
  <c r="F59" i="21"/>
  <c r="D59" i="21"/>
  <c r="J59" i="21"/>
  <c r="I59" i="21"/>
  <c r="C59" i="21"/>
  <c r="I118" i="21"/>
  <c r="F118" i="21"/>
  <c r="H118" i="21"/>
  <c r="E118" i="21"/>
  <c r="J118" i="21"/>
  <c r="K118" i="21"/>
  <c r="D118" i="21"/>
  <c r="G118" i="21"/>
  <c r="C118" i="21"/>
  <c r="E173" i="40"/>
  <c r="I173" i="40"/>
  <c r="H173" i="40"/>
  <c r="G173" i="40"/>
  <c r="D173" i="40"/>
  <c r="K173" i="40"/>
  <c r="J173" i="40"/>
  <c r="F173" i="40"/>
  <c r="C173" i="40"/>
  <c r="E49" i="25"/>
  <c r="K49" i="25"/>
  <c r="I49" i="25"/>
  <c r="C49" i="25"/>
  <c r="D49" i="25"/>
  <c r="F49" i="25"/>
  <c r="H49" i="25"/>
  <c r="J49" i="25"/>
  <c r="G49" i="25"/>
  <c r="I92" i="26"/>
  <c r="C92" i="26"/>
  <c r="J92" i="26"/>
  <c r="G92" i="26"/>
  <c r="F92" i="26"/>
  <c r="H92" i="26"/>
  <c r="D92" i="26"/>
  <c r="E92" i="26"/>
  <c r="K92" i="26"/>
  <c r="H167" i="21"/>
  <c r="I167" i="21"/>
  <c r="E167" i="21"/>
  <c r="K167" i="21"/>
  <c r="F167" i="21"/>
  <c r="G167" i="21"/>
  <c r="C167" i="21"/>
  <c r="D167" i="21"/>
  <c r="J167" i="21"/>
  <c r="C123" i="21"/>
  <c r="J123" i="21"/>
  <c r="K123" i="21"/>
  <c r="G123" i="21"/>
  <c r="D123" i="21"/>
  <c r="H123" i="21"/>
  <c r="F123" i="21"/>
  <c r="I123" i="21"/>
  <c r="E123" i="21"/>
  <c r="G171" i="40"/>
  <c r="F171" i="40"/>
  <c r="E171" i="40"/>
  <c r="H171" i="40"/>
  <c r="I171" i="40"/>
  <c r="J171" i="40"/>
  <c r="K171" i="40"/>
  <c r="C171" i="40"/>
  <c r="D171" i="40"/>
  <c r="C127" i="41"/>
  <c r="J127" i="41"/>
  <c r="I127" i="41"/>
  <c r="H127" i="41"/>
  <c r="G127" i="41"/>
  <c r="D127" i="41"/>
  <c r="F127" i="41"/>
  <c r="E127" i="41"/>
  <c r="K127" i="41"/>
  <c r="D159" i="41"/>
  <c r="I159" i="41"/>
  <c r="J159" i="41"/>
  <c r="G159" i="41"/>
  <c r="H159" i="41"/>
  <c r="C159" i="41"/>
  <c r="F159" i="41"/>
  <c r="K159" i="41"/>
  <c r="E159" i="41"/>
  <c r="H8" i="41"/>
  <c r="F8" i="41"/>
  <c r="E8" i="41"/>
  <c r="K8" i="41"/>
  <c r="J8" i="41"/>
  <c r="D8" i="41"/>
  <c r="G8" i="41"/>
  <c r="I8" i="41"/>
  <c r="C8" i="41"/>
  <c r="K95" i="23"/>
  <c r="G95" i="23"/>
  <c r="I95" i="23"/>
  <c r="C95" i="23"/>
  <c r="E95" i="23"/>
  <c r="H95" i="23"/>
  <c r="D95" i="23"/>
  <c r="J95" i="23"/>
  <c r="F95" i="23"/>
  <c r="C175" i="26"/>
  <c r="D175" i="26"/>
  <c r="G175" i="26"/>
  <c r="F175" i="26"/>
  <c r="E175" i="26"/>
  <c r="I175" i="26"/>
  <c r="H175" i="26"/>
  <c r="K175" i="26"/>
  <c r="J175" i="26"/>
  <c r="K20" i="28"/>
  <c r="H20" i="28"/>
  <c r="G20" i="28"/>
  <c r="C20" i="28"/>
  <c r="D20" i="28"/>
  <c r="E20" i="28"/>
  <c r="J20" i="28"/>
  <c r="I20" i="28"/>
  <c r="F20" i="28"/>
  <c r="D100" i="21"/>
  <c r="I100" i="21"/>
  <c r="H100" i="21"/>
  <c r="E100" i="21"/>
  <c r="C100" i="21"/>
  <c r="K100" i="21"/>
  <c r="J100" i="21"/>
  <c r="G100" i="21"/>
  <c r="F100" i="21"/>
  <c r="H100" i="41"/>
  <c r="G100" i="41"/>
  <c r="J100" i="41"/>
  <c r="F100" i="41"/>
  <c r="I100" i="41"/>
  <c r="D100" i="41"/>
  <c r="E100" i="41"/>
  <c r="C100" i="41"/>
  <c r="K100" i="41"/>
  <c r="I124" i="41"/>
  <c r="F124" i="41"/>
  <c r="E124" i="41"/>
  <c r="H124" i="41"/>
  <c r="C124" i="41"/>
  <c r="G124" i="41"/>
  <c r="J124" i="41"/>
  <c r="K124" i="41"/>
  <c r="D124" i="41"/>
  <c r="K92" i="28"/>
  <c r="C92" i="28"/>
  <c r="E92" i="28"/>
  <c r="D92" i="28"/>
  <c r="F92" i="28"/>
  <c r="H92" i="28"/>
  <c r="I92" i="28"/>
  <c r="G92" i="28"/>
  <c r="J92" i="28"/>
  <c r="J72" i="28"/>
  <c r="C72" i="28"/>
  <c r="F72" i="28"/>
  <c r="I72" i="28"/>
  <c r="E72" i="28"/>
  <c r="H72" i="28"/>
  <c r="G72" i="28"/>
  <c r="D72" i="28"/>
  <c r="K72" i="28"/>
  <c r="H136" i="28"/>
  <c r="E136" i="28"/>
  <c r="K136" i="28"/>
  <c r="G136" i="28"/>
  <c r="F136" i="28"/>
  <c r="C136" i="28"/>
  <c r="D136" i="28"/>
  <c r="J136" i="28"/>
  <c r="I136" i="28"/>
  <c r="G161" i="26"/>
  <c r="H161" i="26"/>
  <c r="C161" i="26"/>
  <c r="F161" i="26"/>
  <c r="K161" i="26"/>
  <c r="D161" i="26"/>
  <c r="J161" i="26"/>
  <c r="I161" i="26"/>
  <c r="E161" i="26"/>
  <c r="F28" i="19"/>
  <c r="C28" i="19"/>
  <c r="I28" i="19"/>
  <c r="D28" i="19"/>
  <c r="E28" i="19"/>
  <c r="G28" i="19"/>
  <c r="H28" i="19"/>
  <c r="K28" i="19"/>
  <c r="J28" i="19"/>
  <c r="E160" i="21"/>
  <c r="K160" i="21"/>
  <c r="F160" i="21"/>
  <c r="C160" i="21"/>
  <c r="D160" i="21"/>
  <c r="I160" i="21"/>
  <c r="J160" i="21"/>
  <c r="G160" i="21"/>
  <c r="H160" i="21"/>
  <c r="C121" i="26"/>
  <c r="K121" i="26"/>
  <c r="F121" i="26"/>
  <c r="I121" i="26"/>
  <c r="J121" i="26"/>
  <c r="H121" i="26"/>
  <c r="E121" i="26"/>
  <c r="D121" i="26"/>
  <c r="G121" i="26"/>
  <c r="D83" i="28"/>
  <c r="H83" i="28"/>
  <c r="F83" i="28"/>
  <c r="C83" i="28"/>
  <c r="J83" i="28"/>
  <c r="K83" i="28"/>
  <c r="I83" i="28"/>
  <c r="G83" i="28"/>
  <c r="E83" i="28"/>
  <c r="D126" i="40"/>
  <c r="H126" i="40"/>
  <c r="I126" i="40"/>
  <c r="C126" i="40"/>
  <c r="F126" i="40"/>
  <c r="K126" i="40"/>
  <c r="E126" i="40"/>
  <c r="G126" i="40"/>
  <c r="J126" i="40"/>
  <c r="C70" i="40"/>
  <c r="D70" i="40"/>
  <c r="F70" i="40"/>
  <c r="E70" i="40"/>
  <c r="I70" i="40"/>
  <c r="G70" i="40"/>
  <c r="J70" i="40"/>
  <c r="K70" i="40"/>
  <c r="H70" i="40"/>
  <c r="K147" i="26"/>
  <c r="G147" i="26"/>
  <c r="E147" i="26"/>
  <c r="D147" i="26"/>
  <c r="C147" i="26"/>
  <c r="H147" i="26"/>
  <c r="J147" i="26"/>
  <c r="I147" i="26"/>
  <c r="F147" i="26"/>
  <c r="G71" i="26"/>
  <c r="F71" i="26"/>
  <c r="I71" i="26"/>
  <c r="D71" i="26"/>
  <c r="K71" i="26"/>
  <c r="H71" i="26"/>
  <c r="C71" i="26"/>
  <c r="E71" i="26"/>
  <c r="J71" i="26"/>
  <c r="G113" i="21"/>
  <c r="J113" i="21"/>
  <c r="C113" i="21"/>
  <c r="I113" i="21"/>
  <c r="F113" i="21"/>
  <c r="H113" i="21"/>
  <c r="D113" i="21"/>
  <c r="E113" i="21"/>
  <c r="K113" i="21"/>
  <c r="F27" i="26"/>
  <c r="I27" i="26"/>
  <c r="H27" i="26"/>
  <c r="C27" i="26"/>
  <c r="D27" i="26"/>
  <c r="J27" i="26"/>
  <c r="E27" i="26"/>
  <c r="G27" i="26"/>
  <c r="K27" i="26"/>
  <c r="D84" i="23"/>
  <c r="J84" i="23"/>
  <c r="E84" i="23"/>
  <c r="H84" i="23"/>
  <c r="I84" i="23"/>
  <c r="G84" i="23"/>
  <c r="K84" i="23"/>
  <c r="C84" i="23"/>
  <c r="F84" i="23"/>
  <c r="E114" i="26"/>
  <c r="F114" i="26"/>
  <c r="J114" i="26"/>
  <c r="K114" i="26"/>
  <c r="I114" i="26"/>
  <c r="H114" i="26"/>
  <c r="G114" i="26"/>
  <c r="D114" i="26"/>
  <c r="C114" i="26"/>
  <c r="E92" i="41"/>
  <c r="H92" i="41"/>
  <c r="C92" i="41"/>
  <c r="J92" i="41"/>
  <c r="I92" i="41"/>
  <c r="F92" i="41"/>
  <c r="G92" i="41"/>
  <c r="K92" i="41"/>
  <c r="D92" i="41"/>
  <c r="E32" i="28"/>
  <c r="J32" i="28"/>
  <c r="I32" i="28"/>
  <c r="F32" i="28"/>
  <c r="H32" i="28"/>
  <c r="G32" i="28"/>
  <c r="D32" i="28"/>
  <c r="C32" i="28"/>
  <c r="K32" i="28"/>
  <c r="D156" i="28"/>
  <c r="G156" i="28"/>
  <c r="K156" i="28"/>
  <c r="J156" i="28"/>
  <c r="C156" i="28"/>
  <c r="F156" i="28"/>
  <c r="E156" i="28"/>
  <c r="I156" i="28"/>
  <c r="H156" i="28"/>
  <c r="H146" i="26"/>
  <c r="K146" i="26"/>
  <c r="D146" i="26"/>
  <c r="C146" i="26"/>
  <c r="J146" i="26"/>
  <c r="F146" i="26"/>
  <c r="G146" i="26"/>
  <c r="I146" i="26"/>
  <c r="E146" i="26"/>
  <c r="H21" i="28"/>
  <c r="F21" i="28"/>
  <c r="I21" i="28"/>
  <c r="E21" i="28"/>
  <c r="K21" i="28"/>
  <c r="G21" i="28"/>
  <c r="C21" i="28"/>
  <c r="D21" i="28"/>
  <c r="J21" i="28"/>
  <c r="C112" i="26"/>
  <c r="E112" i="26"/>
  <c r="H112" i="26"/>
  <c r="I112" i="26"/>
  <c r="G112" i="26"/>
  <c r="K112" i="26"/>
  <c r="D112" i="26"/>
  <c r="F112" i="26"/>
  <c r="J112" i="26"/>
  <c r="J56" i="23"/>
  <c r="C56" i="23"/>
  <c r="H56" i="23"/>
  <c r="I56" i="23"/>
  <c r="D56" i="23"/>
  <c r="K56" i="23"/>
  <c r="E56" i="23"/>
  <c r="F56" i="23"/>
  <c r="G56" i="23"/>
  <c r="H2" i="26"/>
  <c r="G2" i="26"/>
  <c r="K2" i="26"/>
  <c r="J2" i="26"/>
  <c r="E2" i="26"/>
  <c r="C2" i="26"/>
  <c r="D2" i="26"/>
  <c r="F2" i="26"/>
  <c r="I2" i="26"/>
  <c r="G2" i="42"/>
  <c r="H2" i="42"/>
  <c r="I2" i="42"/>
  <c r="C2" i="42"/>
  <c r="D2" i="42"/>
  <c r="E2" i="42"/>
  <c r="K2" i="42"/>
  <c r="F2" i="42"/>
  <c r="J2" i="42"/>
  <c r="H147" i="21"/>
  <c r="D147" i="21"/>
  <c r="K147" i="21"/>
  <c r="J147" i="21"/>
  <c r="G147" i="21"/>
  <c r="C147" i="21"/>
  <c r="I147" i="21"/>
  <c r="E147" i="21"/>
  <c r="F147" i="21"/>
  <c r="H68" i="41"/>
  <c r="K68" i="41"/>
  <c r="F68" i="41"/>
  <c r="J68" i="41"/>
  <c r="C68" i="41"/>
  <c r="I68" i="41"/>
  <c r="E68" i="41"/>
  <c r="G68" i="41"/>
  <c r="D68" i="41"/>
  <c r="D80" i="21"/>
  <c r="H80" i="21"/>
  <c r="J80" i="21"/>
  <c r="E80" i="21"/>
  <c r="I80" i="21"/>
  <c r="G80" i="21"/>
  <c r="C80" i="21"/>
  <c r="K80" i="21"/>
  <c r="F80" i="21"/>
  <c r="H131" i="26"/>
  <c r="K131" i="26"/>
  <c r="C131" i="26"/>
  <c r="D131" i="26"/>
  <c r="G131" i="26"/>
  <c r="E131" i="26"/>
  <c r="J131" i="26"/>
  <c r="I131" i="26"/>
  <c r="F131" i="26"/>
  <c r="I31" i="28"/>
  <c r="D31" i="28"/>
  <c r="E31" i="28"/>
  <c r="H31" i="28"/>
  <c r="F31" i="28"/>
  <c r="G31" i="28"/>
  <c r="J31" i="28"/>
  <c r="K31" i="28"/>
  <c r="C31" i="28"/>
  <c r="H95" i="40"/>
  <c r="K95" i="40"/>
  <c r="E95" i="40"/>
  <c r="F95" i="40"/>
  <c r="C95" i="40"/>
  <c r="D95" i="40"/>
  <c r="G95" i="40"/>
  <c r="I95" i="40"/>
  <c r="J95" i="40"/>
  <c r="I109" i="28"/>
  <c r="J109" i="28"/>
  <c r="D109" i="28"/>
  <c r="K109" i="28"/>
  <c r="H109" i="28"/>
  <c r="F109" i="28"/>
  <c r="C109" i="28"/>
  <c r="G109" i="28"/>
  <c r="E109" i="28"/>
  <c r="G70" i="23"/>
  <c r="K70" i="23"/>
  <c r="C70" i="23"/>
  <c r="D70" i="23"/>
  <c r="E70" i="23"/>
  <c r="H70" i="23"/>
  <c r="F70" i="23"/>
  <c r="I70" i="23"/>
  <c r="J70" i="23"/>
  <c r="C163" i="23"/>
  <c r="E163" i="23"/>
  <c r="G163" i="23"/>
  <c r="I163" i="23"/>
  <c r="D163" i="23"/>
  <c r="J163" i="23"/>
  <c r="F163" i="23"/>
  <c r="H163" i="23"/>
  <c r="K163" i="23"/>
  <c r="C115" i="28"/>
  <c r="D115" i="28"/>
  <c r="J115" i="28"/>
  <c r="I115" i="28"/>
  <c r="F115" i="28"/>
  <c r="K115" i="28"/>
  <c r="E115" i="28"/>
  <c r="G115" i="28"/>
  <c r="H115" i="28"/>
  <c r="D8" i="28"/>
  <c r="K8" i="28"/>
  <c r="C8" i="28"/>
  <c r="J8" i="28"/>
  <c r="E8" i="28"/>
  <c r="F8" i="28"/>
  <c r="I8" i="28"/>
  <c r="G8" i="28"/>
  <c r="H8" i="28"/>
  <c r="E56" i="21"/>
  <c r="D56" i="21"/>
  <c r="J56" i="21"/>
  <c r="H56" i="21"/>
  <c r="G56" i="21"/>
  <c r="C56" i="21"/>
  <c r="K56" i="21"/>
  <c r="I56" i="21"/>
  <c r="F56" i="21"/>
  <c r="H39" i="41"/>
  <c r="G39" i="41"/>
  <c r="C39" i="41"/>
  <c r="K39" i="41"/>
  <c r="D39" i="41"/>
  <c r="I39" i="41"/>
  <c r="F39" i="41"/>
  <c r="E39" i="41"/>
  <c r="J39" i="41"/>
  <c r="J163" i="41"/>
  <c r="G163" i="41"/>
  <c r="E163" i="41"/>
  <c r="F163" i="41"/>
  <c r="C163" i="41"/>
  <c r="K163" i="41"/>
  <c r="D163" i="41"/>
  <c r="I163" i="41"/>
  <c r="H163" i="41"/>
  <c r="C112" i="23"/>
  <c r="F112" i="23"/>
  <c r="J112" i="23"/>
  <c r="D112" i="23"/>
  <c r="E112" i="23"/>
  <c r="G112" i="23"/>
  <c r="I112" i="23"/>
  <c r="K112" i="23"/>
  <c r="H112" i="23"/>
  <c r="C118" i="28"/>
  <c r="E118" i="28"/>
  <c r="G118" i="28"/>
  <c r="J118" i="28"/>
  <c r="D118" i="28"/>
  <c r="K118" i="28"/>
  <c r="F118" i="28"/>
  <c r="H118" i="28"/>
  <c r="I118" i="28"/>
  <c r="J68" i="26"/>
  <c r="G68" i="26"/>
  <c r="D68" i="26"/>
  <c r="K68" i="26"/>
  <c r="E68" i="26"/>
  <c r="I68" i="26"/>
  <c r="C68" i="26"/>
  <c r="H68" i="26"/>
  <c r="F68" i="26"/>
  <c r="H62" i="41"/>
  <c r="G62" i="41"/>
  <c r="D62" i="41"/>
  <c r="K62" i="41"/>
  <c r="J62" i="41"/>
  <c r="C62" i="41"/>
  <c r="F62" i="41"/>
  <c r="I62" i="41"/>
  <c r="E62" i="41"/>
  <c r="I107" i="21"/>
  <c r="D107" i="21"/>
  <c r="J107" i="21"/>
  <c r="H107" i="21"/>
  <c r="G107" i="21"/>
  <c r="C107" i="21"/>
  <c r="K107" i="21"/>
  <c r="E107" i="21"/>
  <c r="F107" i="21"/>
  <c r="F42" i="26"/>
  <c r="H42" i="26"/>
  <c r="E42" i="26"/>
  <c r="D42" i="26"/>
  <c r="C42" i="26"/>
  <c r="I42" i="26"/>
  <c r="K42" i="26"/>
  <c r="G42" i="26"/>
  <c r="J42" i="26"/>
  <c r="H9" i="40"/>
  <c r="D9" i="40"/>
  <c r="I9" i="40"/>
  <c r="F9" i="40"/>
  <c r="C9" i="40"/>
  <c r="J9" i="40"/>
  <c r="E9" i="40"/>
  <c r="K9" i="40"/>
  <c r="G9" i="40"/>
  <c r="D96" i="23"/>
  <c r="E96" i="23"/>
  <c r="G96" i="23"/>
  <c r="J96" i="23"/>
  <c r="I96" i="23"/>
  <c r="F96" i="23"/>
  <c r="H96" i="23"/>
  <c r="C96" i="23"/>
  <c r="K96" i="23"/>
  <c r="G33" i="28"/>
  <c r="E33" i="28"/>
  <c r="J33" i="28"/>
  <c r="D33" i="28"/>
  <c r="H33" i="28"/>
  <c r="C33" i="28"/>
  <c r="K33" i="28"/>
  <c r="I33" i="28"/>
  <c r="F33" i="28"/>
  <c r="G109" i="41"/>
  <c r="C109" i="41"/>
  <c r="J109" i="41"/>
  <c r="I109" i="41"/>
  <c r="H109" i="41"/>
  <c r="K109" i="41"/>
  <c r="F109" i="41"/>
  <c r="E109" i="41"/>
  <c r="D109" i="41"/>
  <c r="I136" i="21"/>
  <c r="K136" i="21"/>
  <c r="D136" i="21"/>
  <c r="H136" i="21"/>
  <c r="J136" i="21"/>
  <c r="E136" i="21"/>
  <c r="F136" i="21"/>
  <c r="G136" i="21"/>
  <c r="C136" i="21"/>
  <c r="F54" i="23"/>
  <c r="H54" i="23"/>
  <c r="K54" i="23"/>
  <c r="G54" i="23"/>
  <c r="I54" i="23"/>
  <c r="D54" i="23"/>
  <c r="E54" i="23"/>
  <c r="J54" i="23"/>
  <c r="C54" i="23"/>
  <c r="G49" i="23"/>
  <c r="J49" i="23"/>
  <c r="H49" i="23"/>
  <c r="K49" i="23"/>
  <c r="E49" i="23"/>
  <c r="D49" i="23"/>
  <c r="F49" i="23"/>
  <c r="C49" i="23"/>
  <c r="I49" i="23"/>
  <c r="E135" i="23"/>
  <c r="K135" i="23"/>
  <c r="I135" i="23"/>
  <c r="C135" i="23"/>
  <c r="H135" i="23"/>
  <c r="D135" i="23"/>
  <c r="F135" i="23"/>
  <c r="J135" i="23"/>
  <c r="G135" i="23"/>
  <c r="J44" i="23"/>
  <c r="C44" i="23"/>
  <c r="I44" i="23"/>
  <c r="E44" i="23"/>
  <c r="D44" i="23"/>
  <c r="H44" i="23"/>
  <c r="G44" i="23"/>
  <c r="F44" i="23"/>
  <c r="K44" i="23"/>
  <c r="I145" i="23"/>
  <c r="E145" i="23"/>
  <c r="D145" i="23"/>
  <c r="J145" i="23"/>
  <c r="C145" i="23"/>
  <c r="K145" i="23"/>
  <c r="G145" i="23"/>
  <c r="F145" i="23"/>
  <c r="H145" i="23"/>
  <c r="K79" i="40"/>
  <c r="G79" i="40"/>
  <c r="E79" i="40"/>
  <c r="F79" i="40"/>
  <c r="D79" i="40"/>
  <c r="J79" i="40"/>
  <c r="H79" i="40"/>
  <c r="C79" i="40"/>
  <c r="I79" i="40"/>
  <c r="I121" i="28"/>
  <c r="E121" i="28"/>
  <c r="F121" i="28"/>
  <c r="J121" i="28"/>
  <c r="H121" i="28"/>
  <c r="C121" i="28"/>
  <c r="G121" i="28"/>
  <c r="D121" i="28"/>
  <c r="K121" i="28"/>
  <c r="G158" i="21"/>
  <c r="F158" i="21"/>
  <c r="D158" i="21"/>
  <c r="H158" i="21"/>
  <c r="J158" i="21"/>
  <c r="E158" i="21"/>
  <c r="I158" i="21"/>
  <c r="C158" i="21"/>
  <c r="K158" i="21"/>
  <c r="I174" i="21"/>
  <c r="F174" i="21"/>
  <c r="H174" i="21"/>
  <c r="D174" i="21"/>
  <c r="K174" i="21"/>
  <c r="J174" i="21"/>
  <c r="C174" i="21"/>
  <c r="G174" i="21"/>
  <c r="E174" i="21"/>
  <c r="C173" i="23"/>
  <c r="H173" i="23"/>
  <c r="E173" i="23"/>
  <c r="F173" i="23"/>
  <c r="D173" i="23"/>
  <c r="I173" i="23"/>
  <c r="K173" i="23"/>
  <c r="G173" i="23"/>
  <c r="J173" i="23"/>
  <c r="E86" i="21"/>
  <c r="K86" i="21"/>
  <c r="F86" i="21"/>
  <c r="C86" i="21"/>
  <c r="D86" i="21"/>
  <c r="I86" i="21"/>
  <c r="J86" i="21"/>
  <c r="G86" i="21"/>
  <c r="H86" i="21"/>
  <c r="I69" i="21"/>
  <c r="F69" i="21"/>
  <c r="E69" i="21"/>
  <c r="D69" i="21"/>
  <c r="J69" i="21"/>
  <c r="H69" i="21"/>
  <c r="C69" i="21"/>
  <c r="K69" i="21"/>
  <c r="G69" i="21"/>
  <c r="J23" i="40"/>
  <c r="H23" i="40"/>
  <c r="E23" i="40"/>
  <c r="C23" i="40"/>
  <c r="K23" i="40"/>
  <c r="F23" i="40"/>
  <c r="I23" i="40"/>
  <c r="G23" i="40"/>
  <c r="D23" i="40"/>
  <c r="D32" i="40"/>
  <c r="C32" i="40"/>
  <c r="G32" i="40"/>
  <c r="E32" i="40"/>
  <c r="J32" i="40"/>
  <c r="H32" i="40"/>
  <c r="I32" i="40"/>
  <c r="K32" i="40"/>
  <c r="F32" i="40"/>
  <c r="J4" i="19"/>
  <c r="E4" i="19"/>
  <c r="H4" i="19"/>
  <c r="I4" i="19"/>
  <c r="C4" i="19"/>
  <c r="K4" i="19"/>
  <c r="D4" i="19"/>
  <c r="G4" i="19"/>
  <c r="F4" i="19"/>
  <c r="D46" i="19"/>
  <c r="I46" i="19"/>
  <c r="H46" i="19"/>
  <c r="E46" i="19"/>
  <c r="C46" i="19"/>
  <c r="K46" i="19"/>
  <c r="J46" i="19"/>
  <c r="F46" i="19"/>
  <c r="G46" i="19"/>
  <c r="H114" i="21"/>
  <c r="E114" i="21"/>
  <c r="F114" i="21"/>
  <c r="G114" i="21"/>
  <c r="J114" i="21"/>
  <c r="D114" i="21"/>
  <c r="I114" i="21"/>
  <c r="K114" i="21"/>
  <c r="C114" i="21"/>
  <c r="K44" i="41"/>
  <c r="H44" i="41"/>
  <c r="C44" i="41"/>
  <c r="D44" i="41"/>
  <c r="I44" i="41"/>
  <c r="E44" i="41"/>
  <c r="J44" i="41"/>
  <c r="G44" i="41"/>
  <c r="F44" i="41"/>
  <c r="D101" i="28"/>
  <c r="G101" i="28"/>
  <c r="F101" i="28"/>
  <c r="C101" i="28"/>
  <c r="E101" i="28"/>
  <c r="H101" i="28"/>
  <c r="I101" i="28"/>
  <c r="K101" i="28"/>
  <c r="J101" i="28"/>
  <c r="K74" i="21"/>
  <c r="C74" i="21"/>
  <c r="D74" i="21"/>
  <c r="H74" i="21"/>
  <c r="E74" i="21"/>
  <c r="G74" i="21"/>
  <c r="J74" i="21"/>
  <c r="I74" i="21"/>
  <c r="F74" i="21"/>
  <c r="D111" i="23"/>
  <c r="C111" i="23"/>
  <c r="H111" i="23"/>
  <c r="F111" i="23"/>
  <c r="I111" i="23"/>
  <c r="J111" i="23"/>
  <c r="E111" i="23"/>
  <c r="G111" i="23"/>
  <c r="K111" i="23"/>
  <c r="F173" i="41"/>
  <c r="H173" i="41"/>
  <c r="J173" i="41"/>
  <c r="G173" i="41"/>
  <c r="D173" i="41"/>
  <c r="C173" i="41"/>
  <c r="E173" i="41"/>
  <c r="K173" i="41"/>
  <c r="I173" i="41"/>
  <c r="H17" i="40"/>
  <c r="G17" i="40"/>
  <c r="C17" i="40"/>
  <c r="K17" i="40"/>
  <c r="D17" i="40"/>
  <c r="I17" i="40"/>
  <c r="E17" i="40"/>
  <c r="J17" i="40"/>
  <c r="F17" i="40"/>
  <c r="H30" i="28"/>
  <c r="G30" i="28"/>
  <c r="D30" i="28"/>
  <c r="J30" i="28"/>
  <c r="E30" i="28"/>
  <c r="F30" i="28"/>
  <c r="I30" i="28"/>
  <c r="K30" i="28"/>
  <c r="C30" i="28"/>
  <c r="C149" i="28"/>
  <c r="I149" i="28"/>
  <c r="K149" i="28"/>
  <c r="G149" i="28"/>
  <c r="E149" i="28"/>
  <c r="F149" i="28"/>
  <c r="D149" i="28"/>
  <c r="J149" i="28"/>
  <c r="H149" i="28"/>
  <c r="H76" i="26"/>
  <c r="I76" i="26"/>
  <c r="C76" i="26"/>
  <c r="J76" i="26"/>
  <c r="F76" i="26"/>
  <c r="G76" i="26"/>
  <c r="D76" i="26"/>
  <c r="E76" i="26"/>
  <c r="K76" i="26"/>
  <c r="H144" i="40"/>
  <c r="I144" i="40"/>
  <c r="E144" i="40"/>
  <c r="K144" i="40"/>
  <c r="F144" i="40"/>
  <c r="D144" i="40"/>
  <c r="G144" i="40"/>
  <c r="J144" i="40"/>
  <c r="C144" i="40"/>
  <c r="E136" i="23"/>
  <c r="C136" i="23"/>
  <c r="K136" i="23"/>
  <c r="G136" i="23"/>
  <c r="J136" i="23"/>
  <c r="F136" i="23"/>
  <c r="D136" i="23"/>
  <c r="I136" i="23"/>
  <c r="H136" i="23"/>
  <c r="G124" i="28"/>
  <c r="I124" i="28"/>
  <c r="F124" i="28"/>
  <c r="D124" i="28"/>
  <c r="H124" i="28"/>
  <c r="C124" i="28"/>
  <c r="K124" i="28"/>
  <c r="E124" i="28"/>
  <c r="J124" i="28"/>
  <c r="K159" i="28"/>
  <c r="G159" i="28"/>
  <c r="H159" i="28"/>
  <c r="D159" i="28"/>
  <c r="F159" i="28"/>
  <c r="I159" i="28"/>
  <c r="C159" i="28"/>
  <c r="E159" i="28"/>
  <c r="J159" i="28"/>
  <c r="F22" i="19"/>
  <c r="G22" i="19"/>
  <c r="J22" i="19"/>
  <c r="I22" i="19"/>
  <c r="H22" i="19"/>
  <c r="E22" i="19"/>
  <c r="C22" i="19"/>
  <c r="K22" i="19"/>
  <c r="D22" i="19"/>
  <c r="H145" i="21"/>
  <c r="I145" i="21"/>
  <c r="F145" i="21"/>
  <c r="K145" i="21"/>
  <c r="D145" i="21"/>
  <c r="J145" i="21"/>
  <c r="E145" i="21"/>
  <c r="G145" i="21"/>
  <c r="C145" i="21"/>
  <c r="E151" i="21"/>
  <c r="F151" i="21"/>
  <c r="J151" i="21"/>
  <c r="D151" i="21"/>
  <c r="I151" i="21"/>
  <c r="K151" i="21"/>
  <c r="C151" i="21"/>
  <c r="H151" i="21"/>
  <c r="G151" i="21"/>
  <c r="G39" i="28"/>
  <c r="J39" i="28"/>
  <c r="H39" i="28"/>
  <c r="K39" i="28"/>
  <c r="F39" i="28"/>
  <c r="D39" i="28"/>
  <c r="I39" i="28"/>
  <c r="E39" i="28"/>
  <c r="C39" i="28"/>
  <c r="F119" i="28"/>
  <c r="I119" i="28"/>
  <c r="G119" i="28"/>
  <c r="J119" i="28"/>
  <c r="D119" i="28"/>
  <c r="K119" i="28"/>
  <c r="H119" i="28"/>
  <c r="E119" i="28"/>
  <c r="C119" i="28"/>
  <c r="C148" i="21"/>
  <c r="E148" i="21"/>
  <c r="G148" i="21"/>
  <c r="J148" i="21"/>
  <c r="I148" i="21"/>
  <c r="K148" i="21"/>
  <c r="H148" i="21"/>
  <c r="D148" i="21"/>
  <c r="F148" i="21"/>
  <c r="D151" i="26"/>
  <c r="K151" i="26"/>
  <c r="I151" i="26"/>
  <c r="J151" i="26"/>
  <c r="F151" i="26"/>
  <c r="E151" i="26"/>
  <c r="G151" i="26"/>
  <c r="H151" i="26"/>
  <c r="C151" i="26"/>
  <c r="I129" i="21"/>
  <c r="F129" i="21"/>
  <c r="H129" i="21"/>
  <c r="E129" i="21"/>
  <c r="D129" i="21"/>
  <c r="K129" i="21"/>
  <c r="J129" i="21"/>
  <c r="G129" i="21"/>
  <c r="C129" i="21"/>
  <c r="I85" i="28"/>
  <c r="E85" i="28"/>
  <c r="G85" i="28"/>
  <c r="J85" i="28"/>
  <c r="H85" i="28"/>
  <c r="D85" i="28"/>
  <c r="K85" i="28"/>
  <c r="F85" i="28"/>
  <c r="C85" i="28"/>
  <c r="F51" i="25"/>
  <c r="D51" i="25"/>
  <c r="E51" i="25"/>
  <c r="G51" i="25"/>
  <c r="C51" i="25"/>
  <c r="K51" i="25"/>
  <c r="H51" i="25"/>
  <c r="J51" i="25"/>
  <c r="I51" i="25"/>
  <c r="D75" i="26"/>
  <c r="I75" i="26"/>
  <c r="C75" i="26"/>
  <c r="K75" i="26"/>
  <c r="E75" i="26"/>
  <c r="H75" i="26"/>
  <c r="G75" i="26"/>
  <c r="F75" i="26"/>
  <c r="J75" i="26"/>
  <c r="J77" i="41"/>
  <c r="D77" i="41"/>
  <c r="E77" i="41"/>
  <c r="G77" i="41"/>
  <c r="H77" i="41"/>
  <c r="C77" i="41"/>
  <c r="K77" i="41"/>
  <c r="F77" i="41"/>
  <c r="I77" i="41"/>
  <c r="K119" i="26"/>
  <c r="G119" i="26"/>
  <c r="I119" i="26"/>
  <c r="D119" i="26"/>
  <c r="F119" i="26"/>
  <c r="E119" i="26"/>
  <c r="C119" i="26"/>
  <c r="H119" i="26"/>
  <c r="J119" i="26"/>
  <c r="D108" i="28"/>
  <c r="K108" i="28"/>
  <c r="F108" i="28"/>
  <c r="C108" i="28"/>
  <c r="H108" i="28"/>
  <c r="J108" i="28"/>
  <c r="E108" i="28"/>
  <c r="G108" i="28"/>
  <c r="I108" i="28"/>
  <c r="E114" i="28"/>
  <c r="I114" i="28"/>
  <c r="J114" i="28"/>
  <c r="F114" i="28"/>
  <c r="H114" i="28"/>
  <c r="K114" i="28"/>
  <c r="G114" i="28"/>
  <c r="C114" i="28"/>
  <c r="D114" i="28"/>
  <c r="H74" i="40"/>
  <c r="F74" i="40"/>
  <c r="K74" i="40"/>
  <c r="J74" i="40"/>
  <c r="C74" i="40"/>
  <c r="D74" i="40"/>
  <c r="G74" i="40"/>
  <c r="E74" i="40"/>
  <c r="I74" i="40"/>
  <c r="H160" i="41"/>
  <c r="I160" i="41"/>
  <c r="F160" i="41"/>
  <c r="K160" i="41"/>
  <c r="E160" i="41"/>
  <c r="G160" i="41"/>
  <c r="C160" i="41"/>
  <c r="D160" i="41"/>
  <c r="J160" i="41"/>
  <c r="H56" i="41"/>
  <c r="E56" i="41"/>
  <c r="K56" i="41"/>
  <c r="G56" i="41"/>
  <c r="I56" i="41"/>
  <c r="C56" i="41"/>
  <c r="D56" i="41"/>
  <c r="F56" i="41"/>
  <c r="J56" i="41"/>
  <c r="E93" i="40"/>
  <c r="I93" i="40"/>
  <c r="G93" i="40"/>
  <c r="J93" i="40"/>
  <c r="D93" i="40"/>
  <c r="K93" i="40"/>
  <c r="H93" i="40"/>
  <c r="F93" i="40"/>
  <c r="C93" i="40"/>
  <c r="J81" i="23"/>
  <c r="D81" i="23"/>
  <c r="K81" i="23"/>
  <c r="G81" i="23"/>
  <c r="E81" i="23"/>
  <c r="C81" i="23"/>
  <c r="H81" i="23"/>
  <c r="I81" i="23"/>
  <c r="F81" i="23"/>
  <c r="H21" i="40"/>
  <c r="F21" i="40"/>
  <c r="K21" i="40"/>
  <c r="J21" i="40"/>
  <c r="C21" i="40"/>
  <c r="D21" i="40"/>
  <c r="G21" i="40"/>
  <c r="I21" i="40"/>
  <c r="E21" i="40"/>
  <c r="H75" i="21"/>
  <c r="D75" i="21"/>
  <c r="J75" i="21"/>
  <c r="I75" i="21"/>
  <c r="G75" i="21"/>
  <c r="K75" i="21"/>
  <c r="E75" i="21"/>
  <c r="F75" i="21"/>
  <c r="C75" i="21"/>
  <c r="K52" i="41"/>
  <c r="H52" i="41"/>
  <c r="G52" i="41"/>
  <c r="D52" i="41"/>
  <c r="I52" i="41"/>
  <c r="J52" i="41"/>
  <c r="E52" i="41"/>
  <c r="C52" i="41"/>
  <c r="F52" i="41"/>
  <c r="G28" i="23"/>
  <c r="E28" i="23"/>
  <c r="F28" i="23"/>
  <c r="H28" i="23"/>
  <c r="J28" i="23"/>
  <c r="C28" i="23"/>
  <c r="K28" i="23"/>
  <c r="I28" i="23"/>
  <c r="D28" i="23"/>
  <c r="G55" i="21"/>
  <c r="F55" i="21"/>
  <c r="H55" i="21"/>
  <c r="I55" i="21"/>
  <c r="K55" i="21"/>
  <c r="D55" i="21"/>
  <c r="C55" i="21"/>
  <c r="J55" i="21"/>
  <c r="E55" i="21"/>
  <c r="F36" i="40"/>
  <c r="H36" i="40"/>
  <c r="D36" i="40"/>
  <c r="G36" i="40"/>
  <c r="K36" i="40"/>
  <c r="J36" i="40"/>
  <c r="C36" i="40"/>
  <c r="I36" i="40"/>
  <c r="E36" i="40"/>
  <c r="K161" i="41"/>
  <c r="C161" i="41"/>
  <c r="D161" i="41"/>
  <c r="F161" i="41"/>
  <c r="E161" i="41"/>
  <c r="J161" i="41"/>
  <c r="H161" i="41"/>
  <c r="I161" i="41"/>
  <c r="G161" i="41"/>
  <c r="F148" i="41"/>
  <c r="K148" i="41"/>
  <c r="E148" i="41"/>
  <c r="G148" i="41"/>
  <c r="H148" i="41"/>
  <c r="D148" i="41"/>
  <c r="J148" i="41"/>
  <c r="I148" i="41"/>
  <c r="C148" i="41"/>
  <c r="J169" i="41"/>
  <c r="D169" i="41"/>
  <c r="C169" i="41"/>
  <c r="G169" i="41"/>
  <c r="E169" i="41"/>
  <c r="F169" i="41"/>
  <c r="I169" i="41"/>
  <c r="K169" i="41"/>
  <c r="H169" i="41"/>
  <c r="C60" i="21"/>
  <c r="K60" i="21"/>
  <c r="D60" i="21"/>
  <c r="F60" i="21"/>
  <c r="G60" i="21"/>
  <c r="J60" i="21"/>
  <c r="I60" i="21"/>
  <c r="E60" i="21"/>
  <c r="H60" i="21"/>
  <c r="E169" i="21"/>
  <c r="K169" i="21"/>
  <c r="G169" i="21"/>
  <c r="J169" i="21"/>
  <c r="C169" i="21"/>
  <c r="I169" i="21"/>
  <c r="F169" i="21"/>
  <c r="H169" i="21"/>
  <c r="D169" i="21"/>
  <c r="K15" i="41"/>
  <c r="E15" i="41"/>
  <c r="D15" i="41"/>
  <c r="G15" i="41"/>
  <c r="F15" i="41"/>
  <c r="C15" i="41"/>
  <c r="H15" i="41"/>
  <c r="J15" i="41"/>
  <c r="I15" i="41"/>
  <c r="J98" i="21"/>
  <c r="E98" i="21"/>
  <c r="H98" i="21"/>
  <c r="G98" i="21"/>
  <c r="K98" i="21"/>
  <c r="F98" i="21"/>
  <c r="C98" i="21"/>
  <c r="D98" i="21"/>
  <c r="I98" i="21"/>
  <c r="K176" i="21"/>
  <c r="H176" i="21"/>
  <c r="D176" i="21"/>
  <c r="C176" i="21"/>
  <c r="E176" i="21"/>
  <c r="G176" i="21"/>
  <c r="J176" i="21"/>
  <c r="I176" i="21"/>
  <c r="F176" i="21"/>
  <c r="F159" i="25"/>
  <c r="C159" i="25"/>
  <c r="D159" i="25"/>
  <c r="K159" i="25"/>
  <c r="I159" i="25"/>
  <c r="E159" i="25"/>
  <c r="J159" i="25"/>
  <c r="H159" i="25"/>
  <c r="G159" i="25"/>
  <c r="G141" i="23"/>
  <c r="J141" i="23"/>
  <c r="E141" i="23"/>
  <c r="H141" i="23"/>
  <c r="D141" i="23"/>
  <c r="C141" i="23"/>
  <c r="K141" i="23"/>
  <c r="I141" i="23"/>
  <c r="F141" i="23"/>
  <c r="C44" i="26"/>
  <c r="G44" i="26"/>
  <c r="E44" i="26"/>
  <c r="K44" i="26"/>
  <c r="I44" i="26"/>
  <c r="F44" i="26"/>
  <c r="H44" i="26"/>
  <c r="D44" i="26"/>
  <c r="J44" i="26"/>
  <c r="F89" i="40"/>
  <c r="C89" i="40"/>
  <c r="H89" i="40"/>
  <c r="J89" i="40"/>
  <c r="I89" i="40"/>
  <c r="K89" i="40"/>
  <c r="E89" i="40"/>
  <c r="D89" i="40"/>
  <c r="G89" i="40"/>
  <c r="G127" i="23"/>
  <c r="I127" i="23"/>
  <c r="J127" i="23"/>
  <c r="E127" i="23"/>
  <c r="K127" i="23"/>
  <c r="D127" i="23"/>
  <c r="C127" i="23"/>
  <c r="F127" i="23"/>
  <c r="H127" i="23"/>
  <c r="D140" i="21"/>
  <c r="H140" i="21"/>
  <c r="F140" i="21"/>
  <c r="E140" i="21"/>
  <c r="K140" i="21"/>
  <c r="C140" i="21"/>
  <c r="J140" i="21"/>
  <c r="G140" i="21"/>
  <c r="I140" i="21"/>
  <c r="K33" i="41"/>
  <c r="D33" i="41"/>
  <c r="E33" i="41"/>
  <c r="C33" i="41"/>
  <c r="F33" i="41"/>
  <c r="I33" i="41"/>
  <c r="H33" i="41"/>
  <c r="G33" i="41"/>
  <c r="J33" i="41"/>
  <c r="H34" i="40"/>
  <c r="D34" i="40"/>
  <c r="F34" i="40"/>
  <c r="C34" i="40"/>
  <c r="I34" i="40"/>
  <c r="E34" i="40"/>
  <c r="K34" i="40"/>
  <c r="G34" i="40"/>
  <c r="J34" i="40"/>
  <c r="H79" i="28"/>
  <c r="J79" i="28"/>
  <c r="K79" i="28"/>
  <c r="E79" i="28"/>
  <c r="I79" i="28"/>
  <c r="D79" i="28"/>
  <c r="F79" i="28"/>
  <c r="C79" i="28"/>
  <c r="G79" i="28"/>
  <c r="E59" i="25"/>
  <c r="F59" i="25"/>
  <c r="K59" i="25"/>
  <c r="I59" i="25"/>
  <c r="C59" i="25"/>
  <c r="H59" i="25"/>
  <c r="G59" i="25"/>
  <c r="J59" i="25"/>
  <c r="D59" i="25"/>
  <c r="I101" i="23"/>
  <c r="E101" i="23"/>
  <c r="H101" i="23"/>
  <c r="K101" i="23"/>
  <c r="D101" i="23"/>
  <c r="F101" i="23"/>
  <c r="C101" i="23"/>
  <c r="J101" i="23"/>
  <c r="G101" i="23"/>
  <c r="D140" i="41"/>
  <c r="J140" i="41"/>
  <c r="H140" i="41"/>
  <c r="F140" i="41"/>
  <c r="C140" i="41"/>
  <c r="G140" i="41"/>
  <c r="K140" i="41"/>
  <c r="E140" i="41"/>
  <c r="I140" i="41"/>
  <c r="I148" i="26"/>
  <c r="D148" i="26"/>
  <c r="G148" i="26"/>
  <c r="J148" i="26"/>
  <c r="H148" i="26"/>
  <c r="E148" i="26"/>
  <c r="K148" i="26"/>
  <c r="F148" i="26"/>
  <c r="C148" i="26"/>
  <c r="J54" i="21"/>
  <c r="H54" i="21"/>
  <c r="C54" i="21"/>
  <c r="K54" i="21"/>
  <c r="F54" i="21"/>
  <c r="G54" i="21"/>
  <c r="E54" i="21"/>
  <c r="D54" i="21"/>
  <c r="I54" i="21"/>
  <c r="E138" i="41"/>
  <c r="I138" i="41"/>
  <c r="D138" i="41"/>
  <c r="C138" i="41"/>
  <c r="H138" i="41"/>
  <c r="F138" i="41"/>
  <c r="G138" i="41"/>
  <c r="J138" i="41"/>
  <c r="K138" i="41"/>
  <c r="F106" i="42"/>
  <c r="I106" i="42"/>
  <c r="D106" i="42"/>
  <c r="E106" i="42"/>
  <c r="G106" i="42"/>
  <c r="C106" i="42"/>
  <c r="H106" i="42"/>
  <c r="J106" i="42"/>
  <c r="K106" i="42"/>
  <c r="I164" i="42"/>
  <c r="D164" i="42"/>
  <c r="C164" i="42"/>
  <c r="K164" i="42"/>
  <c r="J164" i="42"/>
  <c r="G164" i="42"/>
  <c r="H164" i="42"/>
  <c r="E164" i="42"/>
  <c r="F164" i="42"/>
  <c r="C17" i="42"/>
  <c r="E17" i="42"/>
  <c r="F17" i="42"/>
  <c r="D17" i="42"/>
  <c r="K17" i="42"/>
  <c r="I17" i="42"/>
  <c r="J17" i="42"/>
  <c r="G17" i="42"/>
  <c r="H17" i="42"/>
  <c r="D29" i="42"/>
  <c r="E29" i="42"/>
  <c r="C29" i="42"/>
  <c r="K29" i="42"/>
  <c r="H29" i="42"/>
  <c r="G29" i="42"/>
  <c r="J29" i="42"/>
  <c r="I29" i="42"/>
  <c r="F29" i="42"/>
  <c r="G137" i="42"/>
  <c r="H137" i="42"/>
  <c r="E137" i="42"/>
  <c r="J137" i="42"/>
  <c r="K137" i="42"/>
  <c r="F137" i="42"/>
  <c r="C137" i="42"/>
  <c r="D137" i="42"/>
  <c r="I137" i="42"/>
  <c r="R130" i="23"/>
  <c r="N130" i="23"/>
  <c r="M130" i="23"/>
  <c r="Q130" i="23"/>
  <c r="T130" i="23"/>
  <c r="U130" i="23"/>
  <c r="O130" i="23"/>
  <c r="S130" i="23"/>
  <c r="P130" i="23"/>
  <c r="U28" i="26"/>
  <c r="M28" i="26"/>
  <c r="N28" i="26"/>
  <c r="S28" i="26"/>
  <c r="R28" i="26"/>
  <c r="O28" i="26"/>
  <c r="P28" i="26"/>
  <c r="Q28" i="26"/>
  <c r="T28" i="26"/>
  <c r="T95" i="23"/>
  <c r="S95" i="23"/>
  <c r="Q95" i="23"/>
  <c r="R95" i="23"/>
  <c r="P95" i="23"/>
  <c r="M95" i="23"/>
  <c r="O95" i="23"/>
  <c r="N95" i="23"/>
  <c r="U95" i="23"/>
  <c r="AP136" i="26"/>
  <c r="Z136" i="26" s="1"/>
  <c r="M71" i="23"/>
  <c r="T71" i="23"/>
  <c r="R71" i="23"/>
  <c r="O71" i="23"/>
  <c r="P71" i="23"/>
  <c r="S71" i="23"/>
  <c r="Q71" i="23"/>
  <c r="N71" i="23"/>
  <c r="U71" i="23"/>
  <c r="U94" i="23"/>
  <c r="R94" i="23"/>
  <c r="S94" i="23"/>
  <c r="P94" i="23"/>
  <c r="Q94" i="23"/>
  <c r="M94" i="23"/>
  <c r="T94" i="23"/>
  <c r="O94" i="23"/>
  <c r="N94" i="23"/>
  <c r="T170" i="26"/>
  <c r="R170" i="26"/>
  <c r="S170" i="26"/>
  <c r="Q170" i="26"/>
  <c r="M170" i="26"/>
  <c r="P170" i="26"/>
  <c r="U170" i="26"/>
  <c r="N170" i="26"/>
  <c r="O170" i="26"/>
  <c r="P72" i="26"/>
  <c r="Q72" i="26"/>
  <c r="N72" i="26"/>
  <c r="O72" i="26"/>
  <c r="T72" i="26"/>
  <c r="M72" i="26"/>
  <c r="S72" i="26"/>
  <c r="U72" i="26"/>
  <c r="R72" i="26"/>
  <c r="D102" i="42"/>
  <c r="H102" i="42"/>
  <c r="K102" i="42"/>
  <c r="I102" i="42"/>
  <c r="E102" i="42"/>
  <c r="G102" i="42"/>
  <c r="C102" i="42"/>
  <c r="F102" i="42"/>
  <c r="J102" i="42"/>
  <c r="E51" i="42"/>
  <c r="I51" i="42"/>
  <c r="F51" i="42"/>
  <c r="K51" i="42"/>
  <c r="D51" i="42"/>
  <c r="J51" i="42"/>
  <c r="H51" i="42"/>
  <c r="C51" i="42"/>
  <c r="G51" i="42"/>
  <c r="R26" i="23"/>
  <c r="U26" i="23"/>
  <c r="P26" i="23"/>
  <c r="S26" i="23"/>
  <c r="M26" i="23"/>
  <c r="T26" i="23"/>
  <c r="N26" i="23"/>
  <c r="Q26" i="23"/>
  <c r="O26" i="23"/>
  <c r="R79" i="23"/>
  <c r="T79" i="23"/>
  <c r="P79" i="23"/>
  <c r="Q79" i="23"/>
  <c r="M79" i="23"/>
  <c r="N79" i="23"/>
  <c r="U79" i="23"/>
  <c r="O79" i="23"/>
  <c r="S79" i="23"/>
  <c r="AP154" i="26"/>
  <c r="AH154" i="26" s="1"/>
  <c r="Q152" i="23"/>
  <c r="O152" i="23"/>
  <c r="P152" i="23"/>
  <c r="N152" i="23"/>
  <c r="T152" i="23"/>
  <c r="S152" i="23"/>
  <c r="M152" i="23"/>
  <c r="U152" i="23"/>
  <c r="R152" i="23"/>
  <c r="P163" i="23"/>
  <c r="Q163" i="23"/>
  <c r="N163" i="23"/>
  <c r="U163" i="23"/>
  <c r="T163" i="23"/>
  <c r="O163" i="23"/>
  <c r="S163" i="23"/>
  <c r="M163" i="23"/>
  <c r="R163" i="23"/>
  <c r="AP142" i="26"/>
  <c r="AP108" i="26"/>
  <c r="R14" i="26"/>
  <c r="U14" i="26"/>
  <c r="M14" i="26"/>
  <c r="O14" i="26"/>
  <c r="T14" i="26"/>
  <c r="Q14" i="26"/>
  <c r="S14" i="26"/>
  <c r="N14" i="26"/>
  <c r="P14" i="26"/>
  <c r="M17" i="26"/>
  <c r="T17" i="26"/>
  <c r="N17" i="26"/>
  <c r="R17" i="26"/>
  <c r="S17" i="26"/>
  <c r="O17" i="26"/>
  <c r="P17" i="26"/>
  <c r="U17" i="26"/>
  <c r="Q17" i="26"/>
  <c r="C5" i="42"/>
  <c r="E5" i="42"/>
  <c r="H5" i="42"/>
  <c r="G5" i="42"/>
  <c r="D5" i="42"/>
  <c r="K5" i="42"/>
  <c r="I5" i="42"/>
  <c r="F5" i="42"/>
  <c r="J5" i="42"/>
  <c r="K174" i="41"/>
  <c r="E174" i="41"/>
  <c r="D174" i="41"/>
  <c r="C174" i="41"/>
  <c r="F174" i="41"/>
  <c r="G174" i="41"/>
  <c r="I174" i="41"/>
  <c r="J174" i="41"/>
  <c r="H174" i="41"/>
  <c r="G8" i="42"/>
  <c r="F8" i="42"/>
  <c r="K8" i="42"/>
  <c r="C8" i="42"/>
  <c r="I8" i="42"/>
  <c r="E8" i="42"/>
  <c r="J8" i="42"/>
  <c r="H8" i="42"/>
  <c r="D8" i="42"/>
  <c r="N58" i="24"/>
  <c r="U58" i="24"/>
  <c r="T58" i="24"/>
  <c r="M58" i="24"/>
  <c r="S58" i="24"/>
  <c r="O58" i="24"/>
  <c r="R58" i="24"/>
  <c r="P58" i="24"/>
  <c r="Q58" i="24"/>
  <c r="Q5" i="23"/>
  <c r="M5" i="23"/>
  <c r="N5" i="23"/>
  <c r="O5" i="23"/>
  <c r="T5" i="23"/>
  <c r="P5" i="23"/>
  <c r="S5" i="23"/>
  <c r="U5" i="23"/>
  <c r="R5" i="23"/>
  <c r="G18" i="19"/>
  <c r="C18" i="19"/>
  <c r="I18" i="19"/>
  <c r="F18" i="19"/>
  <c r="H18" i="19"/>
  <c r="E18" i="19"/>
  <c r="J18" i="19"/>
  <c r="K18" i="19"/>
  <c r="D18" i="19"/>
  <c r="D114" i="42"/>
  <c r="C114" i="42"/>
  <c r="F114" i="42"/>
  <c r="K114" i="42"/>
  <c r="I114" i="42"/>
  <c r="E114" i="42"/>
  <c r="J114" i="42"/>
  <c r="G114" i="42"/>
  <c r="H114" i="42"/>
  <c r="C44" i="42"/>
  <c r="G44" i="42"/>
  <c r="E44" i="42"/>
  <c r="J44" i="42"/>
  <c r="H44" i="42"/>
  <c r="I44" i="42"/>
  <c r="K44" i="42"/>
  <c r="F44" i="42"/>
  <c r="D44" i="42"/>
  <c r="E67" i="42"/>
  <c r="F67" i="42"/>
  <c r="C67" i="42"/>
  <c r="I67" i="42"/>
  <c r="D67" i="42"/>
  <c r="G67" i="42"/>
  <c r="H67" i="42"/>
  <c r="J67" i="42"/>
  <c r="K67" i="42"/>
  <c r="E34" i="42"/>
  <c r="F34" i="42"/>
  <c r="D34" i="42"/>
  <c r="C34" i="42"/>
  <c r="G34" i="42"/>
  <c r="K34" i="42"/>
  <c r="H34" i="42"/>
  <c r="J34" i="42"/>
  <c r="I34" i="42"/>
  <c r="G110" i="42"/>
  <c r="I110" i="42"/>
  <c r="K110" i="42"/>
  <c r="F110" i="42"/>
  <c r="H110" i="42"/>
  <c r="D110" i="42"/>
  <c r="C110" i="42"/>
  <c r="E110" i="42"/>
  <c r="J110" i="42"/>
  <c r="D9" i="42"/>
  <c r="G9" i="42"/>
  <c r="J9" i="42"/>
  <c r="I9" i="42"/>
  <c r="E9" i="42"/>
  <c r="F9" i="42"/>
  <c r="K9" i="42"/>
  <c r="C9" i="42"/>
  <c r="H9" i="42"/>
  <c r="S25" i="23"/>
  <c r="N25" i="23"/>
  <c r="O25" i="23"/>
  <c r="R25" i="23"/>
  <c r="U25" i="23"/>
  <c r="Q25" i="23"/>
  <c r="M25" i="23"/>
  <c r="P25" i="23"/>
  <c r="T25" i="23"/>
  <c r="Q31" i="23"/>
  <c r="O31" i="23"/>
  <c r="M31" i="23"/>
  <c r="S31" i="23"/>
  <c r="U31" i="23"/>
  <c r="P31" i="23"/>
  <c r="N31" i="23"/>
  <c r="T31" i="23"/>
  <c r="R31" i="23"/>
  <c r="U99" i="23"/>
  <c r="R99" i="23"/>
  <c r="S99" i="23"/>
  <c r="P99" i="23"/>
  <c r="Q99" i="23"/>
  <c r="T99" i="23"/>
  <c r="N99" i="23"/>
  <c r="M99" i="23"/>
  <c r="O99" i="23"/>
  <c r="AP147" i="26"/>
  <c r="U108" i="23"/>
  <c r="O108" i="23"/>
  <c r="N108" i="23"/>
  <c r="T108" i="23"/>
  <c r="P108" i="23"/>
  <c r="M108" i="23"/>
  <c r="R108" i="23"/>
  <c r="Q108" i="23"/>
  <c r="S108" i="23"/>
  <c r="Q151" i="23"/>
  <c r="T151" i="23"/>
  <c r="N151" i="23"/>
  <c r="P151" i="23"/>
  <c r="M151" i="23"/>
  <c r="U151" i="23"/>
  <c r="S151" i="23"/>
  <c r="O151" i="23"/>
  <c r="R151" i="23"/>
  <c r="T101" i="26"/>
  <c r="M101" i="26"/>
  <c r="P101" i="26"/>
  <c r="R101" i="26"/>
  <c r="U101" i="26"/>
  <c r="S101" i="26"/>
  <c r="Q101" i="26"/>
  <c r="O101" i="26"/>
  <c r="N101" i="26"/>
  <c r="AP103" i="26"/>
  <c r="AM103" i="26" s="1"/>
  <c r="C94" i="42"/>
  <c r="F94" i="42"/>
  <c r="H94" i="42"/>
  <c r="D94" i="42"/>
  <c r="J94" i="42"/>
  <c r="G94" i="42"/>
  <c r="K94" i="42"/>
  <c r="I94" i="42"/>
  <c r="E94" i="42"/>
  <c r="H33" i="42"/>
  <c r="E33" i="42"/>
  <c r="G33" i="42"/>
  <c r="F33" i="42"/>
  <c r="D33" i="42"/>
  <c r="C33" i="42"/>
  <c r="K33" i="42"/>
  <c r="I33" i="42"/>
  <c r="J33" i="42"/>
  <c r="E28" i="42"/>
  <c r="D28" i="42"/>
  <c r="K28" i="42"/>
  <c r="I28" i="42"/>
  <c r="F28" i="42"/>
  <c r="H28" i="42"/>
  <c r="G28" i="42"/>
  <c r="C28" i="42"/>
  <c r="J28" i="42"/>
  <c r="P12" i="23"/>
  <c r="M12" i="23"/>
  <c r="S12" i="23"/>
  <c r="Q12" i="23"/>
  <c r="T12" i="23"/>
  <c r="R12" i="23"/>
  <c r="O12" i="23"/>
  <c r="N12" i="23"/>
  <c r="U12" i="23"/>
  <c r="R127" i="23"/>
  <c r="N127" i="23"/>
  <c r="M127" i="23"/>
  <c r="Q127" i="23"/>
  <c r="U127" i="23"/>
  <c r="P127" i="23"/>
  <c r="T127" i="23"/>
  <c r="S127" i="23"/>
  <c r="O127" i="23"/>
  <c r="N148" i="26"/>
  <c r="Q148" i="26"/>
  <c r="R148" i="26"/>
  <c r="P148" i="26"/>
  <c r="M148" i="26"/>
  <c r="O148" i="26"/>
  <c r="U148" i="26"/>
  <c r="S148" i="26"/>
  <c r="T148" i="26"/>
  <c r="O161" i="26"/>
  <c r="T161" i="26"/>
  <c r="M161" i="26"/>
  <c r="R161" i="26"/>
  <c r="Q161" i="26"/>
  <c r="S161" i="26"/>
  <c r="P161" i="26"/>
  <c r="N161" i="26"/>
  <c r="U161" i="26"/>
  <c r="R14" i="23"/>
  <c r="S14" i="23"/>
  <c r="P14" i="23"/>
  <c r="Q14" i="23"/>
  <c r="N14" i="23"/>
  <c r="T14" i="23"/>
  <c r="M14" i="23"/>
  <c r="U14" i="23"/>
  <c r="O14" i="23"/>
  <c r="R168" i="26"/>
  <c r="S168" i="26"/>
  <c r="T168" i="26"/>
  <c r="Q168" i="26"/>
  <c r="O168" i="26"/>
  <c r="P168" i="26"/>
  <c r="N168" i="26"/>
  <c r="M168" i="26"/>
  <c r="U168" i="26"/>
  <c r="AP41" i="26"/>
  <c r="AJ41" i="26" s="1"/>
  <c r="P3" i="23"/>
  <c r="N3" i="23"/>
  <c r="M3" i="23"/>
  <c r="O3" i="23"/>
  <c r="R3" i="23"/>
  <c r="U3" i="23"/>
  <c r="T3" i="23"/>
  <c r="Q3" i="23"/>
  <c r="S3" i="23"/>
  <c r="T83" i="25"/>
  <c r="R83" i="25"/>
  <c r="P83" i="25"/>
  <c r="Q83" i="25"/>
  <c r="U83" i="25"/>
  <c r="O83" i="25"/>
  <c r="M83" i="25"/>
  <c r="S83" i="25"/>
  <c r="N83" i="25"/>
  <c r="G130" i="42"/>
  <c r="F130" i="42"/>
  <c r="C130" i="42"/>
  <c r="K130" i="42"/>
  <c r="J130" i="42"/>
  <c r="D130" i="42"/>
  <c r="H130" i="42"/>
  <c r="E130" i="42"/>
  <c r="I130" i="42"/>
  <c r="I163" i="42"/>
  <c r="G163" i="42"/>
  <c r="E163" i="42"/>
  <c r="J163" i="42"/>
  <c r="K163" i="42"/>
  <c r="C163" i="42"/>
  <c r="H163" i="42"/>
  <c r="D163" i="42"/>
  <c r="F163" i="42"/>
  <c r="R155" i="23"/>
  <c r="S155" i="23"/>
  <c r="N155" i="23"/>
  <c r="Q155" i="23"/>
  <c r="O155" i="23"/>
  <c r="U155" i="23"/>
  <c r="T155" i="23"/>
  <c r="P155" i="23"/>
  <c r="M155" i="23"/>
  <c r="R78" i="25"/>
  <c r="T78" i="25"/>
  <c r="U78" i="25"/>
  <c r="O78" i="25"/>
  <c r="N78" i="25"/>
  <c r="Q78" i="25"/>
  <c r="P78" i="25"/>
  <c r="S78" i="25"/>
  <c r="M78" i="25"/>
  <c r="R75" i="23"/>
  <c r="U75" i="23"/>
  <c r="N75" i="23"/>
  <c r="S75" i="23"/>
  <c r="T75" i="23"/>
  <c r="O75" i="23"/>
  <c r="P75" i="23"/>
  <c r="M75" i="23"/>
  <c r="Q75" i="23"/>
  <c r="F175" i="21"/>
  <c r="C175" i="21"/>
  <c r="G175" i="21"/>
  <c r="D175" i="21"/>
  <c r="E175" i="21"/>
  <c r="I175" i="21"/>
  <c r="H175" i="21"/>
  <c r="K175" i="21"/>
  <c r="J175" i="21"/>
  <c r="E147" i="42"/>
  <c r="G147" i="42"/>
  <c r="J147" i="42"/>
  <c r="C147" i="42"/>
  <c r="K147" i="42"/>
  <c r="H147" i="42"/>
  <c r="I147" i="42"/>
  <c r="F147" i="42"/>
  <c r="D147" i="42"/>
  <c r="H105" i="42"/>
  <c r="C105" i="42"/>
  <c r="K105" i="42"/>
  <c r="D105" i="42"/>
  <c r="E105" i="42"/>
  <c r="I105" i="42"/>
  <c r="J105" i="42"/>
  <c r="G105" i="42"/>
  <c r="F105" i="42"/>
  <c r="H73" i="42"/>
  <c r="C73" i="42"/>
  <c r="I73" i="42"/>
  <c r="J73" i="42"/>
  <c r="D73" i="42"/>
  <c r="F73" i="42"/>
  <c r="K73" i="42"/>
  <c r="E73" i="42"/>
  <c r="G73" i="42"/>
  <c r="E111" i="42"/>
  <c r="D111" i="42"/>
  <c r="H111" i="42"/>
  <c r="K111" i="42"/>
  <c r="J111" i="42"/>
  <c r="I111" i="42"/>
  <c r="F111" i="42"/>
  <c r="G111" i="42"/>
  <c r="C111" i="42"/>
  <c r="I35" i="42"/>
  <c r="C35" i="42"/>
  <c r="H35" i="42"/>
  <c r="K35" i="42"/>
  <c r="D35" i="42"/>
  <c r="G35" i="42"/>
  <c r="J35" i="42"/>
  <c r="E35" i="42"/>
  <c r="F35" i="42"/>
  <c r="C129" i="42"/>
  <c r="G129" i="42"/>
  <c r="E129" i="42"/>
  <c r="J129" i="42"/>
  <c r="D129" i="42"/>
  <c r="H129" i="42"/>
  <c r="K129" i="42"/>
  <c r="F129" i="42"/>
  <c r="I129" i="42"/>
  <c r="AP139" i="26"/>
  <c r="AO139" i="26" s="1"/>
  <c r="Q47" i="23"/>
  <c r="T47" i="23"/>
  <c r="U47" i="23"/>
  <c r="M47" i="23"/>
  <c r="P47" i="23"/>
  <c r="S47" i="23"/>
  <c r="O47" i="23"/>
  <c r="R47" i="23"/>
  <c r="N47" i="23"/>
  <c r="N103" i="23"/>
  <c r="M103" i="23"/>
  <c r="U103" i="23"/>
  <c r="R103" i="23"/>
  <c r="O103" i="23"/>
  <c r="T103" i="23"/>
  <c r="Q103" i="23"/>
  <c r="S103" i="23"/>
  <c r="P103" i="23"/>
  <c r="AP159" i="25"/>
  <c r="AO159" i="25" s="1"/>
  <c r="G87" i="23"/>
  <c r="D87" i="23"/>
  <c r="H87" i="23"/>
  <c r="E87" i="23"/>
  <c r="J87" i="23"/>
  <c r="C87" i="23"/>
  <c r="K87" i="23"/>
  <c r="F87" i="23"/>
  <c r="I87" i="23"/>
  <c r="I124" i="23"/>
  <c r="D124" i="23"/>
  <c r="G124" i="23"/>
  <c r="F124" i="23"/>
  <c r="E124" i="23"/>
  <c r="H124" i="23"/>
  <c r="J124" i="23"/>
  <c r="C124" i="23"/>
  <c r="K124" i="23"/>
  <c r="E153" i="26"/>
  <c r="I153" i="26"/>
  <c r="G153" i="26"/>
  <c r="H153" i="26"/>
  <c r="F153" i="26"/>
  <c r="D153" i="26"/>
  <c r="J153" i="26"/>
  <c r="C153" i="26"/>
  <c r="K153" i="26"/>
  <c r="C37" i="40"/>
  <c r="D37" i="40"/>
  <c r="E37" i="40"/>
  <c r="F37" i="40"/>
  <c r="H37" i="40"/>
  <c r="I37" i="40"/>
  <c r="K37" i="40"/>
  <c r="G37" i="40"/>
  <c r="J37" i="40"/>
  <c r="K41" i="19"/>
  <c r="J41" i="19"/>
  <c r="F41" i="19"/>
  <c r="C41" i="19"/>
  <c r="E41" i="19"/>
  <c r="D41" i="19"/>
  <c r="I41" i="19"/>
  <c r="G41" i="19"/>
  <c r="H41" i="19"/>
  <c r="E129" i="40"/>
  <c r="H129" i="40"/>
  <c r="G129" i="40"/>
  <c r="K129" i="40"/>
  <c r="D129" i="40"/>
  <c r="C129" i="40"/>
  <c r="F129" i="40"/>
  <c r="J129" i="40"/>
  <c r="I129" i="40"/>
  <c r="I96" i="41"/>
  <c r="D96" i="41"/>
  <c r="C96" i="41"/>
  <c r="G96" i="41"/>
  <c r="K96" i="41"/>
  <c r="F96" i="41"/>
  <c r="H96" i="41"/>
  <c r="J96" i="41"/>
  <c r="E96" i="41"/>
  <c r="K41" i="23"/>
  <c r="H41" i="23"/>
  <c r="F41" i="23"/>
  <c r="C41" i="23"/>
  <c r="E41" i="23"/>
  <c r="I41" i="23"/>
  <c r="D41" i="23"/>
  <c r="G41" i="23"/>
  <c r="J41" i="23"/>
  <c r="F18" i="41"/>
  <c r="C18" i="41"/>
  <c r="K18" i="41"/>
  <c r="I18" i="41"/>
  <c r="E18" i="41"/>
  <c r="D18" i="41"/>
  <c r="J18" i="41"/>
  <c r="H18" i="41"/>
  <c r="G18" i="41"/>
  <c r="D95" i="26"/>
  <c r="K95" i="26"/>
  <c r="H95" i="26"/>
  <c r="C95" i="26"/>
  <c r="J95" i="26"/>
  <c r="F95" i="26"/>
  <c r="G95" i="26"/>
  <c r="I95" i="26"/>
  <c r="E95" i="26"/>
  <c r="F175" i="28"/>
  <c r="I175" i="28"/>
  <c r="J175" i="28"/>
  <c r="H175" i="28"/>
  <c r="E175" i="28"/>
  <c r="G175" i="28"/>
  <c r="C175" i="28"/>
  <c r="D175" i="28"/>
  <c r="K175" i="28"/>
  <c r="K91" i="21"/>
  <c r="C91" i="21"/>
  <c r="D91" i="21"/>
  <c r="H91" i="21"/>
  <c r="I91" i="21"/>
  <c r="G91" i="21"/>
  <c r="J91" i="21"/>
  <c r="E91" i="21"/>
  <c r="F91" i="21"/>
  <c r="K72" i="26"/>
  <c r="D72" i="26"/>
  <c r="E72" i="26"/>
  <c r="G72" i="26"/>
  <c r="I72" i="26"/>
  <c r="C72" i="26"/>
  <c r="J72" i="26"/>
  <c r="H72" i="26"/>
  <c r="F72" i="26"/>
  <c r="H167" i="23"/>
  <c r="D167" i="23"/>
  <c r="K167" i="23"/>
  <c r="J167" i="23"/>
  <c r="G167" i="23"/>
  <c r="C167" i="23"/>
  <c r="E167" i="23"/>
  <c r="F167" i="23"/>
  <c r="I167" i="23"/>
  <c r="J21" i="23"/>
  <c r="D21" i="23"/>
  <c r="H21" i="23"/>
  <c r="G21" i="23"/>
  <c r="E21" i="23"/>
  <c r="F21" i="23"/>
  <c r="C21" i="23"/>
  <c r="K21" i="23"/>
  <c r="I21" i="23"/>
  <c r="G50" i="19"/>
  <c r="K50" i="19"/>
  <c r="F50" i="19"/>
  <c r="C50" i="19"/>
  <c r="D50" i="19"/>
  <c r="I50" i="19"/>
  <c r="E50" i="19"/>
  <c r="H50" i="19"/>
  <c r="J50" i="19"/>
  <c r="D7" i="41"/>
  <c r="H7" i="41"/>
  <c r="C7" i="41"/>
  <c r="K7" i="41"/>
  <c r="G7" i="41"/>
  <c r="J7" i="41"/>
  <c r="I7" i="41"/>
  <c r="E7" i="41"/>
  <c r="F7" i="41"/>
  <c r="G96" i="40"/>
  <c r="J96" i="40"/>
  <c r="H96" i="40"/>
  <c r="C96" i="40"/>
  <c r="K96" i="40"/>
  <c r="E96" i="40"/>
  <c r="D96" i="40"/>
  <c r="I96" i="40"/>
  <c r="F96" i="40"/>
  <c r="K26" i="28"/>
  <c r="J26" i="28"/>
  <c r="H26" i="28"/>
  <c r="G26" i="28"/>
  <c r="C26" i="28"/>
  <c r="D26" i="28"/>
  <c r="F26" i="28"/>
  <c r="E26" i="28"/>
  <c r="I26" i="28"/>
  <c r="I164" i="41"/>
  <c r="G164" i="41"/>
  <c r="D164" i="41"/>
  <c r="E164" i="41"/>
  <c r="F164" i="41"/>
  <c r="C164" i="41"/>
  <c r="H164" i="41"/>
  <c r="J164" i="41"/>
  <c r="K164" i="41"/>
  <c r="F120" i="21"/>
  <c r="G120" i="21"/>
  <c r="E120" i="21"/>
  <c r="D120" i="21"/>
  <c r="I120" i="21"/>
  <c r="J120" i="21"/>
  <c r="H120" i="21"/>
  <c r="K120" i="21"/>
  <c r="C120" i="21"/>
  <c r="D123" i="23"/>
  <c r="I123" i="23"/>
  <c r="C123" i="23"/>
  <c r="H123" i="23"/>
  <c r="E123" i="23"/>
  <c r="K123" i="23"/>
  <c r="J123" i="23"/>
  <c r="F123" i="23"/>
  <c r="G123" i="23"/>
  <c r="E57" i="23"/>
  <c r="J57" i="23"/>
  <c r="K57" i="23"/>
  <c r="D57" i="23"/>
  <c r="G57" i="23"/>
  <c r="C57" i="23"/>
  <c r="H57" i="23"/>
  <c r="I57" i="23"/>
  <c r="F57" i="23"/>
  <c r="K117" i="21"/>
  <c r="H117" i="21"/>
  <c r="C117" i="21"/>
  <c r="E117" i="21"/>
  <c r="F117" i="21"/>
  <c r="G117" i="21"/>
  <c r="J117" i="21"/>
  <c r="I117" i="21"/>
  <c r="D117" i="21"/>
  <c r="K173" i="21"/>
  <c r="D173" i="21"/>
  <c r="C173" i="21"/>
  <c r="J173" i="21"/>
  <c r="E173" i="21"/>
  <c r="F173" i="21"/>
  <c r="G173" i="21"/>
  <c r="I173" i="21"/>
  <c r="H173" i="21"/>
  <c r="I21" i="19"/>
  <c r="F21" i="19"/>
  <c r="C21" i="19"/>
  <c r="H21" i="19"/>
  <c r="J21" i="19"/>
  <c r="D21" i="19"/>
  <c r="G21" i="19"/>
  <c r="E21" i="19"/>
  <c r="K21" i="19"/>
  <c r="J126" i="21"/>
  <c r="I126" i="21"/>
  <c r="K126" i="21"/>
  <c r="D126" i="21"/>
  <c r="C126" i="21"/>
  <c r="E126" i="21"/>
  <c r="F126" i="21"/>
  <c r="G126" i="21"/>
  <c r="H126" i="21"/>
  <c r="K103" i="40"/>
  <c r="H103" i="40"/>
  <c r="C103" i="40"/>
  <c r="D103" i="40"/>
  <c r="E103" i="40"/>
  <c r="I103" i="40"/>
  <c r="F103" i="40"/>
  <c r="G103" i="40"/>
  <c r="J103" i="40"/>
  <c r="D164" i="23"/>
  <c r="I164" i="23"/>
  <c r="G164" i="23"/>
  <c r="E164" i="23"/>
  <c r="J164" i="23"/>
  <c r="F164" i="23"/>
  <c r="K164" i="23"/>
  <c r="C164" i="23"/>
  <c r="H164" i="23"/>
  <c r="C3" i="26"/>
  <c r="K3" i="26"/>
  <c r="F3" i="26"/>
  <c r="D3" i="26"/>
  <c r="E3" i="26"/>
  <c r="J3" i="26"/>
  <c r="G3" i="26"/>
  <c r="H3" i="26"/>
  <c r="I3" i="26"/>
  <c r="H99" i="41"/>
  <c r="K99" i="41"/>
  <c r="I99" i="41"/>
  <c r="C99" i="41"/>
  <c r="J99" i="41"/>
  <c r="G99" i="41"/>
  <c r="D99" i="41"/>
  <c r="F99" i="41"/>
  <c r="E99" i="41"/>
  <c r="G121" i="23"/>
  <c r="E121" i="23"/>
  <c r="H121" i="23"/>
  <c r="K121" i="23"/>
  <c r="D121" i="23"/>
  <c r="F121" i="23"/>
  <c r="C121" i="23"/>
  <c r="J121" i="23"/>
  <c r="I121" i="23"/>
  <c r="H98" i="23"/>
  <c r="C98" i="23"/>
  <c r="I98" i="23"/>
  <c r="E98" i="23"/>
  <c r="G98" i="23"/>
  <c r="K98" i="23"/>
  <c r="F98" i="23"/>
  <c r="D98" i="23"/>
  <c r="J98" i="23"/>
  <c r="G14" i="41"/>
  <c r="I14" i="41"/>
  <c r="C14" i="41"/>
  <c r="D14" i="41"/>
  <c r="E14" i="41"/>
  <c r="J14" i="41"/>
  <c r="F14" i="41"/>
  <c r="H14" i="41"/>
  <c r="K14" i="41"/>
  <c r="K113" i="23"/>
  <c r="H113" i="23"/>
  <c r="F113" i="23"/>
  <c r="C113" i="23"/>
  <c r="E113" i="23"/>
  <c r="I113" i="23"/>
  <c r="D113" i="23"/>
  <c r="G113" i="23"/>
  <c r="J113" i="23"/>
  <c r="E114" i="23"/>
  <c r="J114" i="23"/>
  <c r="G114" i="23"/>
  <c r="H114" i="23"/>
  <c r="I114" i="23"/>
  <c r="C114" i="23"/>
  <c r="K114" i="23"/>
  <c r="F114" i="23"/>
  <c r="D114" i="23"/>
  <c r="H29" i="26"/>
  <c r="G29" i="26"/>
  <c r="F29" i="26"/>
  <c r="K29" i="26"/>
  <c r="J29" i="26"/>
  <c r="C29" i="26"/>
  <c r="I29" i="26"/>
  <c r="E29" i="26"/>
  <c r="D29" i="26"/>
  <c r="E122" i="40"/>
  <c r="J122" i="40"/>
  <c r="G122" i="40"/>
  <c r="F122" i="40"/>
  <c r="H122" i="40"/>
  <c r="D122" i="40"/>
  <c r="K122" i="40"/>
  <c r="I122" i="40"/>
  <c r="C122" i="40"/>
  <c r="D95" i="41"/>
  <c r="F95" i="41"/>
  <c r="E95" i="41"/>
  <c r="I95" i="41"/>
  <c r="G95" i="41"/>
  <c r="K95" i="41"/>
  <c r="C95" i="41"/>
  <c r="H95" i="41"/>
  <c r="J95" i="41"/>
  <c r="G80" i="41"/>
  <c r="K80" i="41"/>
  <c r="F80" i="41"/>
  <c r="H80" i="41"/>
  <c r="C80" i="41"/>
  <c r="E80" i="41"/>
  <c r="J80" i="41"/>
  <c r="I80" i="41"/>
  <c r="D80" i="41"/>
  <c r="J156" i="25"/>
  <c r="F156" i="25"/>
  <c r="H156" i="25"/>
  <c r="I156" i="25"/>
  <c r="C156" i="25"/>
  <c r="D156" i="25"/>
  <c r="K156" i="25"/>
  <c r="E156" i="25"/>
  <c r="G156" i="25"/>
  <c r="E31" i="26"/>
  <c r="H31" i="26"/>
  <c r="F31" i="26"/>
  <c r="J31" i="26"/>
  <c r="I31" i="26"/>
  <c r="G31" i="26"/>
  <c r="C31" i="26"/>
  <c r="K31" i="26"/>
  <c r="D31" i="26"/>
  <c r="K155" i="40"/>
  <c r="G155" i="40"/>
  <c r="D155" i="40"/>
  <c r="C155" i="40"/>
  <c r="I155" i="40"/>
  <c r="J155" i="40"/>
  <c r="E155" i="40"/>
  <c r="F155" i="40"/>
  <c r="H155" i="40"/>
  <c r="E18" i="40"/>
  <c r="J18" i="40"/>
  <c r="G18" i="40"/>
  <c r="F18" i="40"/>
  <c r="H18" i="40"/>
  <c r="D18" i="40"/>
  <c r="K18" i="40"/>
  <c r="I18" i="40"/>
  <c r="C18" i="40"/>
  <c r="G30" i="23"/>
  <c r="J30" i="23"/>
  <c r="K30" i="23"/>
  <c r="I30" i="23"/>
  <c r="C30" i="23"/>
  <c r="D30" i="23"/>
  <c r="F30" i="23"/>
  <c r="E30" i="23"/>
  <c r="H30" i="23"/>
  <c r="F122" i="26"/>
  <c r="I122" i="26"/>
  <c r="K122" i="26"/>
  <c r="E122" i="26"/>
  <c r="J122" i="26"/>
  <c r="C122" i="26"/>
  <c r="H122" i="26"/>
  <c r="G122" i="26"/>
  <c r="D122" i="26"/>
  <c r="C97" i="40"/>
  <c r="D97" i="40"/>
  <c r="I97" i="40"/>
  <c r="J97" i="40"/>
  <c r="E97" i="40"/>
  <c r="F97" i="40"/>
  <c r="K97" i="40"/>
  <c r="H97" i="40"/>
  <c r="G97" i="40"/>
  <c r="H160" i="23"/>
  <c r="G160" i="23"/>
  <c r="C160" i="23"/>
  <c r="K160" i="23"/>
  <c r="F160" i="23"/>
  <c r="D160" i="23"/>
  <c r="E160" i="23"/>
  <c r="J160" i="23"/>
  <c r="I160" i="23"/>
  <c r="H54" i="28"/>
  <c r="E54" i="28"/>
  <c r="G54" i="28"/>
  <c r="I54" i="28"/>
  <c r="D54" i="28"/>
  <c r="K54" i="28"/>
  <c r="F54" i="28"/>
  <c r="J54" i="28"/>
  <c r="C54" i="28"/>
  <c r="C37" i="28"/>
  <c r="D37" i="28"/>
  <c r="G37" i="28"/>
  <c r="I37" i="28"/>
  <c r="E37" i="28"/>
  <c r="H37" i="28"/>
  <c r="K37" i="28"/>
  <c r="F37" i="28"/>
  <c r="J37" i="28"/>
  <c r="H128" i="41"/>
  <c r="I128" i="41"/>
  <c r="E128" i="41"/>
  <c r="F128" i="41"/>
  <c r="D128" i="41"/>
  <c r="J128" i="41"/>
  <c r="G128" i="41"/>
  <c r="K128" i="41"/>
  <c r="C128" i="41"/>
  <c r="J54" i="40"/>
  <c r="D54" i="40"/>
  <c r="E54" i="40"/>
  <c r="F54" i="40"/>
  <c r="H54" i="40"/>
  <c r="I54" i="40"/>
  <c r="C54" i="40"/>
  <c r="K54" i="40"/>
  <c r="G54" i="40"/>
  <c r="D125" i="40"/>
  <c r="K125" i="40"/>
  <c r="F125" i="40"/>
  <c r="C125" i="40"/>
  <c r="J125" i="40"/>
  <c r="E125" i="40"/>
  <c r="I125" i="40"/>
  <c r="H125" i="40"/>
  <c r="G125" i="40"/>
  <c r="H19" i="41"/>
  <c r="G19" i="41"/>
  <c r="K19" i="41"/>
  <c r="D19" i="41"/>
  <c r="F19" i="41"/>
  <c r="J19" i="41"/>
  <c r="C19" i="41"/>
  <c r="E19" i="41"/>
  <c r="I19" i="41"/>
  <c r="D36" i="26"/>
  <c r="I36" i="26"/>
  <c r="K36" i="26"/>
  <c r="G36" i="26"/>
  <c r="C36" i="26"/>
  <c r="J36" i="26"/>
  <c r="F36" i="26"/>
  <c r="H36" i="26"/>
  <c r="E36" i="26"/>
  <c r="F100" i="23"/>
  <c r="K100" i="23"/>
  <c r="I100" i="23"/>
  <c r="J100" i="23"/>
  <c r="C100" i="23"/>
  <c r="H100" i="23"/>
  <c r="D100" i="23"/>
  <c r="G100" i="23"/>
  <c r="E100" i="23"/>
  <c r="I79" i="21"/>
  <c r="J79" i="21"/>
  <c r="E79" i="21"/>
  <c r="D79" i="21"/>
  <c r="H79" i="21"/>
  <c r="C79" i="21"/>
  <c r="K79" i="21"/>
  <c r="G79" i="21"/>
  <c r="F79" i="21"/>
  <c r="I82" i="28"/>
  <c r="J82" i="28"/>
  <c r="C82" i="28"/>
  <c r="H82" i="28"/>
  <c r="E82" i="28"/>
  <c r="K82" i="28"/>
  <c r="G82" i="28"/>
  <c r="D82" i="28"/>
  <c r="F82" i="28"/>
  <c r="J132" i="21"/>
  <c r="I132" i="21"/>
  <c r="E132" i="21"/>
  <c r="H132" i="21"/>
  <c r="K132" i="21"/>
  <c r="D132" i="21"/>
  <c r="G132" i="21"/>
  <c r="F132" i="21"/>
  <c r="C132" i="21"/>
  <c r="H2" i="41"/>
  <c r="D2" i="41"/>
  <c r="I2" i="41"/>
  <c r="G2" i="41"/>
  <c r="K2" i="41"/>
  <c r="F2" i="41"/>
  <c r="E2" i="41"/>
  <c r="C2" i="41"/>
  <c r="J2" i="41"/>
  <c r="F105" i="41"/>
  <c r="J105" i="41"/>
  <c r="D105" i="41"/>
  <c r="K105" i="41"/>
  <c r="H105" i="41"/>
  <c r="E105" i="41"/>
  <c r="C105" i="41"/>
  <c r="I105" i="41"/>
  <c r="G105" i="41"/>
  <c r="E83" i="21"/>
  <c r="F83" i="21"/>
  <c r="H83" i="21"/>
  <c r="D83" i="21"/>
  <c r="K83" i="21"/>
  <c r="J83" i="21"/>
  <c r="I83" i="21"/>
  <c r="C83" i="21"/>
  <c r="G83" i="21"/>
  <c r="H55" i="28"/>
  <c r="G55" i="28"/>
  <c r="D55" i="28"/>
  <c r="K55" i="28"/>
  <c r="E55" i="28"/>
  <c r="C55" i="28"/>
  <c r="F55" i="28"/>
  <c r="J55" i="28"/>
  <c r="I55" i="28"/>
  <c r="K57" i="28"/>
  <c r="G57" i="28"/>
  <c r="J57" i="28"/>
  <c r="H57" i="28"/>
  <c r="D57" i="28"/>
  <c r="I57" i="28"/>
  <c r="E57" i="28"/>
  <c r="F57" i="28"/>
  <c r="C57" i="28"/>
  <c r="K41" i="40"/>
  <c r="G41" i="40"/>
  <c r="C41" i="40"/>
  <c r="D41" i="40"/>
  <c r="I41" i="40"/>
  <c r="E41" i="40"/>
  <c r="F41" i="40"/>
  <c r="J41" i="40"/>
  <c r="H41" i="40"/>
  <c r="F135" i="28"/>
  <c r="C135" i="28"/>
  <c r="K135" i="28"/>
  <c r="J135" i="28"/>
  <c r="I135" i="28"/>
  <c r="H135" i="28"/>
  <c r="G135" i="28"/>
  <c r="D135" i="28"/>
  <c r="E135" i="28"/>
  <c r="F158" i="23"/>
  <c r="E158" i="23"/>
  <c r="H158" i="23"/>
  <c r="G158" i="23"/>
  <c r="J158" i="23"/>
  <c r="K158" i="23"/>
  <c r="I158" i="23"/>
  <c r="C158" i="23"/>
  <c r="D158" i="23"/>
  <c r="K96" i="28"/>
  <c r="J96" i="28"/>
  <c r="C96" i="28"/>
  <c r="D96" i="28"/>
  <c r="G96" i="28"/>
  <c r="E96" i="28"/>
  <c r="F96" i="28"/>
  <c r="H96" i="28"/>
  <c r="I96" i="28"/>
  <c r="G150" i="26"/>
  <c r="J150" i="26"/>
  <c r="F150" i="26"/>
  <c r="E150" i="26"/>
  <c r="H150" i="26"/>
  <c r="K150" i="26"/>
  <c r="D150" i="26"/>
  <c r="I150" i="26"/>
  <c r="C150" i="26"/>
  <c r="E99" i="26"/>
  <c r="H99" i="26"/>
  <c r="G99" i="26"/>
  <c r="D99" i="26"/>
  <c r="J99" i="26"/>
  <c r="F99" i="26"/>
  <c r="I99" i="26"/>
  <c r="C99" i="26"/>
  <c r="K99" i="26"/>
  <c r="I109" i="23"/>
  <c r="F109" i="23"/>
  <c r="D109" i="23"/>
  <c r="E109" i="23"/>
  <c r="K109" i="23"/>
  <c r="J109" i="23"/>
  <c r="C109" i="23"/>
  <c r="H109" i="23"/>
  <c r="G109" i="23"/>
  <c r="J148" i="28"/>
  <c r="C148" i="28"/>
  <c r="F148" i="28"/>
  <c r="E148" i="28"/>
  <c r="I148" i="28"/>
  <c r="H148" i="28"/>
  <c r="D148" i="28"/>
  <c r="G148" i="28"/>
  <c r="K148" i="28"/>
  <c r="F111" i="21"/>
  <c r="C111" i="21"/>
  <c r="D111" i="21"/>
  <c r="E111" i="21"/>
  <c r="J111" i="21"/>
  <c r="I111" i="21"/>
  <c r="H111" i="21"/>
  <c r="G111" i="21"/>
  <c r="K111" i="21"/>
  <c r="J19" i="26"/>
  <c r="F19" i="26"/>
  <c r="D19" i="26"/>
  <c r="K19" i="26"/>
  <c r="H19" i="26"/>
  <c r="C19" i="26"/>
  <c r="I19" i="26"/>
  <c r="G19" i="26"/>
  <c r="E19" i="26"/>
  <c r="K26" i="19"/>
  <c r="D26" i="19"/>
  <c r="J26" i="19"/>
  <c r="E26" i="19"/>
  <c r="G26" i="19"/>
  <c r="C26" i="19"/>
  <c r="H26" i="19"/>
  <c r="I26" i="19"/>
  <c r="F26" i="19"/>
  <c r="C90" i="23"/>
  <c r="G90" i="23"/>
  <c r="D90" i="23"/>
  <c r="K90" i="23"/>
  <c r="H90" i="23"/>
  <c r="E90" i="23"/>
  <c r="J90" i="23"/>
  <c r="F90" i="23"/>
  <c r="I90" i="23"/>
  <c r="G81" i="21"/>
  <c r="C81" i="21"/>
  <c r="H81" i="21"/>
  <c r="F81" i="21"/>
  <c r="K81" i="21"/>
  <c r="I81" i="21"/>
  <c r="D81" i="21"/>
  <c r="J81" i="21"/>
  <c r="E81" i="21"/>
  <c r="C66" i="26"/>
  <c r="H66" i="26"/>
  <c r="I66" i="26"/>
  <c r="E66" i="26"/>
  <c r="F66" i="26"/>
  <c r="J66" i="26"/>
  <c r="D66" i="26"/>
  <c r="K66" i="26"/>
  <c r="G66" i="26"/>
  <c r="E12" i="28"/>
  <c r="I12" i="28"/>
  <c r="G12" i="28"/>
  <c r="F12" i="28"/>
  <c r="J12" i="28"/>
  <c r="H12" i="28"/>
  <c r="K12" i="28"/>
  <c r="D12" i="28"/>
  <c r="C12" i="28"/>
  <c r="D71" i="23"/>
  <c r="F71" i="23"/>
  <c r="G71" i="23"/>
  <c r="H71" i="23"/>
  <c r="E71" i="23"/>
  <c r="K71" i="23"/>
  <c r="J71" i="23"/>
  <c r="I71" i="23"/>
  <c r="C71" i="23"/>
  <c r="C6" i="28"/>
  <c r="D6" i="28"/>
  <c r="E6" i="28"/>
  <c r="I6" i="28"/>
  <c r="G6" i="28"/>
  <c r="H6" i="28"/>
  <c r="K6" i="28"/>
  <c r="F6" i="28"/>
  <c r="J6" i="28"/>
  <c r="H10" i="23"/>
  <c r="C10" i="23"/>
  <c r="E10" i="23"/>
  <c r="J10" i="23"/>
  <c r="G10" i="23"/>
  <c r="F10" i="23"/>
  <c r="I10" i="23"/>
  <c r="D10" i="23"/>
  <c r="K10" i="23"/>
  <c r="J65" i="41"/>
  <c r="C65" i="41"/>
  <c r="K65" i="41"/>
  <c r="E65" i="41"/>
  <c r="I65" i="41"/>
  <c r="G65" i="41"/>
  <c r="F65" i="41"/>
  <c r="D65" i="41"/>
  <c r="H65" i="41"/>
  <c r="F164" i="28"/>
  <c r="I164" i="28"/>
  <c r="E164" i="28"/>
  <c r="H164" i="28"/>
  <c r="G164" i="28"/>
  <c r="D164" i="28"/>
  <c r="K164" i="28"/>
  <c r="J164" i="28"/>
  <c r="C164" i="28"/>
  <c r="C8" i="26"/>
  <c r="K8" i="26"/>
  <c r="E8" i="26"/>
  <c r="F8" i="26"/>
  <c r="I8" i="26"/>
  <c r="D8" i="26"/>
  <c r="H8" i="26"/>
  <c r="J8" i="26"/>
  <c r="G8" i="26"/>
  <c r="C72" i="21"/>
  <c r="J72" i="21"/>
  <c r="E72" i="21"/>
  <c r="I72" i="21"/>
  <c r="G72" i="21"/>
  <c r="H72" i="21"/>
  <c r="K72" i="21"/>
  <c r="F72" i="21"/>
  <c r="D72" i="21"/>
  <c r="E22" i="28"/>
  <c r="F22" i="28"/>
  <c r="G22" i="28"/>
  <c r="J22" i="28"/>
  <c r="H22" i="28"/>
  <c r="C22" i="28"/>
  <c r="K22" i="28"/>
  <c r="I22" i="28"/>
  <c r="D22" i="28"/>
  <c r="H142" i="23"/>
  <c r="C142" i="23"/>
  <c r="J142" i="23"/>
  <c r="E142" i="23"/>
  <c r="I142" i="23"/>
  <c r="G142" i="23"/>
  <c r="F142" i="23"/>
  <c r="K142" i="23"/>
  <c r="D142" i="23"/>
  <c r="C58" i="28"/>
  <c r="D58" i="28"/>
  <c r="J58" i="28"/>
  <c r="G58" i="28"/>
  <c r="I58" i="28"/>
  <c r="H58" i="28"/>
  <c r="E58" i="28"/>
  <c r="F58" i="28"/>
  <c r="K58" i="28"/>
  <c r="I104" i="23"/>
  <c r="C104" i="23"/>
  <c r="J104" i="23"/>
  <c r="D104" i="23"/>
  <c r="K104" i="23"/>
  <c r="G104" i="23"/>
  <c r="E104" i="23"/>
  <c r="H104" i="23"/>
  <c r="F104" i="23"/>
  <c r="J84" i="21"/>
  <c r="H84" i="21"/>
  <c r="F84" i="21"/>
  <c r="G84" i="21"/>
  <c r="D84" i="21"/>
  <c r="K84" i="21"/>
  <c r="C84" i="21"/>
  <c r="E84" i="21"/>
  <c r="I84" i="21"/>
  <c r="F140" i="40"/>
  <c r="D140" i="40"/>
  <c r="C140" i="40"/>
  <c r="J140" i="40"/>
  <c r="E140" i="40"/>
  <c r="G140" i="40"/>
  <c r="I140" i="40"/>
  <c r="H140" i="40"/>
  <c r="K140" i="40"/>
  <c r="K98" i="28"/>
  <c r="H98" i="28"/>
  <c r="J98" i="28"/>
  <c r="G98" i="28"/>
  <c r="D98" i="28"/>
  <c r="C98" i="28"/>
  <c r="E98" i="28"/>
  <c r="I98" i="28"/>
  <c r="F98" i="28"/>
  <c r="F55" i="40"/>
  <c r="C55" i="40"/>
  <c r="K55" i="40"/>
  <c r="J55" i="40"/>
  <c r="I55" i="40"/>
  <c r="G55" i="40"/>
  <c r="E55" i="40"/>
  <c r="D55" i="40"/>
  <c r="H55" i="40"/>
  <c r="E76" i="23"/>
  <c r="D76" i="23"/>
  <c r="J76" i="23"/>
  <c r="G76" i="23"/>
  <c r="I76" i="23"/>
  <c r="K76" i="23"/>
  <c r="H76" i="23"/>
  <c r="C76" i="23"/>
  <c r="F76" i="23"/>
  <c r="H127" i="40"/>
  <c r="J127" i="40"/>
  <c r="K127" i="40"/>
  <c r="F127" i="40"/>
  <c r="C127" i="40"/>
  <c r="D127" i="40"/>
  <c r="G127" i="40"/>
  <c r="I127" i="40"/>
  <c r="E127" i="40"/>
  <c r="C127" i="28"/>
  <c r="I127" i="28"/>
  <c r="G127" i="28"/>
  <c r="E127" i="28"/>
  <c r="D127" i="28"/>
  <c r="K127" i="28"/>
  <c r="J127" i="28"/>
  <c r="H127" i="28"/>
  <c r="F127" i="28"/>
  <c r="J43" i="40"/>
  <c r="H43" i="40"/>
  <c r="I43" i="40"/>
  <c r="E43" i="40"/>
  <c r="K43" i="40"/>
  <c r="C43" i="40"/>
  <c r="D43" i="40"/>
  <c r="G43" i="40"/>
  <c r="F43" i="40"/>
  <c r="F115" i="41"/>
  <c r="H115" i="41"/>
  <c r="I115" i="41"/>
  <c r="C115" i="41"/>
  <c r="G115" i="41"/>
  <c r="D115" i="41"/>
  <c r="E115" i="41"/>
  <c r="J115" i="41"/>
  <c r="K115" i="41"/>
  <c r="J28" i="26"/>
  <c r="G28" i="26"/>
  <c r="C28" i="26"/>
  <c r="E28" i="26"/>
  <c r="D28" i="26"/>
  <c r="F28" i="26"/>
  <c r="I28" i="26"/>
  <c r="K28" i="26"/>
  <c r="H28" i="26"/>
  <c r="J169" i="23"/>
  <c r="F169" i="23"/>
  <c r="K169" i="23"/>
  <c r="G169" i="23"/>
  <c r="C169" i="23"/>
  <c r="D169" i="23"/>
  <c r="I169" i="23"/>
  <c r="E169" i="23"/>
  <c r="H169" i="23"/>
  <c r="J38" i="26"/>
  <c r="D38" i="26"/>
  <c r="F38" i="26"/>
  <c r="C38" i="26"/>
  <c r="K38" i="26"/>
  <c r="E38" i="26"/>
  <c r="I38" i="26"/>
  <c r="G38" i="26"/>
  <c r="H38" i="26"/>
  <c r="K133" i="21"/>
  <c r="J133" i="21"/>
  <c r="G133" i="21"/>
  <c r="C133" i="21"/>
  <c r="I133" i="21"/>
  <c r="F133" i="21"/>
  <c r="H133" i="21"/>
  <c r="E133" i="21"/>
  <c r="D133" i="21"/>
  <c r="C91" i="41"/>
  <c r="H91" i="41"/>
  <c r="D91" i="41"/>
  <c r="I91" i="41"/>
  <c r="E91" i="41"/>
  <c r="J91" i="41"/>
  <c r="K91" i="41"/>
  <c r="F91" i="41"/>
  <c r="G91" i="41"/>
  <c r="F52" i="40"/>
  <c r="H52" i="40"/>
  <c r="I52" i="40"/>
  <c r="C52" i="40"/>
  <c r="K52" i="40"/>
  <c r="J52" i="40"/>
  <c r="E52" i="40"/>
  <c r="G52" i="40"/>
  <c r="D52" i="40"/>
  <c r="I133" i="26"/>
  <c r="J133" i="26"/>
  <c r="H133" i="26"/>
  <c r="E133" i="26"/>
  <c r="D133" i="26"/>
  <c r="K133" i="26"/>
  <c r="G133" i="26"/>
  <c r="C133" i="26"/>
  <c r="F133" i="26"/>
  <c r="F34" i="26"/>
  <c r="C34" i="26"/>
  <c r="D34" i="26"/>
  <c r="E34" i="26"/>
  <c r="I34" i="26"/>
  <c r="K34" i="26"/>
  <c r="J34" i="26"/>
  <c r="H34" i="26"/>
  <c r="G34" i="26"/>
  <c r="G171" i="23"/>
  <c r="H171" i="23"/>
  <c r="K171" i="23"/>
  <c r="E171" i="23"/>
  <c r="J171" i="23"/>
  <c r="C171" i="23"/>
  <c r="D171" i="23"/>
  <c r="F171" i="23"/>
  <c r="I171" i="23"/>
  <c r="C130" i="21"/>
  <c r="K130" i="21"/>
  <c r="J130" i="21"/>
  <c r="F130" i="21"/>
  <c r="G130" i="21"/>
  <c r="D130" i="21"/>
  <c r="I130" i="21"/>
  <c r="H130" i="21"/>
  <c r="E130" i="21"/>
  <c r="H176" i="40"/>
  <c r="K176" i="40"/>
  <c r="I176" i="40"/>
  <c r="D176" i="40"/>
  <c r="C176" i="40"/>
  <c r="J176" i="40"/>
  <c r="E176" i="40"/>
  <c r="G176" i="40"/>
  <c r="F176" i="40"/>
  <c r="C24" i="40"/>
  <c r="D24" i="40"/>
  <c r="J24" i="40"/>
  <c r="I24" i="40"/>
  <c r="H24" i="40"/>
  <c r="E24" i="40"/>
  <c r="K24" i="40"/>
  <c r="G24" i="40"/>
  <c r="F24" i="40"/>
  <c r="K86" i="28"/>
  <c r="I86" i="28"/>
  <c r="D86" i="28"/>
  <c r="G86" i="28"/>
  <c r="J86" i="28"/>
  <c r="C86" i="28"/>
  <c r="H86" i="28"/>
  <c r="F86" i="28"/>
  <c r="E86" i="28"/>
  <c r="J152" i="26"/>
  <c r="E152" i="26"/>
  <c r="D152" i="26"/>
  <c r="C152" i="26"/>
  <c r="I152" i="26"/>
  <c r="H152" i="26"/>
  <c r="K152" i="26"/>
  <c r="G152" i="26"/>
  <c r="F152" i="26"/>
  <c r="H95" i="28"/>
  <c r="I95" i="28"/>
  <c r="K95" i="28"/>
  <c r="G95" i="28"/>
  <c r="J95" i="28"/>
  <c r="C95" i="28"/>
  <c r="D95" i="28"/>
  <c r="F95" i="28"/>
  <c r="E95" i="28"/>
  <c r="H43" i="19"/>
  <c r="E43" i="19"/>
  <c r="C43" i="19"/>
  <c r="K43" i="19"/>
  <c r="D43" i="19"/>
  <c r="F43" i="19"/>
  <c r="G43" i="19"/>
  <c r="I43" i="19"/>
  <c r="J43" i="19"/>
  <c r="I107" i="26"/>
  <c r="G107" i="26"/>
  <c r="K107" i="26"/>
  <c r="D107" i="26"/>
  <c r="J107" i="26"/>
  <c r="E107" i="26"/>
  <c r="C107" i="26"/>
  <c r="H107" i="26"/>
  <c r="F107" i="26"/>
  <c r="J94" i="40"/>
  <c r="C94" i="40"/>
  <c r="K94" i="40"/>
  <c r="G94" i="40"/>
  <c r="F94" i="40"/>
  <c r="D94" i="40"/>
  <c r="E94" i="40"/>
  <c r="I94" i="40"/>
  <c r="H94" i="40"/>
  <c r="H10" i="41"/>
  <c r="F10" i="41"/>
  <c r="E10" i="41"/>
  <c r="K10" i="41"/>
  <c r="I10" i="41"/>
  <c r="D10" i="41"/>
  <c r="G10" i="41"/>
  <c r="J10" i="41"/>
  <c r="C10" i="41"/>
  <c r="J14" i="19"/>
  <c r="E14" i="19"/>
  <c r="H14" i="19"/>
  <c r="G14" i="19"/>
  <c r="K14" i="19"/>
  <c r="F14" i="19"/>
  <c r="C14" i="19"/>
  <c r="D14" i="19"/>
  <c r="I14" i="19"/>
  <c r="K5" i="28"/>
  <c r="J5" i="28"/>
  <c r="C5" i="28"/>
  <c r="D5" i="28"/>
  <c r="G5" i="28"/>
  <c r="I5" i="28"/>
  <c r="E5" i="28"/>
  <c r="H5" i="28"/>
  <c r="F5" i="28"/>
  <c r="I23" i="26"/>
  <c r="J23" i="26"/>
  <c r="E23" i="26"/>
  <c r="K23" i="26"/>
  <c r="F23" i="26"/>
  <c r="D23" i="26"/>
  <c r="G23" i="26"/>
  <c r="H23" i="26"/>
  <c r="C23" i="26"/>
  <c r="F36" i="19"/>
  <c r="C36" i="19"/>
  <c r="G36" i="19"/>
  <c r="D36" i="19"/>
  <c r="E36" i="19"/>
  <c r="I36" i="19"/>
  <c r="H36" i="19"/>
  <c r="J36" i="19"/>
  <c r="K36" i="19"/>
  <c r="K15" i="19"/>
  <c r="J15" i="19"/>
  <c r="H15" i="19"/>
  <c r="E15" i="19"/>
  <c r="F15" i="19"/>
  <c r="G15" i="19"/>
  <c r="C15" i="19"/>
  <c r="D15" i="19"/>
  <c r="I15" i="19"/>
  <c r="G140" i="28"/>
  <c r="I140" i="28"/>
  <c r="C140" i="28"/>
  <c r="K140" i="28"/>
  <c r="E140" i="28"/>
  <c r="J140" i="28"/>
  <c r="D140" i="28"/>
  <c r="H140" i="28"/>
  <c r="F140" i="28"/>
  <c r="C155" i="28"/>
  <c r="D155" i="28"/>
  <c r="J155" i="28"/>
  <c r="G155" i="28"/>
  <c r="F155" i="28"/>
  <c r="H155" i="28"/>
  <c r="I155" i="28"/>
  <c r="K155" i="28"/>
  <c r="E155" i="28"/>
  <c r="G49" i="41"/>
  <c r="J49" i="41"/>
  <c r="K49" i="41"/>
  <c r="H49" i="41"/>
  <c r="C49" i="41"/>
  <c r="D49" i="41"/>
  <c r="E49" i="41"/>
  <c r="I49" i="41"/>
  <c r="F49" i="41"/>
  <c r="J60" i="26"/>
  <c r="G60" i="26"/>
  <c r="E60" i="26"/>
  <c r="K60" i="26"/>
  <c r="I60" i="26"/>
  <c r="C60" i="26"/>
  <c r="H60" i="26"/>
  <c r="D60" i="26"/>
  <c r="F60" i="26"/>
  <c r="I144" i="21"/>
  <c r="D144" i="21"/>
  <c r="C144" i="21"/>
  <c r="J144" i="21"/>
  <c r="E144" i="21"/>
  <c r="F144" i="21"/>
  <c r="G144" i="21"/>
  <c r="H144" i="21"/>
  <c r="K144" i="21"/>
  <c r="I131" i="23"/>
  <c r="C131" i="23"/>
  <c r="G131" i="23"/>
  <c r="F131" i="23"/>
  <c r="D131" i="23"/>
  <c r="J131" i="23"/>
  <c r="E131" i="23"/>
  <c r="K131" i="23"/>
  <c r="H131" i="23"/>
  <c r="E62" i="40"/>
  <c r="J62" i="40"/>
  <c r="F62" i="40"/>
  <c r="K62" i="40"/>
  <c r="H62" i="40"/>
  <c r="G62" i="40"/>
  <c r="C62" i="40"/>
  <c r="I62" i="40"/>
  <c r="D62" i="40"/>
  <c r="K41" i="41"/>
  <c r="J41" i="41"/>
  <c r="D41" i="41"/>
  <c r="G41" i="41"/>
  <c r="E41" i="41"/>
  <c r="C41" i="41"/>
  <c r="H41" i="41"/>
  <c r="F41" i="41"/>
  <c r="I41" i="41"/>
  <c r="C50" i="25"/>
  <c r="F50" i="25"/>
  <c r="E50" i="25"/>
  <c r="J50" i="25"/>
  <c r="D50" i="25"/>
  <c r="I50" i="25"/>
  <c r="K50" i="25"/>
  <c r="G50" i="25"/>
  <c r="H50" i="25"/>
  <c r="G134" i="40"/>
  <c r="I134" i="40"/>
  <c r="D134" i="40"/>
  <c r="H134" i="40"/>
  <c r="J134" i="40"/>
  <c r="C134" i="40"/>
  <c r="K134" i="40"/>
  <c r="F134" i="40"/>
  <c r="E134" i="40"/>
  <c r="F20" i="19"/>
  <c r="G20" i="19"/>
  <c r="H20" i="19"/>
  <c r="E20" i="19"/>
  <c r="K20" i="19"/>
  <c r="D20" i="19"/>
  <c r="I20" i="19"/>
  <c r="C20" i="19"/>
  <c r="J20" i="19"/>
  <c r="J124" i="26"/>
  <c r="F124" i="26"/>
  <c r="I124" i="26"/>
  <c r="D124" i="26"/>
  <c r="K124" i="26"/>
  <c r="C124" i="26"/>
  <c r="G124" i="26"/>
  <c r="H124" i="26"/>
  <c r="E124" i="26"/>
  <c r="C46" i="25"/>
  <c r="F46" i="25"/>
  <c r="I46" i="25"/>
  <c r="E46" i="25"/>
  <c r="J46" i="25"/>
  <c r="D46" i="25"/>
  <c r="H46" i="25"/>
  <c r="G46" i="25"/>
  <c r="K46" i="25"/>
  <c r="J75" i="28"/>
  <c r="D75" i="28"/>
  <c r="I75" i="28"/>
  <c r="F75" i="28"/>
  <c r="G75" i="28"/>
  <c r="E75" i="28"/>
  <c r="H75" i="28"/>
  <c r="C75" i="28"/>
  <c r="K75" i="28"/>
  <c r="G171" i="21"/>
  <c r="C171" i="21"/>
  <c r="E171" i="21"/>
  <c r="F171" i="21"/>
  <c r="H171" i="21"/>
  <c r="I171" i="21"/>
  <c r="D171" i="21"/>
  <c r="K171" i="21"/>
  <c r="J171" i="21"/>
  <c r="G59" i="28"/>
  <c r="I59" i="28"/>
  <c r="J59" i="28"/>
  <c r="H59" i="28"/>
  <c r="C59" i="28"/>
  <c r="D59" i="28"/>
  <c r="F59" i="28"/>
  <c r="E59" i="28"/>
  <c r="K59" i="28"/>
  <c r="I36" i="41"/>
  <c r="H36" i="41"/>
  <c r="D36" i="41"/>
  <c r="G36" i="41"/>
  <c r="K36" i="41"/>
  <c r="J36" i="41"/>
  <c r="C36" i="41"/>
  <c r="F36" i="41"/>
  <c r="E36" i="41"/>
  <c r="G123" i="26"/>
  <c r="H123" i="26"/>
  <c r="K123" i="26"/>
  <c r="C123" i="26"/>
  <c r="F123" i="26"/>
  <c r="D123" i="26"/>
  <c r="J123" i="26"/>
  <c r="I123" i="26"/>
  <c r="E123" i="26"/>
  <c r="C37" i="26"/>
  <c r="F37" i="26"/>
  <c r="D37" i="26"/>
  <c r="J37" i="26"/>
  <c r="E37" i="26"/>
  <c r="H37" i="26"/>
  <c r="I37" i="26"/>
  <c r="G37" i="26"/>
  <c r="K37" i="26"/>
  <c r="I53" i="41"/>
  <c r="J53" i="41"/>
  <c r="G53" i="41"/>
  <c r="E53" i="41"/>
  <c r="C53" i="41"/>
  <c r="D53" i="41"/>
  <c r="K53" i="41"/>
  <c r="H53" i="41"/>
  <c r="F53" i="41"/>
  <c r="G69" i="23"/>
  <c r="J69" i="23"/>
  <c r="H69" i="23"/>
  <c r="K69" i="23"/>
  <c r="E69" i="23"/>
  <c r="F69" i="23"/>
  <c r="C69" i="23"/>
  <c r="D69" i="23"/>
  <c r="I69" i="23"/>
  <c r="D92" i="23"/>
  <c r="J92" i="23"/>
  <c r="G92" i="23"/>
  <c r="E92" i="23"/>
  <c r="I92" i="23"/>
  <c r="F92" i="23"/>
  <c r="H92" i="23"/>
  <c r="C92" i="23"/>
  <c r="K92" i="23"/>
  <c r="D93" i="23"/>
  <c r="G93" i="23"/>
  <c r="J93" i="23"/>
  <c r="K93" i="23"/>
  <c r="H93" i="23"/>
  <c r="F93" i="23"/>
  <c r="C93" i="23"/>
  <c r="E93" i="23"/>
  <c r="I93" i="23"/>
  <c r="K60" i="41"/>
  <c r="G60" i="41"/>
  <c r="I60" i="41"/>
  <c r="J60" i="41"/>
  <c r="D60" i="41"/>
  <c r="F60" i="41"/>
  <c r="H60" i="41"/>
  <c r="C60" i="41"/>
  <c r="E60" i="41"/>
  <c r="H51" i="28"/>
  <c r="J51" i="28"/>
  <c r="K51" i="28"/>
  <c r="E51" i="28"/>
  <c r="C51" i="28"/>
  <c r="D51" i="28"/>
  <c r="G51" i="28"/>
  <c r="I51" i="28"/>
  <c r="F51" i="28"/>
  <c r="D134" i="28"/>
  <c r="H134" i="28"/>
  <c r="J134" i="28"/>
  <c r="C134" i="28"/>
  <c r="K134" i="28"/>
  <c r="F134" i="28"/>
  <c r="E134" i="28"/>
  <c r="G134" i="28"/>
  <c r="I134" i="28"/>
  <c r="H72" i="23"/>
  <c r="D72" i="23"/>
  <c r="G72" i="23"/>
  <c r="E72" i="23"/>
  <c r="F72" i="23"/>
  <c r="K72" i="23"/>
  <c r="I72" i="23"/>
  <c r="J72" i="23"/>
  <c r="C72" i="23"/>
  <c r="I124" i="40"/>
  <c r="F124" i="40"/>
  <c r="H124" i="40"/>
  <c r="E124" i="40"/>
  <c r="K124" i="40"/>
  <c r="G124" i="40"/>
  <c r="J124" i="40"/>
  <c r="C124" i="40"/>
  <c r="D124" i="40"/>
  <c r="I8" i="40"/>
  <c r="C8" i="40"/>
  <c r="J8" i="40"/>
  <c r="F8" i="40"/>
  <c r="E8" i="40"/>
  <c r="H8" i="40"/>
  <c r="G8" i="40"/>
  <c r="D8" i="40"/>
  <c r="K8" i="40"/>
  <c r="F143" i="28"/>
  <c r="C143" i="28"/>
  <c r="K143" i="28"/>
  <c r="I143" i="28"/>
  <c r="E143" i="28"/>
  <c r="H143" i="28"/>
  <c r="D143" i="28"/>
  <c r="G143" i="28"/>
  <c r="J143" i="28"/>
  <c r="F133" i="42"/>
  <c r="D133" i="42"/>
  <c r="G133" i="42"/>
  <c r="K133" i="42"/>
  <c r="C133" i="42"/>
  <c r="I133" i="42"/>
  <c r="E133" i="42"/>
  <c r="J133" i="42"/>
  <c r="H133" i="42"/>
  <c r="C19" i="42"/>
  <c r="I19" i="42"/>
  <c r="E19" i="42"/>
  <c r="H19" i="42"/>
  <c r="J19" i="42"/>
  <c r="K19" i="42"/>
  <c r="D19" i="42"/>
  <c r="G19" i="42"/>
  <c r="F19" i="42"/>
  <c r="C31" i="42"/>
  <c r="I31" i="42"/>
  <c r="G31" i="42"/>
  <c r="F31" i="42"/>
  <c r="D31" i="42"/>
  <c r="E31" i="42"/>
  <c r="J31" i="42"/>
  <c r="H31" i="42"/>
  <c r="K31" i="42"/>
  <c r="E25" i="42"/>
  <c r="D25" i="42"/>
  <c r="K25" i="42"/>
  <c r="J25" i="42"/>
  <c r="H25" i="42"/>
  <c r="F25" i="42"/>
  <c r="G25" i="42"/>
  <c r="C25" i="42"/>
  <c r="I25" i="42"/>
  <c r="K141" i="42"/>
  <c r="I141" i="42"/>
  <c r="G141" i="42"/>
  <c r="F141" i="42"/>
  <c r="J141" i="42"/>
  <c r="E141" i="42"/>
  <c r="H141" i="42"/>
  <c r="C141" i="42"/>
  <c r="D141" i="42"/>
  <c r="E118" i="41"/>
  <c r="G118" i="41"/>
  <c r="J118" i="41"/>
  <c r="C118" i="41"/>
  <c r="H118" i="41"/>
  <c r="F118" i="41"/>
  <c r="I118" i="41"/>
  <c r="K118" i="41"/>
  <c r="D118" i="41"/>
  <c r="AP73" i="26"/>
  <c r="X73" i="26" s="1"/>
  <c r="N126" i="23"/>
  <c r="U126" i="23"/>
  <c r="S126" i="23"/>
  <c r="P126" i="23"/>
  <c r="O126" i="23"/>
  <c r="M126" i="23"/>
  <c r="T126" i="23"/>
  <c r="R126" i="23"/>
  <c r="Q126" i="23"/>
  <c r="U85" i="26"/>
  <c r="T85" i="26"/>
  <c r="S85" i="26"/>
  <c r="O85" i="26"/>
  <c r="R85" i="26"/>
  <c r="M85" i="26"/>
  <c r="N85" i="26"/>
  <c r="Q85" i="26"/>
  <c r="P85" i="26"/>
  <c r="AP32" i="26"/>
  <c r="O104" i="23"/>
  <c r="U104" i="23"/>
  <c r="S104" i="23"/>
  <c r="N104" i="23"/>
  <c r="T104" i="23"/>
  <c r="R104" i="23"/>
  <c r="M104" i="23"/>
  <c r="P104" i="23"/>
  <c r="Q104" i="23"/>
  <c r="Q147" i="23"/>
  <c r="S147" i="23"/>
  <c r="P147" i="23"/>
  <c r="R147" i="23"/>
  <c r="O147" i="23"/>
  <c r="N147" i="23"/>
  <c r="M147" i="23"/>
  <c r="U147" i="23"/>
  <c r="T147" i="23"/>
  <c r="Q97" i="26"/>
  <c r="P97" i="26"/>
  <c r="U97" i="26"/>
  <c r="T97" i="26"/>
  <c r="S97" i="26"/>
  <c r="O97" i="26"/>
  <c r="R97" i="26"/>
  <c r="M97" i="26"/>
  <c r="N97" i="26"/>
  <c r="AP99" i="26"/>
  <c r="AN99" i="26" s="1"/>
  <c r="K98" i="42"/>
  <c r="D98" i="42"/>
  <c r="J98" i="42"/>
  <c r="E98" i="42"/>
  <c r="F98" i="42"/>
  <c r="H98" i="42"/>
  <c r="C98" i="42"/>
  <c r="G98" i="42"/>
  <c r="I98" i="42"/>
  <c r="H146" i="41"/>
  <c r="G146" i="41"/>
  <c r="F146" i="41"/>
  <c r="I146" i="41"/>
  <c r="E146" i="41"/>
  <c r="D146" i="41"/>
  <c r="C146" i="41"/>
  <c r="K146" i="41"/>
  <c r="J146" i="41"/>
  <c r="I101" i="42"/>
  <c r="C101" i="42"/>
  <c r="K101" i="42"/>
  <c r="D101" i="42"/>
  <c r="F101" i="42"/>
  <c r="G101" i="42"/>
  <c r="H101" i="42"/>
  <c r="E101" i="42"/>
  <c r="J101" i="42"/>
  <c r="R9" i="26"/>
  <c r="N9" i="26"/>
  <c r="Q9" i="26"/>
  <c r="P9" i="26"/>
  <c r="M9" i="26"/>
  <c r="O9" i="26"/>
  <c r="S9" i="26"/>
  <c r="T9" i="26"/>
  <c r="U9" i="26"/>
  <c r="T86" i="26"/>
  <c r="S86" i="26"/>
  <c r="Q86" i="26"/>
  <c r="M86" i="26"/>
  <c r="O86" i="26"/>
  <c r="P86" i="26"/>
  <c r="N86" i="26"/>
  <c r="U86" i="26"/>
  <c r="R86" i="26"/>
  <c r="P146" i="23"/>
  <c r="Q146" i="23"/>
  <c r="T146" i="23"/>
  <c r="M146" i="23"/>
  <c r="N146" i="23"/>
  <c r="U146" i="23"/>
  <c r="R146" i="23"/>
  <c r="S146" i="23"/>
  <c r="O146" i="23"/>
  <c r="S34" i="23"/>
  <c r="M34" i="23"/>
  <c r="N34" i="23"/>
  <c r="Q34" i="23"/>
  <c r="T34" i="23"/>
  <c r="R34" i="23"/>
  <c r="P34" i="23"/>
  <c r="U34" i="23"/>
  <c r="O34" i="23"/>
  <c r="S10" i="23"/>
  <c r="P10" i="23"/>
  <c r="Q10" i="23"/>
  <c r="T10" i="23"/>
  <c r="M10" i="23"/>
  <c r="R10" i="23"/>
  <c r="N10" i="23"/>
  <c r="U10" i="23"/>
  <c r="O10" i="23"/>
  <c r="N50" i="25"/>
  <c r="R50" i="25"/>
  <c r="S50" i="25"/>
  <c r="U50" i="25"/>
  <c r="M50" i="25"/>
  <c r="T50" i="25"/>
  <c r="Q50" i="25"/>
  <c r="P50" i="25"/>
  <c r="O50" i="25"/>
  <c r="AP90" i="26"/>
  <c r="T43" i="25"/>
  <c r="O43" i="25"/>
  <c r="Q43" i="25"/>
  <c r="P43" i="25"/>
  <c r="N43" i="25"/>
  <c r="M43" i="25"/>
  <c r="S43" i="25"/>
  <c r="R43" i="25"/>
  <c r="U43" i="25"/>
  <c r="M68" i="23"/>
  <c r="P68" i="23"/>
  <c r="S68" i="23"/>
  <c r="R68" i="23"/>
  <c r="U68" i="23"/>
  <c r="N68" i="23"/>
  <c r="Q68" i="23"/>
  <c r="T68" i="23"/>
  <c r="O68" i="23"/>
  <c r="C30" i="42"/>
  <c r="F30" i="42"/>
  <c r="K30" i="42"/>
  <c r="E30" i="42"/>
  <c r="G30" i="42"/>
  <c r="D30" i="42"/>
  <c r="J30" i="42"/>
  <c r="I30" i="42"/>
  <c r="H30" i="42"/>
  <c r="E157" i="42"/>
  <c r="F157" i="42"/>
  <c r="J157" i="42"/>
  <c r="K157" i="42"/>
  <c r="H157" i="42"/>
  <c r="D157" i="42"/>
  <c r="G157" i="42"/>
  <c r="C157" i="42"/>
  <c r="I157" i="42"/>
  <c r="AP144" i="26"/>
  <c r="AP98" i="26"/>
  <c r="AJ98" i="26" s="1"/>
  <c r="AP35" i="26"/>
  <c r="K102" i="28"/>
  <c r="H102" i="28"/>
  <c r="C102" i="28"/>
  <c r="D102" i="28"/>
  <c r="G102" i="28"/>
  <c r="E102" i="28"/>
  <c r="F102" i="28"/>
  <c r="J102" i="28"/>
  <c r="I102" i="28"/>
  <c r="G94" i="41"/>
  <c r="C94" i="41"/>
  <c r="H94" i="41"/>
  <c r="I94" i="41"/>
  <c r="K94" i="41"/>
  <c r="D94" i="41"/>
  <c r="J94" i="41"/>
  <c r="F94" i="41"/>
  <c r="E94" i="41"/>
  <c r="F132" i="42"/>
  <c r="C132" i="42"/>
  <c r="J132" i="42"/>
  <c r="K132" i="42"/>
  <c r="G132" i="42"/>
  <c r="H132" i="42"/>
  <c r="E132" i="42"/>
  <c r="I132" i="42"/>
  <c r="D132" i="42"/>
  <c r="F84" i="42"/>
  <c r="E84" i="42"/>
  <c r="C84" i="42"/>
  <c r="G84" i="42"/>
  <c r="H84" i="42"/>
  <c r="J84" i="42"/>
  <c r="D84" i="42"/>
  <c r="I84" i="42"/>
  <c r="K84" i="42"/>
  <c r="F27" i="42"/>
  <c r="E27" i="42"/>
  <c r="C27" i="42"/>
  <c r="H27" i="42"/>
  <c r="J27" i="42"/>
  <c r="G27" i="42"/>
  <c r="K27" i="42"/>
  <c r="I27" i="42"/>
  <c r="D27" i="42"/>
  <c r="D56" i="42"/>
  <c r="H56" i="42"/>
  <c r="I56" i="42"/>
  <c r="G56" i="42"/>
  <c r="F56" i="42"/>
  <c r="C56" i="42"/>
  <c r="E56" i="42"/>
  <c r="K56" i="42"/>
  <c r="J56" i="42"/>
  <c r="I156" i="42"/>
  <c r="C156" i="42"/>
  <c r="J156" i="42"/>
  <c r="F156" i="42"/>
  <c r="D156" i="42"/>
  <c r="K156" i="42"/>
  <c r="E156" i="42"/>
  <c r="G156" i="42"/>
  <c r="H156" i="42"/>
  <c r="U70" i="26"/>
  <c r="M70" i="26"/>
  <c r="T70" i="26"/>
  <c r="N70" i="26"/>
  <c r="Q70" i="26"/>
  <c r="R70" i="26"/>
  <c r="O70" i="26"/>
  <c r="P70" i="26"/>
  <c r="S70" i="26"/>
  <c r="Q134" i="23"/>
  <c r="O134" i="23"/>
  <c r="R134" i="23"/>
  <c r="S134" i="23"/>
  <c r="P134" i="23"/>
  <c r="U134" i="23"/>
  <c r="T134" i="23"/>
  <c r="M134" i="23"/>
  <c r="N134" i="23"/>
  <c r="AP141" i="26"/>
  <c r="AP71" i="26"/>
  <c r="M43" i="23"/>
  <c r="R43" i="23"/>
  <c r="P43" i="23"/>
  <c r="Q43" i="23"/>
  <c r="N43" i="23"/>
  <c r="U43" i="23"/>
  <c r="T43" i="23"/>
  <c r="O43" i="23"/>
  <c r="S43" i="23"/>
  <c r="M37" i="23"/>
  <c r="U37" i="23"/>
  <c r="T37" i="23"/>
  <c r="Q37" i="23"/>
  <c r="S37" i="23"/>
  <c r="N37" i="23"/>
  <c r="O37" i="23"/>
  <c r="P37" i="23"/>
  <c r="R37" i="23"/>
  <c r="M159" i="25"/>
  <c r="O159" i="25"/>
  <c r="N159" i="25"/>
  <c r="T159" i="25"/>
  <c r="Q159" i="25"/>
  <c r="P159" i="25"/>
  <c r="S159" i="25"/>
  <c r="U159" i="25"/>
  <c r="R159" i="25"/>
  <c r="S37" i="26"/>
  <c r="O37" i="26"/>
  <c r="N37" i="26"/>
  <c r="U37" i="26"/>
  <c r="P37" i="26"/>
  <c r="M37" i="26"/>
  <c r="T37" i="26"/>
  <c r="Q37" i="26"/>
  <c r="R37" i="26"/>
  <c r="F45" i="42"/>
  <c r="G45" i="42"/>
  <c r="E45" i="42"/>
  <c r="H45" i="42"/>
  <c r="D45" i="42"/>
  <c r="J45" i="42"/>
  <c r="C45" i="42"/>
  <c r="K45" i="42"/>
  <c r="I45" i="42"/>
  <c r="G134" i="42"/>
  <c r="D134" i="42"/>
  <c r="I134" i="42"/>
  <c r="K134" i="42"/>
  <c r="F134" i="42"/>
  <c r="J134" i="42"/>
  <c r="C134" i="42"/>
  <c r="E134" i="42"/>
  <c r="H134" i="42"/>
  <c r="D104" i="42"/>
  <c r="J104" i="42"/>
  <c r="H104" i="42"/>
  <c r="E104" i="42"/>
  <c r="G104" i="42"/>
  <c r="F104" i="42"/>
  <c r="K104" i="42"/>
  <c r="C104" i="42"/>
  <c r="I104" i="42"/>
  <c r="O175" i="23"/>
  <c r="S175" i="23"/>
  <c r="R175" i="23"/>
  <c r="T175" i="23"/>
  <c r="N175" i="23"/>
  <c r="Q175" i="23"/>
  <c r="U175" i="23"/>
  <c r="P175" i="23"/>
  <c r="M175" i="23"/>
  <c r="AP131" i="26"/>
  <c r="AJ131" i="26" s="1"/>
  <c r="M100" i="26"/>
  <c r="U100" i="26"/>
  <c r="S100" i="26"/>
  <c r="O100" i="26"/>
  <c r="Q100" i="26"/>
  <c r="R100" i="26"/>
  <c r="P100" i="26"/>
  <c r="N100" i="26"/>
  <c r="T100" i="26"/>
  <c r="O70" i="23"/>
  <c r="T70" i="23"/>
  <c r="S70" i="23"/>
  <c r="Q70" i="23"/>
  <c r="U70" i="23"/>
  <c r="R70" i="23"/>
  <c r="P70" i="23"/>
  <c r="N70" i="23"/>
  <c r="M70" i="23"/>
  <c r="O46" i="25"/>
  <c r="T46" i="25"/>
  <c r="S46" i="25"/>
  <c r="N46" i="25"/>
  <c r="P46" i="25"/>
  <c r="Q46" i="25"/>
  <c r="M46" i="25"/>
  <c r="U46" i="25"/>
  <c r="R46" i="25"/>
  <c r="AP39" i="26"/>
  <c r="AB39" i="26" s="1"/>
  <c r="U88" i="26"/>
  <c r="S88" i="26"/>
  <c r="M88" i="26"/>
  <c r="Q88" i="26"/>
  <c r="R88" i="26"/>
  <c r="N88" i="26"/>
  <c r="T88" i="26"/>
  <c r="O88" i="26"/>
  <c r="P88" i="26"/>
  <c r="R160" i="26"/>
  <c r="S160" i="26"/>
  <c r="Q160" i="26"/>
  <c r="T160" i="26"/>
  <c r="O160" i="26"/>
  <c r="P160" i="26"/>
  <c r="N160" i="26"/>
  <c r="M160" i="26"/>
  <c r="U160" i="26"/>
  <c r="O129" i="26"/>
  <c r="U129" i="26"/>
  <c r="T129" i="26"/>
  <c r="S129" i="26"/>
  <c r="R129" i="26"/>
  <c r="M129" i="26"/>
  <c r="Q129" i="26"/>
  <c r="N129" i="26"/>
  <c r="P129" i="26"/>
  <c r="G160" i="42"/>
  <c r="F160" i="42"/>
  <c r="H160" i="42"/>
  <c r="D160" i="42"/>
  <c r="J160" i="42"/>
  <c r="K160" i="42"/>
  <c r="E160" i="42"/>
  <c r="I160" i="42"/>
  <c r="C160" i="42"/>
  <c r="I144" i="42"/>
  <c r="H144" i="42"/>
  <c r="D144" i="42"/>
  <c r="C144" i="42"/>
  <c r="E144" i="42"/>
  <c r="K144" i="42"/>
  <c r="G144" i="42"/>
  <c r="F144" i="42"/>
  <c r="J144" i="42"/>
  <c r="R22" i="26"/>
  <c r="O22" i="26"/>
  <c r="S22" i="26"/>
  <c r="Q22" i="26"/>
  <c r="N22" i="26"/>
  <c r="M22" i="26"/>
  <c r="P22" i="26"/>
  <c r="U22" i="26"/>
  <c r="T22" i="26"/>
  <c r="AP104" i="25"/>
  <c r="AP118" i="26"/>
  <c r="AE118" i="26" s="1"/>
  <c r="H22" i="41"/>
  <c r="F22" i="41"/>
  <c r="E22" i="41"/>
  <c r="K22" i="41"/>
  <c r="I22" i="41"/>
  <c r="D22" i="41"/>
  <c r="G22" i="41"/>
  <c r="J22" i="41"/>
  <c r="C22" i="41"/>
  <c r="K158" i="41"/>
  <c r="I158" i="41"/>
  <c r="C158" i="41"/>
  <c r="G158" i="41"/>
  <c r="D158" i="41"/>
  <c r="E158" i="41"/>
  <c r="J158" i="41"/>
  <c r="H158" i="41"/>
  <c r="F158" i="41"/>
  <c r="J158" i="42"/>
  <c r="I158" i="42"/>
  <c r="E158" i="42"/>
  <c r="F158" i="42"/>
  <c r="D158" i="42"/>
  <c r="C158" i="42"/>
  <c r="H158" i="42"/>
  <c r="K158" i="42"/>
  <c r="G158" i="42"/>
  <c r="G154" i="41"/>
  <c r="E154" i="41"/>
  <c r="I154" i="41"/>
  <c r="C154" i="41"/>
  <c r="H154" i="41"/>
  <c r="D154" i="41"/>
  <c r="F154" i="41"/>
  <c r="K154" i="41"/>
  <c r="J154" i="41"/>
  <c r="G39" i="42"/>
  <c r="F39" i="42"/>
  <c r="D39" i="42"/>
  <c r="J39" i="42"/>
  <c r="K39" i="42"/>
  <c r="H39" i="42"/>
  <c r="E39" i="42"/>
  <c r="C39" i="42"/>
  <c r="I39" i="42"/>
  <c r="K18" i="42"/>
  <c r="I18" i="42"/>
  <c r="G18" i="42"/>
  <c r="J18" i="42"/>
  <c r="D18" i="42"/>
  <c r="E18" i="42"/>
  <c r="C18" i="42"/>
  <c r="F18" i="42"/>
  <c r="H18" i="42"/>
  <c r="E119" i="42"/>
  <c r="F119" i="42"/>
  <c r="H119" i="42"/>
  <c r="J119" i="42"/>
  <c r="I119" i="42"/>
  <c r="G119" i="42"/>
  <c r="D119" i="42"/>
  <c r="C119" i="42"/>
  <c r="K119" i="42"/>
  <c r="M15" i="23"/>
  <c r="P15" i="23"/>
  <c r="N15" i="23"/>
  <c r="S15" i="23"/>
  <c r="T15" i="23"/>
  <c r="O15" i="23"/>
  <c r="U15" i="23"/>
  <c r="R15" i="23"/>
  <c r="Q15" i="23"/>
  <c r="AP34" i="26"/>
  <c r="AF34" i="26" s="1"/>
  <c r="AP84" i="26"/>
  <c r="AP42" i="26"/>
  <c r="W42" i="26" s="1"/>
  <c r="AP29" i="26"/>
  <c r="W29" i="26" s="1"/>
  <c r="M174" i="26"/>
  <c r="Q174" i="26"/>
  <c r="P174" i="26"/>
  <c r="N174" i="26"/>
  <c r="R174" i="26"/>
  <c r="O174" i="26"/>
  <c r="T174" i="26"/>
  <c r="S174" i="26"/>
  <c r="U174" i="26"/>
  <c r="S146" i="26"/>
  <c r="P146" i="26"/>
  <c r="R146" i="26"/>
  <c r="U146" i="26"/>
  <c r="T146" i="26"/>
  <c r="M146" i="26"/>
  <c r="O146" i="26"/>
  <c r="Q146" i="26"/>
  <c r="N146" i="26"/>
  <c r="AP21" i="26"/>
  <c r="P4" i="23"/>
  <c r="R4" i="23"/>
  <c r="S4" i="23"/>
  <c r="Q4" i="23"/>
  <c r="U4" i="23"/>
  <c r="N4" i="23"/>
  <c r="O4" i="23"/>
  <c r="T4" i="23"/>
  <c r="M4" i="23"/>
  <c r="K90" i="42"/>
  <c r="E90" i="42"/>
  <c r="I90" i="42"/>
  <c r="J90" i="42"/>
  <c r="H90" i="42"/>
  <c r="F90" i="42"/>
  <c r="D90" i="42"/>
  <c r="G90" i="42"/>
  <c r="C90" i="42"/>
  <c r="G100" i="42"/>
  <c r="D100" i="42"/>
  <c r="I100" i="42"/>
  <c r="C100" i="42"/>
  <c r="H100" i="42"/>
  <c r="J100" i="42"/>
  <c r="K100" i="42"/>
  <c r="E100" i="42"/>
  <c r="F100" i="42"/>
  <c r="R142" i="23"/>
  <c r="M142" i="23"/>
  <c r="N142" i="23"/>
  <c r="U142" i="23"/>
  <c r="T142" i="23"/>
  <c r="Q142" i="23"/>
  <c r="O142" i="23"/>
  <c r="S142" i="23"/>
  <c r="P142" i="23"/>
  <c r="M106" i="26"/>
  <c r="S106" i="26"/>
  <c r="O106" i="26"/>
  <c r="P106" i="26"/>
  <c r="N106" i="26"/>
  <c r="R106" i="26"/>
  <c r="Q106" i="26"/>
  <c r="T106" i="26"/>
  <c r="U106" i="26"/>
  <c r="Q3" i="26"/>
  <c r="M3" i="26"/>
  <c r="T3" i="26"/>
  <c r="S3" i="26"/>
  <c r="P3" i="26"/>
  <c r="O3" i="26"/>
  <c r="R3" i="26"/>
  <c r="N3" i="26"/>
  <c r="U3" i="26"/>
  <c r="Q133" i="23"/>
  <c r="R133" i="23"/>
  <c r="N133" i="23"/>
  <c r="O133" i="23"/>
  <c r="T133" i="23"/>
  <c r="P133" i="23"/>
  <c r="S133" i="23"/>
  <c r="U133" i="23"/>
  <c r="M133" i="23"/>
  <c r="Q27" i="26"/>
  <c r="M27" i="26"/>
  <c r="T27" i="26"/>
  <c r="N27" i="26"/>
  <c r="U27" i="26"/>
  <c r="O27" i="26"/>
  <c r="R27" i="26"/>
  <c r="S27" i="26"/>
  <c r="P27" i="26"/>
  <c r="U172" i="23"/>
  <c r="O172" i="23"/>
  <c r="N172" i="23"/>
  <c r="P172" i="23"/>
  <c r="M172" i="23"/>
  <c r="T172" i="23"/>
  <c r="S172" i="23"/>
  <c r="Q172" i="23"/>
  <c r="R172" i="23"/>
  <c r="S137" i="26"/>
  <c r="O137" i="26"/>
  <c r="Q137" i="26"/>
  <c r="T137" i="26"/>
  <c r="M137" i="26"/>
  <c r="P137" i="26"/>
  <c r="R137" i="26"/>
  <c r="U137" i="26"/>
  <c r="N137" i="26"/>
  <c r="S164" i="23"/>
  <c r="Q164" i="23"/>
  <c r="U164" i="23"/>
  <c r="N164" i="23"/>
  <c r="O164" i="23"/>
  <c r="T164" i="23"/>
  <c r="M164" i="23"/>
  <c r="P164" i="23"/>
  <c r="R164" i="23"/>
  <c r="N116" i="23"/>
  <c r="S116" i="23"/>
  <c r="T116" i="23"/>
  <c r="U116" i="23"/>
  <c r="R116" i="23"/>
  <c r="M116" i="23"/>
  <c r="O116" i="23"/>
  <c r="Q116" i="23"/>
  <c r="P116" i="23"/>
  <c r="G11" i="42"/>
  <c r="E11" i="42"/>
  <c r="I11" i="42"/>
  <c r="C11" i="42"/>
  <c r="K11" i="42"/>
  <c r="F11" i="42"/>
  <c r="J11" i="42"/>
  <c r="H11" i="42"/>
  <c r="D11" i="42"/>
  <c r="G123" i="42"/>
  <c r="C123" i="42"/>
  <c r="E123" i="42"/>
  <c r="J123" i="42"/>
  <c r="I123" i="42"/>
  <c r="H123" i="42"/>
  <c r="F123" i="42"/>
  <c r="K123" i="42"/>
  <c r="D123" i="42"/>
  <c r="F60" i="42"/>
  <c r="J60" i="42"/>
  <c r="C60" i="42"/>
  <c r="K60" i="42"/>
  <c r="H60" i="42"/>
  <c r="D60" i="42"/>
  <c r="E60" i="42"/>
  <c r="I60" i="42"/>
  <c r="G60" i="42"/>
  <c r="P121" i="23"/>
  <c r="N121" i="23"/>
  <c r="U121" i="23"/>
  <c r="O121" i="23"/>
  <c r="T121" i="23"/>
  <c r="M121" i="23"/>
  <c r="Q121" i="23"/>
  <c r="S121" i="23"/>
  <c r="R121" i="23"/>
  <c r="R81" i="23"/>
  <c r="P81" i="23"/>
  <c r="Q81" i="23"/>
  <c r="U81" i="23"/>
  <c r="O81" i="23"/>
  <c r="M81" i="23"/>
  <c r="S81" i="23"/>
  <c r="N81" i="23"/>
  <c r="T81" i="23"/>
  <c r="K69" i="41"/>
  <c r="H69" i="41"/>
  <c r="J69" i="41"/>
  <c r="D69" i="41"/>
  <c r="I69" i="41"/>
  <c r="F69" i="41"/>
  <c r="E69" i="41"/>
  <c r="G69" i="41"/>
  <c r="C69" i="41"/>
  <c r="G60" i="40"/>
  <c r="K60" i="40"/>
  <c r="C60" i="40"/>
  <c r="D60" i="40"/>
  <c r="E60" i="40"/>
  <c r="I60" i="40"/>
  <c r="J60" i="40"/>
  <c r="H60" i="40"/>
  <c r="F60" i="40"/>
  <c r="J162" i="41"/>
  <c r="G162" i="41"/>
  <c r="K162" i="41"/>
  <c r="E162" i="41"/>
  <c r="C162" i="41"/>
  <c r="F162" i="41"/>
  <c r="I162" i="41"/>
  <c r="H162" i="41"/>
  <c r="D162" i="41"/>
  <c r="H103" i="42"/>
  <c r="J103" i="42"/>
  <c r="G103" i="42"/>
  <c r="E103" i="42"/>
  <c r="K103" i="42"/>
  <c r="I103" i="42"/>
  <c r="D103" i="42"/>
  <c r="F103" i="42"/>
  <c r="C103" i="42"/>
  <c r="J16" i="42"/>
  <c r="F16" i="42"/>
  <c r="I16" i="42"/>
  <c r="K16" i="42"/>
  <c r="H16" i="42"/>
  <c r="E16" i="42"/>
  <c r="C16" i="42"/>
  <c r="D16" i="42"/>
  <c r="G16" i="42"/>
  <c r="G135" i="42"/>
  <c r="E135" i="42"/>
  <c r="F135" i="42"/>
  <c r="K135" i="42"/>
  <c r="I135" i="42"/>
  <c r="J135" i="42"/>
  <c r="C135" i="42"/>
  <c r="D135" i="42"/>
  <c r="H135" i="42"/>
  <c r="G82" i="41"/>
  <c r="E82" i="41"/>
  <c r="H82" i="41"/>
  <c r="F82" i="41"/>
  <c r="K82" i="41"/>
  <c r="J82" i="41"/>
  <c r="I82" i="41"/>
  <c r="C82" i="41"/>
  <c r="D82" i="41"/>
  <c r="F122" i="42"/>
  <c r="H122" i="42"/>
  <c r="D122" i="42"/>
  <c r="K122" i="42"/>
  <c r="E122" i="42"/>
  <c r="G122" i="42"/>
  <c r="I122" i="42"/>
  <c r="J122" i="42"/>
  <c r="C122" i="42"/>
  <c r="AP101" i="26"/>
  <c r="M59" i="25"/>
  <c r="P59" i="25"/>
  <c r="O59" i="25"/>
  <c r="U59" i="25"/>
  <c r="S59" i="25"/>
  <c r="N59" i="25"/>
  <c r="Q59" i="25"/>
  <c r="R59" i="25"/>
  <c r="T59" i="25"/>
  <c r="AP106" i="26"/>
  <c r="U102" i="23"/>
  <c r="N102" i="23"/>
  <c r="O102" i="23"/>
  <c r="R102" i="23"/>
  <c r="S102" i="23"/>
  <c r="P102" i="23"/>
  <c r="Q102" i="23"/>
  <c r="M102" i="23"/>
  <c r="T102" i="23"/>
  <c r="AP14" i="26"/>
  <c r="AH14" i="26" s="1"/>
  <c r="U19" i="26"/>
  <c r="Q19" i="26"/>
  <c r="S19" i="26"/>
  <c r="P19" i="26"/>
  <c r="O19" i="26"/>
  <c r="R19" i="26"/>
  <c r="M19" i="26"/>
  <c r="T19" i="26"/>
  <c r="N19" i="26"/>
  <c r="P158" i="26"/>
  <c r="S158" i="26"/>
  <c r="R158" i="26"/>
  <c r="T158" i="26"/>
  <c r="U158" i="26"/>
  <c r="M158" i="26"/>
  <c r="O158" i="26"/>
  <c r="N158" i="26"/>
  <c r="Q158" i="26"/>
  <c r="AP26" i="26"/>
  <c r="J49" i="42"/>
  <c r="F49" i="42"/>
  <c r="H49" i="42"/>
  <c r="K49" i="42"/>
  <c r="E49" i="42"/>
  <c r="I49" i="42"/>
  <c r="G49" i="42"/>
  <c r="D49" i="42"/>
  <c r="C49" i="42"/>
  <c r="I79" i="42"/>
  <c r="K79" i="42"/>
  <c r="F79" i="42"/>
  <c r="G79" i="42"/>
  <c r="E79" i="42"/>
  <c r="C79" i="42"/>
  <c r="J79" i="42"/>
  <c r="D79" i="42"/>
  <c r="H79" i="42"/>
  <c r="R154" i="23"/>
  <c r="N154" i="23"/>
  <c r="O154" i="23"/>
  <c r="Q154" i="23"/>
  <c r="M154" i="23"/>
  <c r="P154" i="23"/>
  <c r="U154" i="23"/>
  <c r="S154" i="23"/>
  <c r="T154" i="23"/>
  <c r="R28" i="23"/>
  <c r="M28" i="23"/>
  <c r="Q28" i="23"/>
  <c r="P28" i="23"/>
  <c r="O28" i="23"/>
  <c r="U28" i="23"/>
  <c r="S28" i="23"/>
  <c r="N28" i="23"/>
  <c r="T28" i="23"/>
  <c r="AP79" i="26"/>
  <c r="AF79" i="26" s="1"/>
  <c r="AP22" i="26"/>
  <c r="AP127" i="26"/>
  <c r="X127" i="26" s="1"/>
  <c r="R155" i="26"/>
  <c r="T155" i="26"/>
  <c r="N155" i="26"/>
  <c r="M155" i="26"/>
  <c r="U155" i="26"/>
  <c r="S155" i="26"/>
  <c r="O155" i="26"/>
  <c r="Q155" i="26"/>
  <c r="P155" i="26"/>
  <c r="AP100" i="26"/>
  <c r="AP89" i="26"/>
  <c r="AP70" i="26"/>
  <c r="G65" i="42"/>
  <c r="H65" i="42"/>
  <c r="K65" i="42"/>
  <c r="F65" i="42"/>
  <c r="D65" i="42"/>
  <c r="I65" i="42"/>
  <c r="C65" i="42"/>
  <c r="E65" i="42"/>
  <c r="J65" i="42"/>
  <c r="C155" i="42"/>
  <c r="G155" i="42"/>
  <c r="K155" i="42"/>
  <c r="E155" i="42"/>
  <c r="I155" i="42"/>
  <c r="J155" i="42"/>
  <c r="F155" i="42"/>
  <c r="D155" i="42"/>
  <c r="H155" i="42"/>
  <c r="J21" i="42"/>
  <c r="H21" i="42"/>
  <c r="E21" i="42"/>
  <c r="I21" i="42"/>
  <c r="F21" i="42"/>
  <c r="D21" i="42"/>
  <c r="G21" i="42"/>
  <c r="C21" i="42"/>
  <c r="K21" i="42"/>
  <c r="O140" i="26"/>
  <c r="R140" i="26"/>
  <c r="Q140" i="26"/>
  <c r="T140" i="26"/>
  <c r="S140" i="26"/>
  <c r="N140" i="26"/>
  <c r="M140" i="26"/>
  <c r="P140" i="26"/>
  <c r="U140" i="26"/>
  <c r="P107" i="23"/>
  <c r="M107" i="23"/>
  <c r="N107" i="23"/>
  <c r="S107" i="23"/>
  <c r="U107" i="23"/>
  <c r="O107" i="23"/>
  <c r="R107" i="23"/>
  <c r="T107" i="23"/>
  <c r="Q107" i="23"/>
  <c r="P116" i="26"/>
  <c r="U116" i="26"/>
  <c r="M116" i="26"/>
  <c r="Q116" i="26"/>
  <c r="O116" i="26"/>
  <c r="S116" i="26"/>
  <c r="T116" i="26"/>
  <c r="N116" i="26"/>
  <c r="R116" i="26"/>
  <c r="O115" i="26"/>
  <c r="N115" i="26"/>
  <c r="U115" i="26"/>
  <c r="T115" i="26"/>
  <c r="Q115" i="26"/>
  <c r="P115" i="26"/>
  <c r="R115" i="26"/>
  <c r="M115" i="26"/>
  <c r="S115" i="26"/>
  <c r="AP10" i="26"/>
  <c r="U162" i="26"/>
  <c r="Q162" i="26"/>
  <c r="O162" i="26"/>
  <c r="R162" i="26"/>
  <c r="N162" i="26"/>
  <c r="P162" i="26"/>
  <c r="S162" i="26"/>
  <c r="T162" i="26"/>
  <c r="M162" i="26"/>
  <c r="T42" i="23"/>
  <c r="M42" i="23"/>
  <c r="N42" i="23"/>
  <c r="Q42" i="23"/>
  <c r="S42" i="23"/>
  <c r="R42" i="23"/>
  <c r="O42" i="23"/>
  <c r="P42" i="23"/>
  <c r="U42" i="23"/>
  <c r="N54" i="23"/>
  <c r="Q54" i="23"/>
  <c r="U54" i="23"/>
  <c r="T54" i="23"/>
  <c r="O54" i="23"/>
  <c r="P54" i="23"/>
  <c r="S54" i="23"/>
  <c r="R54" i="23"/>
  <c r="M54" i="23"/>
  <c r="E145" i="42"/>
  <c r="K145" i="42"/>
  <c r="F145" i="42"/>
  <c r="I145" i="42"/>
  <c r="C145" i="42"/>
  <c r="G145" i="42"/>
  <c r="D145" i="42"/>
  <c r="J145" i="42"/>
  <c r="H145" i="42"/>
  <c r="K115" i="42"/>
  <c r="F115" i="42"/>
  <c r="I115" i="42"/>
  <c r="H115" i="42"/>
  <c r="C115" i="42"/>
  <c r="E115" i="42"/>
  <c r="G115" i="42"/>
  <c r="J115" i="42"/>
  <c r="D115" i="42"/>
  <c r="J38" i="42"/>
  <c r="I38" i="42"/>
  <c r="E38" i="42"/>
  <c r="F38" i="42"/>
  <c r="H38" i="42"/>
  <c r="C38" i="42"/>
  <c r="D38" i="42"/>
  <c r="K38" i="42"/>
  <c r="G38" i="42"/>
  <c r="M31" i="26"/>
  <c r="R31" i="26"/>
  <c r="T31" i="26"/>
  <c r="N31" i="26"/>
  <c r="Q31" i="26"/>
  <c r="U31" i="26"/>
  <c r="O31" i="26"/>
  <c r="S31" i="26"/>
  <c r="P31" i="26"/>
  <c r="AP51" i="25"/>
  <c r="AF51" i="25" s="1"/>
  <c r="T102" i="26"/>
  <c r="R102" i="26"/>
  <c r="N102" i="26"/>
  <c r="Q102" i="26"/>
  <c r="P102" i="26"/>
  <c r="S102" i="26"/>
  <c r="O102" i="26"/>
  <c r="M102" i="26"/>
  <c r="U102" i="26"/>
  <c r="AP77" i="26"/>
  <c r="X77" i="26" s="1"/>
  <c r="N145" i="23"/>
  <c r="P145" i="23"/>
  <c r="T145" i="23"/>
  <c r="U145" i="23"/>
  <c r="M145" i="23"/>
  <c r="S145" i="23"/>
  <c r="R145" i="23"/>
  <c r="O145" i="23"/>
  <c r="Q145" i="23"/>
  <c r="AP47" i="26"/>
  <c r="AA47" i="26" s="1"/>
  <c r="R132" i="23"/>
  <c r="P132" i="23"/>
  <c r="M132" i="23"/>
  <c r="Q132" i="23"/>
  <c r="T132" i="23"/>
  <c r="O132" i="23"/>
  <c r="U132" i="23"/>
  <c r="S132" i="23"/>
  <c r="N132" i="23"/>
  <c r="AP92" i="26"/>
  <c r="AE92" i="26" s="1"/>
  <c r="Q25" i="26"/>
  <c r="P25" i="26"/>
  <c r="O25" i="26"/>
  <c r="U25" i="26"/>
  <c r="S25" i="26"/>
  <c r="N25" i="26"/>
  <c r="T25" i="26"/>
  <c r="R25" i="26"/>
  <c r="M25" i="26"/>
  <c r="AP28" i="26"/>
  <c r="N36" i="23"/>
  <c r="O36" i="23"/>
  <c r="S36" i="23"/>
  <c r="M36" i="23"/>
  <c r="U36" i="23"/>
  <c r="Q36" i="23"/>
  <c r="T36" i="23"/>
  <c r="P36" i="23"/>
  <c r="R36" i="23"/>
  <c r="R82" i="26"/>
  <c r="P82" i="26"/>
  <c r="N82" i="26"/>
  <c r="U82" i="26"/>
  <c r="M82" i="26"/>
  <c r="O82" i="26"/>
  <c r="S82" i="26"/>
  <c r="T82" i="26"/>
  <c r="Q82" i="26"/>
  <c r="S95" i="26"/>
  <c r="M95" i="26"/>
  <c r="T95" i="26"/>
  <c r="R95" i="26"/>
  <c r="U95" i="26"/>
  <c r="O95" i="26"/>
  <c r="Q95" i="26"/>
  <c r="N95" i="26"/>
  <c r="P95" i="26"/>
  <c r="K124" i="42"/>
  <c r="G124" i="42"/>
  <c r="E124" i="42"/>
  <c r="J124" i="42"/>
  <c r="I124" i="42"/>
  <c r="F124" i="42"/>
  <c r="D124" i="42"/>
  <c r="H124" i="42"/>
  <c r="C124" i="42"/>
  <c r="K3" i="42"/>
  <c r="G3" i="42"/>
  <c r="F3" i="42"/>
  <c r="C3" i="42"/>
  <c r="J3" i="42"/>
  <c r="D3" i="42"/>
  <c r="E3" i="42"/>
  <c r="H3" i="42"/>
  <c r="I3" i="42"/>
  <c r="U103" i="26"/>
  <c r="O103" i="26"/>
  <c r="Q103" i="26"/>
  <c r="N103" i="26"/>
  <c r="P103" i="26"/>
  <c r="M103" i="26"/>
  <c r="R103" i="26"/>
  <c r="T103" i="26"/>
  <c r="S103" i="26"/>
  <c r="AP80" i="25"/>
  <c r="AJ80" i="25" s="1"/>
  <c r="O115" i="23"/>
  <c r="P115" i="23"/>
  <c r="S115" i="23"/>
  <c r="N115" i="23"/>
  <c r="T115" i="23"/>
  <c r="M115" i="23"/>
  <c r="U115" i="23"/>
  <c r="Q115" i="23"/>
  <c r="R115" i="23"/>
  <c r="S125" i="26"/>
  <c r="U125" i="26"/>
  <c r="M125" i="26"/>
  <c r="T125" i="26"/>
  <c r="Q125" i="26"/>
  <c r="O125" i="26"/>
  <c r="R125" i="26"/>
  <c r="P125" i="26"/>
  <c r="N125" i="26"/>
  <c r="M135" i="23"/>
  <c r="N135" i="23"/>
  <c r="T135" i="23"/>
  <c r="O135" i="23"/>
  <c r="S135" i="23"/>
  <c r="U135" i="23"/>
  <c r="Q135" i="23"/>
  <c r="P135" i="23"/>
  <c r="R135" i="23"/>
  <c r="O175" i="26"/>
  <c r="T175" i="26"/>
  <c r="P175" i="26"/>
  <c r="U175" i="26"/>
  <c r="R175" i="26"/>
  <c r="S175" i="26"/>
  <c r="Q175" i="26"/>
  <c r="N175" i="26"/>
  <c r="M175" i="26"/>
  <c r="AP65" i="26"/>
  <c r="AP8" i="26"/>
  <c r="X8" i="26" s="1"/>
  <c r="AP76" i="26"/>
  <c r="AP69" i="26"/>
  <c r="X69" i="26" s="1"/>
  <c r="AP150" i="26"/>
  <c r="AE150" i="26" s="1"/>
  <c r="S32" i="23"/>
  <c r="R32" i="23"/>
  <c r="U32" i="23"/>
  <c r="O32" i="23"/>
  <c r="Q32" i="23"/>
  <c r="M32" i="23"/>
  <c r="N32" i="23"/>
  <c r="P32" i="23"/>
  <c r="T32" i="23"/>
  <c r="O65" i="23"/>
  <c r="U65" i="23"/>
  <c r="S65" i="23"/>
  <c r="P65" i="23"/>
  <c r="R65" i="23"/>
  <c r="T65" i="23"/>
  <c r="N65" i="23"/>
  <c r="Q65" i="23"/>
  <c r="M65" i="23"/>
  <c r="F113" i="42"/>
  <c r="K113" i="42"/>
  <c r="D113" i="42"/>
  <c r="E113" i="42"/>
  <c r="G113" i="42"/>
  <c r="H113" i="42"/>
  <c r="C113" i="42"/>
  <c r="I113" i="42"/>
  <c r="J113" i="42"/>
  <c r="D117" i="42"/>
  <c r="F117" i="42"/>
  <c r="H117" i="42"/>
  <c r="C117" i="42"/>
  <c r="G117" i="42"/>
  <c r="K117" i="42"/>
  <c r="J117" i="42"/>
  <c r="E117" i="42"/>
  <c r="I117" i="42"/>
  <c r="AP33" i="26"/>
  <c r="AO33" i="26" s="1"/>
  <c r="U66" i="23"/>
  <c r="T66" i="23"/>
  <c r="S66" i="23"/>
  <c r="P66" i="23"/>
  <c r="Q66" i="23"/>
  <c r="R66" i="23"/>
  <c r="M66" i="23"/>
  <c r="O66" i="23"/>
  <c r="N66" i="23"/>
  <c r="AP48" i="26"/>
  <c r="AP121" i="26"/>
  <c r="AP20" i="26"/>
  <c r="O138" i="23"/>
  <c r="P138" i="23"/>
  <c r="M138" i="23"/>
  <c r="R138" i="23"/>
  <c r="N138" i="23"/>
  <c r="S138" i="23"/>
  <c r="Q138" i="23"/>
  <c r="T138" i="23"/>
  <c r="U138" i="23"/>
  <c r="AP27" i="26"/>
  <c r="AG27" i="26" s="1"/>
  <c r="S144" i="26"/>
  <c r="T144" i="26"/>
  <c r="P144" i="26"/>
  <c r="Q144" i="26"/>
  <c r="N144" i="26"/>
  <c r="O144" i="26"/>
  <c r="M144" i="26"/>
  <c r="U144" i="26"/>
  <c r="R144" i="26"/>
  <c r="N68" i="26"/>
  <c r="U68" i="26"/>
  <c r="S68" i="26"/>
  <c r="Q68" i="26"/>
  <c r="R68" i="26"/>
  <c r="T68" i="26"/>
  <c r="P68" i="26"/>
  <c r="O68" i="26"/>
  <c r="M68" i="26"/>
  <c r="S173" i="23"/>
  <c r="T173" i="23"/>
  <c r="U173" i="23"/>
  <c r="R173" i="23"/>
  <c r="M173" i="23"/>
  <c r="N173" i="23"/>
  <c r="O173" i="23"/>
  <c r="P173" i="23"/>
  <c r="Q173" i="23"/>
  <c r="O150" i="26"/>
  <c r="U150" i="26"/>
  <c r="Q150" i="26"/>
  <c r="M150" i="26"/>
  <c r="N150" i="26"/>
  <c r="T150" i="26"/>
  <c r="R150" i="26"/>
  <c r="P150" i="26"/>
  <c r="S150" i="26"/>
  <c r="M177" i="26"/>
  <c r="T177" i="26"/>
  <c r="R177" i="26"/>
  <c r="P177" i="26"/>
  <c r="U177" i="26"/>
  <c r="N177" i="26"/>
  <c r="Q177" i="26"/>
  <c r="O177" i="26"/>
  <c r="S177" i="26"/>
  <c r="O46" i="23"/>
  <c r="Q46" i="23"/>
  <c r="T46" i="23"/>
  <c r="P46" i="23"/>
  <c r="U46" i="23"/>
  <c r="N46" i="23"/>
  <c r="M46" i="23"/>
  <c r="R46" i="23"/>
  <c r="S46" i="23"/>
  <c r="J4" i="42"/>
  <c r="G4" i="42"/>
  <c r="H4" i="42"/>
  <c r="E4" i="42"/>
  <c r="F4" i="42"/>
  <c r="I4" i="42"/>
  <c r="D4" i="42"/>
  <c r="C4" i="42"/>
  <c r="K4" i="42"/>
  <c r="C96" i="42"/>
  <c r="E96" i="42"/>
  <c r="F96" i="42"/>
  <c r="J96" i="42"/>
  <c r="D96" i="42"/>
  <c r="I96" i="42"/>
  <c r="K96" i="42"/>
  <c r="G96" i="42"/>
  <c r="H96" i="42"/>
  <c r="D86" i="42"/>
  <c r="E86" i="42"/>
  <c r="C86" i="42"/>
  <c r="I86" i="42"/>
  <c r="J86" i="42"/>
  <c r="G86" i="42"/>
  <c r="K86" i="42"/>
  <c r="F86" i="42"/>
  <c r="H86" i="42"/>
  <c r="R58" i="26"/>
  <c r="O58" i="26"/>
  <c r="N58" i="26"/>
  <c r="T58" i="26"/>
  <c r="P58" i="26"/>
  <c r="S58" i="26"/>
  <c r="U58" i="26"/>
  <c r="Q58" i="26"/>
  <c r="M58" i="26"/>
  <c r="T22" i="23"/>
  <c r="O22" i="23"/>
  <c r="P22" i="23"/>
  <c r="U22" i="23"/>
  <c r="M22" i="23"/>
  <c r="S22" i="23"/>
  <c r="N22" i="23"/>
  <c r="Q22" i="23"/>
  <c r="R22" i="23"/>
  <c r="E3" i="19"/>
  <c r="K3" i="19"/>
  <c r="G3" i="19"/>
  <c r="J3" i="19"/>
  <c r="C3" i="19"/>
  <c r="F3" i="19"/>
  <c r="I3" i="19"/>
  <c r="H3" i="19"/>
  <c r="D3" i="19"/>
  <c r="S59" i="23"/>
  <c r="T59" i="23"/>
  <c r="P59" i="23"/>
  <c r="M59" i="23"/>
  <c r="O59" i="23"/>
  <c r="N59" i="23"/>
  <c r="U59" i="23"/>
  <c r="Q59" i="23"/>
  <c r="R59" i="23"/>
  <c r="T73" i="26"/>
  <c r="Q73" i="26"/>
  <c r="P73" i="26"/>
  <c r="M73" i="26"/>
  <c r="O73" i="26"/>
  <c r="U73" i="26"/>
  <c r="R73" i="26"/>
  <c r="N73" i="26"/>
  <c r="S73" i="26"/>
  <c r="AP110" i="26"/>
  <c r="W110" i="26" s="1"/>
  <c r="AP81" i="26"/>
  <c r="N63" i="41"/>
  <c r="M63" i="41"/>
  <c r="S63" i="41"/>
  <c r="R63" i="41"/>
  <c r="T63" i="41"/>
  <c r="O63" i="41"/>
  <c r="P63" i="41"/>
  <c r="Q63" i="41"/>
  <c r="U63" i="41"/>
  <c r="S111" i="41"/>
  <c r="N111" i="41"/>
  <c r="U111" i="41"/>
  <c r="O111" i="41"/>
  <c r="P111" i="41"/>
  <c r="M111" i="41"/>
  <c r="Q111" i="41"/>
  <c r="R111" i="41"/>
  <c r="T111" i="41"/>
  <c r="P112" i="41"/>
  <c r="Q112" i="41"/>
  <c r="N112" i="41"/>
  <c r="O112" i="41"/>
  <c r="S112" i="41"/>
  <c r="U112" i="41"/>
  <c r="M112" i="41"/>
  <c r="T112" i="41"/>
  <c r="R112" i="41"/>
  <c r="U161" i="41"/>
  <c r="P161" i="41"/>
  <c r="Q161" i="41"/>
  <c r="S161" i="41"/>
  <c r="R161" i="41"/>
  <c r="M161" i="41"/>
  <c r="T161" i="41"/>
  <c r="O161" i="41"/>
  <c r="N161" i="41"/>
  <c r="AP94" i="41"/>
  <c r="R4" i="41"/>
  <c r="O4" i="41"/>
  <c r="P4" i="41"/>
  <c r="U4" i="41"/>
  <c r="S4" i="41"/>
  <c r="Q4" i="41"/>
  <c r="T4" i="41"/>
  <c r="N4" i="41"/>
  <c r="M4" i="41"/>
  <c r="N100" i="41"/>
  <c r="O100" i="41"/>
  <c r="U100" i="41"/>
  <c r="P100" i="41"/>
  <c r="M100" i="41"/>
  <c r="T100" i="41"/>
  <c r="Q100" i="41"/>
  <c r="R100" i="41"/>
  <c r="S100" i="41"/>
  <c r="M164" i="41"/>
  <c r="S164" i="41"/>
  <c r="O164" i="41"/>
  <c r="N164" i="41"/>
  <c r="Q164" i="41"/>
  <c r="T164" i="41"/>
  <c r="U164" i="41"/>
  <c r="P164" i="41"/>
  <c r="R164" i="41"/>
  <c r="U53" i="41"/>
  <c r="O53" i="41"/>
  <c r="S53" i="41"/>
  <c r="M53" i="41"/>
  <c r="N53" i="41"/>
  <c r="T53" i="41"/>
  <c r="R53" i="41"/>
  <c r="P53" i="41"/>
  <c r="Q53" i="41"/>
  <c r="R117" i="41"/>
  <c r="M117" i="41"/>
  <c r="T117" i="41"/>
  <c r="U117" i="41"/>
  <c r="P117" i="41"/>
  <c r="O117" i="41"/>
  <c r="Q117" i="41"/>
  <c r="S117" i="41"/>
  <c r="N117" i="41"/>
  <c r="Q6" i="41"/>
  <c r="U6" i="41"/>
  <c r="O6" i="41"/>
  <c r="N6" i="41"/>
  <c r="P6" i="41"/>
  <c r="M6" i="41"/>
  <c r="R6" i="41"/>
  <c r="T6" i="41"/>
  <c r="S6" i="41"/>
  <c r="Q70" i="41"/>
  <c r="T70" i="41"/>
  <c r="P70" i="41"/>
  <c r="M70" i="41"/>
  <c r="U70" i="41"/>
  <c r="N70" i="41"/>
  <c r="R70" i="41"/>
  <c r="S70" i="41"/>
  <c r="O70" i="41"/>
  <c r="P134" i="41"/>
  <c r="Q134" i="41"/>
  <c r="T134" i="41"/>
  <c r="O134" i="41"/>
  <c r="S134" i="41"/>
  <c r="M134" i="41"/>
  <c r="N134" i="41"/>
  <c r="U134" i="41"/>
  <c r="R134" i="41"/>
  <c r="AP19" i="41"/>
  <c r="AC19" i="41" s="1"/>
  <c r="AP83" i="41"/>
  <c r="AL83" i="41" s="1"/>
  <c r="AP147" i="41"/>
  <c r="AP110" i="41"/>
  <c r="AH110" i="41" s="1"/>
  <c r="AP44" i="41"/>
  <c r="AP108" i="41"/>
  <c r="AM108" i="41" s="1"/>
  <c r="AP172" i="41"/>
  <c r="AP5" i="41"/>
  <c r="AP69" i="41"/>
  <c r="AP133" i="41"/>
  <c r="AJ133" i="41" s="1"/>
  <c r="AP58" i="41"/>
  <c r="P143" i="41"/>
  <c r="U143" i="41"/>
  <c r="S143" i="41"/>
  <c r="T143" i="41"/>
  <c r="Q143" i="41"/>
  <c r="M143" i="41"/>
  <c r="R143" i="41"/>
  <c r="O143" i="41"/>
  <c r="N143" i="41"/>
  <c r="S176" i="41"/>
  <c r="T176" i="41"/>
  <c r="N176" i="41"/>
  <c r="U176" i="41"/>
  <c r="Q176" i="41"/>
  <c r="R176" i="41"/>
  <c r="M176" i="41"/>
  <c r="O176" i="41"/>
  <c r="P176" i="41"/>
  <c r="T177" i="41"/>
  <c r="M177" i="41"/>
  <c r="U177" i="41"/>
  <c r="Q177" i="41"/>
  <c r="O177" i="41"/>
  <c r="S177" i="41"/>
  <c r="P177" i="41"/>
  <c r="N177" i="41"/>
  <c r="R177" i="41"/>
  <c r="AP15" i="41"/>
  <c r="AP159" i="41"/>
  <c r="AP72" i="41"/>
  <c r="AA72" i="41" s="1"/>
  <c r="AP66" i="41"/>
  <c r="AF66" i="41" s="1"/>
  <c r="AP97" i="41"/>
  <c r="AP138" i="41"/>
  <c r="N147" i="41"/>
  <c r="R147" i="41"/>
  <c r="T147" i="41"/>
  <c r="M147" i="41"/>
  <c r="O147" i="41"/>
  <c r="S147" i="41"/>
  <c r="Q147" i="41"/>
  <c r="U147" i="41"/>
  <c r="P147" i="41"/>
  <c r="Q39" i="41"/>
  <c r="O39" i="41"/>
  <c r="P39" i="41"/>
  <c r="U39" i="41"/>
  <c r="M39" i="41"/>
  <c r="N39" i="41"/>
  <c r="T39" i="41"/>
  <c r="S39" i="41"/>
  <c r="R39" i="41"/>
  <c r="P103" i="41"/>
  <c r="S103" i="41"/>
  <c r="N103" i="41"/>
  <c r="R103" i="41"/>
  <c r="U103" i="41"/>
  <c r="T103" i="41"/>
  <c r="Q103" i="41"/>
  <c r="O103" i="41"/>
  <c r="M103" i="41"/>
  <c r="U167" i="41"/>
  <c r="O167" i="41"/>
  <c r="T167" i="41"/>
  <c r="N167" i="41"/>
  <c r="P167" i="41"/>
  <c r="R167" i="41"/>
  <c r="S167" i="41"/>
  <c r="M167" i="41"/>
  <c r="Q167" i="41"/>
  <c r="Q56" i="41"/>
  <c r="T56" i="41"/>
  <c r="M56" i="41"/>
  <c r="S56" i="41"/>
  <c r="U56" i="41"/>
  <c r="O56" i="41"/>
  <c r="P56" i="41"/>
  <c r="R56" i="41"/>
  <c r="N56" i="41"/>
  <c r="M120" i="41"/>
  <c r="T120" i="41"/>
  <c r="N120" i="41"/>
  <c r="U120" i="41"/>
  <c r="S120" i="41"/>
  <c r="Q120" i="41"/>
  <c r="R120" i="41"/>
  <c r="O120" i="41"/>
  <c r="P120" i="41"/>
  <c r="N9" i="41"/>
  <c r="U9" i="41"/>
  <c r="P9" i="41"/>
  <c r="O9" i="41"/>
  <c r="T9" i="41"/>
  <c r="S9" i="41"/>
  <c r="R9" i="41"/>
  <c r="Q9" i="41"/>
  <c r="M9" i="41"/>
  <c r="T73" i="41"/>
  <c r="P73" i="41"/>
  <c r="Q73" i="41"/>
  <c r="S73" i="41"/>
  <c r="O73" i="41"/>
  <c r="R73" i="41"/>
  <c r="N73" i="41"/>
  <c r="U73" i="41"/>
  <c r="M73" i="41"/>
  <c r="M137" i="41"/>
  <c r="R137" i="41"/>
  <c r="S137" i="41"/>
  <c r="P137" i="41"/>
  <c r="T137" i="41"/>
  <c r="O137" i="41"/>
  <c r="N137" i="41"/>
  <c r="U137" i="41"/>
  <c r="Q137" i="41"/>
  <c r="S26" i="41"/>
  <c r="P26" i="41"/>
  <c r="T26" i="41"/>
  <c r="M26" i="41"/>
  <c r="R26" i="41"/>
  <c r="U26" i="41"/>
  <c r="Q26" i="41"/>
  <c r="O26" i="41"/>
  <c r="N26" i="41"/>
  <c r="R90" i="41"/>
  <c r="M90" i="41"/>
  <c r="Q90" i="41"/>
  <c r="O90" i="41"/>
  <c r="N90" i="41"/>
  <c r="T90" i="41"/>
  <c r="S90" i="41"/>
  <c r="P90" i="41"/>
  <c r="U90" i="41"/>
  <c r="M154" i="41"/>
  <c r="P154" i="41"/>
  <c r="Q154" i="41"/>
  <c r="O154" i="41"/>
  <c r="R154" i="41"/>
  <c r="T154" i="41"/>
  <c r="U154" i="41"/>
  <c r="N154" i="41"/>
  <c r="S154" i="41"/>
  <c r="AP39" i="41"/>
  <c r="AP103" i="41"/>
  <c r="Y103" i="41" s="1"/>
  <c r="AP167" i="41"/>
  <c r="AP170" i="41"/>
  <c r="AI170" i="41" s="1"/>
  <c r="AP64" i="41"/>
  <c r="AP128" i="41"/>
  <c r="AP46" i="41"/>
  <c r="AC46" i="41" s="1"/>
  <c r="AP25" i="41"/>
  <c r="AL25" i="41" s="1"/>
  <c r="AP89" i="41"/>
  <c r="AB89" i="41" s="1"/>
  <c r="AP153" i="41"/>
  <c r="AG153" i="41" s="1"/>
  <c r="AP114" i="41"/>
  <c r="N175" i="41"/>
  <c r="S175" i="41"/>
  <c r="T175" i="41"/>
  <c r="M175" i="41"/>
  <c r="U175" i="41"/>
  <c r="O175" i="41"/>
  <c r="Q175" i="41"/>
  <c r="R175" i="41"/>
  <c r="P175" i="41"/>
  <c r="T17" i="41"/>
  <c r="R17" i="41"/>
  <c r="S17" i="41"/>
  <c r="N17" i="41"/>
  <c r="Q17" i="41"/>
  <c r="P17" i="41"/>
  <c r="O17" i="41"/>
  <c r="M17" i="41"/>
  <c r="U17" i="41"/>
  <c r="T18" i="41"/>
  <c r="M18" i="41"/>
  <c r="P18" i="41"/>
  <c r="Q18" i="41"/>
  <c r="U18" i="41"/>
  <c r="R18" i="41"/>
  <c r="S18" i="41"/>
  <c r="O18" i="41"/>
  <c r="N18" i="41"/>
  <c r="O130" i="41"/>
  <c r="U130" i="41"/>
  <c r="M130" i="41"/>
  <c r="N130" i="41"/>
  <c r="T130" i="41"/>
  <c r="P130" i="41"/>
  <c r="S130" i="41"/>
  <c r="R130" i="41"/>
  <c r="Q130" i="41"/>
  <c r="AP143" i="41"/>
  <c r="Y143" i="41" s="1"/>
  <c r="AP40" i="41"/>
  <c r="AA40" i="41" s="1"/>
  <c r="AP152" i="41"/>
  <c r="AK152" i="41" s="1"/>
  <c r="AP49" i="41"/>
  <c r="AP177" i="41"/>
  <c r="AM177" i="41" s="1"/>
  <c r="N115" i="41"/>
  <c r="U115" i="41"/>
  <c r="R115" i="41"/>
  <c r="T115" i="41"/>
  <c r="M115" i="41"/>
  <c r="Q115" i="41"/>
  <c r="S115" i="41"/>
  <c r="P115" i="41"/>
  <c r="O115" i="41"/>
  <c r="R27" i="41"/>
  <c r="N27" i="41"/>
  <c r="M27" i="41"/>
  <c r="P27" i="41"/>
  <c r="S27" i="41"/>
  <c r="U27" i="41"/>
  <c r="O27" i="41"/>
  <c r="T27" i="41"/>
  <c r="Q27" i="41"/>
  <c r="P91" i="41"/>
  <c r="O91" i="41"/>
  <c r="U91" i="41"/>
  <c r="Q91" i="41"/>
  <c r="M91" i="41"/>
  <c r="S91" i="41"/>
  <c r="N91" i="41"/>
  <c r="T91" i="41"/>
  <c r="R91" i="41"/>
  <c r="N155" i="41"/>
  <c r="S155" i="41"/>
  <c r="T155" i="41"/>
  <c r="M155" i="41"/>
  <c r="Q155" i="41"/>
  <c r="U155" i="41"/>
  <c r="R155" i="41"/>
  <c r="P155" i="41"/>
  <c r="O155" i="41"/>
  <c r="S44" i="41"/>
  <c r="M44" i="41"/>
  <c r="N44" i="41"/>
  <c r="R44" i="41"/>
  <c r="O44" i="41"/>
  <c r="T44" i="41"/>
  <c r="P44" i="41"/>
  <c r="Q44" i="41"/>
  <c r="U44" i="41"/>
  <c r="U108" i="41"/>
  <c r="T108" i="41"/>
  <c r="S108" i="41"/>
  <c r="N108" i="41"/>
  <c r="P108" i="41"/>
  <c r="M108" i="41"/>
  <c r="Q108" i="41"/>
  <c r="R108" i="41"/>
  <c r="O108" i="41"/>
  <c r="T172" i="41"/>
  <c r="Q172" i="41"/>
  <c r="O172" i="41"/>
  <c r="P172" i="41"/>
  <c r="M172" i="41"/>
  <c r="U172" i="41"/>
  <c r="N172" i="41"/>
  <c r="R172" i="41"/>
  <c r="S172" i="41"/>
  <c r="P61" i="41"/>
  <c r="R61" i="41"/>
  <c r="U61" i="41"/>
  <c r="M61" i="41"/>
  <c r="Q61" i="41"/>
  <c r="O61" i="41"/>
  <c r="S61" i="41"/>
  <c r="N61" i="41"/>
  <c r="T61" i="41"/>
  <c r="S125" i="41"/>
  <c r="N125" i="41"/>
  <c r="P125" i="41"/>
  <c r="O125" i="41"/>
  <c r="R125" i="41"/>
  <c r="Q125" i="41"/>
  <c r="U125" i="41"/>
  <c r="T125" i="41"/>
  <c r="M125" i="41"/>
  <c r="T14" i="41"/>
  <c r="N14" i="41"/>
  <c r="Q14" i="41"/>
  <c r="S14" i="41"/>
  <c r="P14" i="41"/>
  <c r="M14" i="41"/>
  <c r="O14" i="41"/>
  <c r="R14" i="41"/>
  <c r="U14" i="41"/>
  <c r="M78" i="41"/>
  <c r="N78" i="41"/>
  <c r="O78" i="41"/>
  <c r="R78" i="41"/>
  <c r="T78" i="41"/>
  <c r="Q78" i="41"/>
  <c r="S78" i="41"/>
  <c r="P78" i="41"/>
  <c r="U78" i="41"/>
  <c r="O142" i="41"/>
  <c r="R142" i="41"/>
  <c r="T142" i="41"/>
  <c r="P142" i="41"/>
  <c r="U142" i="41"/>
  <c r="S142" i="41"/>
  <c r="Q142" i="41"/>
  <c r="M142" i="41"/>
  <c r="N142" i="41"/>
  <c r="AP27" i="41"/>
  <c r="AF27" i="41" s="1"/>
  <c r="AP91" i="41"/>
  <c r="AK91" i="41" s="1"/>
  <c r="AP155" i="41"/>
  <c r="AP134" i="41"/>
  <c r="AP52" i="41"/>
  <c r="AP116" i="41"/>
  <c r="AE116" i="41" s="1"/>
  <c r="AP14" i="41"/>
  <c r="AP13" i="41"/>
  <c r="Z13" i="41" s="1"/>
  <c r="AP77" i="41"/>
  <c r="W77" i="41" s="1"/>
  <c r="AP141" i="41"/>
  <c r="AE141" i="41" s="1"/>
  <c r="AP82" i="41"/>
  <c r="N146" i="42"/>
  <c r="M146" i="42"/>
  <c r="R146" i="42"/>
  <c r="O146" i="42"/>
  <c r="T146" i="42"/>
  <c r="U146" i="42"/>
  <c r="S146" i="42"/>
  <c r="Q146" i="42"/>
  <c r="P146" i="42"/>
  <c r="O6" i="42"/>
  <c r="M6" i="42"/>
  <c r="R6" i="42"/>
  <c r="T6" i="42"/>
  <c r="U6" i="42"/>
  <c r="S6" i="42"/>
  <c r="Q6" i="42"/>
  <c r="P6" i="42"/>
  <c r="N6" i="42"/>
  <c r="T159" i="42"/>
  <c r="R159" i="42"/>
  <c r="Q159" i="42"/>
  <c r="U159" i="42"/>
  <c r="M159" i="42"/>
  <c r="P159" i="42"/>
  <c r="S159" i="42"/>
  <c r="N159" i="42"/>
  <c r="O159" i="42"/>
  <c r="S129" i="42"/>
  <c r="R129" i="42"/>
  <c r="O129" i="42"/>
  <c r="M129" i="42"/>
  <c r="T129" i="42"/>
  <c r="Q129" i="42"/>
  <c r="U129" i="42"/>
  <c r="P129" i="42"/>
  <c r="N129" i="42"/>
  <c r="AP101" i="40"/>
  <c r="Y101" i="40" s="1"/>
  <c r="S117" i="42"/>
  <c r="R117" i="42"/>
  <c r="T117" i="42"/>
  <c r="P117" i="42"/>
  <c r="Q117" i="42"/>
  <c r="M117" i="42"/>
  <c r="N117" i="42"/>
  <c r="U117" i="42"/>
  <c r="O117" i="42"/>
  <c r="O4" i="42"/>
  <c r="T4" i="42"/>
  <c r="P4" i="42"/>
  <c r="N4" i="42"/>
  <c r="S4" i="42"/>
  <c r="U4" i="42"/>
  <c r="R4" i="42"/>
  <c r="Q4" i="42"/>
  <c r="M4" i="42"/>
  <c r="R25" i="42"/>
  <c r="P25" i="42"/>
  <c r="S25" i="42"/>
  <c r="U25" i="42"/>
  <c r="N25" i="42"/>
  <c r="Q25" i="42"/>
  <c r="O25" i="42"/>
  <c r="T25" i="42"/>
  <c r="M25" i="42"/>
  <c r="R103" i="42"/>
  <c r="U103" i="42"/>
  <c r="S103" i="42"/>
  <c r="T103" i="42"/>
  <c r="M103" i="42"/>
  <c r="P103" i="42"/>
  <c r="N103" i="42"/>
  <c r="Q103" i="42"/>
  <c r="O103" i="42"/>
  <c r="S47" i="42"/>
  <c r="P47" i="42"/>
  <c r="N47" i="42"/>
  <c r="T47" i="42"/>
  <c r="R47" i="42"/>
  <c r="Q47" i="42"/>
  <c r="U47" i="42"/>
  <c r="M47" i="42"/>
  <c r="O47" i="42"/>
  <c r="Q72" i="42"/>
  <c r="P72" i="42"/>
  <c r="T72" i="42"/>
  <c r="M72" i="42"/>
  <c r="R72" i="42"/>
  <c r="U72" i="42"/>
  <c r="N72" i="42"/>
  <c r="S72" i="42"/>
  <c r="O72" i="42"/>
  <c r="U64" i="42"/>
  <c r="O64" i="42"/>
  <c r="T64" i="42"/>
  <c r="M64" i="42"/>
  <c r="P64" i="42"/>
  <c r="R64" i="42"/>
  <c r="N64" i="42"/>
  <c r="Q64" i="42"/>
  <c r="S64" i="42"/>
  <c r="N124" i="42"/>
  <c r="O124" i="42"/>
  <c r="U124" i="42"/>
  <c r="M124" i="42"/>
  <c r="Q124" i="42"/>
  <c r="S124" i="42"/>
  <c r="P124" i="42"/>
  <c r="R124" i="42"/>
  <c r="T124" i="42"/>
  <c r="AP95" i="40"/>
  <c r="AN95" i="40" s="1"/>
  <c r="AP25" i="40"/>
  <c r="AL25" i="40" s="1"/>
  <c r="AP23" i="40"/>
  <c r="U116" i="42"/>
  <c r="T116" i="42"/>
  <c r="M116" i="42"/>
  <c r="Q116" i="42"/>
  <c r="N116" i="42"/>
  <c r="R116" i="42"/>
  <c r="P116" i="42"/>
  <c r="S116" i="42"/>
  <c r="O116" i="42"/>
  <c r="S142" i="42"/>
  <c r="Q142" i="42"/>
  <c r="N142" i="42"/>
  <c r="P142" i="42"/>
  <c r="T142" i="42"/>
  <c r="R142" i="42"/>
  <c r="U142" i="42"/>
  <c r="M142" i="42"/>
  <c r="O142" i="42"/>
  <c r="AP72" i="40"/>
  <c r="AF72" i="40" s="1"/>
  <c r="O34" i="42"/>
  <c r="S34" i="42"/>
  <c r="U34" i="42"/>
  <c r="M34" i="42"/>
  <c r="P34" i="42"/>
  <c r="N34" i="42"/>
  <c r="T34" i="42"/>
  <c r="Q34" i="42"/>
  <c r="R34" i="42"/>
  <c r="R102" i="42"/>
  <c r="M102" i="42"/>
  <c r="P102" i="42"/>
  <c r="N102" i="42"/>
  <c r="S102" i="42"/>
  <c r="Q102" i="42"/>
  <c r="T102" i="42"/>
  <c r="U102" i="42"/>
  <c r="O102" i="42"/>
  <c r="U170" i="42"/>
  <c r="T170" i="42"/>
  <c r="O170" i="42"/>
  <c r="P170" i="42"/>
  <c r="N170" i="42"/>
  <c r="M170" i="42"/>
  <c r="Q170" i="42"/>
  <c r="R170" i="42"/>
  <c r="S170" i="42"/>
  <c r="R158" i="42"/>
  <c r="O158" i="42"/>
  <c r="Q158" i="42"/>
  <c r="N158" i="42"/>
  <c r="U158" i="42"/>
  <c r="S158" i="42"/>
  <c r="T158" i="42"/>
  <c r="M158" i="42"/>
  <c r="P158" i="42"/>
  <c r="U24" i="42"/>
  <c r="Q24" i="42"/>
  <c r="S24" i="42"/>
  <c r="P24" i="42"/>
  <c r="R24" i="42"/>
  <c r="M24" i="42"/>
  <c r="O24" i="42"/>
  <c r="N24" i="42"/>
  <c r="T24" i="42"/>
  <c r="N71" i="42"/>
  <c r="O71" i="42"/>
  <c r="M71" i="42"/>
  <c r="S71" i="42"/>
  <c r="R71" i="42"/>
  <c r="T71" i="42"/>
  <c r="U71" i="42"/>
  <c r="P71" i="42"/>
  <c r="Q71" i="42"/>
  <c r="P44" i="42"/>
  <c r="U44" i="42"/>
  <c r="M44" i="42"/>
  <c r="T44" i="42"/>
  <c r="Q44" i="42"/>
  <c r="N44" i="42"/>
  <c r="R44" i="42"/>
  <c r="S44" i="42"/>
  <c r="O44" i="42"/>
  <c r="AP127" i="40"/>
  <c r="W127" i="40" s="1"/>
  <c r="AP111" i="40"/>
  <c r="AP47" i="40"/>
  <c r="Y47" i="40" s="1"/>
  <c r="T91" i="42"/>
  <c r="M91" i="42"/>
  <c r="P91" i="42"/>
  <c r="U91" i="42"/>
  <c r="Q91" i="42"/>
  <c r="O91" i="42"/>
  <c r="R91" i="42"/>
  <c r="N91" i="42"/>
  <c r="S91" i="42"/>
  <c r="U42" i="42"/>
  <c r="P42" i="42"/>
  <c r="M42" i="42"/>
  <c r="Q42" i="42"/>
  <c r="S42" i="42"/>
  <c r="T42" i="42"/>
  <c r="R42" i="42"/>
  <c r="N42" i="42"/>
  <c r="O42" i="42"/>
  <c r="U83" i="42"/>
  <c r="P83" i="42"/>
  <c r="T83" i="42"/>
  <c r="N83" i="42"/>
  <c r="S83" i="42"/>
  <c r="R83" i="42"/>
  <c r="O83" i="42"/>
  <c r="M83" i="42"/>
  <c r="Q83" i="42"/>
  <c r="AP39" i="40"/>
  <c r="AH39" i="40" s="1"/>
  <c r="Q123" i="42"/>
  <c r="T123" i="42"/>
  <c r="U123" i="42"/>
  <c r="O123" i="42"/>
  <c r="R123" i="42"/>
  <c r="S123" i="42"/>
  <c r="P123" i="42"/>
  <c r="N123" i="42"/>
  <c r="M123" i="42"/>
  <c r="S11" i="42"/>
  <c r="M11" i="42"/>
  <c r="N11" i="42"/>
  <c r="T11" i="42"/>
  <c r="P11" i="42"/>
  <c r="U11" i="42"/>
  <c r="R11" i="42"/>
  <c r="O11" i="42"/>
  <c r="Q11" i="42"/>
  <c r="R36" i="42"/>
  <c r="T36" i="42"/>
  <c r="M36" i="42"/>
  <c r="N36" i="42"/>
  <c r="O36" i="42"/>
  <c r="S36" i="42"/>
  <c r="U36" i="42"/>
  <c r="P36" i="42"/>
  <c r="Q36" i="42"/>
  <c r="T57" i="42"/>
  <c r="R57" i="42"/>
  <c r="S57" i="42"/>
  <c r="Q57" i="42"/>
  <c r="U57" i="42"/>
  <c r="M57" i="42"/>
  <c r="N57" i="42"/>
  <c r="P57" i="42"/>
  <c r="O57" i="42"/>
  <c r="M22" i="42"/>
  <c r="O22" i="42"/>
  <c r="P22" i="42"/>
  <c r="S22" i="42"/>
  <c r="R22" i="42"/>
  <c r="Q22" i="42"/>
  <c r="U22" i="42"/>
  <c r="N22" i="42"/>
  <c r="T22" i="42"/>
  <c r="T79" i="42"/>
  <c r="S79" i="42"/>
  <c r="N79" i="42"/>
  <c r="U79" i="42"/>
  <c r="O79" i="42"/>
  <c r="P79" i="42"/>
  <c r="Q79" i="42"/>
  <c r="M79" i="42"/>
  <c r="R79" i="42"/>
  <c r="T136" i="42"/>
  <c r="R136" i="42"/>
  <c r="M136" i="42"/>
  <c r="S136" i="42"/>
  <c r="Q136" i="42"/>
  <c r="P136" i="42"/>
  <c r="N136" i="42"/>
  <c r="U136" i="42"/>
  <c r="O136" i="42"/>
  <c r="T21" i="42"/>
  <c r="U21" i="42"/>
  <c r="Q21" i="42"/>
  <c r="R21" i="42"/>
  <c r="N21" i="42"/>
  <c r="M21" i="42"/>
  <c r="S21" i="42"/>
  <c r="P21" i="42"/>
  <c r="O21" i="42"/>
  <c r="T30" i="42"/>
  <c r="N30" i="42"/>
  <c r="R30" i="42"/>
  <c r="P30" i="42"/>
  <c r="U30" i="42"/>
  <c r="S30" i="42"/>
  <c r="Q30" i="42"/>
  <c r="M30" i="42"/>
  <c r="O30" i="42"/>
  <c r="AP159" i="40"/>
  <c r="AN159" i="40" s="1"/>
  <c r="AP166" i="40"/>
  <c r="AJ166" i="40" s="1"/>
  <c r="AP10" i="40"/>
  <c r="AP152" i="40"/>
  <c r="AP73" i="40"/>
  <c r="Y73" i="40" s="1"/>
  <c r="AP27" i="40"/>
  <c r="AP108" i="40"/>
  <c r="AP45" i="40"/>
  <c r="AG45" i="40" s="1"/>
  <c r="AP156" i="40"/>
  <c r="Z156" i="40" s="1"/>
  <c r="N48" i="23"/>
  <c r="O48" i="23"/>
  <c r="S48" i="23"/>
  <c r="M48" i="23"/>
  <c r="U48" i="23"/>
  <c r="R48" i="23"/>
  <c r="T48" i="23"/>
  <c r="Q48" i="23"/>
  <c r="P48" i="23"/>
  <c r="M89" i="26"/>
  <c r="T89" i="26"/>
  <c r="U89" i="26"/>
  <c r="P89" i="26"/>
  <c r="R89" i="26"/>
  <c r="O89" i="26"/>
  <c r="Q89" i="26"/>
  <c r="N89" i="26"/>
  <c r="S89" i="26"/>
  <c r="U23" i="26"/>
  <c r="O23" i="26"/>
  <c r="Q23" i="26"/>
  <c r="N23" i="26"/>
  <c r="M23" i="26"/>
  <c r="R23" i="26"/>
  <c r="T23" i="26"/>
  <c r="S23" i="26"/>
  <c r="P23" i="26"/>
  <c r="M66" i="26"/>
  <c r="P66" i="26"/>
  <c r="Q66" i="26"/>
  <c r="U66" i="26"/>
  <c r="R66" i="26"/>
  <c r="O66" i="26"/>
  <c r="S66" i="26"/>
  <c r="T66" i="26"/>
  <c r="N66" i="26"/>
  <c r="F12" i="42"/>
  <c r="D12" i="42"/>
  <c r="I12" i="42"/>
  <c r="J12" i="42"/>
  <c r="H12" i="42"/>
  <c r="E12" i="42"/>
  <c r="K12" i="42"/>
  <c r="C12" i="42"/>
  <c r="G12" i="42"/>
  <c r="K78" i="41"/>
  <c r="C78" i="41"/>
  <c r="J78" i="41"/>
  <c r="H78" i="41"/>
  <c r="D78" i="41"/>
  <c r="I78" i="41"/>
  <c r="G78" i="41"/>
  <c r="E78" i="41"/>
  <c r="F78" i="41"/>
  <c r="K76" i="42"/>
  <c r="E76" i="42"/>
  <c r="I76" i="42"/>
  <c r="C76" i="42"/>
  <c r="F76" i="42"/>
  <c r="J76" i="42"/>
  <c r="G76" i="42"/>
  <c r="H76" i="42"/>
  <c r="D76" i="42"/>
  <c r="AP87" i="26"/>
  <c r="AI87" i="26" s="1"/>
  <c r="P124" i="26"/>
  <c r="N124" i="26"/>
  <c r="T124" i="26"/>
  <c r="U124" i="26"/>
  <c r="R124" i="26"/>
  <c r="S124" i="26"/>
  <c r="M124" i="26"/>
  <c r="Q124" i="26"/>
  <c r="O124" i="26"/>
  <c r="T152" i="26"/>
  <c r="U152" i="26"/>
  <c r="M152" i="26"/>
  <c r="N152" i="26"/>
  <c r="Q152" i="26"/>
  <c r="P152" i="26"/>
  <c r="S152" i="26"/>
  <c r="O152" i="26"/>
  <c r="R152" i="26"/>
  <c r="N35" i="23"/>
  <c r="U35" i="23"/>
  <c r="R35" i="23"/>
  <c r="Q35" i="23"/>
  <c r="S35" i="23"/>
  <c r="O35" i="23"/>
  <c r="T35" i="23"/>
  <c r="P35" i="23"/>
  <c r="M35" i="23"/>
  <c r="R47" i="26"/>
  <c r="P47" i="26"/>
  <c r="S47" i="26"/>
  <c r="Q47" i="26"/>
  <c r="M47" i="26"/>
  <c r="U47" i="26"/>
  <c r="N47" i="26"/>
  <c r="O47" i="26"/>
  <c r="T47" i="26"/>
  <c r="Q69" i="23"/>
  <c r="R69" i="23"/>
  <c r="N69" i="23"/>
  <c r="O69" i="23"/>
  <c r="T69" i="23"/>
  <c r="P69" i="23"/>
  <c r="S69" i="23"/>
  <c r="U69" i="23"/>
  <c r="M69" i="23"/>
  <c r="M128" i="26"/>
  <c r="P128" i="26"/>
  <c r="R128" i="26"/>
  <c r="U128" i="26"/>
  <c r="O128" i="26"/>
  <c r="S128" i="26"/>
  <c r="T128" i="26"/>
  <c r="N128" i="26"/>
  <c r="Q128" i="26"/>
  <c r="AP45" i="26"/>
  <c r="AB45" i="26" s="1"/>
  <c r="AP133" i="26"/>
  <c r="J177" i="41"/>
  <c r="K177" i="41"/>
  <c r="I177" i="41"/>
  <c r="H177" i="41"/>
  <c r="G177" i="41"/>
  <c r="C177" i="41"/>
  <c r="D177" i="41"/>
  <c r="E177" i="41"/>
  <c r="F177" i="41"/>
  <c r="F99" i="42"/>
  <c r="J99" i="42"/>
  <c r="E99" i="42"/>
  <c r="I99" i="42"/>
  <c r="K99" i="42"/>
  <c r="D99" i="42"/>
  <c r="G99" i="42"/>
  <c r="H99" i="42"/>
  <c r="C99" i="42"/>
  <c r="AP40" i="26"/>
  <c r="AK40" i="26" s="1"/>
  <c r="AP138" i="26"/>
  <c r="AF138" i="26" s="1"/>
  <c r="Q114" i="23"/>
  <c r="M114" i="23"/>
  <c r="P114" i="23"/>
  <c r="O114" i="23"/>
  <c r="N114" i="23"/>
  <c r="T114" i="23"/>
  <c r="U114" i="23"/>
  <c r="R114" i="23"/>
  <c r="S114" i="23"/>
  <c r="D62" i="28"/>
  <c r="K62" i="28"/>
  <c r="J62" i="28"/>
  <c r="C62" i="28"/>
  <c r="F62" i="28"/>
  <c r="I62" i="28"/>
  <c r="E62" i="28"/>
  <c r="H62" i="28"/>
  <c r="G62" i="28"/>
  <c r="J156" i="40"/>
  <c r="C156" i="40"/>
  <c r="H156" i="40"/>
  <c r="I156" i="40"/>
  <c r="E156" i="40"/>
  <c r="G156" i="40"/>
  <c r="F156" i="40"/>
  <c r="D156" i="40"/>
  <c r="K156" i="40"/>
  <c r="J170" i="41"/>
  <c r="E170" i="41"/>
  <c r="F170" i="41"/>
  <c r="C170" i="41"/>
  <c r="G170" i="41"/>
  <c r="I170" i="41"/>
  <c r="K170" i="41"/>
  <c r="H170" i="41"/>
  <c r="D170" i="41"/>
  <c r="G151" i="42"/>
  <c r="C151" i="42"/>
  <c r="D151" i="42"/>
  <c r="K151" i="42"/>
  <c r="E151" i="42"/>
  <c r="F151" i="42"/>
  <c r="H151" i="42"/>
  <c r="I151" i="42"/>
  <c r="J151" i="42"/>
  <c r="G15" i="42"/>
  <c r="D15" i="42"/>
  <c r="K15" i="42"/>
  <c r="E15" i="42"/>
  <c r="I15" i="42"/>
  <c r="C15" i="42"/>
  <c r="F15" i="42"/>
  <c r="J15" i="42"/>
  <c r="H15" i="42"/>
  <c r="H97" i="42"/>
  <c r="E97" i="42"/>
  <c r="G97" i="42"/>
  <c r="J97" i="42"/>
  <c r="K97" i="42"/>
  <c r="D97" i="42"/>
  <c r="I97" i="42"/>
  <c r="F97" i="42"/>
  <c r="C97" i="42"/>
  <c r="H110" i="41"/>
  <c r="C110" i="41"/>
  <c r="F110" i="41"/>
  <c r="G110" i="41"/>
  <c r="E110" i="41"/>
  <c r="D110" i="41"/>
  <c r="J110" i="41"/>
  <c r="I110" i="41"/>
  <c r="K110" i="41"/>
  <c r="R30" i="26"/>
  <c r="P30" i="26"/>
  <c r="M30" i="26"/>
  <c r="N30" i="26"/>
  <c r="U30" i="26"/>
  <c r="T30" i="26"/>
  <c r="Q30" i="26"/>
  <c r="S30" i="26"/>
  <c r="O30" i="26"/>
  <c r="N119" i="26"/>
  <c r="R119" i="26"/>
  <c r="T119" i="26"/>
  <c r="Q119" i="26"/>
  <c r="U119" i="26"/>
  <c r="M119" i="26"/>
  <c r="S119" i="26"/>
  <c r="P119" i="26"/>
  <c r="O119" i="26"/>
  <c r="O21" i="26"/>
  <c r="U21" i="26"/>
  <c r="R21" i="26"/>
  <c r="T21" i="26"/>
  <c r="Q21" i="26"/>
  <c r="P21" i="26"/>
  <c r="N21" i="26"/>
  <c r="M21" i="26"/>
  <c r="S21" i="26"/>
  <c r="S109" i="23"/>
  <c r="T109" i="23"/>
  <c r="N109" i="23"/>
  <c r="R109" i="23"/>
  <c r="P109" i="23"/>
  <c r="Q109" i="23"/>
  <c r="U109" i="23"/>
  <c r="M109" i="23"/>
  <c r="O109" i="23"/>
  <c r="T11" i="23"/>
  <c r="O11" i="23"/>
  <c r="M11" i="23"/>
  <c r="R11" i="23"/>
  <c r="U11" i="23"/>
  <c r="P11" i="23"/>
  <c r="Q11" i="23"/>
  <c r="N11" i="23"/>
  <c r="S11" i="23"/>
  <c r="T17" i="23"/>
  <c r="M17" i="23"/>
  <c r="S17" i="23"/>
  <c r="O17" i="23"/>
  <c r="R17" i="23"/>
  <c r="P17" i="23"/>
  <c r="N17" i="23"/>
  <c r="Q17" i="23"/>
  <c r="U17" i="23"/>
  <c r="U75" i="26"/>
  <c r="R75" i="26"/>
  <c r="S75" i="26"/>
  <c r="P75" i="26"/>
  <c r="Q75" i="26"/>
  <c r="M75" i="26"/>
  <c r="T75" i="26"/>
  <c r="O75" i="26"/>
  <c r="N75" i="26"/>
  <c r="AP165" i="26"/>
  <c r="AN165" i="26" s="1"/>
  <c r="N42" i="26"/>
  <c r="T42" i="26"/>
  <c r="P42" i="26"/>
  <c r="S42" i="26"/>
  <c r="U42" i="26"/>
  <c r="Q42" i="26"/>
  <c r="R42" i="26"/>
  <c r="M42" i="26"/>
  <c r="O42" i="26"/>
  <c r="E40" i="42"/>
  <c r="K40" i="42"/>
  <c r="C40" i="42"/>
  <c r="D40" i="42"/>
  <c r="H40" i="42"/>
  <c r="F40" i="42"/>
  <c r="J40" i="42"/>
  <c r="G40" i="42"/>
  <c r="I40" i="42"/>
  <c r="K78" i="42"/>
  <c r="D78" i="42"/>
  <c r="H78" i="42"/>
  <c r="J78" i="42"/>
  <c r="F78" i="42"/>
  <c r="C78" i="42"/>
  <c r="E78" i="42"/>
  <c r="I78" i="42"/>
  <c r="G78" i="42"/>
  <c r="M154" i="26"/>
  <c r="Q154" i="26"/>
  <c r="O154" i="26"/>
  <c r="T154" i="26"/>
  <c r="U154" i="26"/>
  <c r="N154" i="26"/>
  <c r="P154" i="26"/>
  <c r="R154" i="26"/>
  <c r="S154" i="26"/>
  <c r="AP58" i="26"/>
  <c r="M35" i="26"/>
  <c r="T35" i="26"/>
  <c r="N35" i="26"/>
  <c r="S35" i="26"/>
  <c r="P35" i="26"/>
  <c r="R35" i="26"/>
  <c r="U35" i="26"/>
  <c r="O35" i="26"/>
  <c r="Q35" i="26"/>
  <c r="S137" i="23"/>
  <c r="Q137" i="23"/>
  <c r="T137" i="23"/>
  <c r="R137" i="23"/>
  <c r="P137" i="23"/>
  <c r="N137" i="23"/>
  <c r="U137" i="23"/>
  <c r="M137" i="23"/>
  <c r="O137" i="23"/>
  <c r="AP115" i="26"/>
  <c r="S80" i="23"/>
  <c r="Q80" i="23"/>
  <c r="N80" i="23"/>
  <c r="M80" i="23"/>
  <c r="O80" i="23"/>
  <c r="U80" i="23"/>
  <c r="R80" i="23"/>
  <c r="T80" i="23"/>
  <c r="P80" i="23"/>
  <c r="U39" i="26"/>
  <c r="O39" i="26"/>
  <c r="R39" i="26"/>
  <c r="N39" i="26"/>
  <c r="P39" i="26"/>
  <c r="T39" i="26"/>
  <c r="M39" i="26"/>
  <c r="S39" i="26"/>
  <c r="Q39" i="26"/>
  <c r="O52" i="23"/>
  <c r="P52" i="23"/>
  <c r="N52" i="23"/>
  <c r="Q52" i="23"/>
  <c r="S52" i="23"/>
  <c r="T52" i="23"/>
  <c r="U52" i="23"/>
  <c r="M52" i="23"/>
  <c r="R52" i="23"/>
  <c r="T61" i="25"/>
  <c r="M61" i="25"/>
  <c r="P61" i="25"/>
  <c r="N61" i="25"/>
  <c r="Q61" i="25"/>
  <c r="S61" i="25"/>
  <c r="O61" i="25"/>
  <c r="R61" i="25"/>
  <c r="U61" i="25"/>
  <c r="K106" i="41"/>
  <c r="C106" i="41"/>
  <c r="D106" i="41"/>
  <c r="I106" i="41"/>
  <c r="F106" i="41"/>
  <c r="H106" i="41"/>
  <c r="G106" i="41"/>
  <c r="E106" i="41"/>
  <c r="J106" i="41"/>
  <c r="D140" i="42"/>
  <c r="C140" i="42"/>
  <c r="J140" i="42"/>
  <c r="F140" i="42"/>
  <c r="I140" i="42"/>
  <c r="K140" i="42"/>
  <c r="E140" i="42"/>
  <c r="G140" i="42"/>
  <c r="H140" i="42"/>
  <c r="Q54" i="26"/>
  <c r="U54" i="26"/>
  <c r="O54" i="26"/>
  <c r="T54" i="26"/>
  <c r="M54" i="26"/>
  <c r="N54" i="26"/>
  <c r="S54" i="26"/>
  <c r="P54" i="26"/>
  <c r="R54" i="26"/>
  <c r="T34" i="26"/>
  <c r="S34" i="26"/>
  <c r="Q34" i="26"/>
  <c r="M34" i="26"/>
  <c r="O34" i="26"/>
  <c r="P34" i="26"/>
  <c r="N34" i="26"/>
  <c r="U34" i="26"/>
  <c r="R34" i="26"/>
  <c r="AP66" i="26"/>
  <c r="T106" i="23"/>
  <c r="S106" i="23"/>
  <c r="R106" i="23"/>
  <c r="N106" i="23"/>
  <c r="O106" i="23"/>
  <c r="Q106" i="23"/>
  <c r="M106" i="23"/>
  <c r="P106" i="23"/>
  <c r="U106" i="23"/>
  <c r="U45" i="23"/>
  <c r="R45" i="23"/>
  <c r="M45" i="23"/>
  <c r="O45" i="23"/>
  <c r="N45" i="23"/>
  <c r="T45" i="23"/>
  <c r="Q45" i="23"/>
  <c r="P45" i="23"/>
  <c r="S45" i="23"/>
  <c r="N7" i="26"/>
  <c r="M7" i="26"/>
  <c r="R7" i="26"/>
  <c r="S7" i="26"/>
  <c r="O7" i="26"/>
  <c r="Q7" i="26"/>
  <c r="P7" i="26"/>
  <c r="T7" i="26"/>
  <c r="U7" i="26"/>
  <c r="T52" i="26"/>
  <c r="S52" i="26"/>
  <c r="M52" i="26"/>
  <c r="Q52" i="26"/>
  <c r="R52" i="26"/>
  <c r="U52" i="26"/>
  <c r="P52" i="26"/>
  <c r="O52" i="26"/>
  <c r="N52" i="26"/>
  <c r="M72" i="23"/>
  <c r="N72" i="23"/>
  <c r="T72" i="23"/>
  <c r="P72" i="23"/>
  <c r="R72" i="23"/>
  <c r="S72" i="23"/>
  <c r="Q72" i="23"/>
  <c r="O72" i="23"/>
  <c r="U72" i="23"/>
  <c r="M113" i="23"/>
  <c r="R113" i="23"/>
  <c r="Q113" i="23"/>
  <c r="P113" i="23"/>
  <c r="O113" i="23"/>
  <c r="T113" i="23"/>
  <c r="S113" i="23"/>
  <c r="U113" i="23"/>
  <c r="N113" i="23"/>
  <c r="G174" i="42"/>
  <c r="D174" i="42"/>
  <c r="I174" i="42"/>
  <c r="K174" i="42"/>
  <c r="F174" i="42"/>
  <c r="H174" i="42"/>
  <c r="C174" i="42"/>
  <c r="J174" i="42"/>
  <c r="E174" i="42"/>
  <c r="C59" i="42"/>
  <c r="D59" i="42"/>
  <c r="K59" i="42"/>
  <c r="E59" i="42"/>
  <c r="G59" i="42"/>
  <c r="J59" i="42"/>
  <c r="F59" i="42"/>
  <c r="I59" i="42"/>
  <c r="H59" i="42"/>
  <c r="I162" i="42"/>
  <c r="J162" i="42"/>
  <c r="D162" i="42"/>
  <c r="F162" i="42"/>
  <c r="K162" i="42"/>
  <c r="H162" i="42"/>
  <c r="C162" i="42"/>
  <c r="E162" i="42"/>
  <c r="G162" i="42"/>
  <c r="N173" i="26"/>
  <c r="P173" i="26"/>
  <c r="M173" i="26"/>
  <c r="U173" i="26"/>
  <c r="O173" i="26"/>
  <c r="T173" i="26"/>
  <c r="Q173" i="26"/>
  <c r="S173" i="26"/>
  <c r="R173" i="26"/>
  <c r="T149" i="26"/>
  <c r="Q149" i="26"/>
  <c r="S149" i="26"/>
  <c r="R149" i="26"/>
  <c r="M149" i="26"/>
  <c r="P149" i="26"/>
  <c r="O149" i="26"/>
  <c r="N149" i="26"/>
  <c r="U149" i="26"/>
  <c r="AP91" i="26"/>
  <c r="AP93" i="26"/>
  <c r="AG93" i="26" s="1"/>
  <c r="M157" i="26"/>
  <c r="U157" i="26"/>
  <c r="T157" i="26"/>
  <c r="N157" i="26"/>
  <c r="R157" i="26"/>
  <c r="O157" i="26"/>
  <c r="P157" i="26"/>
  <c r="Q157" i="26"/>
  <c r="S157" i="26"/>
  <c r="O13" i="23"/>
  <c r="S13" i="23"/>
  <c r="N13" i="23"/>
  <c r="Q13" i="23"/>
  <c r="U13" i="23"/>
  <c r="M13" i="23"/>
  <c r="P13" i="23"/>
  <c r="T13" i="23"/>
  <c r="R13" i="23"/>
  <c r="AP160" i="26"/>
  <c r="O56" i="23"/>
  <c r="R56" i="23"/>
  <c r="M56" i="23"/>
  <c r="P56" i="23"/>
  <c r="N56" i="23"/>
  <c r="S56" i="23"/>
  <c r="T56" i="23"/>
  <c r="Q56" i="23"/>
  <c r="U56" i="23"/>
  <c r="N117" i="23"/>
  <c r="R117" i="23"/>
  <c r="S117" i="23"/>
  <c r="M117" i="23"/>
  <c r="Q117" i="23"/>
  <c r="P117" i="23"/>
  <c r="T117" i="23"/>
  <c r="U117" i="23"/>
  <c r="O117" i="23"/>
  <c r="R157" i="23"/>
  <c r="M157" i="23"/>
  <c r="N157" i="23"/>
  <c r="T157" i="23"/>
  <c r="U157" i="23"/>
  <c r="O157" i="23"/>
  <c r="S157" i="23"/>
  <c r="Q157" i="23"/>
  <c r="P157" i="23"/>
  <c r="R50" i="23"/>
  <c r="S50" i="23"/>
  <c r="O50" i="23"/>
  <c r="P50" i="23"/>
  <c r="Q50" i="23"/>
  <c r="T50" i="23"/>
  <c r="M50" i="23"/>
  <c r="N50" i="23"/>
  <c r="U50" i="23"/>
  <c r="Q96" i="23"/>
  <c r="T96" i="23"/>
  <c r="S96" i="23"/>
  <c r="O96" i="23"/>
  <c r="R96" i="23"/>
  <c r="U96" i="23"/>
  <c r="P96" i="23"/>
  <c r="M96" i="23"/>
  <c r="N96" i="23"/>
  <c r="H143" i="42"/>
  <c r="C143" i="42"/>
  <c r="E143" i="42"/>
  <c r="D143" i="42"/>
  <c r="F143" i="42"/>
  <c r="K143" i="42"/>
  <c r="G143" i="42"/>
  <c r="J143" i="42"/>
  <c r="I143" i="42"/>
  <c r="J109" i="42"/>
  <c r="C109" i="42"/>
  <c r="D109" i="42"/>
  <c r="E109" i="42"/>
  <c r="I109" i="42"/>
  <c r="H109" i="42"/>
  <c r="K109" i="42"/>
  <c r="G109" i="42"/>
  <c r="F109" i="42"/>
  <c r="G72" i="42"/>
  <c r="I72" i="42"/>
  <c r="J72" i="42"/>
  <c r="D72" i="42"/>
  <c r="E72" i="42"/>
  <c r="C72" i="42"/>
  <c r="H72" i="42"/>
  <c r="K72" i="42"/>
  <c r="F72" i="42"/>
  <c r="AP13" i="26"/>
  <c r="AA13" i="26" s="1"/>
  <c r="N30" i="23"/>
  <c r="Q30" i="23"/>
  <c r="P30" i="23"/>
  <c r="O30" i="23"/>
  <c r="M30" i="23"/>
  <c r="R30" i="23"/>
  <c r="T30" i="23"/>
  <c r="U30" i="23"/>
  <c r="S30" i="23"/>
  <c r="AP52" i="26"/>
  <c r="AJ52" i="26" s="1"/>
  <c r="AP55" i="26"/>
  <c r="W55" i="26" s="1"/>
  <c r="S82" i="23"/>
  <c r="Q82" i="23"/>
  <c r="R82" i="23"/>
  <c r="P82" i="23"/>
  <c r="O82" i="23"/>
  <c r="N82" i="23"/>
  <c r="U82" i="23"/>
  <c r="M82" i="23"/>
  <c r="T82" i="23"/>
  <c r="N143" i="26"/>
  <c r="R143" i="26"/>
  <c r="T143" i="26"/>
  <c r="Q143" i="26"/>
  <c r="U143" i="26"/>
  <c r="M143" i="26"/>
  <c r="O143" i="26"/>
  <c r="S143" i="26"/>
  <c r="P143" i="26"/>
  <c r="AP11" i="26"/>
  <c r="AH11" i="26" s="1"/>
  <c r="R176" i="23"/>
  <c r="S176" i="23"/>
  <c r="T176" i="23"/>
  <c r="Q176" i="23"/>
  <c r="M176" i="23"/>
  <c r="O176" i="23"/>
  <c r="U176" i="23"/>
  <c r="N176" i="23"/>
  <c r="P176" i="23"/>
  <c r="P126" i="26"/>
  <c r="S126" i="26"/>
  <c r="R126" i="26"/>
  <c r="M126" i="26"/>
  <c r="U126" i="26"/>
  <c r="T126" i="26"/>
  <c r="O126" i="26"/>
  <c r="Q126" i="26"/>
  <c r="N126" i="26"/>
  <c r="P40" i="26"/>
  <c r="N40" i="26"/>
  <c r="Q40" i="26"/>
  <c r="T40" i="26"/>
  <c r="U40" i="26"/>
  <c r="O40" i="26"/>
  <c r="M40" i="26"/>
  <c r="S40" i="26"/>
  <c r="R40" i="26"/>
  <c r="AP172" i="26"/>
  <c r="AI172" i="26" s="1"/>
  <c r="T40" i="23"/>
  <c r="R40" i="23"/>
  <c r="M40" i="23"/>
  <c r="N40" i="23"/>
  <c r="Q40" i="23"/>
  <c r="P40" i="23"/>
  <c r="O40" i="23"/>
  <c r="U40" i="23"/>
  <c r="S40" i="23"/>
  <c r="M38" i="23"/>
  <c r="R38" i="23"/>
  <c r="T38" i="23"/>
  <c r="N38" i="23"/>
  <c r="Q38" i="23"/>
  <c r="U38" i="23"/>
  <c r="O38" i="23"/>
  <c r="S38" i="23"/>
  <c r="P38" i="23"/>
  <c r="D86" i="41"/>
  <c r="H86" i="41"/>
  <c r="C86" i="41"/>
  <c r="G86" i="41"/>
  <c r="J86" i="41"/>
  <c r="I86" i="41"/>
  <c r="F86" i="41"/>
  <c r="K86" i="41"/>
  <c r="E86" i="41"/>
  <c r="H168" i="42"/>
  <c r="G168" i="42"/>
  <c r="I168" i="42"/>
  <c r="D168" i="42"/>
  <c r="J168" i="42"/>
  <c r="E168" i="42"/>
  <c r="C168" i="42"/>
  <c r="K168" i="42"/>
  <c r="F168" i="42"/>
  <c r="Q92" i="23"/>
  <c r="P92" i="23"/>
  <c r="U92" i="23"/>
  <c r="S92" i="23"/>
  <c r="T92" i="23"/>
  <c r="O92" i="23"/>
  <c r="N92" i="23"/>
  <c r="R92" i="23"/>
  <c r="M92" i="23"/>
  <c r="N118" i="26"/>
  <c r="T118" i="26"/>
  <c r="U118" i="26"/>
  <c r="S118" i="26"/>
  <c r="M118" i="26"/>
  <c r="O118" i="26"/>
  <c r="Q118" i="26"/>
  <c r="P118" i="26"/>
  <c r="R118" i="26"/>
  <c r="AP116" i="26"/>
  <c r="AE116" i="26" s="1"/>
  <c r="AP4" i="26"/>
  <c r="AA4" i="26" s="1"/>
  <c r="S113" i="26"/>
  <c r="O113" i="26"/>
  <c r="N113" i="26"/>
  <c r="P113" i="26"/>
  <c r="M113" i="26"/>
  <c r="Q113" i="26"/>
  <c r="U113" i="26"/>
  <c r="T113" i="26"/>
  <c r="R113" i="26"/>
  <c r="AP107" i="26"/>
  <c r="AD107" i="26" s="1"/>
  <c r="AP44" i="26"/>
  <c r="Y44" i="26" s="1"/>
  <c r="N78" i="23"/>
  <c r="Q78" i="23"/>
  <c r="O78" i="23"/>
  <c r="T78" i="23"/>
  <c r="P78" i="23"/>
  <c r="U78" i="23"/>
  <c r="S78" i="23"/>
  <c r="M78" i="23"/>
  <c r="R78" i="23"/>
  <c r="Q110" i="26"/>
  <c r="T110" i="26"/>
  <c r="R110" i="26"/>
  <c r="N110" i="26"/>
  <c r="S110" i="26"/>
  <c r="U110" i="26"/>
  <c r="P110" i="26"/>
  <c r="M110" i="26"/>
  <c r="O110" i="26"/>
  <c r="T69" i="26"/>
  <c r="M69" i="26"/>
  <c r="P69" i="26"/>
  <c r="R69" i="26"/>
  <c r="S69" i="26"/>
  <c r="Q69" i="26"/>
  <c r="U69" i="26"/>
  <c r="N69" i="26"/>
  <c r="O69" i="26"/>
  <c r="AP124" i="26"/>
  <c r="T111" i="26"/>
  <c r="N111" i="26"/>
  <c r="O111" i="26"/>
  <c r="M111" i="26"/>
  <c r="P111" i="26"/>
  <c r="U111" i="26"/>
  <c r="Q111" i="26"/>
  <c r="R111" i="26"/>
  <c r="S111" i="26"/>
  <c r="R18" i="26"/>
  <c r="P18" i="26"/>
  <c r="Q18" i="26"/>
  <c r="M18" i="26"/>
  <c r="T18" i="26"/>
  <c r="O18" i="26"/>
  <c r="U18" i="26"/>
  <c r="S18" i="26"/>
  <c r="N18" i="26"/>
  <c r="D175" i="42"/>
  <c r="C175" i="42"/>
  <c r="F175" i="42"/>
  <c r="I175" i="42"/>
  <c r="G175" i="42"/>
  <c r="E175" i="42"/>
  <c r="K175" i="42"/>
  <c r="J175" i="42"/>
  <c r="H175" i="42"/>
  <c r="F176" i="41"/>
  <c r="C176" i="41"/>
  <c r="I176" i="41"/>
  <c r="K176" i="41"/>
  <c r="G176" i="41"/>
  <c r="D176" i="41"/>
  <c r="H176" i="41"/>
  <c r="E176" i="41"/>
  <c r="J176" i="41"/>
  <c r="F20" i="42"/>
  <c r="H20" i="42"/>
  <c r="C20" i="42"/>
  <c r="G20" i="42"/>
  <c r="I20" i="42"/>
  <c r="J20" i="42"/>
  <c r="D20" i="42"/>
  <c r="E20" i="42"/>
  <c r="K20" i="42"/>
  <c r="Q98" i="23"/>
  <c r="U98" i="23"/>
  <c r="M98" i="23"/>
  <c r="R98" i="23"/>
  <c r="P98" i="23"/>
  <c r="N98" i="23"/>
  <c r="S98" i="23"/>
  <c r="O98" i="23"/>
  <c r="T98" i="23"/>
  <c r="O124" i="23"/>
  <c r="U124" i="23"/>
  <c r="T124" i="23"/>
  <c r="N124" i="23"/>
  <c r="S124" i="23"/>
  <c r="R124" i="23"/>
  <c r="M124" i="23"/>
  <c r="P124" i="23"/>
  <c r="Q124" i="23"/>
  <c r="S48" i="26"/>
  <c r="U48" i="26"/>
  <c r="Q48" i="26"/>
  <c r="R48" i="26"/>
  <c r="N48" i="26"/>
  <c r="P48" i="26"/>
  <c r="M48" i="26"/>
  <c r="T48" i="26"/>
  <c r="O48" i="26"/>
  <c r="U10" i="26"/>
  <c r="Q10" i="26"/>
  <c r="R10" i="26"/>
  <c r="M10" i="26"/>
  <c r="O10" i="26"/>
  <c r="N10" i="26"/>
  <c r="T10" i="26"/>
  <c r="S10" i="26"/>
  <c r="P10" i="26"/>
  <c r="O110" i="23"/>
  <c r="R110" i="23"/>
  <c r="P110" i="23"/>
  <c r="Q110" i="23"/>
  <c r="U110" i="23"/>
  <c r="T110" i="23"/>
  <c r="N110" i="23"/>
  <c r="M110" i="23"/>
  <c r="S110" i="23"/>
  <c r="R135" i="26"/>
  <c r="N135" i="26"/>
  <c r="T135" i="26"/>
  <c r="Q135" i="26"/>
  <c r="S135" i="26"/>
  <c r="U135" i="26"/>
  <c r="O135" i="26"/>
  <c r="P135" i="26"/>
  <c r="M135" i="26"/>
  <c r="S11" i="26"/>
  <c r="P11" i="26"/>
  <c r="Q11" i="26"/>
  <c r="R11" i="26"/>
  <c r="M11" i="26"/>
  <c r="O11" i="26"/>
  <c r="N11" i="26"/>
  <c r="T11" i="26"/>
  <c r="U11" i="26"/>
  <c r="S31" i="41"/>
  <c r="R31" i="41"/>
  <c r="T31" i="41"/>
  <c r="U31" i="41"/>
  <c r="P31" i="41"/>
  <c r="M31" i="41"/>
  <c r="Q31" i="41"/>
  <c r="O31" i="41"/>
  <c r="N31" i="41"/>
  <c r="Q159" i="41"/>
  <c r="P159" i="41"/>
  <c r="T159" i="41"/>
  <c r="R159" i="41"/>
  <c r="S159" i="41"/>
  <c r="N159" i="41"/>
  <c r="O159" i="41"/>
  <c r="M159" i="41"/>
  <c r="U159" i="41"/>
  <c r="Q160" i="41"/>
  <c r="P160" i="41"/>
  <c r="N160" i="41"/>
  <c r="M160" i="41"/>
  <c r="O160" i="41"/>
  <c r="R160" i="41"/>
  <c r="U160" i="41"/>
  <c r="T160" i="41"/>
  <c r="S160" i="41"/>
  <c r="AP31" i="41"/>
  <c r="P3" i="41"/>
  <c r="M3" i="41"/>
  <c r="R3" i="41"/>
  <c r="N3" i="41"/>
  <c r="T3" i="41"/>
  <c r="O3" i="41"/>
  <c r="S3" i="41"/>
  <c r="Q3" i="41"/>
  <c r="U3" i="41"/>
  <c r="M52" i="41"/>
  <c r="N52" i="41"/>
  <c r="Q52" i="41"/>
  <c r="O52" i="41"/>
  <c r="T52" i="41"/>
  <c r="P52" i="41"/>
  <c r="S52" i="41"/>
  <c r="R52" i="41"/>
  <c r="U52" i="41"/>
  <c r="O116" i="41"/>
  <c r="M116" i="41"/>
  <c r="R116" i="41"/>
  <c r="P116" i="41"/>
  <c r="U116" i="41"/>
  <c r="N116" i="41"/>
  <c r="Q116" i="41"/>
  <c r="S116" i="41"/>
  <c r="T116" i="41"/>
  <c r="Q5" i="41"/>
  <c r="P5" i="41"/>
  <c r="S5" i="41"/>
  <c r="N5" i="41"/>
  <c r="R5" i="41"/>
  <c r="O5" i="41"/>
  <c r="T5" i="41"/>
  <c r="M5" i="41"/>
  <c r="U5" i="41"/>
  <c r="U69" i="41"/>
  <c r="N69" i="41"/>
  <c r="T69" i="41"/>
  <c r="O69" i="41"/>
  <c r="S69" i="41"/>
  <c r="Q69" i="41"/>
  <c r="M69" i="41"/>
  <c r="P69" i="41"/>
  <c r="R69" i="41"/>
  <c r="T133" i="41"/>
  <c r="N133" i="41"/>
  <c r="R133" i="41"/>
  <c r="S133" i="41"/>
  <c r="P133" i="41"/>
  <c r="O133" i="41"/>
  <c r="M133" i="41"/>
  <c r="U133" i="41"/>
  <c r="Q133" i="41"/>
  <c r="O22" i="41"/>
  <c r="P22" i="41"/>
  <c r="Q22" i="41"/>
  <c r="T22" i="41"/>
  <c r="S22" i="41"/>
  <c r="M22" i="41"/>
  <c r="U22" i="41"/>
  <c r="R22" i="41"/>
  <c r="N22" i="41"/>
  <c r="U86" i="41"/>
  <c r="T86" i="41"/>
  <c r="P86" i="41"/>
  <c r="N86" i="41"/>
  <c r="M86" i="41"/>
  <c r="Q86" i="41"/>
  <c r="S86" i="41"/>
  <c r="O86" i="41"/>
  <c r="R86" i="41"/>
  <c r="Q150" i="41"/>
  <c r="N150" i="41"/>
  <c r="T150" i="41"/>
  <c r="U150" i="41"/>
  <c r="R150" i="41"/>
  <c r="M150" i="41"/>
  <c r="S150" i="41"/>
  <c r="P150" i="41"/>
  <c r="O150" i="41"/>
  <c r="AP35" i="41"/>
  <c r="AP99" i="41"/>
  <c r="AP163" i="41"/>
  <c r="AP158" i="41"/>
  <c r="AP60" i="41"/>
  <c r="AP124" i="41"/>
  <c r="AJ124" i="41" s="1"/>
  <c r="AP34" i="41"/>
  <c r="AP21" i="41"/>
  <c r="AG21" i="41" s="1"/>
  <c r="AP85" i="41"/>
  <c r="AP149" i="41"/>
  <c r="AP106" i="41"/>
  <c r="Q16" i="41"/>
  <c r="T16" i="41"/>
  <c r="P16" i="41"/>
  <c r="O16" i="41"/>
  <c r="M16" i="41"/>
  <c r="R16" i="41"/>
  <c r="S16" i="41"/>
  <c r="N16" i="41"/>
  <c r="U16" i="41"/>
  <c r="T49" i="41"/>
  <c r="S49" i="41"/>
  <c r="Q49" i="41"/>
  <c r="M49" i="41"/>
  <c r="P49" i="41"/>
  <c r="O49" i="41"/>
  <c r="R49" i="41"/>
  <c r="N49" i="41"/>
  <c r="U49" i="41"/>
  <c r="P66" i="41"/>
  <c r="S66" i="41"/>
  <c r="O66" i="41"/>
  <c r="T66" i="41"/>
  <c r="R66" i="41"/>
  <c r="M66" i="41"/>
  <c r="Q66" i="41"/>
  <c r="N66" i="41"/>
  <c r="U66" i="41"/>
  <c r="AP63" i="41"/>
  <c r="AP50" i="41"/>
  <c r="AP104" i="41"/>
  <c r="AP166" i="41"/>
  <c r="Y166" i="41" s="1"/>
  <c r="AP129" i="41"/>
  <c r="Q19" i="41"/>
  <c r="O19" i="41"/>
  <c r="R19" i="41"/>
  <c r="N19" i="41"/>
  <c r="P19" i="41"/>
  <c r="S19" i="41"/>
  <c r="U19" i="41"/>
  <c r="T19" i="41"/>
  <c r="M19" i="41"/>
  <c r="Q36" i="41"/>
  <c r="U36" i="41"/>
  <c r="T36" i="41"/>
  <c r="O36" i="41"/>
  <c r="N36" i="41"/>
  <c r="R36" i="41"/>
  <c r="P36" i="41"/>
  <c r="S36" i="41"/>
  <c r="M36" i="41"/>
  <c r="N55" i="41"/>
  <c r="P55" i="41"/>
  <c r="O55" i="41"/>
  <c r="M55" i="41"/>
  <c r="S55" i="41"/>
  <c r="U55" i="41"/>
  <c r="Q55" i="41"/>
  <c r="R55" i="41"/>
  <c r="T55" i="41"/>
  <c r="M119" i="41"/>
  <c r="N119" i="41"/>
  <c r="Q119" i="41"/>
  <c r="S119" i="41"/>
  <c r="R119" i="41"/>
  <c r="P119" i="41"/>
  <c r="U119" i="41"/>
  <c r="O119" i="41"/>
  <c r="T119" i="41"/>
  <c r="T8" i="41"/>
  <c r="O8" i="41"/>
  <c r="U8" i="41"/>
  <c r="S8" i="41"/>
  <c r="N8" i="41"/>
  <c r="Q8" i="41"/>
  <c r="R8" i="41"/>
  <c r="M8" i="41"/>
  <c r="P8" i="41"/>
  <c r="M72" i="41"/>
  <c r="Q72" i="41"/>
  <c r="U72" i="41"/>
  <c r="P72" i="41"/>
  <c r="S72" i="41"/>
  <c r="T72" i="41"/>
  <c r="O72" i="41"/>
  <c r="N72" i="41"/>
  <c r="R72" i="41"/>
  <c r="U136" i="41"/>
  <c r="T136" i="41"/>
  <c r="O136" i="41"/>
  <c r="S136" i="41"/>
  <c r="Q136" i="41"/>
  <c r="P136" i="41"/>
  <c r="M136" i="41"/>
  <c r="R136" i="41"/>
  <c r="N136" i="41"/>
  <c r="Q25" i="41"/>
  <c r="O25" i="41"/>
  <c r="S25" i="41"/>
  <c r="N25" i="41"/>
  <c r="U25" i="41"/>
  <c r="R25" i="41"/>
  <c r="T25" i="41"/>
  <c r="P25" i="41"/>
  <c r="M25" i="41"/>
  <c r="S89" i="41"/>
  <c r="M89" i="41"/>
  <c r="R89" i="41"/>
  <c r="T89" i="41"/>
  <c r="Q89" i="41"/>
  <c r="U89" i="41"/>
  <c r="N89" i="41"/>
  <c r="P89" i="41"/>
  <c r="O89" i="41"/>
  <c r="U153" i="41"/>
  <c r="R153" i="41"/>
  <c r="S153" i="41"/>
  <c r="T153" i="41"/>
  <c r="Q153" i="41"/>
  <c r="M153" i="41"/>
  <c r="O153" i="41"/>
  <c r="N153" i="41"/>
  <c r="P153" i="41"/>
  <c r="O42" i="41"/>
  <c r="N42" i="41"/>
  <c r="S42" i="41"/>
  <c r="T42" i="41"/>
  <c r="M42" i="41"/>
  <c r="R42" i="41"/>
  <c r="Q42" i="41"/>
  <c r="U42" i="41"/>
  <c r="P42" i="41"/>
  <c r="M106" i="41"/>
  <c r="N106" i="41"/>
  <c r="Q106" i="41"/>
  <c r="O106" i="41"/>
  <c r="R106" i="41"/>
  <c r="U106" i="41"/>
  <c r="T106" i="41"/>
  <c r="S106" i="41"/>
  <c r="P106" i="41"/>
  <c r="R170" i="41"/>
  <c r="M170" i="41"/>
  <c r="O170" i="41"/>
  <c r="P170" i="41"/>
  <c r="S170" i="41"/>
  <c r="Q170" i="41"/>
  <c r="U170" i="41"/>
  <c r="T170" i="41"/>
  <c r="N170" i="41"/>
  <c r="AP55" i="41"/>
  <c r="AP119" i="41"/>
  <c r="W119" i="41" s="1"/>
  <c r="AP18" i="41"/>
  <c r="AP16" i="41"/>
  <c r="AL16" i="41" s="1"/>
  <c r="AP80" i="41"/>
  <c r="AP144" i="41"/>
  <c r="W144" i="41" s="1"/>
  <c r="AP90" i="41"/>
  <c r="AP41" i="41"/>
  <c r="W41" i="41" s="1"/>
  <c r="AP105" i="41"/>
  <c r="AP169" i="41"/>
  <c r="W169" i="41" s="1"/>
  <c r="AP162" i="41"/>
  <c r="R48" i="41"/>
  <c r="Q48" i="41"/>
  <c r="T48" i="41"/>
  <c r="N48" i="41"/>
  <c r="S48" i="41"/>
  <c r="O48" i="41"/>
  <c r="P48" i="41"/>
  <c r="M48" i="41"/>
  <c r="U48" i="41"/>
  <c r="O65" i="41"/>
  <c r="T65" i="41"/>
  <c r="Q65" i="41"/>
  <c r="S65" i="41"/>
  <c r="R65" i="41"/>
  <c r="M65" i="41"/>
  <c r="P65" i="41"/>
  <c r="U65" i="41"/>
  <c r="N65" i="41"/>
  <c r="P34" i="41"/>
  <c r="U34" i="41"/>
  <c r="R34" i="41"/>
  <c r="Q34" i="41"/>
  <c r="T34" i="41"/>
  <c r="N34" i="41"/>
  <c r="S34" i="41"/>
  <c r="M34" i="41"/>
  <c r="O34" i="41"/>
  <c r="R2" i="41"/>
  <c r="U2" i="41"/>
  <c r="T2" i="41"/>
  <c r="S2" i="41"/>
  <c r="Q2" i="41"/>
  <c r="N2" i="41"/>
  <c r="O2" i="41"/>
  <c r="P2" i="41"/>
  <c r="M2" i="41"/>
  <c r="AP175" i="41"/>
  <c r="AC175" i="41" s="1"/>
  <c r="AP56" i="41"/>
  <c r="AP22" i="41"/>
  <c r="AP81" i="41"/>
  <c r="AP2" i="41"/>
  <c r="N163" i="41"/>
  <c r="U163" i="41"/>
  <c r="T163" i="41"/>
  <c r="O163" i="41"/>
  <c r="Q163" i="41"/>
  <c r="P163" i="41"/>
  <c r="R163" i="41"/>
  <c r="S163" i="41"/>
  <c r="M163" i="41"/>
  <c r="N43" i="41"/>
  <c r="T43" i="41"/>
  <c r="P43" i="41"/>
  <c r="R43" i="41"/>
  <c r="U43" i="41"/>
  <c r="M43" i="41"/>
  <c r="Q43" i="41"/>
  <c r="O43" i="41"/>
  <c r="S43" i="41"/>
  <c r="R107" i="41"/>
  <c r="O107" i="41"/>
  <c r="S107" i="41"/>
  <c r="P107" i="41"/>
  <c r="U107" i="41"/>
  <c r="Q107" i="41"/>
  <c r="T107" i="41"/>
  <c r="N107" i="41"/>
  <c r="M107" i="41"/>
  <c r="T171" i="41"/>
  <c r="S171" i="41"/>
  <c r="N171" i="41"/>
  <c r="R171" i="41"/>
  <c r="M171" i="41"/>
  <c r="U171" i="41"/>
  <c r="P171" i="41"/>
  <c r="Q171" i="41"/>
  <c r="O171" i="41"/>
  <c r="T60" i="41"/>
  <c r="U60" i="41"/>
  <c r="P60" i="41"/>
  <c r="R60" i="41"/>
  <c r="O60" i="41"/>
  <c r="S60" i="41"/>
  <c r="Q60" i="41"/>
  <c r="N60" i="41"/>
  <c r="M60" i="41"/>
  <c r="M124" i="41"/>
  <c r="P124" i="41"/>
  <c r="T124" i="41"/>
  <c r="S124" i="41"/>
  <c r="O124" i="41"/>
  <c r="N124" i="41"/>
  <c r="Q124" i="41"/>
  <c r="R124" i="41"/>
  <c r="U124" i="41"/>
  <c r="O13" i="41"/>
  <c r="N13" i="41"/>
  <c r="S13" i="41"/>
  <c r="T13" i="41"/>
  <c r="P13" i="41"/>
  <c r="U13" i="41"/>
  <c r="Q13" i="41"/>
  <c r="R13" i="41"/>
  <c r="M13" i="41"/>
  <c r="O77" i="41"/>
  <c r="U77" i="41"/>
  <c r="S77" i="41"/>
  <c r="N77" i="41"/>
  <c r="R77" i="41"/>
  <c r="P77" i="41"/>
  <c r="M77" i="41"/>
  <c r="T77" i="41"/>
  <c r="Q77" i="41"/>
  <c r="R141" i="41"/>
  <c r="N141" i="41"/>
  <c r="O141" i="41"/>
  <c r="P141" i="41"/>
  <c r="T141" i="41"/>
  <c r="M141" i="41"/>
  <c r="Q141" i="41"/>
  <c r="S141" i="41"/>
  <c r="U141" i="41"/>
  <c r="N30" i="41"/>
  <c r="R30" i="41"/>
  <c r="T30" i="41"/>
  <c r="P30" i="41"/>
  <c r="S30" i="41"/>
  <c r="Q30" i="41"/>
  <c r="M30" i="41"/>
  <c r="U30" i="41"/>
  <c r="O30" i="41"/>
  <c r="O94" i="41"/>
  <c r="P94" i="41"/>
  <c r="M94" i="41"/>
  <c r="N94" i="41"/>
  <c r="Q94" i="41"/>
  <c r="S94" i="41"/>
  <c r="R94" i="41"/>
  <c r="U94" i="41"/>
  <c r="T94" i="41"/>
  <c r="U158" i="41"/>
  <c r="O158" i="41"/>
  <c r="T158" i="41"/>
  <c r="Q158" i="41"/>
  <c r="N158" i="41"/>
  <c r="M158" i="41"/>
  <c r="S158" i="41"/>
  <c r="R158" i="41"/>
  <c r="P158" i="41"/>
  <c r="AP43" i="41"/>
  <c r="AP107" i="41"/>
  <c r="AP171" i="41"/>
  <c r="AP4" i="41"/>
  <c r="AM4" i="41" s="1"/>
  <c r="AP68" i="41"/>
  <c r="AM68" i="41" s="1"/>
  <c r="AP132" i="41"/>
  <c r="AP54" i="41"/>
  <c r="AP29" i="41"/>
  <c r="AA29" i="41" s="1"/>
  <c r="AP93" i="41"/>
  <c r="AP157" i="41"/>
  <c r="AF157" i="41" s="1"/>
  <c r="AP126" i="41"/>
  <c r="Q97" i="42"/>
  <c r="U97" i="42"/>
  <c r="R97" i="42"/>
  <c r="O97" i="42"/>
  <c r="S97" i="42"/>
  <c r="T97" i="42"/>
  <c r="N97" i="42"/>
  <c r="P97" i="42"/>
  <c r="M97" i="42"/>
  <c r="R87" i="42"/>
  <c r="Q87" i="42"/>
  <c r="P87" i="42"/>
  <c r="O87" i="42"/>
  <c r="N87" i="42"/>
  <c r="S87" i="42"/>
  <c r="U87" i="42"/>
  <c r="M87" i="42"/>
  <c r="T87" i="42"/>
  <c r="Q137" i="42"/>
  <c r="T137" i="42"/>
  <c r="U137" i="42"/>
  <c r="S137" i="42"/>
  <c r="R137" i="42"/>
  <c r="P137" i="42"/>
  <c r="O137" i="42"/>
  <c r="N137" i="42"/>
  <c r="M137" i="42"/>
  <c r="M18" i="42"/>
  <c r="O18" i="42"/>
  <c r="T18" i="42"/>
  <c r="U18" i="42"/>
  <c r="S18" i="42"/>
  <c r="N18" i="42"/>
  <c r="P18" i="42"/>
  <c r="R18" i="42"/>
  <c r="Q18" i="42"/>
  <c r="AP165" i="40"/>
  <c r="AP52" i="40"/>
  <c r="S43" i="42"/>
  <c r="U43" i="42"/>
  <c r="M43" i="42"/>
  <c r="P43" i="42"/>
  <c r="Q43" i="42"/>
  <c r="R43" i="42"/>
  <c r="O43" i="42"/>
  <c r="T43" i="42"/>
  <c r="N43" i="42"/>
  <c r="T68" i="42"/>
  <c r="S68" i="42"/>
  <c r="O68" i="42"/>
  <c r="R68" i="42"/>
  <c r="U68" i="42"/>
  <c r="M68" i="42"/>
  <c r="N68" i="42"/>
  <c r="Q68" i="42"/>
  <c r="P68" i="42"/>
  <c r="O89" i="42"/>
  <c r="T89" i="42"/>
  <c r="P89" i="42"/>
  <c r="U89" i="42"/>
  <c r="N89" i="42"/>
  <c r="R89" i="42"/>
  <c r="Q89" i="42"/>
  <c r="M89" i="42"/>
  <c r="S89" i="42"/>
  <c r="T48" i="42"/>
  <c r="U48" i="42"/>
  <c r="P48" i="42"/>
  <c r="N48" i="42"/>
  <c r="S48" i="42"/>
  <c r="Q48" i="42"/>
  <c r="O48" i="42"/>
  <c r="M48" i="42"/>
  <c r="R48" i="42"/>
  <c r="Q111" i="42"/>
  <c r="O111" i="42"/>
  <c r="P111" i="42"/>
  <c r="S111" i="42"/>
  <c r="T111" i="42"/>
  <c r="U111" i="42"/>
  <c r="N111" i="42"/>
  <c r="R111" i="42"/>
  <c r="M111" i="42"/>
  <c r="N66" i="42"/>
  <c r="M66" i="42"/>
  <c r="T66" i="42"/>
  <c r="Q66" i="42"/>
  <c r="P66" i="42"/>
  <c r="R66" i="42"/>
  <c r="U66" i="42"/>
  <c r="S66" i="42"/>
  <c r="O66" i="42"/>
  <c r="N10" i="42"/>
  <c r="Q10" i="42"/>
  <c r="M10" i="42"/>
  <c r="S10" i="42"/>
  <c r="P10" i="42"/>
  <c r="U10" i="42"/>
  <c r="T10" i="42"/>
  <c r="O10" i="42"/>
  <c r="R10" i="42"/>
  <c r="S17" i="42"/>
  <c r="U17" i="42"/>
  <c r="N17" i="42"/>
  <c r="R17" i="42"/>
  <c r="Q17" i="42"/>
  <c r="P17" i="42"/>
  <c r="O17" i="42"/>
  <c r="M17" i="42"/>
  <c r="T17" i="42"/>
  <c r="AP169" i="40"/>
  <c r="AP126" i="40"/>
  <c r="AL126" i="40" s="1"/>
  <c r="AP150" i="40"/>
  <c r="AB150" i="40" s="1"/>
  <c r="N73" i="42"/>
  <c r="U73" i="42"/>
  <c r="R73" i="42"/>
  <c r="S73" i="42"/>
  <c r="P73" i="42"/>
  <c r="Q73" i="42"/>
  <c r="O73" i="42"/>
  <c r="M73" i="42"/>
  <c r="T73" i="42"/>
  <c r="U77" i="42"/>
  <c r="R77" i="42"/>
  <c r="S77" i="42"/>
  <c r="M77" i="42"/>
  <c r="T77" i="42"/>
  <c r="P77" i="42"/>
  <c r="Q77" i="42"/>
  <c r="N77" i="42"/>
  <c r="O77" i="42"/>
  <c r="AP147" i="40"/>
  <c r="S20" i="42"/>
  <c r="M20" i="42"/>
  <c r="N20" i="42"/>
  <c r="T20" i="42"/>
  <c r="P20" i="42"/>
  <c r="O20" i="42"/>
  <c r="Q20" i="42"/>
  <c r="R20" i="42"/>
  <c r="U20" i="42"/>
  <c r="Q41" i="42"/>
  <c r="O41" i="42"/>
  <c r="S41" i="42"/>
  <c r="T41" i="42"/>
  <c r="N41" i="42"/>
  <c r="P41" i="42"/>
  <c r="M41" i="42"/>
  <c r="R41" i="42"/>
  <c r="U41" i="42"/>
  <c r="M151" i="42"/>
  <c r="R151" i="42"/>
  <c r="P151" i="42"/>
  <c r="S151" i="42"/>
  <c r="N151" i="42"/>
  <c r="U151" i="42"/>
  <c r="T151" i="42"/>
  <c r="Q151" i="42"/>
  <c r="O151" i="42"/>
  <c r="T63" i="42"/>
  <c r="M63" i="42"/>
  <c r="P63" i="42"/>
  <c r="U63" i="42"/>
  <c r="R63" i="42"/>
  <c r="N63" i="42"/>
  <c r="S63" i="42"/>
  <c r="O63" i="42"/>
  <c r="Q63" i="42"/>
  <c r="R120" i="42"/>
  <c r="T120" i="42"/>
  <c r="P120" i="42"/>
  <c r="N120" i="42"/>
  <c r="Q120" i="42"/>
  <c r="S120" i="42"/>
  <c r="U120" i="42"/>
  <c r="O120" i="42"/>
  <c r="M120" i="42"/>
  <c r="T90" i="42"/>
  <c r="M90" i="42"/>
  <c r="S90" i="42"/>
  <c r="Q90" i="42"/>
  <c r="N90" i="42"/>
  <c r="U90" i="42"/>
  <c r="P90" i="42"/>
  <c r="O90" i="42"/>
  <c r="R90" i="42"/>
  <c r="R172" i="42"/>
  <c r="U172" i="42"/>
  <c r="S172" i="42"/>
  <c r="M172" i="42"/>
  <c r="P172" i="42"/>
  <c r="Q172" i="42"/>
  <c r="N172" i="42"/>
  <c r="O172" i="42"/>
  <c r="T172" i="42"/>
  <c r="AP71" i="40"/>
  <c r="AP67" i="40"/>
  <c r="AF67" i="40" s="1"/>
  <c r="AP104" i="40"/>
  <c r="N52" i="42"/>
  <c r="O52" i="42"/>
  <c r="M52" i="42"/>
  <c r="R52" i="42"/>
  <c r="P52" i="42"/>
  <c r="T52" i="42"/>
  <c r="U52" i="42"/>
  <c r="Q52" i="42"/>
  <c r="S52" i="42"/>
  <c r="Q95" i="42"/>
  <c r="S95" i="42"/>
  <c r="M95" i="42"/>
  <c r="N95" i="42"/>
  <c r="O95" i="42"/>
  <c r="P95" i="42"/>
  <c r="T95" i="42"/>
  <c r="R95" i="42"/>
  <c r="U95" i="42"/>
  <c r="M108" i="42"/>
  <c r="S108" i="42"/>
  <c r="N108" i="42"/>
  <c r="U108" i="42"/>
  <c r="T108" i="42"/>
  <c r="R108" i="42"/>
  <c r="Q108" i="42"/>
  <c r="P108" i="42"/>
  <c r="O108" i="42"/>
  <c r="AP76" i="40"/>
  <c r="T23" i="42"/>
  <c r="Q23" i="42"/>
  <c r="P23" i="42"/>
  <c r="N23" i="42"/>
  <c r="U23" i="42"/>
  <c r="M23" i="42"/>
  <c r="R23" i="42"/>
  <c r="S23" i="42"/>
  <c r="O23" i="42"/>
  <c r="R75" i="42"/>
  <c r="P75" i="42"/>
  <c r="Q75" i="42"/>
  <c r="N75" i="42"/>
  <c r="U75" i="42"/>
  <c r="O75" i="42"/>
  <c r="S75" i="42"/>
  <c r="M75" i="42"/>
  <c r="T75" i="42"/>
  <c r="T100" i="42"/>
  <c r="U100" i="42"/>
  <c r="S100" i="42"/>
  <c r="N100" i="42"/>
  <c r="P100" i="42"/>
  <c r="R100" i="42"/>
  <c r="M100" i="42"/>
  <c r="Q100" i="42"/>
  <c r="O100" i="42"/>
  <c r="P121" i="42"/>
  <c r="S121" i="42"/>
  <c r="M121" i="42"/>
  <c r="N121" i="42"/>
  <c r="O121" i="42"/>
  <c r="U121" i="42"/>
  <c r="R121" i="42"/>
  <c r="T121" i="42"/>
  <c r="Q121" i="42"/>
  <c r="P144" i="42"/>
  <c r="S144" i="42"/>
  <c r="Q144" i="42"/>
  <c r="N144" i="42"/>
  <c r="O144" i="42"/>
  <c r="R144" i="42"/>
  <c r="T144" i="42"/>
  <c r="U144" i="42"/>
  <c r="M144" i="42"/>
  <c r="O143" i="42"/>
  <c r="P143" i="42"/>
  <c r="T143" i="42"/>
  <c r="R143" i="42"/>
  <c r="Q143" i="42"/>
  <c r="N143" i="42"/>
  <c r="M143" i="42"/>
  <c r="U143" i="42"/>
  <c r="S143" i="42"/>
  <c r="N29" i="42"/>
  <c r="Q29" i="42"/>
  <c r="S29" i="42"/>
  <c r="U29" i="42"/>
  <c r="R29" i="42"/>
  <c r="O29" i="42"/>
  <c r="M29" i="42"/>
  <c r="P29" i="42"/>
  <c r="T29" i="42"/>
  <c r="U35" i="42"/>
  <c r="P35" i="42"/>
  <c r="N35" i="42"/>
  <c r="O35" i="42"/>
  <c r="Q35" i="42"/>
  <c r="T35" i="42"/>
  <c r="R35" i="42"/>
  <c r="M35" i="42"/>
  <c r="S35" i="42"/>
  <c r="R81" i="42"/>
  <c r="Q81" i="42"/>
  <c r="T81" i="42"/>
  <c r="N81" i="42"/>
  <c r="M81" i="42"/>
  <c r="U81" i="42"/>
  <c r="O81" i="42"/>
  <c r="P81" i="42"/>
  <c r="S81" i="42"/>
  <c r="AP14" i="40"/>
  <c r="AP33" i="40"/>
  <c r="AA33" i="40" s="1"/>
  <c r="AP141" i="40"/>
  <c r="AP132" i="40"/>
  <c r="AP17" i="40"/>
  <c r="AP81" i="40"/>
  <c r="AD81" i="40" s="1"/>
  <c r="AP48" i="40"/>
  <c r="AP130" i="40"/>
  <c r="AP142" i="40"/>
  <c r="U136" i="23"/>
  <c r="T136" i="23"/>
  <c r="S136" i="23"/>
  <c r="O136" i="23"/>
  <c r="R136" i="23"/>
  <c r="M136" i="23"/>
  <c r="N136" i="23"/>
  <c r="Q136" i="23"/>
  <c r="P136" i="23"/>
  <c r="R41" i="23"/>
  <c r="T41" i="23"/>
  <c r="N41" i="23"/>
  <c r="Q41" i="23"/>
  <c r="P41" i="23"/>
  <c r="U41" i="23"/>
  <c r="S41" i="23"/>
  <c r="M41" i="23"/>
  <c r="O41" i="23"/>
  <c r="N171" i="25"/>
  <c r="P171" i="25"/>
  <c r="T171" i="25"/>
  <c r="U171" i="25"/>
  <c r="S171" i="25"/>
  <c r="O171" i="25"/>
  <c r="R171" i="25"/>
  <c r="Q171" i="25"/>
  <c r="M171" i="25"/>
  <c r="AP105" i="25"/>
  <c r="AH105" i="25" s="1"/>
  <c r="G172" i="42"/>
  <c r="K172" i="42"/>
  <c r="F172" i="42"/>
  <c r="E172" i="42"/>
  <c r="C172" i="42"/>
  <c r="J172" i="42"/>
  <c r="D172" i="42"/>
  <c r="I172" i="42"/>
  <c r="H172" i="42"/>
  <c r="K114" i="41"/>
  <c r="H114" i="41"/>
  <c r="D114" i="41"/>
  <c r="C114" i="41"/>
  <c r="E114" i="41"/>
  <c r="J114" i="41"/>
  <c r="G114" i="41"/>
  <c r="I114" i="41"/>
  <c r="F114" i="41"/>
  <c r="F93" i="42"/>
  <c r="I93" i="42"/>
  <c r="K93" i="42"/>
  <c r="G93" i="42"/>
  <c r="D93" i="42"/>
  <c r="C93" i="42"/>
  <c r="E93" i="42"/>
  <c r="J93" i="42"/>
  <c r="H93" i="42"/>
  <c r="M6" i="26"/>
  <c r="U6" i="26"/>
  <c r="N6" i="26"/>
  <c r="T6" i="26"/>
  <c r="R6" i="26"/>
  <c r="P6" i="26"/>
  <c r="O6" i="26"/>
  <c r="Q6" i="26"/>
  <c r="S6" i="26"/>
  <c r="AP135" i="26"/>
  <c r="W135" i="26" s="1"/>
  <c r="AP145" i="26"/>
  <c r="AO145" i="26" s="1"/>
  <c r="M24" i="26"/>
  <c r="T24" i="26"/>
  <c r="O24" i="26"/>
  <c r="P24" i="26"/>
  <c r="R24" i="26"/>
  <c r="Q24" i="26"/>
  <c r="N24" i="26"/>
  <c r="S24" i="26"/>
  <c r="U24" i="26"/>
  <c r="O139" i="26"/>
  <c r="N139" i="26"/>
  <c r="S139" i="26"/>
  <c r="Q139" i="26"/>
  <c r="M139" i="26"/>
  <c r="P139" i="26"/>
  <c r="U139" i="26"/>
  <c r="R139" i="26"/>
  <c r="T139" i="26"/>
  <c r="M93" i="26"/>
  <c r="U93" i="26"/>
  <c r="R93" i="26"/>
  <c r="T93" i="26"/>
  <c r="Q93" i="26"/>
  <c r="P93" i="26"/>
  <c r="N93" i="26"/>
  <c r="O93" i="26"/>
  <c r="S93" i="26"/>
  <c r="AP82" i="26"/>
  <c r="Z82" i="26" s="1"/>
  <c r="AP50" i="25"/>
  <c r="AD50" i="25" s="1"/>
  <c r="AP143" i="26"/>
  <c r="AL143" i="26" s="1"/>
  <c r="C70" i="42"/>
  <c r="F70" i="42"/>
  <c r="D70" i="42"/>
  <c r="E70" i="42"/>
  <c r="J70" i="42"/>
  <c r="G70" i="42"/>
  <c r="K70" i="42"/>
  <c r="H70" i="42"/>
  <c r="I70" i="42"/>
  <c r="G130" i="41"/>
  <c r="I130" i="41"/>
  <c r="H130" i="41"/>
  <c r="J130" i="41"/>
  <c r="E130" i="41"/>
  <c r="D130" i="41"/>
  <c r="F130" i="41"/>
  <c r="C130" i="41"/>
  <c r="K130" i="41"/>
  <c r="S81" i="26"/>
  <c r="Q81" i="26"/>
  <c r="T81" i="26"/>
  <c r="U81" i="26"/>
  <c r="O81" i="26"/>
  <c r="R81" i="26"/>
  <c r="N81" i="26"/>
  <c r="P81" i="26"/>
  <c r="M81" i="26"/>
  <c r="AP114" i="26"/>
  <c r="X114" i="26" s="1"/>
  <c r="U132" i="26"/>
  <c r="R132" i="26"/>
  <c r="T132" i="26"/>
  <c r="O132" i="26"/>
  <c r="M132" i="26"/>
  <c r="N132" i="26"/>
  <c r="S132" i="26"/>
  <c r="P132" i="26"/>
  <c r="Q132" i="26"/>
  <c r="C74" i="28"/>
  <c r="D74" i="28"/>
  <c r="E74" i="28"/>
  <c r="I74" i="28"/>
  <c r="K74" i="28"/>
  <c r="J74" i="28"/>
  <c r="F74" i="28"/>
  <c r="G74" i="28"/>
  <c r="H74" i="28"/>
  <c r="F22" i="42"/>
  <c r="J22" i="42"/>
  <c r="G22" i="42"/>
  <c r="K22" i="42"/>
  <c r="I22" i="42"/>
  <c r="C22" i="42"/>
  <c r="H22" i="42"/>
  <c r="E22" i="42"/>
  <c r="D22" i="42"/>
  <c r="G108" i="42"/>
  <c r="C108" i="42"/>
  <c r="D108" i="42"/>
  <c r="K108" i="42"/>
  <c r="H108" i="42"/>
  <c r="E108" i="42"/>
  <c r="J108" i="42"/>
  <c r="F108" i="42"/>
  <c r="I108" i="42"/>
  <c r="K61" i="42"/>
  <c r="G61" i="42"/>
  <c r="F61" i="42"/>
  <c r="E61" i="42"/>
  <c r="J61" i="42"/>
  <c r="D61" i="42"/>
  <c r="I61" i="42"/>
  <c r="C61" i="42"/>
  <c r="H61" i="42"/>
  <c r="G120" i="42"/>
  <c r="F120" i="42"/>
  <c r="K120" i="42"/>
  <c r="D120" i="42"/>
  <c r="C120" i="42"/>
  <c r="H120" i="42"/>
  <c r="J120" i="42"/>
  <c r="I120" i="42"/>
  <c r="E120" i="42"/>
  <c r="G53" i="42"/>
  <c r="C53" i="42"/>
  <c r="D53" i="42"/>
  <c r="F53" i="42"/>
  <c r="I53" i="42"/>
  <c r="H53" i="42"/>
  <c r="J53" i="42"/>
  <c r="E53" i="42"/>
  <c r="K53" i="42"/>
  <c r="C175" i="41"/>
  <c r="J175" i="41"/>
  <c r="F175" i="41"/>
  <c r="I175" i="41"/>
  <c r="D175" i="41"/>
  <c r="H175" i="41"/>
  <c r="G175" i="41"/>
  <c r="K175" i="41"/>
  <c r="E175" i="41"/>
  <c r="S162" i="23"/>
  <c r="P162" i="23"/>
  <c r="Q162" i="23"/>
  <c r="O162" i="23"/>
  <c r="M162" i="23"/>
  <c r="R162" i="23"/>
  <c r="N162" i="23"/>
  <c r="U162" i="23"/>
  <c r="T162" i="23"/>
  <c r="AP86" i="26"/>
  <c r="AD86" i="26" s="1"/>
  <c r="N151" i="26"/>
  <c r="Q151" i="26"/>
  <c r="R151" i="26"/>
  <c r="M151" i="26"/>
  <c r="T151" i="26"/>
  <c r="U151" i="26"/>
  <c r="O151" i="26"/>
  <c r="S151" i="26"/>
  <c r="P151" i="26"/>
  <c r="AP171" i="25"/>
  <c r="P92" i="26"/>
  <c r="M92" i="26"/>
  <c r="N92" i="26"/>
  <c r="U92" i="26"/>
  <c r="S92" i="26"/>
  <c r="O92" i="26"/>
  <c r="Q92" i="26"/>
  <c r="R92" i="26"/>
  <c r="T92" i="26"/>
  <c r="T161" i="23"/>
  <c r="S161" i="23"/>
  <c r="N161" i="23"/>
  <c r="Q161" i="23"/>
  <c r="R161" i="23"/>
  <c r="P161" i="23"/>
  <c r="O161" i="23"/>
  <c r="M161" i="23"/>
  <c r="U161" i="23"/>
  <c r="AP176" i="26"/>
  <c r="Z176" i="26" s="1"/>
  <c r="AP113" i="26"/>
  <c r="AE113" i="26" s="1"/>
  <c r="C46" i="42"/>
  <c r="K46" i="42"/>
  <c r="D46" i="42"/>
  <c r="E46" i="42"/>
  <c r="I46" i="42"/>
  <c r="J46" i="42"/>
  <c r="F46" i="42"/>
  <c r="G46" i="42"/>
  <c r="H46" i="42"/>
  <c r="F50" i="42"/>
  <c r="E50" i="42"/>
  <c r="D50" i="42"/>
  <c r="C50" i="42"/>
  <c r="K50" i="42"/>
  <c r="J50" i="42"/>
  <c r="H50" i="42"/>
  <c r="I50" i="42"/>
  <c r="G50" i="42"/>
  <c r="G36" i="42"/>
  <c r="H36" i="42"/>
  <c r="F36" i="42"/>
  <c r="J36" i="42"/>
  <c r="D36" i="42"/>
  <c r="E36" i="42"/>
  <c r="C36" i="42"/>
  <c r="K36" i="42"/>
  <c r="I36" i="42"/>
  <c r="O176" i="26"/>
  <c r="S176" i="26"/>
  <c r="N176" i="26"/>
  <c r="T176" i="26"/>
  <c r="M176" i="26"/>
  <c r="R176" i="26"/>
  <c r="P176" i="26"/>
  <c r="Q176" i="26"/>
  <c r="U176" i="26"/>
  <c r="AP173" i="26"/>
  <c r="N156" i="23"/>
  <c r="T156" i="23"/>
  <c r="R156" i="23"/>
  <c r="M156" i="23"/>
  <c r="Q156" i="23"/>
  <c r="P156" i="23"/>
  <c r="O156" i="23"/>
  <c r="U156" i="23"/>
  <c r="S156" i="23"/>
  <c r="P39" i="23"/>
  <c r="O39" i="23"/>
  <c r="T39" i="23"/>
  <c r="N39" i="23"/>
  <c r="U39" i="23"/>
  <c r="M39" i="23"/>
  <c r="S39" i="23"/>
  <c r="Q39" i="23"/>
  <c r="R39" i="23"/>
  <c r="T147" i="26"/>
  <c r="N147" i="26"/>
  <c r="O147" i="26"/>
  <c r="U147" i="26"/>
  <c r="P147" i="26"/>
  <c r="Q147" i="26"/>
  <c r="R147" i="26"/>
  <c r="S147" i="26"/>
  <c r="M147" i="26"/>
  <c r="M73" i="23"/>
  <c r="O73" i="23"/>
  <c r="S73" i="23"/>
  <c r="T73" i="23"/>
  <c r="N73" i="23"/>
  <c r="R73" i="23"/>
  <c r="P73" i="23"/>
  <c r="Q73" i="23"/>
  <c r="U73" i="23"/>
  <c r="AP128" i="26"/>
  <c r="P7" i="23"/>
  <c r="M7" i="23"/>
  <c r="T7" i="23"/>
  <c r="N7" i="23"/>
  <c r="O7" i="23"/>
  <c r="Q7" i="23"/>
  <c r="U7" i="23"/>
  <c r="R7" i="23"/>
  <c r="S7" i="23"/>
  <c r="U4" i="26"/>
  <c r="P4" i="26"/>
  <c r="S4" i="26"/>
  <c r="O4" i="26"/>
  <c r="N4" i="26"/>
  <c r="R4" i="26"/>
  <c r="T4" i="26"/>
  <c r="M4" i="26"/>
  <c r="Q4" i="26"/>
  <c r="J13" i="42"/>
  <c r="G13" i="42"/>
  <c r="D13" i="42"/>
  <c r="K13" i="42"/>
  <c r="E13" i="42"/>
  <c r="H13" i="42"/>
  <c r="C13" i="42"/>
  <c r="F13" i="42"/>
  <c r="I13" i="42"/>
  <c r="C62" i="42"/>
  <c r="G62" i="42"/>
  <c r="J62" i="42"/>
  <c r="E62" i="42"/>
  <c r="K62" i="42"/>
  <c r="D62" i="42"/>
  <c r="F62" i="42"/>
  <c r="I62" i="42"/>
  <c r="H62" i="42"/>
  <c r="T156" i="25"/>
  <c r="N156" i="25"/>
  <c r="U156" i="25"/>
  <c r="Q156" i="25"/>
  <c r="S156" i="25"/>
  <c r="P156" i="25"/>
  <c r="O156" i="25"/>
  <c r="R156" i="25"/>
  <c r="M156" i="25"/>
  <c r="P174" i="23"/>
  <c r="O174" i="23"/>
  <c r="M174" i="23"/>
  <c r="S174" i="23"/>
  <c r="N174" i="23"/>
  <c r="U174" i="23"/>
  <c r="Q174" i="23"/>
  <c r="T174" i="23"/>
  <c r="R174" i="23"/>
  <c r="P122" i="23"/>
  <c r="U122" i="23"/>
  <c r="R122" i="23"/>
  <c r="S122" i="23"/>
  <c r="Q122" i="23"/>
  <c r="M122" i="23"/>
  <c r="T122" i="23"/>
  <c r="N122" i="23"/>
  <c r="O122" i="23"/>
  <c r="R101" i="23"/>
  <c r="N101" i="23"/>
  <c r="O101" i="23"/>
  <c r="S101" i="23"/>
  <c r="P101" i="23"/>
  <c r="U101" i="23"/>
  <c r="M101" i="23"/>
  <c r="T101" i="23"/>
  <c r="Q101" i="23"/>
  <c r="AP153" i="26"/>
  <c r="AP137" i="26"/>
  <c r="AB137" i="26" s="1"/>
  <c r="AP161" i="26"/>
  <c r="S36" i="26"/>
  <c r="O36" i="26"/>
  <c r="N36" i="26"/>
  <c r="R36" i="26"/>
  <c r="T36" i="26"/>
  <c r="M36" i="26"/>
  <c r="Q36" i="26"/>
  <c r="U36" i="26"/>
  <c r="P36" i="26"/>
  <c r="S57" i="26"/>
  <c r="O57" i="26"/>
  <c r="R57" i="26"/>
  <c r="M57" i="26"/>
  <c r="N57" i="26"/>
  <c r="Q57" i="26"/>
  <c r="P57" i="26"/>
  <c r="T57" i="26"/>
  <c r="U57" i="26"/>
  <c r="D2" i="28"/>
  <c r="F2" i="28"/>
  <c r="K2" i="28"/>
  <c r="J2" i="28"/>
  <c r="G2" i="28"/>
  <c r="E2" i="28"/>
  <c r="C2" i="28"/>
  <c r="I2" i="28"/>
  <c r="H2" i="28"/>
  <c r="K121" i="42"/>
  <c r="D121" i="42"/>
  <c r="J121" i="42"/>
  <c r="E121" i="42"/>
  <c r="I121" i="42"/>
  <c r="G121" i="42"/>
  <c r="F121" i="42"/>
  <c r="H121" i="42"/>
  <c r="C121" i="42"/>
  <c r="AP112" i="26"/>
  <c r="Q149" i="23"/>
  <c r="U149" i="23"/>
  <c r="T149" i="23"/>
  <c r="R149" i="23"/>
  <c r="S149" i="23"/>
  <c r="O149" i="23"/>
  <c r="P149" i="23"/>
  <c r="N149" i="23"/>
  <c r="M149" i="23"/>
  <c r="AP30" i="26"/>
  <c r="Y30" i="26" s="1"/>
  <c r="U74" i="26"/>
  <c r="R74" i="26"/>
  <c r="T74" i="26"/>
  <c r="M74" i="26"/>
  <c r="Q74" i="26"/>
  <c r="S74" i="26"/>
  <c r="O74" i="26"/>
  <c r="P74" i="26"/>
  <c r="N74" i="26"/>
  <c r="R32" i="26"/>
  <c r="T32" i="26"/>
  <c r="P32" i="26"/>
  <c r="Q32" i="26"/>
  <c r="M32" i="26"/>
  <c r="N32" i="26"/>
  <c r="U32" i="26"/>
  <c r="O32" i="26"/>
  <c r="S32" i="26"/>
  <c r="O169" i="23"/>
  <c r="P169" i="23"/>
  <c r="Q169" i="23"/>
  <c r="N169" i="23"/>
  <c r="R169" i="23"/>
  <c r="M169" i="23"/>
  <c r="S169" i="23"/>
  <c r="T169" i="23"/>
  <c r="U169" i="23"/>
  <c r="U84" i="26"/>
  <c r="P84" i="26"/>
  <c r="N84" i="26"/>
  <c r="S84" i="26"/>
  <c r="T84" i="26"/>
  <c r="O84" i="26"/>
  <c r="R84" i="26"/>
  <c r="M84" i="26"/>
  <c r="Q84" i="26"/>
  <c r="M53" i="26"/>
  <c r="U53" i="26"/>
  <c r="P53" i="26"/>
  <c r="R53" i="26"/>
  <c r="O53" i="26"/>
  <c r="T53" i="26"/>
  <c r="Q53" i="26"/>
  <c r="N53" i="26"/>
  <c r="S53" i="26"/>
  <c r="AP111" i="26"/>
  <c r="AB111" i="26" s="1"/>
  <c r="AP102" i="26"/>
  <c r="X102" i="26" s="1"/>
  <c r="AP134" i="26"/>
  <c r="AN134" i="26" s="1"/>
  <c r="S76" i="23"/>
  <c r="O76" i="23"/>
  <c r="T76" i="23"/>
  <c r="U76" i="23"/>
  <c r="Q76" i="23"/>
  <c r="R76" i="23"/>
  <c r="N76" i="23"/>
  <c r="P76" i="23"/>
  <c r="M76" i="23"/>
  <c r="AP174" i="26"/>
  <c r="AJ174" i="26" s="1"/>
  <c r="E142" i="41"/>
  <c r="K142" i="41"/>
  <c r="J142" i="41"/>
  <c r="D142" i="41"/>
  <c r="H142" i="41"/>
  <c r="I142" i="41"/>
  <c r="F142" i="41"/>
  <c r="C142" i="41"/>
  <c r="G142" i="41"/>
  <c r="F118" i="42"/>
  <c r="J118" i="42"/>
  <c r="G118" i="42"/>
  <c r="I118" i="42"/>
  <c r="H118" i="42"/>
  <c r="C118" i="42"/>
  <c r="K118" i="42"/>
  <c r="D118" i="42"/>
  <c r="E118" i="42"/>
  <c r="P114" i="26"/>
  <c r="N114" i="26"/>
  <c r="M114" i="26"/>
  <c r="S114" i="26"/>
  <c r="R114" i="26"/>
  <c r="U114" i="26"/>
  <c r="T114" i="26"/>
  <c r="O114" i="26"/>
  <c r="Q114" i="26"/>
  <c r="AP158" i="26"/>
  <c r="T125" i="23"/>
  <c r="M125" i="23"/>
  <c r="S125" i="23"/>
  <c r="P125" i="23"/>
  <c r="Q125" i="23"/>
  <c r="R125" i="23"/>
  <c r="N125" i="23"/>
  <c r="O125" i="23"/>
  <c r="U125" i="23"/>
  <c r="R51" i="25"/>
  <c r="O51" i="25"/>
  <c r="T51" i="25"/>
  <c r="U51" i="25"/>
  <c r="S51" i="25"/>
  <c r="Q51" i="25"/>
  <c r="M51" i="25"/>
  <c r="P51" i="25"/>
  <c r="N51" i="25"/>
  <c r="AP64" i="25"/>
  <c r="AJ64" i="25" s="1"/>
  <c r="R127" i="26"/>
  <c r="S127" i="26"/>
  <c r="Q127" i="26"/>
  <c r="M127" i="26"/>
  <c r="N127" i="26"/>
  <c r="T127" i="26"/>
  <c r="O127" i="26"/>
  <c r="P127" i="26"/>
  <c r="U127" i="26"/>
  <c r="AP38" i="26"/>
  <c r="X38" i="26" s="1"/>
  <c r="AP43" i="25"/>
  <c r="AP96" i="26"/>
  <c r="X96" i="26" s="1"/>
  <c r="U29" i="26"/>
  <c r="O29" i="26"/>
  <c r="N29" i="26"/>
  <c r="T29" i="26"/>
  <c r="P29" i="26"/>
  <c r="M29" i="26"/>
  <c r="R29" i="26"/>
  <c r="S29" i="26"/>
  <c r="Q29" i="26"/>
  <c r="AP74" i="26"/>
  <c r="T150" i="23"/>
  <c r="N150" i="23"/>
  <c r="P150" i="23"/>
  <c r="O150" i="23"/>
  <c r="R150" i="23"/>
  <c r="S150" i="23"/>
  <c r="U150" i="23"/>
  <c r="Q150" i="23"/>
  <c r="M150" i="23"/>
  <c r="M20" i="26"/>
  <c r="R20" i="26"/>
  <c r="P20" i="26"/>
  <c r="Q20" i="26"/>
  <c r="N20" i="26"/>
  <c r="U20" i="26"/>
  <c r="O20" i="26"/>
  <c r="S20" i="26"/>
  <c r="T20" i="26"/>
  <c r="AP9" i="26"/>
  <c r="AI9" i="26" s="1"/>
  <c r="I52" i="42"/>
  <c r="E52" i="42"/>
  <c r="F52" i="42"/>
  <c r="J52" i="42"/>
  <c r="C52" i="42"/>
  <c r="H52" i="42"/>
  <c r="D52" i="42"/>
  <c r="K52" i="42"/>
  <c r="G52" i="42"/>
  <c r="G10" i="42"/>
  <c r="K10" i="42"/>
  <c r="I10" i="42"/>
  <c r="J10" i="42"/>
  <c r="E10" i="42"/>
  <c r="H10" i="42"/>
  <c r="F10" i="42"/>
  <c r="D10" i="42"/>
  <c r="C10" i="42"/>
  <c r="AP109" i="26"/>
  <c r="P122" i="26"/>
  <c r="U122" i="26"/>
  <c r="N122" i="26"/>
  <c r="Q122" i="26"/>
  <c r="T122" i="26"/>
  <c r="S122" i="26"/>
  <c r="M122" i="26"/>
  <c r="O122" i="26"/>
  <c r="R122" i="26"/>
  <c r="N119" i="23"/>
  <c r="M119" i="23"/>
  <c r="U119" i="23"/>
  <c r="S119" i="23"/>
  <c r="O119" i="23"/>
  <c r="Q119" i="23"/>
  <c r="R119" i="23"/>
  <c r="P119" i="23"/>
  <c r="T119" i="23"/>
  <c r="AP57" i="26"/>
  <c r="AP49" i="25"/>
  <c r="AK49" i="25" s="1"/>
  <c r="M29" i="23"/>
  <c r="T29" i="23"/>
  <c r="Q29" i="23"/>
  <c r="S29" i="23"/>
  <c r="P29" i="23"/>
  <c r="R29" i="23"/>
  <c r="O29" i="23"/>
  <c r="U29" i="23"/>
  <c r="N29" i="23"/>
  <c r="O163" i="26"/>
  <c r="S163" i="26"/>
  <c r="U163" i="26"/>
  <c r="T163" i="26"/>
  <c r="N163" i="26"/>
  <c r="P163" i="26"/>
  <c r="M163" i="26"/>
  <c r="Q163" i="26"/>
  <c r="R163" i="26"/>
  <c r="O139" i="23"/>
  <c r="T139" i="23"/>
  <c r="S139" i="23"/>
  <c r="M139" i="23"/>
  <c r="U139" i="23"/>
  <c r="R139" i="23"/>
  <c r="Q139" i="23"/>
  <c r="P139" i="23"/>
  <c r="N139" i="23"/>
  <c r="Q105" i="25"/>
  <c r="O105" i="25"/>
  <c r="P105" i="25"/>
  <c r="M105" i="25"/>
  <c r="T105" i="25"/>
  <c r="N105" i="25"/>
  <c r="U105" i="25"/>
  <c r="R105" i="25"/>
  <c r="S105" i="25"/>
  <c r="R2" i="26"/>
  <c r="P2" i="26"/>
  <c r="U2" i="26"/>
  <c r="S2" i="26"/>
  <c r="O2" i="26"/>
  <c r="Q2" i="26"/>
  <c r="T2" i="26"/>
  <c r="M2" i="26"/>
  <c r="N2" i="26"/>
  <c r="O16" i="26"/>
  <c r="N16" i="26"/>
  <c r="U16" i="26"/>
  <c r="T16" i="26"/>
  <c r="S16" i="26"/>
  <c r="Q16" i="26"/>
  <c r="R16" i="26"/>
  <c r="M16" i="26"/>
  <c r="P16" i="26"/>
  <c r="P130" i="26"/>
  <c r="S130" i="26"/>
  <c r="N130" i="26"/>
  <c r="R130" i="26"/>
  <c r="O130" i="26"/>
  <c r="Q130" i="26"/>
  <c r="T130" i="26"/>
  <c r="U130" i="26"/>
  <c r="M130" i="26"/>
  <c r="AP16" i="26"/>
  <c r="G116" i="42"/>
  <c r="J116" i="42"/>
  <c r="D116" i="42"/>
  <c r="I116" i="42"/>
  <c r="C116" i="42"/>
  <c r="H116" i="42"/>
  <c r="F116" i="42"/>
  <c r="K116" i="42"/>
  <c r="E116" i="42"/>
  <c r="K91" i="42"/>
  <c r="E91" i="42"/>
  <c r="G91" i="42"/>
  <c r="D91" i="42"/>
  <c r="H91" i="42"/>
  <c r="F91" i="42"/>
  <c r="J91" i="42"/>
  <c r="I91" i="42"/>
  <c r="C91" i="42"/>
  <c r="O169" i="26"/>
  <c r="N169" i="26"/>
  <c r="M169" i="26"/>
  <c r="Q169" i="26"/>
  <c r="P169" i="26"/>
  <c r="R169" i="26"/>
  <c r="T169" i="26"/>
  <c r="S169" i="26"/>
  <c r="U169" i="26"/>
  <c r="Q63" i="26"/>
  <c r="T63" i="26"/>
  <c r="M63" i="26"/>
  <c r="R63" i="26"/>
  <c r="N63" i="26"/>
  <c r="U63" i="26"/>
  <c r="O63" i="26"/>
  <c r="S63" i="26"/>
  <c r="P63" i="26"/>
  <c r="U123" i="23"/>
  <c r="P123" i="23"/>
  <c r="R123" i="23"/>
  <c r="S123" i="23"/>
  <c r="N123" i="23"/>
  <c r="Q123" i="23"/>
  <c r="O123" i="23"/>
  <c r="M123" i="23"/>
  <c r="T123" i="23"/>
  <c r="AP125" i="26"/>
  <c r="AI125" i="26" s="1"/>
  <c r="AP24" i="26"/>
  <c r="Q165" i="23"/>
  <c r="S165" i="23"/>
  <c r="T165" i="23"/>
  <c r="M165" i="23"/>
  <c r="P165" i="23"/>
  <c r="O165" i="23"/>
  <c r="U165" i="23"/>
  <c r="R165" i="23"/>
  <c r="N165" i="23"/>
  <c r="Q76" i="26"/>
  <c r="T76" i="26"/>
  <c r="M76" i="26"/>
  <c r="P76" i="26"/>
  <c r="N76" i="26"/>
  <c r="S76" i="26"/>
  <c r="O76" i="26"/>
  <c r="U76" i="26"/>
  <c r="R76" i="26"/>
  <c r="AP83" i="25"/>
  <c r="AA83" i="25" s="1"/>
  <c r="R15" i="41"/>
  <c r="M15" i="41"/>
  <c r="S15" i="41"/>
  <c r="Q15" i="41"/>
  <c r="T15" i="41"/>
  <c r="N15" i="41"/>
  <c r="P15" i="41"/>
  <c r="U15" i="41"/>
  <c r="O15" i="41"/>
  <c r="S32" i="41"/>
  <c r="M32" i="41"/>
  <c r="U32" i="41"/>
  <c r="R32" i="41"/>
  <c r="O32" i="41"/>
  <c r="N32" i="41"/>
  <c r="T32" i="41"/>
  <c r="P32" i="41"/>
  <c r="Q32" i="41"/>
  <c r="P33" i="41"/>
  <c r="S33" i="41"/>
  <c r="Q33" i="41"/>
  <c r="O33" i="41"/>
  <c r="T33" i="41"/>
  <c r="R33" i="41"/>
  <c r="U33" i="41"/>
  <c r="N33" i="41"/>
  <c r="M33" i="41"/>
  <c r="T162" i="41"/>
  <c r="S162" i="41"/>
  <c r="Q162" i="41"/>
  <c r="M162" i="41"/>
  <c r="N162" i="41"/>
  <c r="U162" i="41"/>
  <c r="O162" i="41"/>
  <c r="R162" i="41"/>
  <c r="P162" i="41"/>
  <c r="S51" i="41"/>
  <c r="P51" i="41"/>
  <c r="M51" i="41"/>
  <c r="R51" i="41"/>
  <c r="U51" i="41"/>
  <c r="Q51" i="41"/>
  <c r="N51" i="41"/>
  <c r="T51" i="41"/>
  <c r="O51" i="41"/>
  <c r="O68" i="41"/>
  <c r="N68" i="41"/>
  <c r="M68" i="41"/>
  <c r="Q68" i="41"/>
  <c r="T68" i="41"/>
  <c r="U68" i="41"/>
  <c r="P68" i="41"/>
  <c r="R68" i="41"/>
  <c r="S68" i="41"/>
  <c r="M132" i="41"/>
  <c r="P132" i="41"/>
  <c r="R132" i="41"/>
  <c r="N132" i="41"/>
  <c r="S132" i="41"/>
  <c r="T132" i="41"/>
  <c r="Q132" i="41"/>
  <c r="U132" i="41"/>
  <c r="O132" i="41"/>
  <c r="Q21" i="41"/>
  <c r="S21" i="41"/>
  <c r="N21" i="41"/>
  <c r="R21" i="41"/>
  <c r="P21" i="41"/>
  <c r="O21" i="41"/>
  <c r="U21" i="41"/>
  <c r="T21" i="41"/>
  <c r="M21" i="41"/>
  <c r="P85" i="41"/>
  <c r="Q85" i="41"/>
  <c r="T85" i="41"/>
  <c r="R85" i="41"/>
  <c r="O85" i="41"/>
  <c r="S85" i="41"/>
  <c r="N85" i="41"/>
  <c r="M85" i="41"/>
  <c r="U85" i="41"/>
  <c r="O149" i="41"/>
  <c r="N149" i="41"/>
  <c r="Q149" i="41"/>
  <c r="R149" i="41"/>
  <c r="M149" i="41"/>
  <c r="P149" i="41"/>
  <c r="S149" i="41"/>
  <c r="T149" i="41"/>
  <c r="U149" i="41"/>
  <c r="P38" i="41"/>
  <c r="M38" i="41"/>
  <c r="S38" i="41"/>
  <c r="U38" i="41"/>
  <c r="Q38" i="41"/>
  <c r="O38" i="41"/>
  <c r="T38" i="41"/>
  <c r="R38" i="41"/>
  <c r="N38" i="41"/>
  <c r="S102" i="41"/>
  <c r="T102" i="41"/>
  <c r="Q102" i="41"/>
  <c r="M102" i="41"/>
  <c r="O102" i="41"/>
  <c r="U102" i="41"/>
  <c r="R102" i="41"/>
  <c r="P102" i="41"/>
  <c r="N102" i="41"/>
  <c r="Q166" i="41"/>
  <c r="R166" i="41"/>
  <c r="S166" i="41"/>
  <c r="U166" i="41"/>
  <c r="O166" i="41"/>
  <c r="N166" i="41"/>
  <c r="T166" i="41"/>
  <c r="P166" i="41"/>
  <c r="M166" i="41"/>
  <c r="AP51" i="41"/>
  <c r="AE51" i="41" s="1"/>
  <c r="AP115" i="41"/>
  <c r="AP10" i="41"/>
  <c r="AA10" i="41" s="1"/>
  <c r="AP12" i="41"/>
  <c r="AP76" i="41"/>
  <c r="AF76" i="41" s="1"/>
  <c r="AP140" i="41"/>
  <c r="AP78" i="41"/>
  <c r="AF78" i="41" s="1"/>
  <c r="AP37" i="41"/>
  <c r="AP101" i="41"/>
  <c r="AI101" i="41" s="1"/>
  <c r="AP165" i="41"/>
  <c r="AP150" i="41"/>
  <c r="AO150" i="41" s="1"/>
  <c r="S80" i="41"/>
  <c r="P80" i="41"/>
  <c r="M80" i="41"/>
  <c r="N80" i="41"/>
  <c r="U80" i="41"/>
  <c r="O80" i="41"/>
  <c r="R80" i="41"/>
  <c r="Q80" i="41"/>
  <c r="T80" i="41"/>
  <c r="S113" i="41"/>
  <c r="P113" i="41"/>
  <c r="U113" i="41"/>
  <c r="M113" i="41"/>
  <c r="Q113" i="41"/>
  <c r="N113" i="41"/>
  <c r="R113" i="41"/>
  <c r="T113" i="41"/>
  <c r="O113" i="41"/>
  <c r="U98" i="41"/>
  <c r="M98" i="41"/>
  <c r="P98" i="41"/>
  <c r="N98" i="41"/>
  <c r="T98" i="41"/>
  <c r="S98" i="41"/>
  <c r="R98" i="41"/>
  <c r="Q98" i="41"/>
  <c r="O98" i="41"/>
  <c r="AP95" i="41"/>
  <c r="AM95" i="41" s="1"/>
  <c r="AP146" i="41"/>
  <c r="X146" i="41" s="1"/>
  <c r="AP136" i="41"/>
  <c r="AP33" i="41"/>
  <c r="AN33" i="41" s="1"/>
  <c r="AP161" i="41"/>
  <c r="AI161" i="41" s="1"/>
  <c r="U67" i="41"/>
  <c r="N67" i="41"/>
  <c r="P67" i="41"/>
  <c r="R67" i="41"/>
  <c r="O67" i="41"/>
  <c r="T67" i="41"/>
  <c r="S67" i="41"/>
  <c r="M67" i="41"/>
  <c r="Q67" i="41"/>
  <c r="M7" i="41"/>
  <c r="P7" i="41"/>
  <c r="N7" i="41"/>
  <c r="U7" i="41"/>
  <c r="R7" i="41"/>
  <c r="Q7" i="41"/>
  <c r="O7" i="41"/>
  <c r="T7" i="41"/>
  <c r="S7" i="41"/>
  <c r="O71" i="41"/>
  <c r="N71" i="41"/>
  <c r="R71" i="41"/>
  <c r="U71" i="41"/>
  <c r="P71" i="41"/>
  <c r="S71" i="41"/>
  <c r="Q71" i="41"/>
  <c r="M71" i="41"/>
  <c r="T71" i="41"/>
  <c r="M135" i="41"/>
  <c r="T135" i="41"/>
  <c r="P135" i="41"/>
  <c r="Q135" i="41"/>
  <c r="S135" i="41"/>
  <c r="U135" i="41"/>
  <c r="O135" i="41"/>
  <c r="R135" i="41"/>
  <c r="N135" i="41"/>
  <c r="N24" i="41"/>
  <c r="U24" i="41"/>
  <c r="S24" i="41"/>
  <c r="T24" i="41"/>
  <c r="M24" i="41"/>
  <c r="P24" i="41"/>
  <c r="Q24" i="41"/>
  <c r="O24" i="41"/>
  <c r="R24" i="41"/>
  <c r="P88" i="41"/>
  <c r="N88" i="41"/>
  <c r="M88" i="41"/>
  <c r="U88" i="41"/>
  <c r="S88" i="41"/>
  <c r="R88" i="41"/>
  <c r="T88" i="41"/>
  <c r="Q88" i="41"/>
  <c r="O88" i="41"/>
  <c r="O152" i="41"/>
  <c r="T152" i="41"/>
  <c r="N152" i="41"/>
  <c r="R152" i="41"/>
  <c r="P152" i="41"/>
  <c r="U152" i="41"/>
  <c r="S152" i="41"/>
  <c r="Q152" i="41"/>
  <c r="M152" i="41"/>
  <c r="O41" i="41"/>
  <c r="N41" i="41"/>
  <c r="S41" i="41"/>
  <c r="Q41" i="41"/>
  <c r="P41" i="41"/>
  <c r="R41" i="41"/>
  <c r="M41" i="41"/>
  <c r="T41" i="41"/>
  <c r="U41" i="41"/>
  <c r="T105" i="41"/>
  <c r="O105" i="41"/>
  <c r="U105" i="41"/>
  <c r="P105" i="41"/>
  <c r="M105" i="41"/>
  <c r="R105" i="41"/>
  <c r="S105" i="41"/>
  <c r="Q105" i="41"/>
  <c r="N105" i="41"/>
  <c r="O169" i="41"/>
  <c r="P169" i="41"/>
  <c r="M169" i="41"/>
  <c r="R169" i="41"/>
  <c r="Q169" i="41"/>
  <c r="N169" i="41"/>
  <c r="S169" i="41"/>
  <c r="U169" i="41"/>
  <c r="T169" i="41"/>
  <c r="U58" i="41"/>
  <c r="S58" i="41"/>
  <c r="T58" i="41"/>
  <c r="M58" i="41"/>
  <c r="N58" i="41"/>
  <c r="Q58" i="41"/>
  <c r="O58" i="41"/>
  <c r="P58" i="41"/>
  <c r="R58" i="41"/>
  <c r="M122" i="41"/>
  <c r="R122" i="41"/>
  <c r="N122" i="41"/>
  <c r="O122" i="41"/>
  <c r="P122" i="41"/>
  <c r="T122" i="41"/>
  <c r="U122" i="41"/>
  <c r="S122" i="41"/>
  <c r="Q122" i="41"/>
  <c r="AP7" i="41"/>
  <c r="AB7" i="41" s="1"/>
  <c r="AP71" i="41"/>
  <c r="AP135" i="41"/>
  <c r="AP74" i="41"/>
  <c r="AB74" i="41" s="1"/>
  <c r="AP32" i="41"/>
  <c r="AN32" i="41" s="1"/>
  <c r="AP96" i="41"/>
  <c r="AA96" i="41" s="1"/>
  <c r="AP160" i="41"/>
  <c r="AE160" i="41" s="1"/>
  <c r="AP142" i="41"/>
  <c r="AM142" i="41" s="1"/>
  <c r="AP57" i="41"/>
  <c r="AE57" i="41" s="1"/>
  <c r="AP121" i="41"/>
  <c r="AP26" i="41"/>
  <c r="X26" i="41" s="1"/>
  <c r="Q79" i="41"/>
  <c r="S79" i="41"/>
  <c r="U79" i="41"/>
  <c r="T79" i="41"/>
  <c r="P79" i="41"/>
  <c r="N79" i="41"/>
  <c r="M79" i="41"/>
  <c r="O79" i="41"/>
  <c r="R79" i="41"/>
  <c r="Q96" i="41"/>
  <c r="T96" i="41"/>
  <c r="R96" i="41"/>
  <c r="M96" i="41"/>
  <c r="O96" i="41"/>
  <c r="P96" i="41"/>
  <c r="S96" i="41"/>
  <c r="U96" i="41"/>
  <c r="N96" i="41"/>
  <c r="P97" i="41"/>
  <c r="U97" i="41"/>
  <c r="N97" i="41"/>
  <c r="S97" i="41"/>
  <c r="R97" i="41"/>
  <c r="O97" i="41"/>
  <c r="M97" i="41"/>
  <c r="Q97" i="41"/>
  <c r="T97" i="41"/>
  <c r="S50" i="41"/>
  <c r="Q50" i="41"/>
  <c r="U50" i="41"/>
  <c r="M50" i="41"/>
  <c r="O50" i="41"/>
  <c r="R50" i="41"/>
  <c r="P50" i="41"/>
  <c r="N50" i="41"/>
  <c r="T50" i="41"/>
  <c r="AP47" i="41"/>
  <c r="AF47" i="41" s="1"/>
  <c r="AP98" i="41"/>
  <c r="AP88" i="41"/>
  <c r="AP118" i="41"/>
  <c r="AP113" i="41"/>
  <c r="AG113" i="41" s="1"/>
  <c r="S35" i="41"/>
  <c r="P35" i="41"/>
  <c r="M35" i="41"/>
  <c r="N35" i="41"/>
  <c r="U35" i="41"/>
  <c r="O35" i="41"/>
  <c r="Q35" i="41"/>
  <c r="T35" i="41"/>
  <c r="R35" i="41"/>
  <c r="N20" i="41"/>
  <c r="U20" i="41"/>
  <c r="T20" i="41"/>
  <c r="M20" i="41"/>
  <c r="P20" i="41"/>
  <c r="O20" i="41"/>
  <c r="Q20" i="41"/>
  <c r="S20" i="41"/>
  <c r="R20" i="41"/>
  <c r="M59" i="41"/>
  <c r="U59" i="41"/>
  <c r="T59" i="41"/>
  <c r="P59" i="41"/>
  <c r="R59" i="41"/>
  <c r="Q59" i="41"/>
  <c r="N59" i="41"/>
  <c r="S59" i="41"/>
  <c r="O59" i="41"/>
  <c r="M123" i="41"/>
  <c r="O123" i="41"/>
  <c r="R123" i="41"/>
  <c r="P123" i="41"/>
  <c r="S123" i="41"/>
  <c r="T123" i="41"/>
  <c r="N123" i="41"/>
  <c r="U123" i="41"/>
  <c r="Q123" i="41"/>
  <c r="Q12" i="41"/>
  <c r="S12" i="41"/>
  <c r="N12" i="41"/>
  <c r="T12" i="41"/>
  <c r="P12" i="41"/>
  <c r="M12" i="41"/>
  <c r="O12" i="41"/>
  <c r="U12" i="41"/>
  <c r="R12" i="41"/>
  <c r="R76" i="41"/>
  <c r="O76" i="41"/>
  <c r="Q76" i="41"/>
  <c r="P76" i="41"/>
  <c r="M76" i="41"/>
  <c r="N76" i="41"/>
  <c r="T76" i="41"/>
  <c r="U76" i="41"/>
  <c r="S76" i="41"/>
  <c r="U140" i="41"/>
  <c r="O140" i="41"/>
  <c r="R140" i="41"/>
  <c r="T140" i="41"/>
  <c r="P140" i="41"/>
  <c r="Q140" i="41"/>
  <c r="S140" i="41"/>
  <c r="M140" i="41"/>
  <c r="N140" i="41"/>
  <c r="M29" i="41"/>
  <c r="R29" i="41"/>
  <c r="N29" i="41"/>
  <c r="U29" i="41"/>
  <c r="Q29" i="41"/>
  <c r="T29" i="41"/>
  <c r="S29" i="41"/>
  <c r="P29" i="41"/>
  <c r="O29" i="41"/>
  <c r="O93" i="41"/>
  <c r="R93" i="41"/>
  <c r="U93" i="41"/>
  <c r="N93" i="41"/>
  <c r="M93" i="41"/>
  <c r="T93" i="41"/>
  <c r="S93" i="41"/>
  <c r="P93" i="41"/>
  <c r="Q93" i="41"/>
  <c r="U157" i="41"/>
  <c r="R157" i="41"/>
  <c r="O157" i="41"/>
  <c r="P157" i="41"/>
  <c r="T157" i="41"/>
  <c r="S157" i="41"/>
  <c r="Q157" i="41"/>
  <c r="N157" i="41"/>
  <c r="M157" i="41"/>
  <c r="N46" i="41"/>
  <c r="U46" i="41"/>
  <c r="M46" i="41"/>
  <c r="R46" i="41"/>
  <c r="P46" i="41"/>
  <c r="Q46" i="41"/>
  <c r="S46" i="41"/>
  <c r="T46" i="41"/>
  <c r="O46" i="41"/>
  <c r="O110" i="41"/>
  <c r="T110" i="41"/>
  <c r="M110" i="41"/>
  <c r="S110" i="41"/>
  <c r="Q110" i="41"/>
  <c r="N110" i="41"/>
  <c r="U110" i="41"/>
  <c r="R110" i="41"/>
  <c r="P110" i="41"/>
  <c r="M174" i="41"/>
  <c r="N174" i="41"/>
  <c r="T174" i="41"/>
  <c r="Q174" i="41"/>
  <c r="U174" i="41"/>
  <c r="P174" i="41"/>
  <c r="O174" i="41"/>
  <c r="R174" i="41"/>
  <c r="S174" i="41"/>
  <c r="AP59" i="41"/>
  <c r="AP123" i="41"/>
  <c r="AH123" i="41" s="1"/>
  <c r="AP30" i="41"/>
  <c r="AL30" i="41" s="1"/>
  <c r="AP20" i="41"/>
  <c r="AP84" i="41"/>
  <c r="AF84" i="41" s="1"/>
  <c r="AP148" i="41"/>
  <c r="AA148" i="41" s="1"/>
  <c r="AP102" i="41"/>
  <c r="AF102" i="41" s="1"/>
  <c r="AP45" i="41"/>
  <c r="AP109" i="41"/>
  <c r="AP173" i="41"/>
  <c r="AP174" i="41"/>
  <c r="X174" i="41" s="1"/>
  <c r="Q161" i="42"/>
  <c r="U161" i="42"/>
  <c r="O161" i="42"/>
  <c r="M161" i="42"/>
  <c r="N161" i="42"/>
  <c r="T161" i="42"/>
  <c r="R161" i="42"/>
  <c r="P161" i="42"/>
  <c r="S161" i="42"/>
  <c r="P27" i="42"/>
  <c r="N27" i="42"/>
  <c r="M27" i="42"/>
  <c r="O27" i="42"/>
  <c r="S27" i="42"/>
  <c r="U27" i="42"/>
  <c r="T27" i="42"/>
  <c r="R27" i="42"/>
  <c r="Q27" i="42"/>
  <c r="S55" i="42"/>
  <c r="P55" i="42"/>
  <c r="R55" i="42"/>
  <c r="U55" i="42"/>
  <c r="M55" i="42"/>
  <c r="O55" i="42"/>
  <c r="Q55" i="42"/>
  <c r="N55" i="42"/>
  <c r="T55" i="42"/>
  <c r="Q32" i="42"/>
  <c r="N32" i="42"/>
  <c r="P32" i="42"/>
  <c r="U32" i="42"/>
  <c r="T32" i="42"/>
  <c r="M32" i="42"/>
  <c r="R32" i="42"/>
  <c r="S32" i="42"/>
  <c r="O32" i="42"/>
  <c r="AP123" i="40"/>
  <c r="N135" i="42"/>
  <c r="S135" i="42"/>
  <c r="T135" i="42"/>
  <c r="U135" i="42"/>
  <c r="O135" i="42"/>
  <c r="Q135" i="42"/>
  <c r="M135" i="42"/>
  <c r="P135" i="42"/>
  <c r="R135" i="42"/>
  <c r="T107" i="42"/>
  <c r="Q107" i="42"/>
  <c r="U107" i="42"/>
  <c r="P107" i="42"/>
  <c r="O107" i="42"/>
  <c r="N107" i="42"/>
  <c r="M107" i="42"/>
  <c r="S107" i="42"/>
  <c r="R107" i="42"/>
  <c r="P132" i="42"/>
  <c r="T132" i="42"/>
  <c r="M132" i="42"/>
  <c r="Q132" i="42"/>
  <c r="S132" i="42"/>
  <c r="N132" i="42"/>
  <c r="R132" i="42"/>
  <c r="U132" i="42"/>
  <c r="O132" i="42"/>
  <c r="Q153" i="42"/>
  <c r="P153" i="42"/>
  <c r="S153" i="42"/>
  <c r="T153" i="42"/>
  <c r="R153" i="42"/>
  <c r="N153" i="42"/>
  <c r="M153" i="42"/>
  <c r="U153" i="42"/>
  <c r="O153" i="42"/>
  <c r="R138" i="42"/>
  <c r="T138" i="42"/>
  <c r="Q138" i="42"/>
  <c r="S138" i="42"/>
  <c r="U138" i="42"/>
  <c r="O138" i="42"/>
  <c r="P138" i="42"/>
  <c r="N138" i="42"/>
  <c r="M138" i="42"/>
  <c r="S175" i="42"/>
  <c r="Q175" i="42"/>
  <c r="N175" i="42"/>
  <c r="T175" i="42"/>
  <c r="P175" i="42"/>
  <c r="M175" i="42"/>
  <c r="U175" i="42"/>
  <c r="R175" i="42"/>
  <c r="O175" i="42"/>
  <c r="Q93" i="42"/>
  <c r="S93" i="42"/>
  <c r="T93" i="42"/>
  <c r="P93" i="42"/>
  <c r="M93" i="42"/>
  <c r="U93" i="42"/>
  <c r="O93" i="42"/>
  <c r="N93" i="42"/>
  <c r="R93" i="42"/>
  <c r="N99" i="42"/>
  <c r="P99" i="42"/>
  <c r="S99" i="42"/>
  <c r="U99" i="42"/>
  <c r="R99" i="42"/>
  <c r="M99" i="42"/>
  <c r="O99" i="42"/>
  <c r="Q99" i="42"/>
  <c r="T99" i="42"/>
  <c r="M145" i="42"/>
  <c r="S145" i="42"/>
  <c r="T145" i="42"/>
  <c r="U145" i="42"/>
  <c r="Q145" i="42"/>
  <c r="O145" i="42"/>
  <c r="R145" i="42"/>
  <c r="N145" i="42"/>
  <c r="P145" i="42"/>
  <c r="AP96" i="40"/>
  <c r="AP56" i="40"/>
  <c r="AO56" i="40" s="1"/>
  <c r="S53" i="42"/>
  <c r="T53" i="42"/>
  <c r="R53" i="42"/>
  <c r="Q53" i="42"/>
  <c r="N53" i="42"/>
  <c r="O53" i="42"/>
  <c r="U53" i="42"/>
  <c r="M53" i="42"/>
  <c r="P53" i="42"/>
  <c r="U166" i="42"/>
  <c r="S166" i="42"/>
  <c r="O166" i="42"/>
  <c r="P166" i="42"/>
  <c r="R166" i="42"/>
  <c r="Q166" i="42"/>
  <c r="N166" i="42"/>
  <c r="T166" i="42"/>
  <c r="M166" i="42"/>
  <c r="O149" i="42"/>
  <c r="T149" i="42"/>
  <c r="U149" i="42"/>
  <c r="S149" i="42"/>
  <c r="M149" i="42"/>
  <c r="R149" i="42"/>
  <c r="Q149" i="42"/>
  <c r="N149" i="42"/>
  <c r="P149" i="42"/>
  <c r="P176" i="42"/>
  <c r="M176" i="42"/>
  <c r="Q176" i="42"/>
  <c r="O176" i="42"/>
  <c r="N176" i="42"/>
  <c r="U176" i="42"/>
  <c r="T176" i="42"/>
  <c r="R176" i="42"/>
  <c r="S176" i="42"/>
  <c r="S84" i="42"/>
  <c r="R84" i="42"/>
  <c r="U84" i="42"/>
  <c r="N84" i="42"/>
  <c r="M84" i="42"/>
  <c r="O84" i="42"/>
  <c r="Q84" i="42"/>
  <c r="T84" i="42"/>
  <c r="P84" i="42"/>
  <c r="P105" i="42"/>
  <c r="S105" i="42"/>
  <c r="T105" i="42"/>
  <c r="R105" i="42"/>
  <c r="Q105" i="42"/>
  <c r="M105" i="42"/>
  <c r="O105" i="42"/>
  <c r="N105" i="42"/>
  <c r="U105" i="42"/>
  <c r="N96" i="42"/>
  <c r="O96" i="42"/>
  <c r="S96" i="42"/>
  <c r="R96" i="42"/>
  <c r="U96" i="42"/>
  <c r="M96" i="42"/>
  <c r="Q96" i="42"/>
  <c r="P96" i="42"/>
  <c r="T96" i="42"/>
  <c r="U127" i="42"/>
  <c r="N127" i="42"/>
  <c r="R127" i="42"/>
  <c r="M127" i="42"/>
  <c r="T127" i="42"/>
  <c r="O127" i="42"/>
  <c r="S127" i="42"/>
  <c r="P127" i="42"/>
  <c r="Q127" i="42"/>
  <c r="S13" i="42"/>
  <c r="Q13" i="42"/>
  <c r="U13" i="42"/>
  <c r="O13" i="42"/>
  <c r="R13" i="42"/>
  <c r="P13" i="42"/>
  <c r="N13" i="42"/>
  <c r="M13" i="42"/>
  <c r="T13" i="42"/>
  <c r="P19" i="42"/>
  <c r="Q19" i="42"/>
  <c r="T19" i="42"/>
  <c r="O19" i="42"/>
  <c r="U19" i="42"/>
  <c r="R19" i="42"/>
  <c r="M19" i="42"/>
  <c r="S19" i="42"/>
  <c r="N19" i="42"/>
  <c r="R65" i="42"/>
  <c r="P65" i="42"/>
  <c r="N65" i="42"/>
  <c r="S65" i="42"/>
  <c r="M65" i="42"/>
  <c r="U65" i="42"/>
  <c r="O65" i="42"/>
  <c r="Q65" i="42"/>
  <c r="T65" i="42"/>
  <c r="AP6" i="40"/>
  <c r="X6" i="40" s="1"/>
  <c r="AP82" i="40"/>
  <c r="AP60" i="40"/>
  <c r="AF60" i="40" s="1"/>
  <c r="U9" i="42"/>
  <c r="S9" i="42"/>
  <c r="M9" i="42"/>
  <c r="T9" i="42"/>
  <c r="P9" i="42"/>
  <c r="N9" i="42"/>
  <c r="O9" i="42"/>
  <c r="R9" i="42"/>
  <c r="Q9" i="42"/>
  <c r="Q56" i="42"/>
  <c r="M56" i="42"/>
  <c r="P56" i="42"/>
  <c r="O56" i="42"/>
  <c r="N56" i="42"/>
  <c r="U56" i="42"/>
  <c r="S56" i="42"/>
  <c r="R56" i="42"/>
  <c r="T56" i="42"/>
  <c r="AP176" i="40"/>
  <c r="N70" i="42"/>
  <c r="U70" i="42"/>
  <c r="Q70" i="42"/>
  <c r="M70" i="42"/>
  <c r="R70" i="42"/>
  <c r="O70" i="42"/>
  <c r="P70" i="42"/>
  <c r="S70" i="42"/>
  <c r="T70" i="42"/>
  <c r="T16" i="42"/>
  <c r="U16" i="42"/>
  <c r="M16" i="42"/>
  <c r="R16" i="42"/>
  <c r="N16" i="42"/>
  <c r="O16" i="42"/>
  <c r="Q16" i="42"/>
  <c r="S16" i="42"/>
  <c r="P16" i="42"/>
  <c r="R139" i="42"/>
  <c r="Q139" i="42"/>
  <c r="N139" i="42"/>
  <c r="O139" i="42"/>
  <c r="P139" i="42"/>
  <c r="T139" i="42"/>
  <c r="S139" i="42"/>
  <c r="U139" i="42"/>
  <c r="M139" i="42"/>
  <c r="S164" i="42"/>
  <c r="Q164" i="42"/>
  <c r="N164" i="42"/>
  <c r="O164" i="42"/>
  <c r="M164" i="42"/>
  <c r="P164" i="42"/>
  <c r="R164" i="42"/>
  <c r="T164" i="42"/>
  <c r="U164" i="42"/>
  <c r="T26" i="42"/>
  <c r="P26" i="42"/>
  <c r="N26" i="42"/>
  <c r="R26" i="42"/>
  <c r="O26" i="42"/>
  <c r="M26" i="42"/>
  <c r="U26" i="42"/>
  <c r="S26" i="42"/>
  <c r="Q26" i="42"/>
  <c r="Q85" i="42"/>
  <c r="P85" i="42"/>
  <c r="O85" i="42"/>
  <c r="M85" i="42"/>
  <c r="U85" i="42"/>
  <c r="S85" i="42"/>
  <c r="T85" i="42"/>
  <c r="R85" i="42"/>
  <c r="N85" i="42"/>
  <c r="S94" i="42"/>
  <c r="U94" i="42"/>
  <c r="M94" i="42"/>
  <c r="T94" i="42"/>
  <c r="P94" i="42"/>
  <c r="Q94" i="42"/>
  <c r="O94" i="42"/>
  <c r="N94" i="42"/>
  <c r="R94" i="42"/>
  <c r="M157" i="42"/>
  <c r="R157" i="42"/>
  <c r="N157" i="42"/>
  <c r="T157" i="42"/>
  <c r="S157" i="42"/>
  <c r="P157" i="42"/>
  <c r="O157" i="42"/>
  <c r="U157" i="42"/>
  <c r="Q157" i="42"/>
  <c r="M163" i="42"/>
  <c r="S163" i="42"/>
  <c r="N163" i="42"/>
  <c r="R163" i="42"/>
  <c r="U163" i="42"/>
  <c r="P163" i="42"/>
  <c r="T163" i="42"/>
  <c r="O163" i="42"/>
  <c r="Q163" i="42"/>
  <c r="S98" i="42"/>
  <c r="N98" i="42"/>
  <c r="U98" i="42"/>
  <c r="P98" i="42"/>
  <c r="M98" i="42"/>
  <c r="T98" i="42"/>
  <c r="R98" i="42"/>
  <c r="O98" i="42"/>
  <c r="Q98" i="42"/>
  <c r="AP89" i="40"/>
  <c r="AO89" i="40" s="1"/>
  <c r="AP85" i="40"/>
  <c r="AP98" i="40"/>
  <c r="AJ98" i="40" s="1"/>
  <c r="AP58" i="40"/>
  <c r="AP7" i="40"/>
  <c r="AP173" i="40"/>
  <c r="AP119" i="40"/>
  <c r="AI119" i="40" s="1"/>
  <c r="AP102" i="40"/>
  <c r="AP100" i="40"/>
  <c r="Q55" i="23"/>
  <c r="R55" i="23"/>
  <c r="P55" i="23"/>
  <c r="T55" i="23"/>
  <c r="M55" i="23"/>
  <c r="U55" i="23"/>
  <c r="N55" i="23"/>
  <c r="S55" i="23"/>
  <c r="O55" i="23"/>
  <c r="U67" i="23"/>
  <c r="M67" i="23"/>
  <c r="S67" i="23"/>
  <c r="P67" i="23"/>
  <c r="R67" i="23"/>
  <c r="N67" i="23"/>
  <c r="T67" i="23"/>
  <c r="O67" i="23"/>
  <c r="Q67" i="23"/>
  <c r="T15" i="26"/>
  <c r="U15" i="26"/>
  <c r="N15" i="26"/>
  <c r="P15" i="26"/>
  <c r="M15" i="26"/>
  <c r="S15" i="26"/>
  <c r="R15" i="26"/>
  <c r="O15" i="26"/>
  <c r="Q15" i="26"/>
  <c r="O90" i="26"/>
  <c r="T90" i="26"/>
  <c r="P90" i="26"/>
  <c r="N90" i="26"/>
  <c r="S90" i="26"/>
  <c r="U90" i="26"/>
  <c r="R90" i="26"/>
  <c r="M90" i="26"/>
  <c r="Q90" i="26"/>
  <c r="AP88" i="26"/>
  <c r="X88" i="26" s="1"/>
  <c r="C48" i="42"/>
  <c r="H48" i="42"/>
  <c r="J48" i="42"/>
  <c r="E48" i="42"/>
  <c r="I48" i="42"/>
  <c r="D48" i="42"/>
  <c r="K48" i="42"/>
  <c r="F48" i="42"/>
  <c r="G48" i="42"/>
  <c r="K125" i="42"/>
  <c r="E125" i="42"/>
  <c r="C125" i="42"/>
  <c r="I125" i="42"/>
  <c r="G125" i="42"/>
  <c r="D125" i="42"/>
  <c r="J125" i="42"/>
  <c r="H125" i="42"/>
  <c r="F125" i="42"/>
  <c r="M85" i="23"/>
  <c r="P85" i="23"/>
  <c r="N85" i="23"/>
  <c r="Q85" i="23"/>
  <c r="U85" i="23"/>
  <c r="T85" i="23"/>
  <c r="R85" i="23"/>
  <c r="S85" i="23"/>
  <c r="O85" i="23"/>
  <c r="N136" i="26"/>
  <c r="T136" i="26"/>
  <c r="M136" i="26"/>
  <c r="P136" i="26"/>
  <c r="S136" i="26"/>
  <c r="R136" i="26"/>
  <c r="O136" i="26"/>
  <c r="Q136" i="26"/>
  <c r="U136" i="26"/>
  <c r="AP59" i="25"/>
  <c r="Z59" i="25" s="1"/>
  <c r="U24" i="23"/>
  <c r="N24" i="23"/>
  <c r="O24" i="23"/>
  <c r="P24" i="23"/>
  <c r="M24" i="23"/>
  <c r="S24" i="23"/>
  <c r="R24" i="23"/>
  <c r="Q24" i="23"/>
  <c r="T24" i="23"/>
  <c r="N61" i="23"/>
  <c r="P61" i="23"/>
  <c r="R61" i="23"/>
  <c r="T61" i="23"/>
  <c r="U61" i="23"/>
  <c r="S61" i="23"/>
  <c r="M61" i="23"/>
  <c r="Q61" i="23"/>
  <c r="O61" i="23"/>
  <c r="AP19" i="26"/>
  <c r="S141" i="23"/>
  <c r="T141" i="23"/>
  <c r="O141" i="23"/>
  <c r="R141" i="23"/>
  <c r="N141" i="23"/>
  <c r="Q141" i="23"/>
  <c r="P141" i="23"/>
  <c r="U141" i="23"/>
  <c r="M141" i="23"/>
  <c r="P23" i="23"/>
  <c r="T23" i="23"/>
  <c r="M23" i="23"/>
  <c r="Q23" i="23"/>
  <c r="U23" i="23"/>
  <c r="N23" i="23"/>
  <c r="S23" i="23"/>
  <c r="O23" i="23"/>
  <c r="R23" i="23"/>
  <c r="S87" i="23"/>
  <c r="M87" i="23"/>
  <c r="Q87" i="23"/>
  <c r="P87" i="23"/>
  <c r="R87" i="23"/>
  <c r="O87" i="23"/>
  <c r="N87" i="23"/>
  <c r="T87" i="23"/>
  <c r="U87" i="23"/>
  <c r="J134" i="41"/>
  <c r="H134" i="41"/>
  <c r="E134" i="41"/>
  <c r="I134" i="41"/>
  <c r="C134" i="41"/>
  <c r="G134" i="41"/>
  <c r="D134" i="41"/>
  <c r="F134" i="41"/>
  <c r="K134" i="41"/>
  <c r="H138" i="42"/>
  <c r="I138" i="42"/>
  <c r="G138" i="42"/>
  <c r="F138" i="42"/>
  <c r="C138" i="42"/>
  <c r="K138" i="42"/>
  <c r="J138" i="42"/>
  <c r="E138" i="42"/>
  <c r="D138" i="42"/>
  <c r="F166" i="42"/>
  <c r="I166" i="42"/>
  <c r="H166" i="42"/>
  <c r="G166" i="42"/>
  <c r="D166" i="42"/>
  <c r="C166" i="42"/>
  <c r="E166" i="42"/>
  <c r="J166" i="42"/>
  <c r="K166" i="42"/>
  <c r="R159" i="23"/>
  <c r="T159" i="23"/>
  <c r="M159" i="23"/>
  <c r="Q159" i="23"/>
  <c r="U159" i="23"/>
  <c r="P159" i="23"/>
  <c r="N159" i="23"/>
  <c r="S159" i="23"/>
  <c r="O159" i="23"/>
  <c r="AP119" i="26"/>
  <c r="S18" i="23"/>
  <c r="P18" i="23"/>
  <c r="Q18" i="23"/>
  <c r="R18" i="23"/>
  <c r="M18" i="23"/>
  <c r="U18" i="23"/>
  <c r="T18" i="23"/>
  <c r="O18" i="23"/>
  <c r="N18" i="23"/>
  <c r="F154" i="28"/>
  <c r="H154" i="28"/>
  <c r="K154" i="28"/>
  <c r="G154" i="28"/>
  <c r="C154" i="28"/>
  <c r="D154" i="28"/>
  <c r="I154" i="28"/>
  <c r="J154" i="28"/>
  <c r="E154" i="28"/>
  <c r="C126" i="41"/>
  <c r="E126" i="41"/>
  <c r="H126" i="41"/>
  <c r="F126" i="41"/>
  <c r="K126" i="41"/>
  <c r="D126" i="41"/>
  <c r="I126" i="41"/>
  <c r="J126" i="41"/>
  <c r="G126" i="41"/>
  <c r="C127" i="42"/>
  <c r="K127" i="42"/>
  <c r="E127" i="42"/>
  <c r="J127" i="42"/>
  <c r="G127" i="42"/>
  <c r="F127" i="42"/>
  <c r="H127" i="42"/>
  <c r="D127" i="42"/>
  <c r="I127" i="42"/>
  <c r="D77" i="42"/>
  <c r="K77" i="42"/>
  <c r="E77" i="42"/>
  <c r="I77" i="42"/>
  <c r="C77" i="42"/>
  <c r="F77" i="42"/>
  <c r="G77" i="42"/>
  <c r="J77" i="42"/>
  <c r="H77" i="42"/>
  <c r="I37" i="42"/>
  <c r="K37" i="42"/>
  <c r="G37" i="42"/>
  <c r="C37" i="42"/>
  <c r="H37" i="42"/>
  <c r="F37" i="42"/>
  <c r="D37" i="42"/>
  <c r="E37" i="42"/>
  <c r="J37" i="42"/>
  <c r="D83" i="42"/>
  <c r="I83" i="42"/>
  <c r="K83" i="42"/>
  <c r="G83" i="42"/>
  <c r="F83" i="42"/>
  <c r="C83" i="42"/>
  <c r="J83" i="42"/>
  <c r="H83" i="42"/>
  <c r="E83" i="42"/>
  <c r="D66" i="42"/>
  <c r="J66" i="42"/>
  <c r="I66" i="42"/>
  <c r="F66" i="42"/>
  <c r="K66" i="42"/>
  <c r="E66" i="42"/>
  <c r="C66" i="42"/>
  <c r="H66" i="42"/>
  <c r="G66" i="42"/>
  <c r="N80" i="25"/>
  <c r="U80" i="25"/>
  <c r="M80" i="25"/>
  <c r="T80" i="25"/>
  <c r="S80" i="25"/>
  <c r="R80" i="25"/>
  <c r="P80" i="25"/>
  <c r="O80" i="25"/>
  <c r="Q80" i="25"/>
  <c r="T91" i="26"/>
  <c r="R91" i="26"/>
  <c r="U91" i="26"/>
  <c r="O91" i="26"/>
  <c r="Q91" i="26"/>
  <c r="S91" i="26"/>
  <c r="P91" i="26"/>
  <c r="N91" i="26"/>
  <c r="M91" i="26"/>
  <c r="U112" i="23"/>
  <c r="N112" i="23"/>
  <c r="O112" i="23"/>
  <c r="T112" i="23"/>
  <c r="M112" i="23"/>
  <c r="P112" i="23"/>
  <c r="R112" i="23"/>
  <c r="S112" i="23"/>
  <c r="Q112" i="23"/>
  <c r="N118" i="23"/>
  <c r="P118" i="23"/>
  <c r="S118" i="23"/>
  <c r="O118" i="23"/>
  <c r="M118" i="23"/>
  <c r="T118" i="23"/>
  <c r="R118" i="23"/>
  <c r="Q118" i="23"/>
  <c r="U118" i="23"/>
  <c r="Q140" i="23"/>
  <c r="U140" i="23"/>
  <c r="O140" i="23"/>
  <c r="P140" i="23"/>
  <c r="N140" i="23"/>
  <c r="S140" i="23"/>
  <c r="M140" i="23"/>
  <c r="T140" i="23"/>
  <c r="R140" i="23"/>
  <c r="R144" i="23"/>
  <c r="U144" i="23"/>
  <c r="N144" i="23"/>
  <c r="Q144" i="23"/>
  <c r="T144" i="23"/>
  <c r="M144" i="23"/>
  <c r="O144" i="23"/>
  <c r="P144" i="23"/>
  <c r="S144" i="23"/>
  <c r="S123" i="26"/>
  <c r="U123" i="26"/>
  <c r="P123" i="26"/>
  <c r="Q123" i="26"/>
  <c r="R123" i="26"/>
  <c r="T123" i="26"/>
  <c r="N123" i="26"/>
  <c r="M123" i="26"/>
  <c r="O123" i="26"/>
  <c r="T138" i="26"/>
  <c r="N138" i="26"/>
  <c r="U138" i="26"/>
  <c r="M138" i="26"/>
  <c r="Q138" i="26"/>
  <c r="P138" i="26"/>
  <c r="S138" i="26"/>
  <c r="R138" i="26"/>
  <c r="O138" i="26"/>
  <c r="G148" i="42"/>
  <c r="C148" i="42"/>
  <c r="F148" i="42"/>
  <c r="K148" i="42"/>
  <c r="H148" i="42"/>
  <c r="J148" i="42"/>
  <c r="E148" i="42"/>
  <c r="D148" i="42"/>
  <c r="I148" i="42"/>
  <c r="K90" i="41"/>
  <c r="J90" i="41"/>
  <c r="E90" i="41"/>
  <c r="D90" i="41"/>
  <c r="G90" i="41"/>
  <c r="H90" i="41"/>
  <c r="I90" i="41"/>
  <c r="C90" i="41"/>
  <c r="F90" i="41"/>
  <c r="T2" i="23"/>
  <c r="N2" i="23"/>
  <c r="Q2" i="23"/>
  <c r="P2" i="23"/>
  <c r="U2" i="23"/>
  <c r="O2" i="23"/>
  <c r="S2" i="23"/>
  <c r="R2" i="23"/>
  <c r="M2" i="23"/>
  <c r="AP17" i="26"/>
  <c r="N96" i="26"/>
  <c r="O96" i="26"/>
  <c r="U96" i="26"/>
  <c r="R96" i="26"/>
  <c r="T96" i="26"/>
  <c r="Q96" i="26"/>
  <c r="S96" i="26"/>
  <c r="P96" i="26"/>
  <c r="M96" i="26"/>
  <c r="AP170" i="26"/>
  <c r="AI170" i="26" s="1"/>
  <c r="U120" i="23"/>
  <c r="O120" i="23"/>
  <c r="N120" i="23"/>
  <c r="P120" i="23"/>
  <c r="M120" i="23"/>
  <c r="T120" i="23"/>
  <c r="S120" i="23"/>
  <c r="Q120" i="23"/>
  <c r="R120" i="23"/>
  <c r="AP94" i="26"/>
  <c r="AO94" i="26" s="1"/>
  <c r="O177" i="23"/>
  <c r="P177" i="23"/>
  <c r="N177" i="23"/>
  <c r="T177" i="23"/>
  <c r="U177" i="23"/>
  <c r="R177" i="23"/>
  <c r="S177" i="23"/>
  <c r="M177" i="23"/>
  <c r="Q177" i="23"/>
  <c r="O20" i="23"/>
  <c r="Q20" i="23"/>
  <c r="N20" i="23"/>
  <c r="S20" i="23"/>
  <c r="M20" i="23"/>
  <c r="T20" i="23"/>
  <c r="U20" i="23"/>
  <c r="P20" i="23"/>
  <c r="R20" i="23"/>
  <c r="S148" i="23"/>
  <c r="O148" i="23"/>
  <c r="T148" i="23"/>
  <c r="U148" i="23"/>
  <c r="N148" i="23"/>
  <c r="R148" i="23"/>
  <c r="M148" i="23"/>
  <c r="P148" i="23"/>
  <c r="Q148" i="23"/>
  <c r="Q170" i="23"/>
  <c r="T170" i="23"/>
  <c r="U170" i="23"/>
  <c r="O170" i="23"/>
  <c r="N170" i="23"/>
  <c r="S170" i="23"/>
  <c r="P170" i="23"/>
  <c r="R170" i="23"/>
  <c r="M170" i="23"/>
  <c r="J23" i="42"/>
  <c r="I23" i="42"/>
  <c r="E23" i="42"/>
  <c r="K23" i="42"/>
  <c r="H23" i="42"/>
  <c r="D23" i="42"/>
  <c r="C23" i="42"/>
  <c r="F23" i="42"/>
  <c r="G23" i="42"/>
  <c r="C43" i="42"/>
  <c r="H43" i="42"/>
  <c r="K43" i="42"/>
  <c r="D43" i="42"/>
  <c r="G43" i="42"/>
  <c r="I43" i="42"/>
  <c r="F43" i="42"/>
  <c r="E43" i="42"/>
  <c r="J43" i="42"/>
  <c r="M84" i="23"/>
  <c r="P84" i="23"/>
  <c r="Q84" i="23"/>
  <c r="T84" i="23"/>
  <c r="S84" i="23"/>
  <c r="R84" i="23"/>
  <c r="U84" i="23"/>
  <c r="O84" i="23"/>
  <c r="N84" i="23"/>
  <c r="F5" i="19"/>
  <c r="G5" i="19"/>
  <c r="C5" i="19"/>
  <c r="K5" i="19"/>
  <c r="I5" i="19"/>
  <c r="D5" i="19"/>
  <c r="H5" i="19"/>
  <c r="J5" i="19"/>
  <c r="E5" i="19"/>
  <c r="AP167" i="26"/>
  <c r="P41" i="26"/>
  <c r="M41" i="26"/>
  <c r="S41" i="26"/>
  <c r="Q41" i="26"/>
  <c r="T41" i="26"/>
  <c r="U41" i="26"/>
  <c r="O41" i="26"/>
  <c r="R41" i="26"/>
  <c r="N41" i="26"/>
  <c r="S53" i="23"/>
  <c r="M53" i="23"/>
  <c r="R53" i="23"/>
  <c r="Q53" i="23"/>
  <c r="P53" i="23"/>
  <c r="O53" i="23"/>
  <c r="N53" i="23"/>
  <c r="T53" i="23"/>
  <c r="U53" i="23"/>
  <c r="P77" i="23"/>
  <c r="R77" i="23"/>
  <c r="U77" i="23"/>
  <c r="Q77" i="23"/>
  <c r="M77" i="23"/>
  <c r="O77" i="23"/>
  <c r="S77" i="23"/>
  <c r="T77" i="23"/>
  <c r="N77" i="23"/>
  <c r="AP130" i="26"/>
  <c r="AJ130" i="26" s="1"/>
  <c r="U16" i="23"/>
  <c r="R16" i="23"/>
  <c r="T16" i="23"/>
  <c r="N16" i="23"/>
  <c r="O16" i="23"/>
  <c r="P16" i="23"/>
  <c r="M16" i="23"/>
  <c r="S16" i="23"/>
  <c r="Q16" i="23"/>
  <c r="AP146" i="26"/>
  <c r="G66" i="41"/>
  <c r="I66" i="41"/>
  <c r="F66" i="41"/>
  <c r="E66" i="41"/>
  <c r="J66" i="41"/>
  <c r="C66" i="41"/>
  <c r="K66" i="41"/>
  <c r="H66" i="41"/>
  <c r="D66" i="41"/>
  <c r="E167" i="42"/>
  <c r="I167" i="42"/>
  <c r="F167" i="42"/>
  <c r="G167" i="42"/>
  <c r="C167" i="42"/>
  <c r="J167" i="42"/>
  <c r="K167" i="42"/>
  <c r="H167" i="42"/>
  <c r="D167" i="42"/>
  <c r="T158" i="23"/>
  <c r="S158" i="23"/>
  <c r="P158" i="23"/>
  <c r="U158" i="23"/>
  <c r="R158" i="23"/>
  <c r="N158" i="23"/>
  <c r="O158" i="23"/>
  <c r="M158" i="23"/>
  <c r="Q158" i="23"/>
  <c r="M63" i="23"/>
  <c r="Q63" i="23"/>
  <c r="R63" i="23"/>
  <c r="U63" i="23"/>
  <c r="P63" i="23"/>
  <c r="O63" i="23"/>
  <c r="N63" i="23"/>
  <c r="T63" i="23"/>
  <c r="S63" i="23"/>
  <c r="S153" i="26"/>
  <c r="Q153" i="26"/>
  <c r="O153" i="26"/>
  <c r="T153" i="26"/>
  <c r="P153" i="26"/>
  <c r="M153" i="26"/>
  <c r="R153" i="26"/>
  <c r="U153" i="26"/>
  <c r="N153" i="26"/>
  <c r="AP72" i="26"/>
  <c r="AN72" i="26" s="1"/>
  <c r="AP46" i="25"/>
  <c r="AE46" i="25" s="1"/>
  <c r="P167" i="26"/>
  <c r="U167" i="26"/>
  <c r="T167" i="26"/>
  <c r="R167" i="26"/>
  <c r="S167" i="26"/>
  <c r="M167" i="26"/>
  <c r="N167" i="26"/>
  <c r="O167" i="26"/>
  <c r="Q167" i="26"/>
  <c r="T134" i="26"/>
  <c r="N134" i="26"/>
  <c r="P134" i="26"/>
  <c r="S134" i="26"/>
  <c r="M134" i="26"/>
  <c r="U134" i="26"/>
  <c r="O134" i="26"/>
  <c r="R134" i="26"/>
  <c r="Q134" i="26"/>
  <c r="T105" i="23"/>
  <c r="R105" i="23"/>
  <c r="Q105" i="23"/>
  <c r="O105" i="23"/>
  <c r="N105" i="23"/>
  <c r="U105" i="23"/>
  <c r="S105" i="23"/>
  <c r="M105" i="23"/>
  <c r="P105" i="23"/>
  <c r="AP157" i="26"/>
  <c r="AG157" i="26" s="1"/>
  <c r="R67" i="25"/>
  <c r="M67" i="25"/>
  <c r="P67" i="25"/>
  <c r="Q67" i="25"/>
  <c r="S67" i="25"/>
  <c r="O67" i="25"/>
  <c r="N67" i="25"/>
  <c r="T67" i="25"/>
  <c r="U67" i="25"/>
  <c r="AP168" i="26"/>
  <c r="AH168" i="26" s="1"/>
  <c r="T49" i="23"/>
  <c r="M49" i="23"/>
  <c r="R49" i="23"/>
  <c r="S49" i="23"/>
  <c r="O49" i="23"/>
  <c r="Q49" i="23"/>
  <c r="P49" i="23"/>
  <c r="N49" i="23"/>
  <c r="U49" i="23"/>
  <c r="AP75" i="26"/>
  <c r="Z75" i="26" s="1"/>
  <c r="C177" i="42"/>
  <c r="H177" i="42"/>
  <c r="J177" i="42"/>
  <c r="K177" i="42"/>
  <c r="D177" i="42"/>
  <c r="I177" i="42"/>
  <c r="E177" i="42"/>
  <c r="F177" i="42"/>
  <c r="G177" i="42"/>
  <c r="F142" i="42"/>
  <c r="E142" i="42"/>
  <c r="I142" i="42"/>
  <c r="C142" i="42"/>
  <c r="G142" i="42"/>
  <c r="J142" i="42"/>
  <c r="H142" i="42"/>
  <c r="K142" i="42"/>
  <c r="D142" i="42"/>
  <c r="M165" i="26"/>
  <c r="O165" i="26"/>
  <c r="T165" i="26"/>
  <c r="P165" i="26"/>
  <c r="R165" i="26"/>
  <c r="U165" i="26"/>
  <c r="Q165" i="26"/>
  <c r="N165" i="26"/>
  <c r="S165" i="26"/>
  <c r="AP117" i="26"/>
  <c r="AF117" i="26" s="1"/>
  <c r="N91" i="23"/>
  <c r="U91" i="23"/>
  <c r="R91" i="23"/>
  <c r="S91" i="23"/>
  <c r="Q91" i="23"/>
  <c r="O91" i="23"/>
  <c r="P91" i="23"/>
  <c r="M91" i="23"/>
  <c r="T91" i="23"/>
  <c r="AP12" i="26"/>
  <c r="AC12" i="26" s="1"/>
  <c r="AP177" i="26"/>
  <c r="W177" i="26" s="1"/>
  <c r="M62" i="23"/>
  <c r="O62" i="23"/>
  <c r="N62" i="23"/>
  <c r="U62" i="23"/>
  <c r="S62" i="23"/>
  <c r="T62" i="23"/>
  <c r="Q62" i="23"/>
  <c r="P62" i="23"/>
  <c r="R62" i="23"/>
  <c r="O93" i="23"/>
  <c r="R93" i="23"/>
  <c r="U93" i="23"/>
  <c r="N93" i="23"/>
  <c r="M93" i="23"/>
  <c r="S93" i="23"/>
  <c r="T93" i="23"/>
  <c r="P93" i="23"/>
  <c r="Q93" i="23"/>
  <c r="R120" i="26"/>
  <c r="M120" i="26"/>
  <c r="P120" i="26"/>
  <c r="S120" i="26"/>
  <c r="O120" i="26"/>
  <c r="T120" i="26"/>
  <c r="U120" i="26"/>
  <c r="N120" i="26"/>
  <c r="Q120" i="26"/>
  <c r="R98" i="26"/>
  <c r="S98" i="26"/>
  <c r="Q98" i="26"/>
  <c r="O98" i="26"/>
  <c r="P98" i="26"/>
  <c r="U98" i="26"/>
  <c r="N98" i="26"/>
  <c r="T98" i="26"/>
  <c r="M98" i="26"/>
  <c r="M65" i="26"/>
  <c r="S65" i="26"/>
  <c r="T65" i="26"/>
  <c r="O65" i="26"/>
  <c r="R65" i="26"/>
  <c r="N65" i="26"/>
  <c r="P65" i="26"/>
  <c r="U65" i="26"/>
  <c r="Q65" i="26"/>
  <c r="AP120" i="26"/>
  <c r="AN120" i="26" s="1"/>
  <c r="U141" i="26"/>
  <c r="S141" i="26"/>
  <c r="N141" i="26"/>
  <c r="Q141" i="26"/>
  <c r="M141" i="26"/>
  <c r="O141" i="26"/>
  <c r="T141" i="26"/>
  <c r="P141" i="26"/>
  <c r="R141" i="26"/>
  <c r="O104" i="25"/>
  <c r="T104" i="25"/>
  <c r="N104" i="25"/>
  <c r="Q104" i="25"/>
  <c r="U104" i="25"/>
  <c r="R104" i="25"/>
  <c r="P104" i="25"/>
  <c r="S104" i="25"/>
  <c r="M104" i="25"/>
  <c r="D154" i="42"/>
  <c r="C154" i="42"/>
  <c r="I154" i="42"/>
  <c r="K154" i="42"/>
  <c r="F154" i="42"/>
  <c r="E154" i="42"/>
  <c r="J154" i="42"/>
  <c r="G154" i="42"/>
  <c r="H154" i="42"/>
  <c r="G92" i="42"/>
  <c r="I92" i="42"/>
  <c r="H92" i="42"/>
  <c r="C92" i="42"/>
  <c r="E92" i="42"/>
  <c r="K92" i="42"/>
  <c r="J92" i="42"/>
  <c r="F92" i="42"/>
  <c r="D92" i="42"/>
  <c r="F171" i="42"/>
  <c r="J171" i="42"/>
  <c r="C171" i="42"/>
  <c r="I171" i="42"/>
  <c r="K171" i="42"/>
  <c r="E171" i="42"/>
  <c r="H171" i="42"/>
  <c r="G171" i="42"/>
  <c r="D171" i="42"/>
  <c r="O87" i="26"/>
  <c r="N87" i="26"/>
  <c r="P87" i="26"/>
  <c r="U87" i="26"/>
  <c r="T87" i="26"/>
  <c r="M87" i="26"/>
  <c r="S87" i="26"/>
  <c r="Q87" i="26"/>
  <c r="R87" i="26"/>
  <c r="U33" i="26"/>
  <c r="N33" i="26"/>
  <c r="M33" i="26"/>
  <c r="T33" i="26"/>
  <c r="O33" i="26"/>
  <c r="P33" i="26"/>
  <c r="R33" i="26"/>
  <c r="S33" i="26"/>
  <c r="Q33" i="26"/>
  <c r="AP56" i="26"/>
  <c r="AP63" i="26"/>
  <c r="AA63" i="26" s="1"/>
  <c r="Q90" i="23"/>
  <c r="S90" i="23"/>
  <c r="O90" i="23"/>
  <c r="M90" i="23"/>
  <c r="T90" i="23"/>
  <c r="P90" i="23"/>
  <c r="R90" i="23"/>
  <c r="U90" i="23"/>
  <c r="N90" i="23"/>
  <c r="M131" i="26"/>
  <c r="T131" i="26"/>
  <c r="N131" i="26"/>
  <c r="O131" i="26"/>
  <c r="U131" i="26"/>
  <c r="Q131" i="26"/>
  <c r="P131" i="26"/>
  <c r="R131" i="26"/>
  <c r="S131" i="26"/>
  <c r="AP140" i="26"/>
  <c r="U145" i="26"/>
  <c r="N145" i="26"/>
  <c r="Q145" i="26"/>
  <c r="S145" i="26"/>
  <c r="M145" i="26"/>
  <c r="O145" i="26"/>
  <c r="T145" i="26"/>
  <c r="P145" i="26"/>
  <c r="R145" i="26"/>
  <c r="T64" i="25"/>
  <c r="Q64" i="25"/>
  <c r="U64" i="25"/>
  <c r="M64" i="25"/>
  <c r="S64" i="25"/>
  <c r="P64" i="25"/>
  <c r="O64" i="25"/>
  <c r="R64" i="25"/>
  <c r="N64" i="25"/>
  <c r="O44" i="26"/>
  <c r="N44" i="26"/>
  <c r="S44" i="26"/>
  <c r="U44" i="26"/>
  <c r="R44" i="26"/>
  <c r="P44" i="26"/>
  <c r="T44" i="26"/>
  <c r="M44" i="26"/>
  <c r="Q44" i="26"/>
  <c r="N108" i="26"/>
  <c r="Q108" i="26"/>
  <c r="M108" i="26"/>
  <c r="R108" i="26"/>
  <c r="P108" i="26"/>
  <c r="S108" i="26"/>
  <c r="U108" i="26"/>
  <c r="T108" i="26"/>
  <c r="O108" i="26"/>
  <c r="Q44" i="23"/>
  <c r="O44" i="23"/>
  <c r="P44" i="23"/>
  <c r="N44" i="23"/>
  <c r="T44" i="23"/>
  <c r="U44" i="23"/>
  <c r="R44" i="23"/>
  <c r="S44" i="23"/>
  <c r="M44" i="23"/>
  <c r="AP95" i="26"/>
  <c r="AJ95" i="26" s="1"/>
  <c r="E41" i="42"/>
  <c r="H41" i="42"/>
  <c r="I41" i="42"/>
  <c r="C41" i="42"/>
  <c r="F41" i="42"/>
  <c r="G41" i="42"/>
  <c r="K41" i="42"/>
  <c r="J41" i="42"/>
  <c r="D41" i="42"/>
  <c r="E95" i="42"/>
  <c r="G95" i="42"/>
  <c r="C95" i="42"/>
  <c r="H95" i="42"/>
  <c r="F95" i="42"/>
  <c r="D95" i="42"/>
  <c r="J95" i="42"/>
  <c r="I95" i="42"/>
  <c r="K95" i="42"/>
  <c r="R21" i="23"/>
  <c r="P21" i="23"/>
  <c r="N21" i="23"/>
  <c r="Q21" i="23"/>
  <c r="U21" i="23"/>
  <c r="T21" i="23"/>
  <c r="M21" i="23"/>
  <c r="O21" i="23"/>
  <c r="S21" i="23"/>
  <c r="M100" i="23"/>
  <c r="U100" i="23"/>
  <c r="R100" i="23"/>
  <c r="T100" i="23"/>
  <c r="Q100" i="23"/>
  <c r="S100" i="23"/>
  <c r="N100" i="23"/>
  <c r="O100" i="23"/>
  <c r="P100" i="23"/>
  <c r="O143" i="23"/>
  <c r="R143" i="23"/>
  <c r="U143" i="23"/>
  <c r="P143" i="23"/>
  <c r="Q143" i="23"/>
  <c r="S143" i="23"/>
  <c r="N143" i="23"/>
  <c r="M143" i="23"/>
  <c r="T143" i="23"/>
  <c r="U109" i="26"/>
  <c r="S109" i="26"/>
  <c r="Q109" i="26"/>
  <c r="N109" i="26"/>
  <c r="O109" i="26"/>
  <c r="T109" i="26"/>
  <c r="P109" i="26"/>
  <c r="M109" i="26"/>
  <c r="R109" i="26"/>
  <c r="Q131" i="23"/>
  <c r="O131" i="23"/>
  <c r="M131" i="23"/>
  <c r="U131" i="23"/>
  <c r="S131" i="23"/>
  <c r="P131" i="23"/>
  <c r="N131" i="23"/>
  <c r="R131" i="23"/>
  <c r="T131" i="23"/>
  <c r="O94" i="26"/>
  <c r="U94" i="26"/>
  <c r="T94" i="26"/>
  <c r="R94" i="26"/>
  <c r="S94" i="26"/>
  <c r="N94" i="26"/>
  <c r="M94" i="26"/>
  <c r="P94" i="26"/>
  <c r="Q94" i="26"/>
  <c r="AP122" i="26"/>
  <c r="R47" i="41"/>
  <c r="O47" i="41"/>
  <c r="T47" i="41"/>
  <c r="N47" i="41"/>
  <c r="M47" i="41"/>
  <c r="Q47" i="41"/>
  <c r="S47" i="41"/>
  <c r="P47" i="41"/>
  <c r="U47" i="41"/>
  <c r="U114" i="41"/>
  <c r="S114" i="41"/>
  <c r="M114" i="41"/>
  <c r="Q114" i="41"/>
  <c r="T114" i="41"/>
  <c r="N114" i="41"/>
  <c r="R114" i="41"/>
  <c r="P114" i="41"/>
  <c r="O114" i="41"/>
  <c r="O64" i="41"/>
  <c r="T64" i="41"/>
  <c r="U64" i="41"/>
  <c r="R64" i="41"/>
  <c r="P64" i="41"/>
  <c r="M64" i="41"/>
  <c r="S64" i="41"/>
  <c r="N64" i="41"/>
  <c r="Q64" i="41"/>
  <c r="S81" i="41"/>
  <c r="M81" i="41"/>
  <c r="U81" i="41"/>
  <c r="Q81" i="41"/>
  <c r="T81" i="41"/>
  <c r="R81" i="41"/>
  <c r="O81" i="41"/>
  <c r="P81" i="41"/>
  <c r="N81" i="41"/>
  <c r="AP79" i="41"/>
  <c r="AG79" i="41" s="1"/>
  <c r="M131" i="41"/>
  <c r="P131" i="41"/>
  <c r="R131" i="41"/>
  <c r="T131" i="41"/>
  <c r="S131" i="41"/>
  <c r="Q131" i="41"/>
  <c r="U131" i="41"/>
  <c r="N131" i="41"/>
  <c r="O131" i="41"/>
  <c r="T84" i="41"/>
  <c r="N84" i="41"/>
  <c r="Q84" i="41"/>
  <c r="U84" i="41"/>
  <c r="P84" i="41"/>
  <c r="R84" i="41"/>
  <c r="M84" i="41"/>
  <c r="O84" i="41"/>
  <c r="S84" i="41"/>
  <c r="P148" i="41"/>
  <c r="O148" i="41"/>
  <c r="R148" i="41"/>
  <c r="M148" i="41"/>
  <c r="Q148" i="41"/>
  <c r="T148" i="41"/>
  <c r="U148" i="41"/>
  <c r="S148" i="41"/>
  <c r="N148" i="41"/>
  <c r="P37" i="41"/>
  <c r="O37" i="41"/>
  <c r="N37" i="41"/>
  <c r="R37" i="41"/>
  <c r="Q37" i="41"/>
  <c r="T37" i="41"/>
  <c r="S37" i="41"/>
  <c r="M37" i="41"/>
  <c r="U37" i="41"/>
  <c r="M101" i="41"/>
  <c r="S101" i="41"/>
  <c r="Q101" i="41"/>
  <c r="P101" i="41"/>
  <c r="R101" i="41"/>
  <c r="N101" i="41"/>
  <c r="U101" i="41"/>
  <c r="T101" i="41"/>
  <c r="O101" i="41"/>
  <c r="U165" i="41"/>
  <c r="M165" i="41"/>
  <c r="N165" i="41"/>
  <c r="S165" i="41"/>
  <c r="O165" i="41"/>
  <c r="R165" i="41"/>
  <c r="P165" i="41"/>
  <c r="Q165" i="41"/>
  <c r="T165" i="41"/>
  <c r="O54" i="41"/>
  <c r="M54" i="41"/>
  <c r="Q54" i="41"/>
  <c r="N54" i="41"/>
  <c r="R54" i="41"/>
  <c r="P54" i="41"/>
  <c r="U54" i="41"/>
  <c r="S54" i="41"/>
  <c r="T54" i="41"/>
  <c r="P118" i="41"/>
  <c r="R118" i="41"/>
  <c r="N118" i="41"/>
  <c r="M118" i="41"/>
  <c r="S118" i="41"/>
  <c r="T118" i="41"/>
  <c r="Q118" i="41"/>
  <c r="U118" i="41"/>
  <c r="O118" i="41"/>
  <c r="AP3" i="41"/>
  <c r="AP67" i="41"/>
  <c r="AA67" i="41" s="1"/>
  <c r="AP131" i="41"/>
  <c r="AB131" i="41" s="1"/>
  <c r="AP62" i="41"/>
  <c r="AI62" i="41" s="1"/>
  <c r="AP28" i="41"/>
  <c r="AP92" i="41"/>
  <c r="AP156" i="41"/>
  <c r="AP130" i="41"/>
  <c r="AP53" i="41"/>
  <c r="AP117" i="41"/>
  <c r="AE117" i="41" s="1"/>
  <c r="AP6" i="41"/>
  <c r="U95" i="41"/>
  <c r="O95" i="41"/>
  <c r="Q95" i="41"/>
  <c r="P95" i="41"/>
  <c r="R95" i="41"/>
  <c r="M95" i="41"/>
  <c r="S95" i="41"/>
  <c r="T95" i="41"/>
  <c r="N95" i="41"/>
  <c r="P128" i="41"/>
  <c r="N128" i="41"/>
  <c r="M128" i="41"/>
  <c r="Q128" i="41"/>
  <c r="S128" i="41"/>
  <c r="O128" i="41"/>
  <c r="U128" i="41"/>
  <c r="T128" i="41"/>
  <c r="R128" i="41"/>
  <c r="P129" i="41"/>
  <c r="U129" i="41"/>
  <c r="M129" i="41"/>
  <c r="Q129" i="41"/>
  <c r="T129" i="41"/>
  <c r="N129" i="41"/>
  <c r="O129" i="41"/>
  <c r="R129" i="41"/>
  <c r="S129" i="41"/>
  <c r="N146" i="41"/>
  <c r="P146" i="41"/>
  <c r="O146" i="41"/>
  <c r="R146" i="41"/>
  <c r="Q146" i="41"/>
  <c r="T146" i="41"/>
  <c r="S146" i="41"/>
  <c r="M146" i="41"/>
  <c r="U146" i="41"/>
  <c r="AP127" i="41"/>
  <c r="AD127" i="41" s="1"/>
  <c r="AP24" i="41"/>
  <c r="AP168" i="41"/>
  <c r="AA168" i="41" s="1"/>
  <c r="AP65" i="41"/>
  <c r="AP42" i="41"/>
  <c r="AM42" i="41" s="1"/>
  <c r="R99" i="41"/>
  <c r="O99" i="41"/>
  <c r="P99" i="41"/>
  <c r="S99" i="41"/>
  <c r="T99" i="41"/>
  <c r="M99" i="41"/>
  <c r="N99" i="41"/>
  <c r="Q99" i="41"/>
  <c r="U99" i="41"/>
  <c r="U23" i="41"/>
  <c r="M23" i="41"/>
  <c r="Q23" i="41"/>
  <c r="N23" i="41"/>
  <c r="S23" i="41"/>
  <c r="O23" i="41"/>
  <c r="T23" i="41"/>
  <c r="P23" i="41"/>
  <c r="R23" i="41"/>
  <c r="S87" i="41"/>
  <c r="O87" i="41"/>
  <c r="U87" i="41"/>
  <c r="N87" i="41"/>
  <c r="Q87" i="41"/>
  <c r="P87" i="41"/>
  <c r="M87" i="41"/>
  <c r="R87" i="41"/>
  <c r="T87" i="41"/>
  <c r="S151" i="41"/>
  <c r="N151" i="41"/>
  <c r="T151" i="41"/>
  <c r="U151" i="41"/>
  <c r="Q151" i="41"/>
  <c r="P151" i="41"/>
  <c r="R151" i="41"/>
  <c r="M151" i="41"/>
  <c r="O151" i="41"/>
  <c r="N40" i="41"/>
  <c r="T40" i="41"/>
  <c r="U40" i="41"/>
  <c r="R40" i="41"/>
  <c r="O40" i="41"/>
  <c r="P40" i="41"/>
  <c r="Q40" i="41"/>
  <c r="S40" i="41"/>
  <c r="M40" i="41"/>
  <c r="O104" i="41"/>
  <c r="M104" i="41"/>
  <c r="T104" i="41"/>
  <c r="Q104" i="41"/>
  <c r="U104" i="41"/>
  <c r="P104" i="41"/>
  <c r="N104" i="41"/>
  <c r="S104" i="41"/>
  <c r="R104" i="41"/>
  <c r="T168" i="41"/>
  <c r="S168" i="41"/>
  <c r="M168" i="41"/>
  <c r="Q168" i="41"/>
  <c r="N168" i="41"/>
  <c r="P168" i="41"/>
  <c r="U168" i="41"/>
  <c r="O168" i="41"/>
  <c r="R168" i="41"/>
  <c r="O57" i="41"/>
  <c r="Q57" i="41"/>
  <c r="R57" i="41"/>
  <c r="M57" i="41"/>
  <c r="N57" i="41"/>
  <c r="P57" i="41"/>
  <c r="T57" i="41"/>
  <c r="U57" i="41"/>
  <c r="S57" i="41"/>
  <c r="S121" i="41"/>
  <c r="N121" i="41"/>
  <c r="U121" i="41"/>
  <c r="P121" i="41"/>
  <c r="R121" i="41"/>
  <c r="M121" i="41"/>
  <c r="O121" i="41"/>
  <c r="Q121" i="41"/>
  <c r="T121" i="41"/>
  <c r="M10" i="41"/>
  <c r="Q10" i="41"/>
  <c r="R10" i="41"/>
  <c r="P10" i="41"/>
  <c r="O10" i="41"/>
  <c r="N10" i="41"/>
  <c r="S10" i="41"/>
  <c r="U10" i="41"/>
  <c r="T10" i="41"/>
  <c r="R74" i="41"/>
  <c r="U74" i="41"/>
  <c r="T74" i="41"/>
  <c r="M74" i="41"/>
  <c r="S74" i="41"/>
  <c r="Q74" i="41"/>
  <c r="O74" i="41"/>
  <c r="N74" i="41"/>
  <c r="P74" i="41"/>
  <c r="P138" i="41"/>
  <c r="R138" i="41"/>
  <c r="Q138" i="41"/>
  <c r="U138" i="41"/>
  <c r="N138" i="41"/>
  <c r="T138" i="41"/>
  <c r="O138" i="41"/>
  <c r="M138" i="41"/>
  <c r="S138" i="41"/>
  <c r="AP23" i="41"/>
  <c r="AP87" i="41"/>
  <c r="AM87" i="41" s="1"/>
  <c r="AP151" i="41"/>
  <c r="AI151" i="41" s="1"/>
  <c r="AP122" i="41"/>
  <c r="AC122" i="41" s="1"/>
  <c r="AP48" i="41"/>
  <c r="X48" i="41" s="1"/>
  <c r="AP112" i="41"/>
  <c r="AP176" i="41"/>
  <c r="AC176" i="41" s="1"/>
  <c r="AP9" i="41"/>
  <c r="AC9" i="41" s="1"/>
  <c r="AP73" i="41"/>
  <c r="X73" i="41" s="1"/>
  <c r="AP137" i="41"/>
  <c r="AH137" i="41" s="1"/>
  <c r="AP70" i="41"/>
  <c r="U127" i="41"/>
  <c r="T127" i="41"/>
  <c r="M127" i="41"/>
  <c r="O127" i="41"/>
  <c r="R127" i="41"/>
  <c r="P127" i="41"/>
  <c r="N127" i="41"/>
  <c r="Q127" i="41"/>
  <c r="S127" i="41"/>
  <c r="P144" i="41"/>
  <c r="O144" i="41"/>
  <c r="T144" i="41"/>
  <c r="M144" i="41"/>
  <c r="N144" i="41"/>
  <c r="S144" i="41"/>
  <c r="R144" i="41"/>
  <c r="U144" i="41"/>
  <c r="Q144" i="41"/>
  <c r="N145" i="41"/>
  <c r="M145" i="41"/>
  <c r="S145" i="41"/>
  <c r="U145" i="41"/>
  <c r="T145" i="41"/>
  <c r="O145" i="41"/>
  <c r="P145" i="41"/>
  <c r="R145" i="41"/>
  <c r="Q145" i="41"/>
  <c r="P82" i="41"/>
  <c r="Q82" i="41"/>
  <c r="T82" i="41"/>
  <c r="R82" i="41"/>
  <c r="M82" i="41"/>
  <c r="S82" i="41"/>
  <c r="O82" i="41"/>
  <c r="N82" i="41"/>
  <c r="U82" i="41"/>
  <c r="AP111" i="41"/>
  <c r="AP8" i="41"/>
  <c r="AP120" i="41"/>
  <c r="AH120" i="41" s="1"/>
  <c r="AP17" i="41"/>
  <c r="AL17" i="41" s="1"/>
  <c r="AP145" i="41"/>
  <c r="R83" i="41"/>
  <c r="T83" i="41"/>
  <c r="U83" i="41"/>
  <c r="P83" i="41"/>
  <c r="Q83" i="41"/>
  <c r="S83" i="41"/>
  <c r="O83" i="41"/>
  <c r="N83" i="41"/>
  <c r="M83" i="41"/>
  <c r="T11" i="41"/>
  <c r="S11" i="41"/>
  <c r="P11" i="41"/>
  <c r="O11" i="41"/>
  <c r="R11" i="41"/>
  <c r="M11" i="41"/>
  <c r="Q11" i="41"/>
  <c r="U11" i="41"/>
  <c r="N11" i="41"/>
  <c r="M75" i="41"/>
  <c r="R75" i="41"/>
  <c r="N75" i="41"/>
  <c r="O75" i="41"/>
  <c r="P75" i="41"/>
  <c r="U75" i="41"/>
  <c r="S75" i="41"/>
  <c r="Q75" i="41"/>
  <c r="T75" i="41"/>
  <c r="M139" i="41"/>
  <c r="Q139" i="41"/>
  <c r="T139" i="41"/>
  <c r="S139" i="41"/>
  <c r="R139" i="41"/>
  <c r="U139" i="41"/>
  <c r="N139" i="41"/>
  <c r="P139" i="41"/>
  <c r="O139" i="41"/>
  <c r="M28" i="41"/>
  <c r="U28" i="41"/>
  <c r="S28" i="41"/>
  <c r="O28" i="41"/>
  <c r="N28" i="41"/>
  <c r="R28" i="41"/>
  <c r="T28" i="41"/>
  <c r="P28" i="41"/>
  <c r="Q28" i="41"/>
  <c r="M92" i="41"/>
  <c r="O92" i="41"/>
  <c r="T92" i="41"/>
  <c r="S92" i="41"/>
  <c r="P92" i="41"/>
  <c r="R92" i="41"/>
  <c r="Q92" i="41"/>
  <c r="N92" i="41"/>
  <c r="U92" i="41"/>
  <c r="S156" i="41"/>
  <c r="R156" i="41"/>
  <c r="U156" i="41"/>
  <c r="M156" i="41"/>
  <c r="Q156" i="41"/>
  <c r="P156" i="41"/>
  <c r="N156" i="41"/>
  <c r="O156" i="41"/>
  <c r="T156" i="41"/>
  <c r="S45" i="41"/>
  <c r="N45" i="41"/>
  <c r="U45" i="41"/>
  <c r="T45" i="41"/>
  <c r="P45" i="41"/>
  <c r="R45" i="41"/>
  <c r="Q45" i="41"/>
  <c r="M45" i="41"/>
  <c r="O45" i="41"/>
  <c r="U109" i="41"/>
  <c r="P109" i="41"/>
  <c r="M109" i="41"/>
  <c r="Q109" i="41"/>
  <c r="N109" i="41"/>
  <c r="S109" i="41"/>
  <c r="R109" i="41"/>
  <c r="T109" i="41"/>
  <c r="O109" i="41"/>
  <c r="M173" i="41"/>
  <c r="S173" i="41"/>
  <c r="T173" i="41"/>
  <c r="R173" i="41"/>
  <c r="O173" i="41"/>
  <c r="P173" i="41"/>
  <c r="N173" i="41"/>
  <c r="U173" i="41"/>
  <c r="Q173" i="41"/>
  <c r="S62" i="41"/>
  <c r="O62" i="41"/>
  <c r="M62" i="41"/>
  <c r="Q62" i="41"/>
  <c r="T62" i="41"/>
  <c r="R62" i="41"/>
  <c r="P62" i="41"/>
  <c r="N62" i="41"/>
  <c r="U62" i="41"/>
  <c r="U126" i="41"/>
  <c r="S126" i="41"/>
  <c r="M126" i="41"/>
  <c r="N126" i="41"/>
  <c r="T126" i="41"/>
  <c r="P126" i="41"/>
  <c r="R126" i="41"/>
  <c r="Q126" i="41"/>
  <c r="O126" i="41"/>
  <c r="AP11" i="41"/>
  <c r="AP75" i="41"/>
  <c r="X75" i="41" s="1"/>
  <c r="AP139" i="41"/>
  <c r="AP86" i="41"/>
  <c r="AE86" i="41" s="1"/>
  <c r="AP36" i="41"/>
  <c r="AP100" i="41"/>
  <c r="AO100" i="41" s="1"/>
  <c r="AP164" i="41"/>
  <c r="AP154" i="41"/>
  <c r="AP61" i="41"/>
  <c r="AP125" i="41"/>
  <c r="AH125" i="41" s="1"/>
  <c r="AP38" i="41"/>
  <c r="T33" i="42"/>
  <c r="O33" i="42"/>
  <c r="Q33" i="42"/>
  <c r="R33" i="42"/>
  <c r="P33" i="42"/>
  <c r="U33" i="42"/>
  <c r="M33" i="42"/>
  <c r="S33" i="42"/>
  <c r="N33" i="42"/>
  <c r="P130" i="42"/>
  <c r="N130" i="42"/>
  <c r="T130" i="42"/>
  <c r="O130" i="42"/>
  <c r="M130" i="42"/>
  <c r="Q130" i="42"/>
  <c r="S130" i="42"/>
  <c r="R130" i="42"/>
  <c r="U130" i="42"/>
  <c r="P133" i="42"/>
  <c r="T133" i="42"/>
  <c r="U133" i="42"/>
  <c r="S133" i="42"/>
  <c r="O133" i="42"/>
  <c r="R133" i="42"/>
  <c r="Q133" i="42"/>
  <c r="M133" i="42"/>
  <c r="N133" i="42"/>
  <c r="N106" i="42"/>
  <c r="U106" i="42"/>
  <c r="S106" i="42"/>
  <c r="T106" i="42"/>
  <c r="O106" i="42"/>
  <c r="R106" i="42"/>
  <c r="M106" i="42"/>
  <c r="P106" i="42"/>
  <c r="Q106" i="42"/>
  <c r="AP140" i="40"/>
  <c r="T128" i="42"/>
  <c r="S128" i="42"/>
  <c r="M128" i="42"/>
  <c r="R128" i="42"/>
  <c r="U128" i="42"/>
  <c r="P128" i="42"/>
  <c r="Q128" i="42"/>
  <c r="O128" i="42"/>
  <c r="N128" i="42"/>
  <c r="O171" i="42"/>
  <c r="S171" i="42"/>
  <c r="Q171" i="42"/>
  <c r="N171" i="42"/>
  <c r="P171" i="42"/>
  <c r="U171" i="42"/>
  <c r="T171" i="42"/>
  <c r="M171" i="42"/>
  <c r="R171" i="42"/>
  <c r="M54" i="42"/>
  <c r="Q54" i="42"/>
  <c r="R54" i="42"/>
  <c r="T54" i="42"/>
  <c r="P54" i="42"/>
  <c r="N54" i="42"/>
  <c r="U54" i="42"/>
  <c r="O54" i="42"/>
  <c r="S54" i="42"/>
  <c r="S122" i="42"/>
  <c r="N122" i="42"/>
  <c r="Q122" i="42"/>
  <c r="R122" i="42"/>
  <c r="P122" i="42"/>
  <c r="O122" i="42"/>
  <c r="U122" i="42"/>
  <c r="T122" i="42"/>
  <c r="M122" i="42"/>
  <c r="N165" i="42"/>
  <c r="U165" i="42"/>
  <c r="P165" i="42"/>
  <c r="Q165" i="42"/>
  <c r="M165" i="42"/>
  <c r="T165" i="42"/>
  <c r="O165" i="42"/>
  <c r="S165" i="42"/>
  <c r="R165" i="42"/>
  <c r="S8" i="42"/>
  <c r="O8" i="42"/>
  <c r="Q8" i="42"/>
  <c r="N8" i="42"/>
  <c r="R8" i="42"/>
  <c r="U8" i="42"/>
  <c r="P8" i="42"/>
  <c r="M8" i="42"/>
  <c r="T8" i="42"/>
  <c r="T134" i="42"/>
  <c r="N134" i="42"/>
  <c r="P134" i="42"/>
  <c r="M134" i="42"/>
  <c r="Q134" i="42"/>
  <c r="U134" i="42"/>
  <c r="O134" i="42"/>
  <c r="S134" i="42"/>
  <c r="R134" i="42"/>
  <c r="Q154" i="42"/>
  <c r="N154" i="42"/>
  <c r="S154" i="42"/>
  <c r="U154" i="42"/>
  <c r="T154" i="42"/>
  <c r="P154" i="42"/>
  <c r="M154" i="42"/>
  <c r="R154" i="42"/>
  <c r="O154" i="42"/>
  <c r="AP149" i="40"/>
  <c r="AP113" i="40"/>
  <c r="AP62" i="40"/>
  <c r="R155" i="42"/>
  <c r="O155" i="42"/>
  <c r="T155" i="42"/>
  <c r="N155" i="42"/>
  <c r="S155" i="42"/>
  <c r="Q155" i="42"/>
  <c r="M155" i="42"/>
  <c r="U155" i="42"/>
  <c r="P155" i="42"/>
  <c r="P31" i="42"/>
  <c r="U31" i="42"/>
  <c r="T31" i="42"/>
  <c r="S31" i="42"/>
  <c r="N31" i="42"/>
  <c r="R31" i="42"/>
  <c r="O31" i="42"/>
  <c r="Q31" i="42"/>
  <c r="M31" i="42"/>
  <c r="N174" i="42"/>
  <c r="Q174" i="42"/>
  <c r="O174" i="42"/>
  <c r="S174" i="42"/>
  <c r="P174" i="42"/>
  <c r="U174" i="42"/>
  <c r="T174" i="42"/>
  <c r="R174" i="42"/>
  <c r="M174" i="42"/>
  <c r="R59" i="42"/>
  <c r="N59" i="42"/>
  <c r="T59" i="42"/>
  <c r="Q59" i="42"/>
  <c r="O59" i="42"/>
  <c r="M59" i="42"/>
  <c r="S59" i="42"/>
  <c r="U59" i="42"/>
  <c r="P59" i="42"/>
  <c r="Q148" i="42"/>
  <c r="T148" i="42"/>
  <c r="O148" i="42"/>
  <c r="U148" i="42"/>
  <c r="M148" i="42"/>
  <c r="N148" i="42"/>
  <c r="R148" i="42"/>
  <c r="S148" i="42"/>
  <c r="P148" i="42"/>
  <c r="M169" i="42"/>
  <c r="T169" i="42"/>
  <c r="P169" i="42"/>
  <c r="S169" i="42"/>
  <c r="Q169" i="42"/>
  <c r="R169" i="42"/>
  <c r="O169" i="42"/>
  <c r="U169" i="42"/>
  <c r="N169" i="42"/>
  <c r="N37" i="42"/>
  <c r="Q37" i="42"/>
  <c r="R37" i="42"/>
  <c r="S37" i="42"/>
  <c r="P37" i="42"/>
  <c r="M37" i="42"/>
  <c r="O37" i="42"/>
  <c r="U37" i="42"/>
  <c r="T37" i="42"/>
  <c r="R46" i="42"/>
  <c r="S46" i="42"/>
  <c r="N46" i="42"/>
  <c r="P46" i="42"/>
  <c r="Q46" i="42"/>
  <c r="T46" i="42"/>
  <c r="M46" i="42"/>
  <c r="U46" i="42"/>
  <c r="O46" i="42"/>
  <c r="P141" i="42"/>
  <c r="M141" i="42"/>
  <c r="N141" i="42"/>
  <c r="R141" i="42"/>
  <c r="O141" i="42"/>
  <c r="T141" i="42"/>
  <c r="Q141" i="42"/>
  <c r="S141" i="42"/>
  <c r="U141" i="42"/>
  <c r="N147" i="42"/>
  <c r="O147" i="42"/>
  <c r="T147" i="42"/>
  <c r="M147" i="42"/>
  <c r="U147" i="42"/>
  <c r="R147" i="42"/>
  <c r="P147" i="42"/>
  <c r="S147" i="42"/>
  <c r="Q147" i="42"/>
  <c r="U50" i="42"/>
  <c r="O50" i="42"/>
  <c r="S50" i="42"/>
  <c r="Q50" i="42"/>
  <c r="R50" i="42"/>
  <c r="P50" i="42"/>
  <c r="M50" i="42"/>
  <c r="T50" i="42"/>
  <c r="N50" i="42"/>
  <c r="AP16" i="40"/>
  <c r="AP42" i="40"/>
  <c r="AB42" i="40" s="1"/>
  <c r="O80" i="42"/>
  <c r="T80" i="42"/>
  <c r="R80" i="42"/>
  <c r="Q80" i="42"/>
  <c r="M80" i="42"/>
  <c r="S80" i="42"/>
  <c r="P80" i="42"/>
  <c r="U80" i="42"/>
  <c r="N80" i="42"/>
  <c r="T74" i="42"/>
  <c r="M74" i="42"/>
  <c r="Q74" i="42"/>
  <c r="O74" i="42"/>
  <c r="P74" i="42"/>
  <c r="N74" i="42"/>
  <c r="U74" i="42"/>
  <c r="S74" i="42"/>
  <c r="R74" i="42"/>
  <c r="Q86" i="42"/>
  <c r="M86" i="42"/>
  <c r="U86" i="42"/>
  <c r="O86" i="42"/>
  <c r="N86" i="42"/>
  <c r="S86" i="42"/>
  <c r="P86" i="42"/>
  <c r="T86" i="42"/>
  <c r="R86" i="42"/>
  <c r="AP93" i="40"/>
  <c r="AA93" i="40" s="1"/>
  <c r="P62" i="42"/>
  <c r="S62" i="42"/>
  <c r="R62" i="42"/>
  <c r="N62" i="42"/>
  <c r="O62" i="42"/>
  <c r="U62" i="42"/>
  <c r="T62" i="42"/>
  <c r="M62" i="42"/>
  <c r="Q62" i="42"/>
  <c r="P5" i="42"/>
  <c r="S5" i="42"/>
  <c r="O5" i="42"/>
  <c r="M5" i="42"/>
  <c r="U5" i="42"/>
  <c r="T5" i="42"/>
  <c r="R5" i="42"/>
  <c r="N5" i="42"/>
  <c r="Q5" i="42"/>
  <c r="P82" i="42"/>
  <c r="U82" i="42"/>
  <c r="S82" i="42"/>
  <c r="N82" i="42"/>
  <c r="Q82" i="42"/>
  <c r="M82" i="42"/>
  <c r="T82" i="42"/>
  <c r="R82" i="42"/>
  <c r="O82" i="42"/>
  <c r="M150" i="42"/>
  <c r="R150" i="42"/>
  <c r="P150" i="42"/>
  <c r="S150" i="42"/>
  <c r="Q150" i="42"/>
  <c r="O150" i="42"/>
  <c r="U150" i="42"/>
  <c r="T150" i="42"/>
  <c r="N150" i="42"/>
  <c r="T7" i="42"/>
  <c r="O7" i="42"/>
  <c r="U7" i="42"/>
  <c r="N7" i="42"/>
  <c r="P7" i="42"/>
  <c r="Q7" i="42"/>
  <c r="S7" i="42"/>
  <c r="M7" i="42"/>
  <c r="R7" i="42"/>
  <c r="U15" i="42"/>
  <c r="M15" i="42"/>
  <c r="P15" i="42"/>
  <c r="S15" i="42"/>
  <c r="N15" i="42"/>
  <c r="Q15" i="42"/>
  <c r="T15" i="42"/>
  <c r="O15" i="42"/>
  <c r="R15" i="42"/>
  <c r="U40" i="42"/>
  <c r="T40" i="42"/>
  <c r="R40" i="42"/>
  <c r="S40" i="42"/>
  <c r="Q40" i="42"/>
  <c r="M40" i="42"/>
  <c r="P40" i="42"/>
  <c r="O40" i="42"/>
  <c r="N40" i="42"/>
  <c r="Q119" i="42"/>
  <c r="P119" i="42"/>
  <c r="R119" i="42"/>
  <c r="M119" i="42"/>
  <c r="U119" i="42"/>
  <c r="N119" i="42"/>
  <c r="O119" i="42"/>
  <c r="T119" i="42"/>
  <c r="S119" i="42"/>
  <c r="S60" i="42"/>
  <c r="T60" i="42"/>
  <c r="O60" i="42"/>
  <c r="U60" i="42"/>
  <c r="Q60" i="42"/>
  <c r="M60" i="42"/>
  <c r="P60" i="42"/>
  <c r="N60" i="42"/>
  <c r="R60" i="42"/>
  <c r="AP11" i="40"/>
  <c r="AD11" i="40" s="1"/>
  <c r="AP51" i="40"/>
  <c r="AP63" i="40"/>
  <c r="AP146" i="40"/>
  <c r="AK146" i="40" s="1"/>
  <c r="AP64" i="40"/>
  <c r="AP170" i="40"/>
  <c r="AF170" i="40" s="1"/>
  <c r="AP65" i="40"/>
  <c r="AH65" i="40" s="1"/>
  <c r="AP105" i="40"/>
  <c r="AC105" i="40" s="1"/>
  <c r="AP136" i="40"/>
  <c r="AL136" i="40" s="1"/>
  <c r="AP87" i="40"/>
  <c r="AG87" i="40" s="1"/>
  <c r="AP90" i="40"/>
  <c r="AC90" i="40" s="1"/>
  <c r="AP36" i="40"/>
  <c r="AK36" i="40" s="1"/>
  <c r="AP59" i="40"/>
  <c r="AM59" i="40" s="1"/>
  <c r="AP2" i="40"/>
  <c r="AP86" i="40"/>
  <c r="AP144" i="40"/>
  <c r="AO144" i="40" s="1"/>
  <c r="AP74" i="40"/>
  <c r="AP30" i="40"/>
  <c r="M45" i="42"/>
  <c r="N45" i="42"/>
  <c r="U45" i="42"/>
  <c r="R45" i="42"/>
  <c r="T45" i="42"/>
  <c r="S45" i="42"/>
  <c r="O45" i="42"/>
  <c r="P45" i="42"/>
  <c r="Q45" i="42"/>
  <c r="M167" i="42"/>
  <c r="U167" i="42"/>
  <c r="O167" i="42"/>
  <c r="P167" i="42"/>
  <c r="S167" i="42"/>
  <c r="N167" i="42"/>
  <c r="R167" i="42"/>
  <c r="T167" i="42"/>
  <c r="Q167" i="42"/>
  <c r="T51" i="42"/>
  <c r="U51" i="42"/>
  <c r="S51" i="42"/>
  <c r="R51" i="42"/>
  <c r="P51" i="42"/>
  <c r="Q51" i="42"/>
  <c r="M51" i="42"/>
  <c r="N51" i="42"/>
  <c r="O51" i="42"/>
  <c r="O76" i="42"/>
  <c r="P76" i="42"/>
  <c r="U76" i="42"/>
  <c r="N76" i="42"/>
  <c r="S76" i="42"/>
  <c r="R76" i="42"/>
  <c r="Q76" i="42"/>
  <c r="T76" i="42"/>
  <c r="M76" i="42"/>
  <c r="AP15" i="40"/>
  <c r="W15" i="40" s="1"/>
  <c r="AP97" i="40"/>
  <c r="X97" i="40" s="1"/>
  <c r="AP20" i="40"/>
  <c r="AP143" i="40"/>
  <c r="AO143" i="40" s="1"/>
  <c r="AP18" i="40"/>
  <c r="AO18" i="40" s="1"/>
  <c r="AP26" i="40"/>
  <c r="AP31" i="40"/>
  <c r="AH31" i="40" s="1"/>
  <c r="AP41" i="40"/>
  <c r="X41" i="40" s="1"/>
  <c r="AP129" i="40"/>
  <c r="AP151" i="40"/>
  <c r="AP107" i="40"/>
  <c r="AD107" i="40" s="1"/>
  <c r="U168" i="42"/>
  <c r="Q168" i="42"/>
  <c r="N168" i="42"/>
  <c r="S168" i="42"/>
  <c r="R168" i="42"/>
  <c r="M168" i="42"/>
  <c r="T168" i="42"/>
  <c r="O168" i="42"/>
  <c r="P168" i="42"/>
  <c r="R38" i="42"/>
  <c r="M38" i="42"/>
  <c r="P38" i="42"/>
  <c r="S38" i="42"/>
  <c r="N38" i="42"/>
  <c r="U38" i="42"/>
  <c r="T38" i="42"/>
  <c r="Q38" i="42"/>
  <c r="O38" i="42"/>
  <c r="T101" i="42"/>
  <c r="Q101" i="42"/>
  <c r="P101" i="42"/>
  <c r="M101" i="42"/>
  <c r="O101" i="42"/>
  <c r="U101" i="42"/>
  <c r="R101" i="42"/>
  <c r="S101" i="42"/>
  <c r="N101" i="42"/>
  <c r="T58" i="42"/>
  <c r="P58" i="42"/>
  <c r="M58" i="42"/>
  <c r="S58" i="42"/>
  <c r="N58" i="42"/>
  <c r="O58" i="42"/>
  <c r="R58" i="42"/>
  <c r="U58" i="42"/>
  <c r="Q58" i="42"/>
  <c r="O126" i="42"/>
  <c r="Q126" i="42"/>
  <c r="P126" i="42"/>
  <c r="U126" i="42"/>
  <c r="R126" i="42"/>
  <c r="N126" i="42"/>
  <c r="S126" i="42"/>
  <c r="M126" i="42"/>
  <c r="T126" i="42"/>
  <c r="AP153" i="40"/>
  <c r="AD153" i="40" s="1"/>
  <c r="AP118" i="40"/>
  <c r="AL118" i="40" s="1"/>
  <c r="AP9" i="40"/>
  <c r="AP174" i="40"/>
  <c r="AP110" i="40"/>
  <c r="AP120" i="40"/>
  <c r="W120" i="40" s="1"/>
  <c r="AP46" i="40"/>
  <c r="AP135" i="40"/>
  <c r="AF135" i="40" s="1"/>
  <c r="AP157" i="40"/>
  <c r="AP22" i="40"/>
  <c r="AP70" i="40"/>
  <c r="AP153" i="42"/>
  <c r="AP140" i="42"/>
  <c r="AP145" i="42"/>
  <c r="AO145" i="42" s="1"/>
  <c r="AP95" i="42"/>
  <c r="AP30" i="42"/>
  <c r="Q38" i="40"/>
  <c r="U38" i="40"/>
  <c r="P38" i="40"/>
  <c r="M38" i="40"/>
  <c r="N38" i="40"/>
  <c r="O38" i="40"/>
  <c r="T38" i="40"/>
  <c r="R38" i="40"/>
  <c r="S38" i="40"/>
  <c r="U169" i="40"/>
  <c r="R169" i="40"/>
  <c r="T169" i="40"/>
  <c r="M169" i="40"/>
  <c r="O169" i="40"/>
  <c r="S169" i="40"/>
  <c r="P169" i="40"/>
  <c r="N169" i="40"/>
  <c r="Q169" i="40"/>
  <c r="U138" i="40"/>
  <c r="N138" i="40"/>
  <c r="P138" i="40"/>
  <c r="O138" i="40"/>
  <c r="R138" i="40"/>
  <c r="T138" i="40"/>
  <c r="Q138" i="40"/>
  <c r="M138" i="40"/>
  <c r="S138" i="40"/>
  <c r="AP85" i="42"/>
  <c r="AP35" i="42"/>
  <c r="AF35" i="42" s="1"/>
  <c r="AP104" i="42"/>
  <c r="AH104" i="42" s="1"/>
  <c r="AP114" i="42"/>
  <c r="Z114" i="42" s="1"/>
  <c r="AP36" i="42"/>
  <c r="Z36" i="42" s="1"/>
  <c r="M25" i="40"/>
  <c r="N25" i="40"/>
  <c r="Q25" i="40"/>
  <c r="P25" i="40"/>
  <c r="O25" i="40"/>
  <c r="S25" i="40"/>
  <c r="R25" i="40"/>
  <c r="T25" i="40"/>
  <c r="U25" i="40"/>
  <c r="R29" i="40"/>
  <c r="S29" i="40"/>
  <c r="O29" i="40"/>
  <c r="N29" i="40"/>
  <c r="U29" i="40"/>
  <c r="M29" i="40"/>
  <c r="T29" i="40"/>
  <c r="P29" i="40"/>
  <c r="Q29" i="40"/>
  <c r="AP98" i="42"/>
  <c r="AP69" i="42"/>
  <c r="AP44" i="42"/>
  <c r="AG44" i="42" s="1"/>
  <c r="AP19" i="42"/>
  <c r="AP113" i="42"/>
  <c r="AK113" i="42" s="1"/>
  <c r="AP88" i="42"/>
  <c r="AP63" i="42"/>
  <c r="AC63" i="42" s="1"/>
  <c r="AP32" i="42"/>
  <c r="AP157" i="42"/>
  <c r="AM157" i="42" s="1"/>
  <c r="AP116" i="42"/>
  <c r="AM116" i="42" s="1"/>
  <c r="O53" i="40"/>
  <c r="R53" i="40"/>
  <c r="U53" i="40"/>
  <c r="P53" i="40"/>
  <c r="S53" i="40"/>
  <c r="M53" i="40"/>
  <c r="Q53" i="40"/>
  <c r="N53" i="40"/>
  <c r="T53" i="40"/>
  <c r="N165" i="40"/>
  <c r="R165" i="40"/>
  <c r="U165" i="40"/>
  <c r="O165" i="40"/>
  <c r="S165" i="40"/>
  <c r="M165" i="40"/>
  <c r="Q165" i="40"/>
  <c r="P165" i="40"/>
  <c r="T165" i="40"/>
  <c r="U39" i="40"/>
  <c r="R39" i="40"/>
  <c r="M39" i="40"/>
  <c r="N39" i="40"/>
  <c r="S39" i="40"/>
  <c r="Q39" i="40"/>
  <c r="P39" i="40"/>
  <c r="T39" i="40"/>
  <c r="O39" i="40"/>
  <c r="R137" i="40"/>
  <c r="O137" i="40"/>
  <c r="P137" i="40"/>
  <c r="N137" i="40"/>
  <c r="U137" i="40"/>
  <c r="M137" i="40"/>
  <c r="S137" i="40"/>
  <c r="Q137" i="40"/>
  <c r="T137" i="40"/>
  <c r="M143" i="40"/>
  <c r="U143" i="40"/>
  <c r="P143" i="40"/>
  <c r="N143" i="40"/>
  <c r="R143" i="40"/>
  <c r="O143" i="40"/>
  <c r="T143" i="40"/>
  <c r="S143" i="40"/>
  <c r="Q143" i="40"/>
  <c r="AP86" i="42"/>
  <c r="AN86" i="42" s="1"/>
  <c r="AP151" i="42"/>
  <c r="AC151" i="42" s="1"/>
  <c r="AP56" i="42"/>
  <c r="AP162" i="42"/>
  <c r="AJ162" i="42" s="1"/>
  <c r="AP164" i="42"/>
  <c r="Z164" i="42" s="1"/>
  <c r="T105" i="40"/>
  <c r="M105" i="40"/>
  <c r="U105" i="40"/>
  <c r="S105" i="40"/>
  <c r="O105" i="40"/>
  <c r="Q105" i="40"/>
  <c r="P105" i="40"/>
  <c r="N105" i="40"/>
  <c r="R105" i="40"/>
  <c r="S101" i="40"/>
  <c r="R101" i="40"/>
  <c r="T101" i="40"/>
  <c r="N101" i="40"/>
  <c r="Q101" i="40"/>
  <c r="M101" i="40"/>
  <c r="U101" i="40"/>
  <c r="O101" i="40"/>
  <c r="P101" i="40"/>
  <c r="AP149" i="42"/>
  <c r="AK149" i="42" s="1"/>
  <c r="AP99" i="42"/>
  <c r="AP168" i="42"/>
  <c r="AB168" i="42" s="1"/>
  <c r="AP105" i="42"/>
  <c r="AP45" i="42"/>
  <c r="AH45" i="42" s="1"/>
  <c r="R156" i="40"/>
  <c r="T156" i="40"/>
  <c r="O156" i="40"/>
  <c r="M156" i="40"/>
  <c r="U156" i="40"/>
  <c r="P156" i="40"/>
  <c r="S156" i="40"/>
  <c r="N156" i="40"/>
  <c r="Q156" i="40"/>
  <c r="N33" i="40"/>
  <c r="R33" i="40"/>
  <c r="O33" i="40"/>
  <c r="M33" i="40"/>
  <c r="S33" i="40"/>
  <c r="Q33" i="40"/>
  <c r="P33" i="40"/>
  <c r="U33" i="40"/>
  <c r="T33" i="40"/>
  <c r="AP169" i="42"/>
  <c r="AP6" i="42"/>
  <c r="AI6" i="42" s="1"/>
  <c r="AP156" i="42"/>
  <c r="AP131" i="42"/>
  <c r="AK131" i="42" s="1"/>
  <c r="AP142" i="42"/>
  <c r="AP74" i="42"/>
  <c r="AB74" i="42" s="1"/>
  <c r="AP175" i="42"/>
  <c r="Z175" i="42" s="1"/>
  <c r="AP41" i="42"/>
  <c r="AF41" i="42" s="1"/>
  <c r="AP55" i="42"/>
  <c r="AF55" i="42" s="1"/>
  <c r="AP13" i="42"/>
  <c r="AP75" i="42"/>
  <c r="AN75" i="42" s="1"/>
  <c r="S97" i="40"/>
  <c r="N97" i="40"/>
  <c r="R97" i="40"/>
  <c r="P97" i="40"/>
  <c r="T97" i="40"/>
  <c r="Q97" i="40"/>
  <c r="U97" i="40"/>
  <c r="O97" i="40"/>
  <c r="M97" i="40"/>
  <c r="T15" i="40"/>
  <c r="O15" i="40"/>
  <c r="P15" i="40"/>
  <c r="Q15" i="40"/>
  <c r="U15" i="40"/>
  <c r="S15" i="40"/>
  <c r="N15" i="40"/>
  <c r="M15" i="40"/>
  <c r="R15" i="40"/>
  <c r="S131" i="40"/>
  <c r="N131" i="40"/>
  <c r="P131" i="40"/>
  <c r="T131" i="40"/>
  <c r="O131" i="40"/>
  <c r="M131" i="40"/>
  <c r="Q131" i="40"/>
  <c r="U131" i="40"/>
  <c r="R131" i="40"/>
  <c r="N44" i="40"/>
  <c r="M44" i="40"/>
  <c r="R44" i="40"/>
  <c r="Q44" i="40"/>
  <c r="T44" i="40"/>
  <c r="S44" i="40"/>
  <c r="U44" i="40"/>
  <c r="O44" i="40"/>
  <c r="P44" i="40"/>
  <c r="AP20" i="42"/>
  <c r="AI20" i="42" s="1"/>
  <c r="T174" i="40"/>
  <c r="P174" i="40"/>
  <c r="R174" i="40"/>
  <c r="O174" i="40"/>
  <c r="S174" i="40"/>
  <c r="M174" i="40"/>
  <c r="N174" i="40"/>
  <c r="U174" i="40"/>
  <c r="Q174" i="40"/>
  <c r="T100" i="40"/>
  <c r="S100" i="40"/>
  <c r="R100" i="40"/>
  <c r="P100" i="40"/>
  <c r="Q100" i="40"/>
  <c r="N100" i="40"/>
  <c r="U100" i="40"/>
  <c r="O100" i="40"/>
  <c r="M100" i="40"/>
  <c r="N17" i="40"/>
  <c r="M17" i="40"/>
  <c r="Q17" i="40"/>
  <c r="U17" i="40"/>
  <c r="T17" i="40"/>
  <c r="P17" i="40"/>
  <c r="S17" i="40"/>
  <c r="R17" i="40"/>
  <c r="O17" i="40"/>
  <c r="S164" i="40"/>
  <c r="U164" i="40"/>
  <c r="Q164" i="40"/>
  <c r="O164" i="40"/>
  <c r="T164" i="40"/>
  <c r="R164" i="40"/>
  <c r="N164" i="40"/>
  <c r="M164" i="40"/>
  <c r="P164" i="40"/>
  <c r="U60" i="40"/>
  <c r="R60" i="40"/>
  <c r="O60" i="40"/>
  <c r="N60" i="40"/>
  <c r="P60" i="40"/>
  <c r="M60" i="40"/>
  <c r="Q60" i="40"/>
  <c r="S60" i="40"/>
  <c r="T60" i="40"/>
  <c r="M159" i="40"/>
  <c r="S159" i="40"/>
  <c r="T159" i="40"/>
  <c r="U159" i="40"/>
  <c r="O159" i="40"/>
  <c r="Q159" i="40"/>
  <c r="N159" i="40"/>
  <c r="P159" i="40"/>
  <c r="R159" i="40"/>
  <c r="O117" i="40"/>
  <c r="P117" i="40"/>
  <c r="S117" i="40"/>
  <c r="R117" i="40"/>
  <c r="T117" i="40"/>
  <c r="N117" i="40"/>
  <c r="Q117" i="40"/>
  <c r="M117" i="40"/>
  <c r="U117" i="40"/>
  <c r="N43" i="40"/>
  <c r="R43" i="40"/>
  <c r="T43" i="40"/>
  <c r="S43" i="40"/>
  <c r="Q43" i="40"/>
  <c r="M43" i="40"/>
  <c r="U43" i="40"/>
  <c r="O43" i="40"/>
  <c r="P43" i="40"/>
  <c r="O133" i="40"/>
  <c r="N133" i="40"/>
  <c r="T133" i="40"/>
  <c r="S133" i="40"/>
  <c r="P133" i="40"/>
  <c r="R133" i="40"/>
  <c r="Q133" i="40"/>
  <c r="U133" i="40"/>
  <c r="M133" i="40"/>
  <c r="AP132" i="42"/>
  <c r="AD132" i="42" s="1"/>
  <c r="AP107" i="42"/>
  <c r="AA107" i="42" s="1"/>
  <c r="P58" i="40"/>
  <c r="U58" i="40"/>
  <c r="M58" i="40"/>
  <c r="O58" i="40"/>
  <c r="R58" i="40"/>
  <c r="T58" i="40"/>
  <c r="N58" i="40"/>
  <c r="S58" i="40"/>
  <c r="Q58" i="40"/>
  <c r="T34" i="40"/>
  <c r="S34" i="40"/>
  <c r="Q34" i="40"/>
  <c r="M34" i="40"/>
  <c r="P34" i="40"/>
  <c r="O34" i="40"/>
  <c r="R34" i="40"/>
  <c r="N34" i="40"/>
  <c r="U34" i="40"/>
  <c r="Q75" i="40"/>
  <c r="P75" i="40"/>
  <c r="S75" i="40"/>
  <c r="N75" i="40"/>
  <c r="R75" i="40"/>
  <c r="U75" i="40"/>
  <c r="M75" i="40"/>
  <c r="T75" i="40"/>
  <c r="O75" i="40"/>
  <c r="S99" i="40"/>
  <c r="U99" i="40"/>
  <c r="Q99" i="40"/>
  <c r="O99" i="40"/>
  <c r="M99" i="40"/>
  <c r="T99" i="40"/>
  <c r="N99" i="40"/>
  <c r="P99" i="40"/>
  <c r="R99" i="40"/>
  <c r="Q74" i="40"/>
  <c r="P74" i="40"/>
  <c r="M74" i="40"/>
  <c r="T74" i="40"/>
  <c r="O74" i="40"/>
  <c r="N74" i="40"/>
  <c r="S74" i="40"/>
  <c r="U74" i="40"/>
  <c r="R74" i="40"/>
  <c r="U19" i="40"/>
  <c r="Q19" i="40"/>
  <c r="P19" i="40"/>
  <c r="M19" i="40"/>
  <c r="T19" i="40"/>
  <c r="R19" i="40"/>
  <c r="S19" i="40"/>
  <c r="O19" i="40"/>
  <c r="N19" i="40"/>
  <c r="S73" i="40"/>
  <c r="N73" i="40"/>
  <c r="R73" i="40"/>
  <c r="P73" i="40"/>
  <c r="Q73" i="40"/>
  <c r="T73" i="40"/>
  <c r="M73" i="40"/>
  <c r="U73" i="40"/>
  <c r="O73" i="40"/>
  <c r="S157" i="40"/>
  <c r="U157" i="40"/>
  <c r="R157" i="40"/>
  <c r="M157" i="40"/>
  <c r="T157" i="40"/>
  <c r="O157" i="40"/>
  <c r="N157" i="40"/>
  <c r="Q157" i="40"/>
  <c r="P157" i="40"/>
  <c r="M110" i="40"/>
  <c r="S110" i="40"/>
  <c r="O110" i="40"/>
  <c r="P110" i="40"/>
  <c r="U110" i="40"/>
  <c r="T110" i="40"/>
  <c r="N110" i="40"/>
  <c r="Q110" i="40"/>
  <c r="R110" i="40"/>
  <c r="T77" i="40"/>
  <c r="M77" i="40"/>
  <c r="P77" i="40"/>
  <c r="U77" i="40"/>
  <c r="R77" i="40"/>
  <c r="N77" i="40"/>
  <c r="S77" i="40"/>
  <c r="Q77" i="40"/>
  <c r="O77" i="40"/>
  <c r="Q161" i="40"/>
  <c r="R161" i="40"/>
  <c r="N161" i="40"/>
  <c r="O161" i="40"/>
  <c r="P161" i="40"/>
  <c r="S161" i="40"/>
  <c r="M161" i="40"/>
  <c r="T161" i="40"/>
  <c r="U161" i="40"/>
  <c r="P166" i="40"/>
  <c r="M166" i="40"/>
  <c r="N166" i="40"/>
  <c r="S166" i="40"/>
  <c r="T166" i="40"/>
  <c r="O166" i="40"/>
  <c r="R166" i="40"/>
  <c r="Q166" i="40"/>
  <c r="U166" i="40"/>
  <c r="T95" i="40"/>
  <c r="Q95" i="40"/>
  <c r="P95" i="40"/>
  <c r="R95" i="40"/>
  <c r="S95" i="40"/>
  <c r="U95" i="40"/>
  <c r="M95" i="40"/>
  <c r="N95" i="40"/>
  <c r="O95" i="40"/>
  <c r="N86" i="40"/>
  <c r="P86" i="40"/>
  <c r="R86" i="40"/>
  <c r="T86" i="40"/>
  <c r="M86" i="40"/>
  <c r="O86" i="40"/>
  <c r="S86" i="40"/>
  <c r="Q86" i="40"/>
  <c r="U86" i="40"/>
  <c r="R36" i="40"/>
  <c r="U36" i="40"/>
  <c r="M36" i="40"/>
  <c r="S36" i="40"/>
  <c r="N36" i="40"/>
  <c r="Q36" i="40"/>
  <c r="P36" i="40"/>
  <c r="T36" i="40"/>
  <c r="O36" i="40"/>
  <c r="S79" i="40"/>
  <c r="T79" i="40"/>
  <c r="N79" i="40"/>
  <c r="O79" i="40"/>
  <c r="P79" i="40"/>
  <c r="U79" i="40"/>
  <c r="R79" i="40"/>
  <c r="Q79" i="40"/>
  <c r="M79" i="40"/>
  <c r="Q102" i="40"/>
  <c r="P102" i="40"/>
  <c r="O102" i="40"/>
  <c r="S102" i="40"/>
  <c r="M102" i="40"/>
  <c r="T102" i="40"/>
  <c r="N102" i="40"/>
  <c r="R102" i="40"/>
  <c r="U102" i="40"/>
  <c r="AP164" i="40"/>
  <c r="N88" i="42"/>
  <c r="U88" i="42"/>
  <c r="P88" i="42"/>
  <c r="T88" i="42"/>
  <c r="Q88" i="42"/>
  <c r="R88" i="42"/>
  <c r="M88" i="42"/>
  <c r="O88" i="42"/>
  <c r="S88" i="42"/>
  <c r="Q109" i="42"/>
  <c r="U109" i="42"/>
  <c r="M109" i="42"/>
  <c r="O109" i="42"/>
  <c r="S109" i="42"/>
  <c r="N109" i="42"/>
  <c r="R109" i="42"/>
  <c r="P109" i="42"/>
  <c r="T109" i="42"/>
  <c r="M112" i="42"/>
  <c r="T112" i="42"/>
  <c r="S112" i="42"/>
  <c r="U112" i="42"/>
  <c r="N112" i="42"/>
  <c r="Q112" i="42"/>
  <c r="P112" i="42"/>
  <c r="R112" i="42"/>
  <c r="O112" i="42"/>
  <c r="T115" i="42"/>
  <c r="Q115" i="42"/>
  <c r="M115" i="42"/>
  <c r="R115" i="42"/>
  <c r="U115" i="42"/>
  <c r="S115" i="42"/>
  <c r="N115" i="42"/>
  <c r="O115" i="42"/>
  <c r="P115" i="42"/>
  <c r="P140" i="42"/>
  <c r="T140" i="42"/>
  <c r="M140" i="42"/>
  <c r="U140" i="42"/>
  <c r="S140" i="42"/>
  <c r="Q140" i="42"/>
  <c r="O140" i="42"/>
  <c r="N140" i="42"/>
  <c r="R140" i="42"/>
  <c r="AP154" i="40"/>
  <c r="AK154" i="40" s="1"/>
  <c r="AP148" i="40"/>
  <c r="Y148" i="40" s="1"/>
  <c r="AP28" i="40"/>
  <c r="AP103" i="40"/>
  <c r="AB103" i="40" s="1"/>
  <c r="AP80" i="40"/>
  <c r="AP53" i="40"/>
  <c r="AP145" i="40"/>
  <c r="AP131" i="40"/>
  <c r="AP34" i="40"/>
  <c r="AP57" i="40"/>
  <c r="AF57" i="40" s="1"/>
  <c r="AP13" i="40"/>
  <c r="R162" i="42"/>
  <c r="Q162" i="42"/>
  <c r="M162" i="42"/>
  <c r="S162" i="42"/>
  <c r="O162" i="42"/>
  <c r="N162" i="42"/>
  <c r="U162" i="42"/>
  <c r="T162" i="42"/>
  <c r="P162" i="42"/>
  <c r="Q39" i="42"/>
  <c r="S39" i="42"/>
  <c r="M39" i="42"/>
  <c r="O39" i="42"/>
  <c r="P39" i="42"/>
  <c r="N39" i="42"/>
  <c r="R39" i="42"/>
  <c r="T39" i="42"/>
  <c r="U39" i="42"/>
  <c r="T3" i="42"/>
  <c r="S3" i="42"/>
  <c r="R3" i="42"/>
  <c r="U3" i="42"/>
  <c r="M3" i="42"/>
  <c r="O3" i="42"/>
  <c r="P3" i="42"/>
  <c r="N3" i="42"/>
  <c r="Q3" i="42"/>
  <c r="S28" i="42"/>
  <c r="Q28" i="42"/>
  <c r="T28" i="42"/>
  <c r="O28" i="42"/>
  <c r="M28" i="42"/>
  <c r="R28" i="42"/>
  <c r="N28" i="42"/>
  <c r="U28" i="42"/>
  <c r="P28" i="42"/>
  <c r="S49" i="42"/>
  <c r="R49" i="42"/>
  <c r="M49" i="42"/>
  <c r="O49" i="42"/>
  <c r="T49" i="42"/>
  <c r="U49" i="42"/>
  <c r="N49" i="42"/>
  <c r="Q49" i="42"/>
  <c r="P49" i="42"/>
  <c r="AP66" i="40"/>
  <c r="AP115" i="40"/>
  <c r="AP21" i="40"/>
  <c r="AP162" i="40"/>
  <c r="AP160" i="40"/>
  <c r="AE160" i="40" s="1"/>
  <c r="AP106" i="40"/>
  <c r="AN106" i="40" s="1"/>
  <c r="AP112" i="40"/>
  <c r="AO112" i="40" s="1"/>
  <c r="AP137" i="40"/>
  <c r="AP177" i="40"/>
  <c r="AP40" i="40"/>
  <c r="AI40" i="40" s="1"/>
  <c r="AP171" i="40"/>
  <c r="AP144" i="42"/>
  <c r="AP10" i="42"/>
  <c r="AP17" i="42"/>
  <c r="AA17" i="42" s="1"/>
  <c r="AP137" i="42"/>
  <c r="AP61" i="42"/>
  <c r="AD61" i="42" s="1"/>
  <c r="U2" i="40"/>
  <c r="Q2" i="40"/>
  <c r="P2" i="40"/>
  <c r="S2" i="40"/>
  <c r="M2" i="40"/>
  <c r="N2" i="40"/>
  <c r="R2" i="40"/>
  <c r="O2" i="40"/>
  <c r="T2" i="40"/>
  <c r="R28" i="40"/>
  <c r="T28" i="40"/>
  <c r="S28" i="40"/>
  <c r="P28" i="40"/>
  <c r="U28" i="40"/>
  <c r="N28" i="40"/>
  <c r="M28" i="40"/>
  <c r="Q28" i="40"/>
  <c r="O28" i="40"/>
  <c r="AP166" i="42"/>
  <c r="W166" i="42" s="1"/>
  <c r="AP38" i="42"/>
  <c r="AK38" i="42" s="1"/>
  <c r="AP23" i="42"/>
  <c r="Z23" i="42" s="1"/>
  <c r="AP94" i="42"/>
  <c r="AO94" i="42" s="1"/>
  <c r="AP174" i="42"/>
  <c r="AP11" i="42"/>
  <c r="N12" i="40"/>
  <c r="M12" i="40"/>
  <c r="U12" i="40"/>
  <c r="Q12" i="40"/>
  <c r="T12" i="40"/>
  <c r="P12" i="40"/>
  <c r="S12" i="40"/>
  <c r="R12" i="40"/>
  <c r="O12" i="40"/>
  <c r="T129" i="40"/>
  <c r="U129" i="40"/>
  <c r="S129" i="40"/>
  <c r="P129" i="40"/>
  <c r="O129" i="40"/>
  <c r="N129" i="40"/>
  <c r="R129" i="40"/>
  <c r="M129" i="40"/>
  <c r="Q129" i="40"/>
  <c r="AP96" i="42"/>
  <c r="AP5" i="42"/>
  <c r="AE5" i="42" s="1"/>
  <c r="AP106" i="42"/>
  <c r="X106" i="42" s="1"/>
  <c r="AP87" i="42"/>
  <c r="AC87" i="42" s="1"/>
  <c r="AP49" i="42"/>
  <c r="AP24" i="42"/>
  <c r="AD24" i="42" s="1"/>
  <c r="AP118" i="42"/>
  <c r="AP66" i="42"/>
  <c r="AG66" i="42" s="1"/>
  <c r="AP93" i="42"/>
  <c r="AP126" i="42"/>
  <c r="Q167" i="40"/>
  <c r="O167" i="40"/>
  <c r="S167" i="40"/>
  <c r="N167" i="40"/>
  <c r="T167" i="40"/>
  <c r="P167" i="40"/>
  <c r="R167" i="40"/>
  <c r="U167" i="40"/>
  <c r="M167" i="40"/>
  <c r="P4" i="40"/>
  <c r="N4" i="40"/>
  <c r="S4" i="40"/>
  <c r="Q4" i="40"/>
  <c r="R4" i="40"/>
  <c r="T4" i="40"/>
  <c r="U4" i="40"/>
  <c r="M4" i="40"/>
  <c r="O4" i="40"/>
  <c r="S47" i="40"/>
  <c r="Q47" i="40"/>
  <c r="U47" i="40"/>
  <c r="T47" i="40"/>
  <c r="R47" i="40"/>
  <c r="N47" i="40"/>
  <c r="M47" i="40"/>
  <c r="O47" i="40"/>
  <c r="P47" i="40"/>
  <c r="T171" i="40"/>
  <c r="O171" i="40"/>
  <c r="S171" i="40"/>
  <c r="Q171" i="40"/>
  <c r="M171" i="40"/>
  <c r="P171" i="40"/>
  <c r="U171" i="40"/>
  <c r="N171" i="40"/>
  <c r="R171" i="40"/>
  <c r="AP25" i="42"/>
  <c r="AP76" i="42"/>
  <c r="AH76" i="42" s="1"/>
  <c r="AP90" i="42"/>
  <c r="AP159" i="42"/>
  <c r="AP7" i="42"/>
  <c r="AM7" i="42" s="1"/>
  <c r="AP155" i="42"/>
  <c r="S31" i="40"/>
  <c r="O31" i="40"/>
  <c r="U31" i="40"/>
  <c r="T31" i="40"/>
  <c r="P31" i="40"/>
  <c r="M31" i="40"/>
  <c r="Q31" i="40"/>
  <c r="R31" i="40"/>
  <c r="N31" i="40"/>
  <c r="R67" i="40"/>
  <c r="O67" i="40"/>
  <c r="N67" i="40"/>
  <c r="T67" i="40"/>
  <c r="M67" i="40"/>
  <c r="U67" i="40"/>
  <c r="S67" i="40"/>
  <c r="P67" i="40"/>
  <c r="Q67" i="40"/>
  <c r="AP21" i="42"/>
  <c r="AL21" i="42" s="1"/>
  <c r="AP119" i="42"/>
  <c r="AO119" i="42" s="1"/>
  <c r="AP40" i="42"/>
  <c r="AP48" i="42"/>
  <c r="AP148" i="42"/>
  <c r="S24" i="40"/>
  <c r="M24" i="40"/>
  <c r="O24" i="40"/>
  <c r="T24" i="40"/>
  <c r="Q24" i="40"/>
  <c r="R24" i="40"/>
  <c r="U24" i="40"/>
  <c r="N24" i="40"/>
  <c r="P24" i="40"/>
  <c r="U10" i="40"/>
  <c r="M10" i="40"/>
  <c r="Q10" i="40"/>
  <c r="P10" i="40"/>
  <c r="S10" i="40"/>
  <c r="T10" i="40"/>
  <c r="N10" i="40"/>
  <c r="O10" i="40"/>
  <c r="R10" i="40"/>
  <c r="AP57" i="42"/>
  <c r="X57" i="42" s="1"/>
  <c r="AP117" i="42"/>
  <c r="AE117" i="42" s="1"/>
  <c r="AP92" i="42"/>
  <c r="Y92" i="42" s="1"/>
  <c r="AP67" i="42"/>
  <c r="AG67" i="42" s="1"/>
  <c r="AP161" i="42"/>
  <c r="AA161" i="42" s="1"/>
  <c r="AP136" i="42"/>
  <c r="W136" i="42" s="1"/>
  <c r="AP111" i="42"/>
  <c r="AB111" i="42" s="1"/>
  <c r="AP112" i="42"/>
  <c r="AP82" i="42"/>
  <c r="AP14" i="42"/>
  <c r="P114" i="40"/>
  <c r="M114" i="40"/>
  <c r="O114" i="40"/>
  <c r="N114" i="40"/>
  <c r="T114" i="40"/>
  <c r="S114" i="40"/>
  <c r="Q114" i="40"/>
  <c r="U114" i="40"/>
  <c r="R114" i="40"/>
  <c r="M125" i="40"/>
  <c r="T125" i="40"/>
  <c r="P125" i="40"/>
  <c r="Q125" i="40"/>
  <c r="R125" i="40"/>
  <c r="N125" i="40"/>
  <c r="S125" i="40"/>
  <c r="O125" i="40"/>
  <c r="U125" i="40"/>
  <c r="M88" i="40"/>
  <c r="S88" i="40"/>
  <c r="P88" i="40"/>
  <c r="U88" i="40"/>
  <c r="O88" i="40"/>
  <c r="R88" i="40"/>
  <c r="N88" i="40"/>
  <c r="T88" i="40"/>
  <c r="Q88" i="40"/>
  <c r="U151" i="40"/>
  <c r="Q151" i="40"/>
  <c r="R151" i="40"/>
  <c r="S151" i="40"/>
  <c r="P151" i="40"/>
  <c r="O151" i="40"/>
  <c r="N151" i="40"/>
  <c r="M151" i="40"/>
  <c r="T151" i="40"/>
  <c r="U119" i="40"/>
  <c r="O119" i="40"/>
  <c r="R119" i="40"/>
  <c r="S119" i="40"/>
  <c r="T119" i="40"/>
  <c r="N119" i="40"/>
  <c r="P119" i="40"/>
  <c r="Q119" i="40"/>
  <c r="M119" i="40"/>
  <c r="AP34" i="42"/>
  <c r="P120" i="40"/>
  <c r="Q120" i="40"/>
  <c r="S120" i="40"/>
  <c r="N120" i="40"/>
  <c r="T120" i="40"/>
  <c r="O120" i="40"/>
  <c r="U120" i="40"/>
  <c r="M120" i="40"/>
  <c r="R120" i="40"/>
  <c r="O149" i="40"/>
  <c r="Q149" i="40"/>
  <c r="S149" i="40"/>
  <c r="U149" i="40"/>
  <c r="R149" i="40"/>
  <c r="M149" i="40"/>
  <c r="P149" i="40"/>
  <c r="N149" i="40"/>
  <c r="T149" i="40"/>
  <c r="N45" i="40"/>
  <c r="U45" i="40"/>
  <c r="Q45" i="40"/>
  <c r="T45" i="40"/>
  <c r="M45" i="40"/>
  <c r="O45" i="40"/>
  <c r="P45" i="40"/>
  <c r="S45" i="40"/>
  <c r="R45" i="40"/>
  <c r="Q55" i="40"/>
  <c r="S55" i="40"/>
  <c r="R55" i="40"/>
  <c r="U55" i="40"/>
  <c r="N55" i="40"/>
  <c r="O55" i="40"/>
  <c r="P55" i="40"/>
  <c r="T55" i="40"/>
  <c r="M55" i="40"/>
  <c r="Q139" i="40"/>
  <c r="M139" i="40"/>
  <c r="O139" i="40"/>
  <c r="U139" i="40"/>
  <c r="N139" i="40"/>
  <c r="T139" i="40"/>
  <c r="R139" i="40"/>
  <c r="S139" i="40"/>
  <c r="P139" i="40"/>
  <c r="R124" i="40"/>
  <c r="Q124" i="40"/>
  <c r="U124" i="40"/>
  <c r="N124" i="40"/>
  <c r="T124" i="40"/>
  <c r="M124" i="40"/>
  <c r="S124" i="40"/>
  <c r="P124" i="40"/>
  <c r="O124" i="40"/>
  <c r="Q122" i="40"/>
  <c r="M122" i="40"/>
  <c r="N122" i="40"/>
  <c r="T122" i="40"/>
  <c r="O122" i="40"/>
  <c r="U122" i="40"/>
  <c r="P122" i="40"/>
  <c r="S122" i="40"/>
  <c r="R122" i="40"/>
  <c r="M72" i="40"/>
  <c r="N72" i="40"/>
  <c r="U72" i="40"/>
  <c r="T72" i="40"/>
  <c r="R72" i="40"/>
  <c r="P72" i="40"/>
  <c r="S72" i="40"/>
  <c r="Q72" i="40"/>
  <c r="O72" i="40"/>
  <c r="T37" i="40"/>
  <c r="S37" i="40"/>
  <c r="O37" i="40"/>
  <c r="Q37" i="40"/>
  <c r="U37" i="40"/>
  <c r="P37" i="40"/>
  <c r="N37" i="40"/>
  <c r="M37" i="40"/>
  <c r="R37" i="40"/>
  <c r="AP68" i="42"/>
  <c r="AP43" i="42"/>
  <c r="Q121" i="40"/>
  <c r="M121" i="40"/>
  <c r="N121" i="40"/>
  <c r="O121" i="40"/>
  <c r="P121" i="40"/>
  <c r="T121" i="40"/>
  <c r="R121" i="40"/>
  <c r="S121" i="40"/>
  <c r="U121" i="40"/>
  <c r="N63" i="40"/>
  <c r="P63" i="40"/>
  <c r="M63" i="40"/>
  <c r="S63" i="40"/>
  <c r="R63" i="40"/>
  <c r="T63" i="40"/>
  <c r="Q63" i="40"/>
  <c r="O63" i="40"/>
  <c r="U63" i="40"/>
  <c r="P18" i="40"/>
  <c r="O18" i="40"/>
  <c r="S18" i="40"/>
  <c r="T18" i="40"/>
  <c r="N18" i="40"/>
  <c r="U18" i="40"/>
  <c r="Q18" i="40"/>
  <c r="R18" i="40"/>
  <c r="M18" i="40"/>
  <c r="O50" i="40"/>
  <c r="M50" i="40"/>
  <c r="U50" i="40"/>
  <c r="Q50" i="40"/>
  <c r="N50" i="40"/>
  <c r="P50" i="40"/>
  <c r="T50" i="40"/>
  <c r="S50" i="40"/>
  <c r="R50" i="40"/>
  <c r="U162" i="40"/>
  <c r="T162" i="40"/>
  <c r="S162" i="40"/>
  <c r="Q162" i="40"/>
  <c r="P162" i="40"/>
  <c r="O162" i="40"/>
  <c r="N162" i="40"/>
  <c r="R162" i="40"/>
  <c r="M162" i="40"/>
  <c r="O49" i="40"/>
  <c r="U49" i="40"/>
  <c r="P49" i="40"/>
  <c r="Q49" i="40"/>
  <c r="R49" i="40"/>
  <c r="S49" i="40"/>
  <c r="T49" i="40"/>
  <c r="M49" i="40"/>
  <c r="N49" i="40"/>
  <c r="N134" i="40"/>
  <c r="Q134" i="40"/>
  <c r="R134" i="40"/>
  <c r="T134" i="40"/>
  <c r="U134" i="40"/>
  <c r="P134" i="40"/>
  <c r="O134" i="40"/>
  <c r="M134" i="40"/>
  <c r="S134" i="40"/>
  <c r="P168" i="40"/>
  <c r="U168" i="40"/>
  <c r="O168" i="40"/>
  <c r="R168" i="40"/>
  <c r="S168" i="40"/>
  <c r="N168" i="40"/>
  <c r="Q168" i="40"/>
  <c r="T168" i="40"/>
  <c r="M168" i="40"/>
  <c r="Q94" i="40"/>
  <c r="N94" i="40"/>
  <c r="O94" i="40"/>
  <c r="P94" i="40"/>
  <c r="S94" i="40"/>
  <c r="U94" i="40"/>
  <c r="M94" i="40"/>
  <c r="R94" i="40"/>
  <c r="T94" i="40"/>
  <c r="S172" i="40"/>
  <c r="U172" i="40"/>
  <c r="R172" i="40"/>
  <c r="T172" i="40"/>
  <c r="M172" i="40"/>
  <c r="O172" i="40"/>
  <c r="P172" i="40"/>
  <c r="N172" i="40"/>
  <c r="Q172" i="40"/>
  <c r="U6" i="40"/>
  <c r="Q6" i="40"/>
  <c r="R6" i="40"/>
  <c r="P6" i="40"/>
  <c r="N6" i="40"/>
  <c r="T6" i="40"/>
  <c r="S6" i="40"/>
  <c r="O6" i="40"/>
  <c r="M6" i="40"/>
  <c r="R27" i="40"/>
  <c r="M27" i="40"/>
  <c r="N27" i="40"/>
  <c r="U27" i="40"/>
  <c r="Q27" i="40"/>
  <c r="T27" i="40"/>
  <c r="O27" i="40"/>
  <c r="S27" i="40"/>
  <c r="P27" i="40"/>
  <c r="M62" i="40"/>
  <c r="U62" i="40"/>
  <c r="R62" i="40"/>
  <c r="O62" i="40"/>
  <c r="T62" i="40"/>
  <c r="P62" i="40"/>
  <c r="Q62" i="40"/>
  <c r="N62" i="40"/>
  <c r="S62" i="40"/>
  <c r="R83" i="40"/>
  <c r="S83" i="40"/>
  <c r="Q83" i="40"/>
  <c r="T83" i="40"/>
  <c r="M83" i="40"/>
  <c r="N83" i="40"/>
  <c r="P83" i="40"/>
  <c r="U83" i="40"/>
  <c r="O83" i="40"/>
  <c r="P153" i="40"/>
  <c r="T153" i="40"/>
  <c r="U153" i="40"/>
  <c r="M153" i="40"/>
  <c r="Q153" i="40"/>
  <c r="O153" i="40"/>
  <c r="R153" i="40"/>
  <c r="N153" i="40"/>
  <c r="S153" i="40"/>
  <c r="T115" i="40"/>
  <c r="M115" i="40"/>
  <c r="U115" i="40"/>
  <c r="O115" i="40"/>
  <c r="Q115" i="40"/>
  <c r="N115" i="40"/>
  <c r="R115" i="40"/>
  <c r="P115" i="40"/>
  <c r="S115" i="40"/>
  <c r="Q160" i="40"/>
  <c r="T160" i="40"/>
  <c r="O160" i="40"/>
  <c r="M160" i="40"/>
  <c r="U160" i="40"/>
  <c r="P160" i="40"/>
  <c r="S160" i="40"/>
  <c r="R160" i="40"/>
  <c r="N160" i="40"/>
  <c r="AP43" i="40"/>
  <c r="O152" i="42"/>
  <c r="N152" i="42"/>
  <c r="U152" i="42"/>
  <c r="S152" i="42"/>
  <c r="R152" i="42"/>
  <c r="Q152" i="42"/>
  <c r="P152" i="42"/>
  <c r="M152" i="42"/>
  <c r="T152" i="42"/>
  <c r="Q173" i="42"/>
  <c r="P173" i="42"/>
  <c r="O173" i="42"/>
  <c r="R173" i="42"/>
  <c r="M173" i="42"/>
  <c r="U173" i="42"/>
  <c r="S173" i="42"/>
  <c r="N173" i="42"/>
  <c r="T173" i="42"/>
  <c r="T69" i="42"/>
  <c r="M69" i="42"/>
  <c r="S69" i="42"/>
  <c r="Q69" i="42"/>
  <c r="O69" i="42"/>
  <c r="R69" i="42"/>
  <c r="P69" i="42"/>
  <c r="N69" i="42"/>
  <c r="U69" i="42"/>
  <c r="R14" i="42"/>
  <c r="U14" i="42"/>
  <c r="P14" i="42"/>
  <c r="M14" i="42"/>
  <c r="S14" i="42"/>
  <c r="O14" i="42"/>
  <c r="Q14" i="42"/>
  <c r="N14" i="42"/>
  <c r="T14" i="42"/>
  <c r="P78" i="42"/>
  <c r="S78" i="42"/>
  <c r="U78" i="42"/>
  <c r="O78" i="42"/>
  <c r="T78" i="42"/>
  <c r="N78" i="42"/>
  <c r="M78" i="42"/>
  <c r="Q78" i="42"/>
  <c r="R78" i="42"/>
  <c r="AP12" i="40"/>
  <c r="W12" i="40" s="1"/>
  <c r="AP161" i="40"/>
  <c r="AM161" i="40" s="1"/>
  <c r="AP92" i="40"/>
  <c r="AP35" i="40"/>
  <c r="AA35" i="40" s="1"/>
  <c r="AP37" i="40"/>
  <c r="AE37" i="40" s="1"/>
  <c r="AP139" i="40"/>
  <c r="AB139" i="40" s="1"/>
  <c r="AP83" i="40"/>
  <c r="AP75" i="40"/>
  <c r="AP50" i="40"/>
  <c r="AM50" i="40" s="1"/>
  <c r="AP138" i="40"/>
  <c r="AA138" i="40" s="1"/>
  <c r="AP94" i="40"/>
  <c r="U61" i="42"/>
  <c r="T61" i="42"/>
  <c r="S61" i="42"/>
  <c r="M61" i="42"/>
  <c r="N61" i="42"/>
  <c r="P61" i="42"/>
  <c r="R61" i="42"/>
  <c r="Q61" i="42"/>
  <c r="O61" i="42"/>
  <c r="N118" i="42"/>
  <c r="T118" i="42"/>
  <c r="P118" i="42"/>
  <c r="U118" i="42"/>
  <c r="O118" i="42"/>
  <c r="Q118" i="42"/>
  <c r="M118" i="42"/>
  <c r="R118" i="42"/>
  <c r="S118" i="42"/>
  <c r="R67" i="42"/>
  <c r="P67" i="42"/>
  <c r="U67" i="42"/>
  <c r="S67" i="42"/>
  <c r="M67" i="42"/>
  <c r="T67" i="42"/>
  <c r="O67" i="42"/>
  <c r="Q67" i="42"/>
  <c r="N67" i="42"/>
  <c r="M92" i="42"/>
  <c r="Q92" i="42"/>
  <c r="S92" i="42"/>
  <c r="N92" i="42"/>
  <c r="O92" i="42"/>
  <c r="P92" i="42"/>
  <c r="R92" i="42"/>
  <c r="T92" i="42"/>
  <c r="U92" i="42"/>
  <c r="S113" i="42"/>
  <c r="Q113" i="42"/>
  <c r="T113" i="42"/>
  <c r="N113" i="42"/>
  <c r="O113" i="42"/>
  <c r="P113" i="42"/>
  <c r="M113" i="42"/>
  <c r="U113" i="42"/>
  <c r="R113" i="42"/>
  <c r="AP163" i="40"/>
  <c r="AJ163" i="40" s="1"/>
  <c r="AP91" i="40"/>
  <c r="AA91" i="40" s="1"/>
  <c r="AP29" i="40"/>
  <c r="X29" i="40" s="1"/>
  <c r="AP88" i="40"/>
  <c r="AP114" i="40"/>
  <c r="AI114" i="40" s="1"/>
  <c r="AP38" i="40"/>
  <c r="AE38" i="40" s="1"/>
  <c r="AP49" i="40"/>
  <c r="AP116" i="40"/>
  <c r="AP79" i="40"/>
  <c r="AE79" i="40" s="1"/>
  <c r="AP121" i="40"/>
  <c r="AD121" i="40" s="1"/>
  <c r="AP77" i="40"/>
  <c r="AP165" i="42"/>
  <c r="AP51" i="42"/>
  <c r="AG51" i="42" s="1"/>
  <c r="AP120" i="42"/>
  <c r="AP80" i="42"/>
  <c r="AP52" i="42"/>
  <c r="R104" i="40"/>
  <c r="S104" i="40"/>
  <c r="Q104" i="40"/>
  <c r="M104" i="40"/>
  <c r="O104" i="40"/>
  <c r="T104" i="40"/>
  <c r="P104" i="40"/>
  <c r="N104" i="40"/>
  <c r="U104" i="40"/>
  <c r="Q116" i="40"/>
  <c r="M116" i="40"/>
  <c r="S116" i="40"/>
  <c r="P116" i="40"/>
  <c r="R116" i="40"/>
  <c r="O116" i="40"/>
  <c r="N116" i="40"/>
  <c r="U116" i="40"/>
  <c r="T116" i="40"/>
  <c r="AP146" i="42"/>
  <c r="AP60" i="42"/>
  <c r="AP129" i="42"/>
  <c r="AP79" i="42"/>
  <c r="AH79" i="42" s="1"/>
  <c r="AP109" i="42"/>
  <c r="T54" i="40"/>
  <c r="P54" i="40"/>
  <c r="R54" i="40"/>
  <c r="O54" i="40"/>
  <c r="Q54" i="40"/>
  <c r="N54" i="40"/>
  <c r="M54" i="40"/>
  <c r="U54" i="40"/>
  <c r="S54" i="40"/>
  <c r="S142" i="40"/>
  <c r="N142" i="40"/>
  <c r="P142" i="40"/>
  <c r="M142" i="40"/>
  <c r="O142" i="40"/>
  <c r="R142" i="40"/>
  <c r="U142" i="40"/>
  <c r="T142" i="40"/>
  <c r="Q142" i="40"/>
  <c r="AP70" i="42"/>
  <c r="Z70" i="42" s="1"/>
  <c r="AP54" i="42"/>
  <c r="AP172" i="42"/>
  <c r="AP147" i="42"/>
  <c r="AH147" i="42" s="1"/>
  <c r="AP2" i="42"/>
  <c r="AP122" i="42"/>
  <c r="AP46" i="42"/>
  <c r="AP73" i="42"/>
  <c r="AB73" i="42" s="1"/>
  <c r="AP103" i="42"/>
  <c r="AL103" i="42" s="1"/>
  <c r="AP29" i="42"/>
  <c r="AP91" i="42"/>
  <c r="Q98" i="40"/>
  <c r="R98" i="40"/>
  <c r="S98" i="40"/>
  <c r="U98" i="40"/>
  <c r="T98" i="40"/>
  <c r="M98" i="40"/>
  <c r="N98" i="40"/>
  <c r="P98" i="40"/>
  <c r="O98" i="40"/>
  <c r="S16" i="40"/>
  <c r="N16" i="40"/>
  <c r="M16" i="40"/>
  <c r="P16" i="40"/>
  <c r="U16" i="40"/>
  <c r="O16" i="40"/>
  <c r="T16" i="40"/>
  <c r="R16" i="40"/>
  <c r="Q16" i="40"/>
  <c r="P3" i="40"/>
  <c r="Q3" i="40"/>
  <c r="T3" i="40"/>
  <c r="S3" i="40"/>
  <c r="R3" i="40"/>
  <c r="U3" i="40"/>
  <c r="N3" i="40"/>
  <c r="O3" i="40"/>
  <c r="M3" i="40"/>
  <c r="P130" i="40"/>
  <c r="S130" i="40"/>
  <c r="M130" i="40"/>
  <c r="O130" i="40"/>
  <c r="U130" i="40"/>
  <c r="N130" i="40"/>
  <c r="R130" i="40"/>
  <c r="T130" i="40"/>
  <c r="Q130" i="40"/>
  <c r="AP154" i="42"/>
  <c r="X154" i="42" s="1"/>
  <c r="AP12" i="42"/>
  <c r="AP81" i="42"/>
  <c r="AP31" i="42"/>
  <c r="AP125" i="42"/>
  <c r="AI125" i="42" s="1"/>
  <c r="R41" i="40"/>
  <c r="O41" i="40"/>
  <c r="Q41" i="40"/>
  <c r="S41" i="40"/>
  <c r="N41" i="40"/>
  <c r="M41" i="40"/>
  <c r="U41" i="40"/>
  <c r="T41" i="40"/>
  <c r="P41" i="40"/>
  <c r="Q147" i="40"/>
  <c r="M147" i="40"/>
  <c r="N147" i="40"/>
  <c r="P147" i="40"/>
  <c r="U147" i="40"/>
  <c r="O147" i="40"/>
  <c r="R147" i="40"/>
  <c r="S147" i="40"/>
  <c r="T147" i="40"/>
  <c r="AP121" i="42"/>
  <c r="AP124" i="42"/>
  <c r="X124" i="42" s="1"/>
  <c r="AP42" i="42"/>
  <c r="AN42" i="42" s="1"/>
  <c r="AP143" i="42"/>
  <c r="AG143" i="42" s="1"/>
  <c r="AP135" i="42"/>
  <c r="AP139" i="42"/>
  <c r="AB139" i="42" s="1"/>
  <c r="N177" i="40"/>
  <c r="Q177" i="40"/>
  <c r="T177" i="40"/>
  <c r="P177" i="40"/>
  <c r="S177" i="40"/>
  <c r="M177" i="40"/>
  <c r="O177" i="40"/>
  <c r="R177" i="40"/>
  <c r="U177" i="40"/>
  <c r="M154" i="40"/>
  <c r="T154" i="40"/>
  <c r="Q154" i="40"/>
  <c r="O154" i="40"/>
  <c r="N154" i="40"/>
  <c r="P154" i="40"/>
  <c r="U154" i="40"/>
  <c r="R154" i="40"/>
  <c r="S154" i="40"/>
  <c r="AP176" i="42"/>
  <c r="AP53" i="42"/>
  <c r="AP28" i="42"/>
  <c r="AP3" i="42"/>
  <c r="AP97" i="42"/>
  <c r="AP72" i="42"/>
  <c r="Z72" i="42" s="1"/>
  <c r="AP47" i="42"/>
  <c r="AP16" i="42"/>
  <c r="AP141" i="42"/>
  <c r="AP100" i="42"/>
  <c r="X100" i="42" s="1"/>
  <c r="T128" i="40"/>
  <c r="O128" i="40"/>
  <c r="U128" i="40"/>
  <c r="N128" i="40"/>
  <c r="R128" i="40"/>
  <c r="Q128" i="40"/>
  <c r="S128" i="40"/>
  <c r="M128" i="40"/>
  <c r="P128" i="40"/>
  <c r="O21" i="40"/>
  <c r="P21" i="40"/>
  <c r="S21" i="40"/>
  <c r="T21" i="40"/>
  <c r="R21" i="40"/>
  <c r="N21" i="40"/>
  <c r="U21" i="40"/>
  <c r="Q21" i="40"/>
  <c r="M21" i="40"/>
  <c r="U106" i="40"/>
  <c r="N106" i="40"/>
  <c r="T106" i="40"/>
  <c r="O106" i="40"/>
  <c r="R106" i="40"/>
  <c r="Q106" i="40"/>
  <c r="M106" i="40"/>
  <c r="S106" i="40"/>
  <c r="P106" i="40"/>
  <c r="Q70" i="40"/>
  <c r="M70" i="40"/>
  <c r="T70" i="40"/>
  <c r="R70" i="40"/>
  <c r="U70" i="40"/>
  <c r="P70" i="40"/>
  <c r="S70" i="40"/>
  <c r="N70" i="40"/>
  <c r="O70" i="40"/>
  <c r="Q14" i="40"/>
  <c r="M14" i="40"/>
  <c r="P14" i="40"/>
  <c r="S14" i="40"/>
  <c r="U14" i="40"/>
  <c r="R14" i="40"/>
  <c r="T14" i="40"/>
  <c r="O14" i="40"/>
  <c r="N14" i="40"/>
  <c r="AP123" i="42"/>
  <c r="Y123" i="42" s="1"/>
  <c r="M11" i="40"/>
  <c r="P11" i="40"/>
  <c r="N11" i="40"/>
  <c r="U11" i="40"/>
  <c r="R11" i="40"/>
  <c r="S11" i="40"/>
  <c r="T11" i="40"/>
  <c r="O11" i="40"/>
  <c r="Q11" i="40"/>
  <c r="Q163" i="40"/>
  <c r="S163" i="40"/>
  <c r="P163" i="40"/>
  <c r="O163" i="40"/>
  <c r="R163" i="40"/>
  <c r="N163" i="40"/>
  <c r="U163" i="40"/>
  <c r="T163" i="40"/>
  <c r="M163" i="40"/>
  <c r="O155" i="40"/>
  <c r="N155" i="40"/>
  <c r="Q155" i="40"/>
  <c r="M155" i="40"/>
  <c r="S155" i="40"/>
  <c r="R155" i="40"/>
  <c r="P155" i="40"/>
  <c r="T155" i="40"/>
  <c r="U155" i="40"/>
  <c r="R92" i="40"/>
  <c r="O92" i="40"/>
  <c r="M92" i="40"/>
  <c r="U92" i="40"/>
  <c r="Q92" i="40"/>
  <c r="T92" i="40"/>
  <c r="P92" i="40"/>
  <c r="S92" i="40"/>
  <c r="N92" i="40"/>
  <c r="T148" i="40"/>
  <c r="S148" i="40"/>
  <c r="Q148" i="40"/>
  <c r="O148" i="40"/>
  <c r="N148" i="40"/>
  <c r="P148" i="40"/>
  <c r="R148" i="40"/>
  <c r="U148" i="40"/>
  <c r="M148" i="40"/>
  <c r="T111" i="40"/>
  <c r="P111" i="40"/>
  <c r="U111" i="40"/>
  <c r="R111" i="40"/>
  <c r="N111" i="40"/>
  <c r="O111" i="40"/>
  <c r="S111" i="40"/>
  <c r="M111" i="40"/>
  <c r="Q111" i="40"/>
  <c r="N9" i="40"/>
  <c r="M9" i="40"/>
  <c r="O9" i="40"/>
  <c r="S9" i="40"/>
  <c r="T9" i="40"/>
  <c r="R9" i="40"/>
  <c r="U9" i="40"/>
  <c r="Q9" i="40"/>
  <c r="P9" i="40"/>
  <c r="P93" i="40"/>
  <c r="U93" i="40"/>
  <c r="R93" i="40"/>
  <c r="T93" i="40"/>
  <c r="O93" i="40"/>
  <c r="S93" i="40"/>
  <c r="Q93" i="40"/>
  <c r="M93" i="40"/>
  <c r="N93" i="40"/>
  <c r="N140" i="40"/>
  <c r="T140" i="40"/>
  <c r="S140" i="40"/>
  <c r="O140" i="40"/>
  <c r="P140" i="40"/>
  <c r="Q140" i="40"/>
  <c r="U140" i="40"/>
  <c r="M140" i="40"/>
  <c r="R140" i="40"/>
  <c r="AP4" i="42"/>
  <c r="Q141" i="40"/>
  <c r="N141" i="40"/>
  <c r="O141" i="40"/>
  <c r="S141" i="40"/>
  <c r="T141" i="40"/>
  <c r="P141" i="40"/>
  <c r="R141" i="40"/>
  <c r="U141" i="40"/>
  <c r="M141" i="40"/>
  <c r="O20" i="40"/>
  <c r="M20" i="40"/>
  <c r="N20" i="40"/>
  <c r="U20" i="40"/>
  <c r="Q20" i="40"/>
  <c r="R20" i="40"/>
  <c r="P20" i="40"/>
  <c r="T20" i="40"/>
  <c r="S20" i="40"/>
  <c r="O170" i="40"/>
  <c r="M170" i="40"/>
  <c r="T170" i="40"/>
  <c r="S170" i="40"/>
  <c r="N170" i="40"/>
  <c r="Q170" i="40"/>
  <c r="R170" i="40"/>
  <c r="U170" i="40"/>
  <c r="P170" i="40"/>
  <c r="S84" i="40"/>
  <c r="O84" i="40"/>
  <c r="N84" i="40"/>
  <c r="R84" i="40"/>
  <c r="U84" i="40"/>
  <c r="M84" i="40"/>
  <c r="Q84" i="40"/>
  <c r="P84" i="40"/>
  <c r="T84" i="40"/>
  <c r="S109" i="40"/>
  <c r="Q109" i="40"/>
  <c r="P109" i="40"/>
  <c r="N109" i="40"/>
  <c r="M109" i="40"/>
  <c r="R109" i="40"/>
  <c r="O109" i="40"/>
  <c r="U109" i="40"/>
  <c r="T109" i="40"/>
  <c r="P145" i="40"/>
  <c r="R145" i="40"/>
  <c r="S145" i="40"/>
  <c r="U145" i="40"/>
  <c r="N145" i="40"/>
  <c r="O145" i="40"/>
  <c r="M145" i="40"/>
  <c r="T145" i="40"/>
  <c r="Q145" i="40"/>
  <c r="M23" i="40"/>
  <c r="T23" i="40"/>
  <c r="U23" i="40"/>
  <c r="Q23" i="40"/>
  <c r="R23" i="40"/>
  <c r="S23" i="40"/>
  <c r="P23" i="40"/>
  <c r="N23" i="40"/>
  <c r="O23" i="40"/>
  <c r="T107" i="40"/>
  <c r="Q107" i="40"/>
  <c r="N107" i="40"/>
  <c r="R107" i="40"/>
  <c r="S107" i="40"/>
  <c r="M107" i="40"/>
  <c r="P107" i="40"/>
  <c r="O107" i="40"/>
  <c r="U107" i="40"/>
  <c r="Q146" i="40"/>
  <c r="R146" i="40"/>
  <c r="U146" i="40"/>
  <c r="N146" i="40"/>
  <c r="S146" i="40"/>
  <c r="T146" i="40"/>
  <c r="O146" i="40"/>
  <c r="M146" i="40"/>
  <c r="P146" i="40"/>
  <c r="U48" i="40"/>
  <c r="M48" i="40"/>
  <c r="Q48" i="40"/>
  <c r="T48" i="40"/>
  <c r="R48" i="40"/>
  <c r="S48" i="40"/>
  <c r="N48" i="40"/>
  <c r="P48" i="40"/>
  <c r="O48" i="40"/>
  <c r="S126" i="40"/>
  <c r="N126" i="40"/>
  <c r="O126" i="40"/>
  <c r="T126" i="40"/>
  <c r="R126" i="40"/>
  <c r="M126" i="40"/>
  <c r="U126" i="40"/>
  <c r="P126" i="40"/>
  <c r="Q126" i="40"/>
  <c r="N7" i="40"/>
  <c r="O7" i="40"/>
  <c r="Q7" i="40"/>
  <c r="T7" i="40"/>
  <c r="S7" i="40"/>
  <c r="P7" i="40"/>
  <c r="U7" i="40"/>
  <c r="M7" i="40"/>
  <c r="R7" i="40"/>
  <c r="U152" i="40"/>
  <c r="Q152" i="40"/>
  <c r="O152" i="40"/>
  <c r="T152" i="40"/>
  <c r="S152" i="40"/>
  <c r="P152" i="40"/>
  <c r="N152" i="40"/>
  <c r="M152" i="40"/>
  <c r="R152" i="40"/>
  <c r="U57" i="40"/>
  <c r="O57" i="40"/>
  <c r="T57" i="40"/>
  <c r="N57" i="40"/>
  <c r="P57" i="40"/>
  <c r="Q57" i="40"/>
  <c r="M57" i="40"/>
  <c r="R57" i="40"/>
  <c r="S57" i="40"/>
  <c r="U76" i="40"/>
  <c r="S76" i="40"/>
  <c r="P76" i="40"/>
  <c r="M76" i="40"/>
  <c r="Q76" i="40"/>
  <c r="O76" i="40"/>
  <c r="R76" i="40"/>
  <c r="N76" i="40"/>
  <c r="T76" i="40"/>
  <c r="S56" i="40"/>
  <c r="Q56" i="40"/>
  <c r="O56" i="40"/>
  <c r="N56" i="40"/>
  <c r="M56" i="40"/>
  <c r="U56" i="40"/>
  <c r="T56" i="40"/>
  <c r="R56" i="40"/>
  <c r="P56" i="40"/>
  <c r="O35" i="40"/>
  <c r="N35" i="40"/>
  <c r="R35" i="40"/>
  <c r="M35" i="40"/>
  <c r="S35" i="40"/>
  <c r="P35" i="40"/>
  <c r="U35" i="40"/>
  <c r="T35" i="40"/>
  <c r="Q35" i="40"/>
  <c r="U123" i="40"/>
  <c r="S123" i="40"/>
  <c r="R123" i="40"/>
  <c r="M123" i="40"/>
  <c r="N123" i="40"/>
  <c r="Q123" i="40"/>
  <c r="T123" i="40"/>
  <c r="P123" i="40"/>
  <c r="O123" i="40"/>
  <c r="AP5" i="40"/>
  <c r="AN5" i="40" s="1"/>
  <c r="AP32" i="40"/>
  <c r="AL32" i="40" s="1"/>
  <c r="AP84" i="40"/>
  <c r="AH84" i="40" s="1"/>
  <c r="AP175" i="40"/>
  <c r="AG175" i="40" s="1"/>
  <c r="AP122" i="40"/>
  <c r="AG122" i="40" s="1"/>
  <c r="AP128" i="40"/>
  <c r="W128" i="40" s="1"/>
  <c r="AP168" i="40"/>
  <c r="AP124" i="40"/>
  <c r="P114" i="42"/>
  <c r="R114" i="42"/>
  <c r="U114" i="42"/>
  <c r="Q114" i="42"/>
  <c r="O114" i="42"/>
  <c r="S114" i="42"/>
  <c r="M114" i="42"/>
  <c r="T114" i="42"/>
  <c r="N114" i="42"/>
  <c r="N2" i="42"/>
  <c r="T2" i="42"/>
  <c r="P2" i="42"/>
  <c r="S2" i="42"/>
  <c r="Q2" i="42"/>
  <c r="R2" i="42"/>
  <c r="O2" i="42"/>
  <c r="M2" i="42"/>
  <c r="U2" i="42"/>
  <c r="P110" i="42"/>
  <c r="U110" i="42"/>
  <c r="T110" i="42"/>
  <c r="N110" i="42"/>
  <c r="Q110" i="42"/>
  <c r="R110" i="42"/>
  <c r="S110" i="42"/>
  <c r="O110" i="42"/>
  <c r="M110" i="42"/>
  <c r="T12" i="42"/>
  <c r="U12" i="42"/>
  <c r="M12" i="42"/>
  <c r="N12" i="42"/>
  <c r="P12" i="42"/>
  <c r="S12" i="42"/>
  <c r="O12" i="42"/>
  <c r="Q12" i="42"/>
  <c r="R12" i="42"/>
  <c r="AP167" i="40"/>
  <c r="AP19" i="40"/>
  <c r="X19" i="40" s="1"/>
  <c r="AP8" i="40"/>
  <c r="AP78" i="40"/>
  <c r="X78" i="40" s="1"/>
  <c r="AP109" i="40"/>
  <c r="AC109" i="40" s="1"/>
  <c r="AP24" i="40"/>
  <c r="AN24" i="40" s="1"/>
  <c r="AP125" i="40"/>
  <c r="AL125" i="40" s="1"/>
  <c r="AP55" i="40"/>
  <c r="AP61" i="40"/>
  <c r="AJ61" i="40" s="1"/>
  <c r="AP69" i="40"/>
  <c r="AC69" i="40" s="1"/>
  <c r="AP117" i="40"/>
  <c r="U104" i="42"/>
  <c r="M104" i="42"/>
  <c r="S104" i="42"/>
  <c r="T104" i="42"/>
  <c r="N104" i="42"/>
  <c r="O104" i="42"/>
  <c r="Q104" i="42"/>
  <c r="R104" i="42"/>
  <c r="P104" i="42"/>
  <c r="Q125" i="42"/>
  <c r="O125" i="42"/>
  <c r="P125" i="42"/>
  <c r="S125" i="42"/>
  <c r="U125" i="42"/>
  <c r="T125" i="42"/>
  <c r="M125" i="42"/>
  <c r="R125" i="42"/>
  <c r="N125" i="42"/>
  <c r="T160" i="42"/>
  <c r="M160" i="42"/>
  <c r="R160" i="42"/>
  <c r="O160" i="42"/>
  <c r="Q160" i="42"/>
  <c r="U160" i="42"/>
  <c r="P160" i="42"/>
  <c r="S160" i="42"/>
  <c r="N160" i="42"/>
  <c r="M131" i="42"/>
  <c r="S131" i="42"/>
  <c r="N131" i="42"/>
  <c r="R131" i="42"/>
  <c r="O131" i="42"/>
  <c r="U131" i="42"/>
  <c r="Q131" i="42"/>
  <c r="P131" i="42"/>
  <c r="T131" i="42"/>
  <c r="S156" i="42"/>
  <c r="M156" i="42"/>
  <c r="R156" i="42"/>
  <c r="P156" i="42"/>
  <c r="U156" i="42"/>
  <c r="O156" i="42"/>
  <c r="N156" i="42"/>
  <c r="Q156" i="42"/>
  <c r="T156" i="42"/>
  <c r="S177" i="42"/>
  <c r="P177" i="42"/>
  <c r="O177" i="42"/>
  <c r="U177" i="42"/>
  <c r="M177" i="42"/>
  <c r="T177" i="42"/>
  <c r="R177" i="42"/>
  <c r="N177" i="42"/>
  <c r="Q177" i="42"/>
  <c r="AP133" i="40"/>
  <c r="W133" i="40" s="1"/>
  <c r="AP4" i="40"/>
  <c r="AP172" i="40"/>
  <c r="AP134" i="40"/>
  <c r="AP54" i="40"/>
  <c r="AF54" i="40" s="1"/>
  <c r="AP44" i="40"/>
  <c r="AL44" i="40" s="1"/>
  <c r="AP68" i="40"/>
  <c r="AP155" i="40"/>
  <c r="AB155" i="40" s="1"/>
  <c r="AP3" i="40"/>
  <c r="W3" i="40" s="1"/>
  <c r="AP99" i="40"/>
  <c r="AH99" i="40" s="1"/>
  <c r="AP158" i="40"/>
  <c r="AP37" i="42"/>
  <c r="AL37" i="42" s="1"/>
  <c r="AP39" i="42"/>
  <c r="AI39" i="42" s="1"/>
  <c r="AP138" i="42"/>
  <c r="AP167" i="42"/>
  <c r="AP27" i="42"/>
  <c r="T144" i="40"/>
  <c r="N144" i="40"/>
  <c r="R144" i="40"/>
  <c r="M144" i="40"/>
  <c r="U144" i="40"/>
  <c r="P144" i="40"/>
  <c r="S144" i="40"/>
  <c r="O144" i="40"/>
  <c r="Q144" i="40"/>
  <c r="N66" i="40"/>
  <c r="Q66" i="40"/>
  <c r="S66" i="40"/>
  <c r="U66" i="40"/>
  <c r="O66" i="40"/>
  <c r="T66" i="40"/>
  <c r="M66" i="40"/>
  <c r="R66" i="40"/>
  <c r="P66" i="40"/>
  <c r="AP102" i="42"/>
  <c r="AP163" i="42"/>
  <c r="AD163" i="42" s="1"/>
  <c r="AP170" i="42"/>
  <c r="AP50" i="42"/>
  <c r="AP110" i="42"/>
  <c r="P108" i="40"/>
  <c r="N108" i="40"/>
  <c r="R108" i="40"/>
  <c r="S108" i="40"/>
  <c r="O108" i="40"/>
  <c r="M108" i="40"/>
  <c r="Q108" i="40"/>
  <c r="U108" i="40"/>
  <c r="T108" i="40"/>
  <c r="S90" i="40"/>
  <c r="M90" i="40"/>
  <c r="Q90" i="40"/>
  <c r="R90" i="40"/>
  <c r="O90" i="40"/>
  <c r="T90" i="40"/>
  <c r="N90" i="40"/>
  <c r="U90" i="40"/>
  <c r="P90" i="40"/>
  <c r="AP89" i="42"/>
  <c r="AP133" i="42"/>
  <c r="AP108" i="42"/>
  <c r="AP83" i="42"/>
  <c r="AP177" i="42"/>
  <c r="AP152" i="42"/>
  <c r="AP127" i="42"/>
  <c r="AP160" i="42"/>
  <c r="AI160" i="42" s="1"/>
  <c r="AP130" i="42"/>
  <c r="AP62" i="42"/>
  <c r="O61" i="40"/>
  <c r="T61" i="40"/>
  <c r="R61" i="40"/>
  <c r="S61" i="40"/>
  <c r="Q61" i="40"/>
  <c r="N61" i="40"/>
  <c r="P61" i="40"/>
  <c r="M61" i="40"/>
  <c r="U61" i="40"/>
  <c r="N82" i="40"/>
  <c r="U82" i="40"/>
  <c r="P82" i="40"/>
  <c r="O82" i="40"/>
  <c r="M82" i="40"/>
  <c r="T82" i="40"/>
  <c r="R82" i="40"/>
  <c r="Q82" i="40"/>
  <c r="S82" i="40"/>
  <c r="M13" i="40"/>
  <c r="N13" i="40"/>
  <c r="S13" i="40"/>
  <c r="U13" i="40"/>
  <c r="R13" i="40"/>
  <c r="T13" i="40"/>
  <c r="O13" i="40"/>
  <c r="P13" i="40"/>
  <c r="Q13" i="40"/>
  <c r="T87" i="40"/>
  <c r="Q87" i="40"/>
  <c r="O87" i="40"/>
  <c r="R87" i="40"/>
  <c r="N87" i="40"/>
  <c r="M87" i="40"/>
  <c r="P87" i="40"/>
  <c r="S87" i="40"/>
  <c r="U87" i="40"/>
  <c r="Q68" i="40"/>
  <c r="O68" i="40"/>
  <c r="T68" i="40"/>
  <c r="P68" i="40"/>
  <c r="M68" i="40"/>
  <c r="R68" i="40"/>
  <c r="N68" i="40"/>
  <c r="U68" i="40"/>
  <c r="S68" i="40"/>
  <c r="AP101" i="42"/>
  <c r="AP115" i="42"/>
  <c r="AP26" i="42"/>
  <c r="AP9" i="42"/>
  <c r="AP158" i="42"/>
  <c r="AO158" i="42" s="1"/>
  <c r="P51" i="40"/>
  <c r="M51" i="40"/>
  <c r="R51" i="40"/>
  <c r="S51" i="40"/>
  <c r="T51" i="40"/>
  <c r="N51" i="40"/>
  <c r="O51" i="40"/>
  <c r="Q51" i="40"/>
  <c r="U51" i="40"/>
  <c r="M80" i="40"/>
  <c r="N80" i="40"/>
  <c r="P80" i="40"/>
  <c r="R80" i="40"/>
  <c r="O80" i="40"/>
  <c r="Q80" i="40"/>
  <c r="U80" i="40"/>
  <c r="T80" i="40"/>
  <c r="S80" i="40"/>
  <c r="AP128" i="42"/>
  <c r="AP150" i="42"/>
  <c r="AG150" i="42" s="1"/>
  <c r="AP65" i="42"/>
  <c r="AP15" i="42"/>
  <c r="AN15" i="42" s="1"/>
  <c r="AP173" i="42"/>
  <c r="AB173" i="42" s="1"/>
  <c r="P91" i="40"/>
  <c r="Q91" i="40"/>
  <c r="T91" i="40"/>
  <c r="R91" i="40"/>
  <c r="S91" i="40"/>
  <c r="U91" i="40"/>
  <c r="N91" i="40"/>
  <c r="M91" i="40"/>
  <c r="O91" i="40"/>
  <c r="O89" i="40"/>
  <c r="Q89" i="40"/>
  <c r="T89" i="40"/>
  <c r="N89" i="40"/>
  <c r="U89" i="40"/>
  <c r="P89" i="40"/>
  <c r="S89" i="40"/>
  <c r="M89" i="40"/>
  <c r="R89" i="40"/>
  <c r="T59" i="40"/>
  <c r="P59" i="40"/>
  <c r="U59" i="40"/>
  <c r="R59" i="40"/>
  <c r="Q59" i="40"/>
  <c r="M59" i="40"/>
  <c r="N59" i="40"/>
  <c r="O59" i="40"/>
  <c r="S59" i="40"/>
  <c r="AP64" i="42"/>
  <c r="AD64" i="42" s="1"/>
  <c r="AP134" i="42"/>
  <c r="AP58" i="42"/>
  <c r="AA58" i="42" s="1"/>
  <c r="AP71" i="42"/>
  <c r="AP33" i="42"/>
  <c r="AJ33" i="42" s="1"/>
  <c r="AP8" i="42"/>
  <c r="W8" i="42" s="1"/>
  <c r="AP18" i="42"/>
  <c r="AM18" i="42" s="1"/>
  <c r="AP22" i="42"/>
  <c r="X22" i="42" s="1"/>
  <c r="AP77" i="42"/>
  <c r="AG77" i="42" s="1"/>
  <c r="AP78" i="42"/>
  <c r="AA78" i="42" s="1"/>
  <c r="Q71" i="40"/>
  <c r="P71" i="40"/>
  <c r="N71" i="40"/>
  <c r="T71" i="40"/>
  <c r="U71" i="40"/>
  <c r="S71" i="40"/>
  <c r="R71" i="40"/>
  <c r="O71" i="40"/>
  <c r="M71" i="40"/>
  <c r="O135" i="40"/>
  <c r="P135" i="40"/>
  <c r="M135" i="40"/>
  <c r="R135" i="40"/>
  <c r="N135" i="40"/>
  <c r="U135" i="40"/>
  <c r="T135" i="40"/>
  <c r="S135" i="40"/>
  <c r="Q135" i="40"/>
  <c r="P65" i="40"/>
  <c r="N65" i="40"/>
  <c r="Q65" i="40"/>
  <c r="M65" i="40"/>
  <c r="U65" i="40"/>
  <c r="R65" i="40"/>
  <c r="T65" i="40"/>
  <c r="O65" i="40"/>
  <c r="S65" i="40"/>
  <c r="P8" i="40"/>
  <c r="T8" i="40"/>
  <c r="M8" i="40"/>
  <c r="R8" i="40"/>
  <c r="U8" i="40"/>
  <c r="Q8" i="40"/>
  <c r="O8" i="40"/>
  <c r="S8" i="40"/>
  <c r="N8" i="40"/>
  <c r="AP84" i="42"/>
  <c r="AP59" i="42"/>
  <c r="AB59" i="42" s="1"/>
  <c r="T118" i="40"/>
  <c r="P118" i="40"/>
  <c r="M118" i="40"/>
  <c r="O118" i="40"/>
  <c r="S118" i="40"/>
  <c r="U118" i="40"/>
  <c r="Q118" i="40"/>
  <c r="R118" i="40"/>
  <c r="N118" i="40"/>
  <c r="T150" i="40"/>
  <c r="N150" i="40"/>
  <c r="Q150" i="40"/>
  <c r="S150" i="40"/>
  <c r="M150" i="40"/>
  <c r="O150" i="40"/>
  <c r="P150" i="40"/>
  <c r="U150" i="40"/>
  <c r="R150" i="40"/>
  <c r="M64" i="40"/>
  <c r="S64" i="40"/>
  <c r="N64" i="40"/>
  <c r="U64" i="40"/>
  <c r="P64" i="40"/>
  <c r="Q64" i="40"/>
  <c r="R64" i="40"/>
  <c r="O64" i="40"/>
  <c r="T64" i="40"/>
  <c r="P78" i="40"/>
  <c r="T78" i="40"/>
  <c r="M78" i="40"/>
  <c r="R78" i="40"/>
  <c r="Q78" i="40"/>
  <c r="S78" i="40"/>
  <c r="N78" i="40"/>
  <c r="O78" i="40"/>
  <c r="U78" i="40"/>
  <c r="M112" i="40"/>
  <c r="T112" i="40"/>
  <c r="P112" i="40"/>
  <c r="Q112" i="40"/>
  <c r="N112" i="40"/>
  <c r="R112" i="40"/>
  <c r="S112" i="40"/>
  <c r="U112" i="40"/>
  <c r="O112" i="40"/>
  <c r="S32" i="40"/>
  <c r="M32" i="40"/>
  <c r="O32" i="40"/>
  <c r="U32" i="40"/>
  <c r="P32" i="40"/>
  <c r="Q32" i="40"/>
  <c r="R32" i="40"/>
  <c r="T32" i="40"/>
  <c r="N32" i="40"/>
  <c r="T96" i="40"/>
  <c r="M96" i="40"/>
  <c r="P96" i="40"/>
  <c r="S96" i="40"/>
  <c r="U96" i="40"/>
  <c r="R96" i="40"/>
  <c r="O96" i="40"/>
  <c r="Q96" i="40"/>
  <c r="N96" i="40"/>
  <c r="U30" i="40"/>
  <c r="S30" i="40"/>
  <c r="P30" i="40"/>
  <c r="T30" i="40"/>
  <c r="M30" i="40"/>
  <c r="R30" i="40"/>
  <c r="Q30" i="40"/>
  <c r="N30" i="40"/>
  <c r="O30" i="40"/>
  <c r="S175" i="40"/>
  <c r="N175" i="40"/>
  <c r="M175" i="40"/>
  <c r="U175" i="40"/>
  <c r="P175" i="40"/>
  <c r="Q175" i="40"/>
  <c r="T175" i="40"/>
  <c r="R175" i="40"/>
  <c r="O175" i="40"/>
  <c r="AP171" i="42"/>
  <c r="T40" i="40"/>
  <c r="S40" i="40"/>
  <c r="O40" i="40"/>
  <c r="P40" i="40"/>
  <c r="Q40" i="40"/>
  <c r="U40" i="40"/>
  <c r="R40" i="40"/>
  <c r="M40" i="40"/>
  <c r="N40" i="40"/>
  <c r="M176" i="40"/>
  <c r="O176" i="40"/>
  <c r="S176" i="40"/>
  <c r="N176" i="40"/>
  <c r="P176" i="40"/>
  <c r="T176" i="40"/>
  <c r="Q176" i="40"/>
  <c r="R176" i="40"/>
  <c r="U176" i="40"/>
  <c r="N22" i="40"/>
  <c r="Q22" i="40"/>
  <c r="T22" i="40"/>
  <c r="U22" i="40"/>
  <c r="M22" i="40"/>
  <c r="S22" i="40"/>
  <c r="O22" i="40"/>
  <c r="R22" i="40"/>
  <c r="P22" i="40"/>
  <c r="U69" i="40"/>
  <c r="R69" i="40"/>
  <c r="O69" i="40"/>
  <c r="M69" i="40"/>
  <c r="Q69" i="40"/>
  <c r="T69" i="40"/>
  <c r="P69" i="40"/>
  <c r="S69" i="40"/>
  <c r="N69" i="40"/>
  <c r="R46" i="40"/>
  <c r="S46" i="40"/>
  <c r="M46" i="40"/>
  <c r="U46" i="40"/>
  <c r="N46" i="40"/>
  <c r="T46" i="40"/>
  <c r="O46" i="40"/>
  <c r="P46" i="40"/>
  <c r="Q46" i="40"/>
  <c r="P127" i="40"/>
  <c r="M127" i="40"/>
  <c r="N127" i="40"/>
  <c r="R127" i="40"/>
  <c r="Q127" i="40"/>
  <c r="O127" i="40"/>
  <c r="U127" i="40"/>
  <c r="T127" i="40"/>
  <c r="S127" i="40"/>
  <c r="M52" i="40"/>
  <c r="R52" i="40"/>
  <c r="Q52" i="40"/>
  <c r="P52" i="40"/>
  <c r="N52" i="40"/>
  <c r="T52" i="40"/>
  <c r="U52" i="40"/>
  <c r="S52" i="40"/>
  <c r="O52" i="40"/>
  <c r="M136" i="40"/>
  <c r="N136" i="40"/>
  <c r="S136" i="40"/>
  <c r="P136" i="40"/>
  <c r="R136" i="40"/>
  <c r="T136" i="40"/>
  <c r="Q136" i="40"/>
  <c r="O136" i="40"/>
  <c r="U136" i="40"/>
  <c r="M113" i="40"/>
  <c r="Q113" i="40"/>
  <c r="N113" i="40"/>
  <c r="U113" i="40"/>
  <c r="P113" i="40"/>
  <c r="O113" i="40"/>
  <c r="S113" i="40"/>
  <c r="R113" i="40"/>
  <c r="T113" i="40"/>
  <c r="Q26" i="40"/>
  <c r="M26" i="40"/>
  <c r="R26" i="40"/>
  <c r="O26" i="40"/>
  <c r="T26" i="40"/>
  <c r="U26" i="40"/>
  <c r="S26" i="40"/>
  <c r="P26" i="40"/>
  <c r="N26" i="40"/>
  <c r="Q81" i="40"/>
  <c r="U81" i="40"/>
  <c r="P81" i="40"/>
  <c r="S81" i="40"/>
  <c r="R81" i="40"/>
  <c r="M81" i="40"/>
  <c r="O81" i="40"/>
  <c r="T81" i="40"/>
  <c r="N81" i="40"/>
  <c r="S132" i="40"/>
  <c r="M132" i="40"/>
  <c r="O132" i="40"/>
  <c r="R132" i="40"/>
  <c r="P132" i="40"/>
  <c r="N132" i="40"/>
  <c r="U132" i="40"/>
  <c r="Q132" i="40"/>
  <c r="T132" i="40"/>
  <c r="S42" i="40"/>
  <c r="Q42" i="40"/>
  <c r="O42" i="40"/>
  <c r="P42" i="40"/>
  <c r="N42" i="40"/>
  <c r="T42" i="40"/>
  <c r="M42" i="40"/>
  <c r="U42" i="40"/>
  <c r="R42" i="40"/>
  <c r="U85" i="40"/>
  <c r="P85" i="40"/>
  <c r="Q85" i="40"/>
  <c r="T85" i="40"/>
  <c r="N85" i="40"/>
  <c r="M85" i="40"/>
  <c r="O85" i="40"/>
  <c r="R85" i="40"/>
  <c r="S85" i="40"/>
  <c r="U5" i="40"/>
  <c r="O5" i="40"/>
  <c r="R5" i="40"/>
  <c r="N5" i="40"/>
  <c r="P5" i="40"/>
  <c r="S5" i="40"/>
  <c r="Q5" i="40"/>
  <c r="M5" i="40"/>
  <c r="T5" i="40"/>
  <c r="N173" i="40"/>
  <c r="S173" i="40"/>
  <c r="U173" i="40"/>
  <c r="O173" i="40"/>
  <c r="P173" i="40"/>
  <c r="M173" i="40"/>
  <c r="T173" i="40"/>
  <c r="Q173" i="40"/>
  <c r="R173" i="40"/>
  <c r="N103" i="40"/>
  <c r="U103" i="40"/>
  <c r="Q103" i="40"/>
  <c r="T103" i="40"/>
  <c r="M103" i="40"/>
  <c r="P103" i="40"/>
  <c r="O103" i="40"/>
  <c r="S103" i="40"/>
  <c r="R103" i="40"/>
  <c r="N158" i="40"/>
  <c r="T158" i="40"/>
  <c r="M158" i="40"/>
  <c r="P158" i="40"/>
  <c r="U158" i="40"/>
  <c r="R158" i="40"/>
  <c r="S158" i="40"/>
  <c r="O158" i="40"/>
  <c r="Q158" i="40"/>
  <c r="D175" i="19"/>
  <c r="U121" i="24"/>
  <c r="S121" i="24"/>
  <c r="T167" i="24"/>
  <c r="AP167" i="24"/>
  <c r="X167" i="24" s="1"/>
  <c r="R167" i="24"/>
  <c r="O167" i="24"/>
  <c r="P167" i="24"/>
  <c r="S167" i="24"/>
  <c r="N167" i="24"/>
  <c r="U165" i="24"/>
  <c r="R165" i="24"/>
  <c r="M165" i="24"/>
  <c r="T165" i="24"/>
  <c r="P165" i="24"/>
  <c r="N165" i="24"/>
  <c r="AP84" i="24"/>
  <c r="W84" i="24" s="1"/>
  <c r="R84" i="24"/>
  <c r="N84" i="24"/>
  <c r="S84" i="24"/>
  <c r="Q84" i="24"/>
  <c r="P84" i="24"/>
  <c r="U84" i="24"/>
  <c r="M84" i="24"/>
  <c r="Q93" i="24"/>
  <c r="U93" i="24"/>
  <c r="P93" i="24"/>
  <c r="T93" i="24"/>
  <c r="O93" i="24"/>
  <c r="S93" i="24"/>
  <c r="AP52" i="24"/>
  <c r="AF52" i="24" s="1"/>
  <c r="U52" i="24"/>
  <c r="S52" i="24"/>
  <c r="Q52" i="24"/>
  <c r="N52" i="24"/>
  <c r="T52" i="24"/>
  <c r="P52" i="24"/>
  <c r="O52" i="24"/>
  <c r="P100" i="24"/>
  <c r="M100" i="24"/>
  <c r="AP100" i="24"/>
  <c r="AG100" i="24" s="1"/>
  <c r="R114" i="24"/>
  <c r="U114" i="24"/>
  <c r="Q114" i="24"/>
  <c r="S114" i="24"/>
  <c r="C26" i="21"/>
  <c r="K26" i="21"/>
  <c r="F26" i="21"/>
  <c r="H26" i="21"/>
  <c r="I26" i="21"/>
  <c r="I95" i="19"/>
  <c r="K95" i="19"/>
  <c r="D95" i="19"/>
  <c r="E95" i="19"/>
  <c r="G95" i="19"/>
  <c r="K44" i="21"/>
  <c r="C44" i="21"/>
  <c r="I44" i="21"/>
  <c r="J44" i="21"/>
  <c r="G44" i="21"/>
  <c r="H134" i="19"/>
  <c r="K134" i="19"/>
  <c r="C134" i="19"/>
  <c r="G134" i="19"/>
  <c r="I134" i="19"/>
  <c r="E134" i="19"/>
  <c r="G130" i="19"/>
  <c r="D130" i="19"/>
  <c r="F130" i="19"/>
  <c r="I130" i="19"/>
  <c r="H130" i="19"/>
  <c r="K130" i="19"/>
  <c r="I45" i="21"/>
  <c r="H45" i="21"/>
  <c r="J45" i="21"/>
  <c r="G45" i="21"/>
  <c r="F45" i="21"/>
  <c r="E45" i="21"/>
  <c r="K45" i="21"/>
  <c r="E99" i="19"/>
  <c r="J99" i="19"/>
  <c r="I99" i="19"/>
  <c r="D99" i="19"/>
  <c r="H99" i="19"/>
  <c r="F99" i="19"/>
  <c r="G99" i="19"/>
  <c r="F175" i="19"/>
  <c r="E130" i="19"/>
  <c r="C45" i="21"/>
  <c r="R52" i="24"/>
  <c r="M36" i="24"/>
  <c r="Q36" i="24"/>
  <c r="T36" i="24"/>
  <c r="AP36" i="24"/>
  <c r="AH36" i="24" s="1"/>
  <c r="R36" i="24"/>
  <c r="S36" i="24"/>
  <c r="N136" i="24"/>
  <c r="AP136" i="24"/>
  <c r="W136" i="24" s="1"/>
  <c r="P136" i="24"/>
  <c r="Q136" i="24"/>
  <c r="O136" i="24"/>
  <c r="AP161" i="24"/>
  <c r="AG161" i="24" s="1"/>
  <c r="R161" i="24"/>
  <c r="O161" i="24"/>
  <c r="T161" i="24"/>
  <c r="P161" i="24"/>
  <c r="N161" i="24"/>
  <c r="AP121" i="24"/>
  <c r="AF121" i="24" s="1"/>
  <c r="P121" i="24"/>
  <c r="R121" i="24"/>
  <c r="N121" i="24"/>
  <c r="M121" i="24"/>
  <c r="O121" i="24"/>
  <c r="Q121" i="24"/>
  <c r="T121" i="24"/>
  <c r="S61" i="24"/>
  <c r="R61" i="24"/>
  <c r="Q61" i="24"/>
  <c r="N61" i="24"/>
  <c r="U61" i="24"/>
  <c r="P61" i="24"/>
  <c r="AP11" i="24"/>
  <c r="AJ11" i="24" s="1"/>
  <c r="R11" i="24"/>
  <c r="M11" i="24"/>
  <c r="N11" i="24"/>
  <c r="S29" i="24"/>
  <c r="U29" i="24"/>
  <c r="T29" i="24"/>
  <c r="R29" i="24"/>
  <c r="N29" i="24"/>
  <c r="AP25" i="24"/>
  <c r="AE25" i="24" s="1"/>
  <c r="N25" i="24"/>
  <c r="T25" i="24"/>
  <c r="O25" i="24"/>
  <c r="P25" i="24"/>
  <c r="M25" i="24"/>
  <c r="Q25" i="24"/>
  <c r="R25" i="24"/>
  <c r="U25" i="24"/>
  <c r="AP83" i="24"/>
  <c r="N83" i="24"/>
  <c r="Q83" i="24"/>
  <c r="P83" i="24"/>
  <c r="U83" i="24"/>
  <c r="M83" i="24"/>
  <c r="R83" i="24"/>
  <c r="S83" i="24"/>
  <c r="U5" i="24"/>
  <c r="S5" i="24"/>
  <c r="AP5" i="24"/>
  <c r="O5" i="24"/>
  <c r="O72" i="24"/>
  <c r="N72" i="24"/>
  <c r="T72" i="24"/>
  <c r="R72" i="24"/>
  <c r="AP72" i="24"/>
  <c r="AG72" i="24" s="1"/>
  <c r="P72" i="24"/>
  <c r="O144" i="24"/>
  <c r="R144" i="24"/>
  <c r="AP144" i="24"/>
  <c r="Y144" i="24" s="1"/>
  <c r="M144" i="24"/>
  <c r="S144" i="24"/>
  <c r="N144" i="24"/>
  <c r="P144" i="24"/>
  <c r="I136" i="19"/>
  <c r="J136" i="19"/>
  <c r="C136" i="19"/>
  <c r="F136" i="19"/>
  <c r="G136" i="19"/>
  <c r="I147" i="19"/>
  <c r="J147" i="19"/>
  <c r="C147" i="19"/>
  <c r="E147" i="19"/>
  <c r="F147" i="19"/>
  <c r="E88" i="19"/>
  <c r="J88" i="19"/>
  <c r="G88" i="19"/>
  <c r="I88" i="19"/>
  <c r="D88" i="19"/>
  <c r="C88" i="19"/>
  <c r="H88" i="19"/>
  <c r="J129" i="19"/>
  <c r="H129" i="19"/>
  <c r="D129" i="19"/>
  <c r="G129" i="19"/>
  <c r="C175" i="19"/>
  <c r="K175" i="19"/>
  <c r="H175" i="19"/>
  <c r="J175" i="19"/>
  <c r="E175" i="19"/>
  <c r="G175" i="19"/>
  <c r="F82" i="19"/>
  <c r="C82" i="19"/>
  <c r="I82" i="19"/>
  <c r="G82" i="19"/>
  <c r="J82" i="19"/>
  <c r="F88" i="19"/>
  <c r="M52" i="24"/>
  <c r="K82" i="19"/>
  <c r="T114" i="24"/>
  <c r="Q29" i="24"/>
  <c r="C99" i="19"/>
  <c r="J130" i="19"/>
  <c r="D45" i="21"/>
  <c r="O83" i="24"/>
  <c r="O61" i="24"/>
  <c r="T61" i="24"/>
  <c r="O84" i="24"/>
  <c r="Q11" i="24"/>
  <c r="O11" i="24"/>
  <c r="Q167" i="24"/>
  <c r="K129" i="19"/>
  <c r="AP61" i="24"/>
  <c r="AG61" i="24" s="1"/>
  <c r="S44" i="21"/>
  <c r="M26" i="21"/>
  <c r="P175" i="19"/>
  <c r="P134" i="19"/>
  <c r="R147" i="19"/>
  <c r="O131" i="24"/>
  <c r="M131" i="24"/>
  <c r="R42" i="24"/>
  <c r="M42" i="24"/>
  <c r="S42" i="24"/>
  <c r="P42" i="24"/>
  <c r="AP65" i="24"/>
  <c r="AM65" i="24" s="1"/>
  <c r="P65" i="24"/>
  <c r="R65" i="24"/>
  <c r="M28" i="24"/>
  <c r="N28" i="24"/>
  <c r="P28" i="24"/>
  <c r="M97" i="24"/>
  <c r="T97" i="24"/>
  <c r="K132" i="19"/>
  <c r="H132" i="19"/>
  <c r="C58" i="19"/>
  <c r="K58" i="19"/>
  <c r="E58" i="19"/>
  <c r="K173" i="19"/>
  <c r="C173" i="19"/>
  <c r="J169" i="19"/>
  <c r="G169" i="19"/>
  <c r="E169" i="19"/>
  <c r="K170" i="19"/>
  <c r="I170" i="19"/>
  <c r="E104" i="19"/>
  <c r="D104" i="19"/>
  <c r="I104" i="19"/>
  <c r="C6" i="21"/>
  <c r="H6" i="21"/>
  <c r="K156" i="19"/>
  <c r="H156" i="19"/>
  <c r="E115" i="19"/>
  <c r="I115" i="19"/>
  <c r="H115" i="19"/>
  <c r="H24" i="21"/>
  <c r="K24" i="21"/>
  <c r="N130" i="19"/>
  <c r="Q158" i="19"/>
  <c r="N129" i="19"/>
  <c r="N88" i="19"/>
  <c r="M82" i="19"/>
  <c r="N69" i="19"/>
  <c r="T45" i="21"/>
  <c r="U92" i="19"/>
  <c r="R144" i="19"/>
  <c r="S95" i="19"/>
  <c r="Q106" i="19"/>
  <c r="Q18" i="21"/>
  <c r="Q99" i="19"/>
  <c r="AA3" i="25"/>
  <c r="AN3" i="25"/>
  <c r="AB3" i="25"/>
  <c r="AJ3" i="25"/>
  <c r="AI3" i="25"/>
  <c r="AF3" i="25"/>
  <c r="AK3" i="25"/>
  <c r="AO3" i="25"/>
  <c r="AM3" i="25"/>
  <c r="AG3" i="25"/>
  <c r="W3" i="25"/>
  <c r="Z3" i="25"/>
  <c r="AC3" i="25"/>
  <c r="AJ40" i="25"/>
  <c r="X40" i="25"/>
  <c r="AH40" i="25"/>
  <c r="AM40" i="25"/>
  <c r="AE40" i="25"/>
  <c r="AO40" i="25"/>
  <c r="AF40" i="25"/>
  <c r="AB40" i="25"/>
  <c r="AL40" i="25"/>
  <c r="AD76" i="25"/>
  <c r="AL76" i="25"/>
  <c r="AF76" i="25"/>
  <c r="X76" i="25"/>
  <c r="Y76" i="25"/>
  <c r="AO76" i="25"/>
  <c r="AC76" i="25"/>
  <c r="AH76" i="25"/>
  <c r="W76" i="25"/>
  <c r="R50" i="24"/>
  <c r="Q50" i="24"/>
  <c r="P50" i="24"/>
  <c r="U50" i="24"/>
  <c r="Q5" i="24"/>
  <c r="M5" i="24"/>
  <c r="P5" i="24"/>
  <c r="R5" i="24"/>
  <c r="R100" i="24"/>
  <c r="N100" i="24"/>
  <c r="T100" i="24"/>
  <c r="U100" i="24"/>
  <c r="O100" i="24"/>
  <c r="D69" i="19"/>
  <c r="G69" i="19"/>
  <c r="H69" i="19"/>
  <c r="K69" i="19"/>
  <c r="H106" i="19"/>
  <c r="J106" i="19"/>
  <c r="F106" i="19"/>
  <c r="D106" i="19"/>
  <c r="I29" i="21"/>
  <c r="E29" i="21"/>
  <c r="H29" i="21"/>
  <c r="D29" i="21"/>
  <c r="J158" i="19"/>
  <c r="I158" i="19"/>
  <c r="F158" i="19"/>
  <c r="C158" i="19"/>
  <c r="E158" i="19"/>
  <c r="E92" i="19"/>
  <c r="J92" i="19"/>
  <c r="G92" i="19"/>
  <c r="F92" i="19"/>
  <c r="C92" i="19"/>
  <c r="D18" i="21"/>
  <c r="E18" i="21"/>
  <c r="C18" i="21"/>
  <c r="K18" i="21"/>
  <c r="E144" i="19"/>
  <c r="D144" i="19"/>
  <c r="K144" i="19"/>
  <c r="H144" i="19"/>
  <c r="H147" i="19"/>
  <c r="K147" i="19"/>
  <c r="E44" i="21"/>
  <c r="D44" i="21"/>
  <c r="H95" i="19"/>
  <c r="F95" i="19"/>
  <c r="H136" i="19"/>
  <c r="K136" i="19"/>
  <c r="J26" i="21"/>
  <c r="D26" i="21"/>
  <c r="U144" i="24"/>
  <c r="D82" i="19"/>
  <c r="H82" i="19"/>
  <c r="M161" i="24"/>
  <c r="AP114" i="24"/>
  <c r="AB114" i="24" s="1"/>
  <c r="P114" i="24"/>
  <c r="N114" i="24"/>
  <c r="T11" i="24"/>
  <c r="R93" i="24"/>
  <c r="M93" i="24"/>
  <c r="N93" i="24"/>
  <c r="M167" i="24"/>
  <c r="U167" i="24"/>
  <c r="F129" i="19"/>
  <c r="C129" i="19"/>
  <c r="D134" i="19"/>
  <c r="F134" i="19"/>
  <c r="P29" i="24"/>
  <c r="M29" i="24"/>
  <c r="AP29" i="24"/>
  <c r="AD29" i="24" s="1"/>
  <c r="M136" i="24"/>
  <c r="U136" i="24"/>
  <c r="AP93" i="24"/>
  <c r="W93" i="24" s="1"/>
  <c r="O36" i="24"/>
  <c r="U36" i="24"/>
  <c r="O165" i="24"/>
  <c r="S165" i="24"/>
  <c r="Q72" i="24"/>
  <c r="M72" i="24"/>
  <c r="AP165" i="24"/>
  <c r="Y165" i="24" s="1"/>
  <c r="G144" i="19"/>
  <c r="I144" i="19"/>
  <c r="G18" i="21"/>
  <c r="D92" i="19"/>
  <c r="G158" i="19"/>
  <c r="J29" i="21"/>
  <c r="C29" i="21"/>
  <c r="K106" i="19"/>
  <c r="Q100" i="24"/>
  <c r="N5" i="24"/>
  <c r="S50" i="24"/>
  <c r="N50" i="24"/>
  <c r="C69" i="19"/>
  <c r="X3" i="25"/>
  <c r="C144" i="19"/>
  <c r="I18" i="21"/>
  <c r="K92" i="19"/>
  <c r="H158" i="19"/>
  <c r="F29" i="21"/>
  <c r="G106" i="19"/>
  <c r="S100" i="24"/>
  <c r="O50" i="24"/>
  <c r="E69" i="19"/>
  <c r="J69" i="19"/>
  <c r="Y3" i="25"/>
  <c r="D147" i="19"/>
  <c r="H44" i="21"/>
  <c r="J95" i="19"/>
  <c r="D136" i="19"/>
  <c r="G26" i="21"/>
  <c r="T144" i="24"/>
  <c r="Q144" i="24"/>
  <c r="E82" i="19"/>
  <c r="U161" i="24"/>
  <c r="Q161" i="24"/>
  <c r="S161" i="24"/>
  <c r="O114" i="24"/>
  <c r="M114" i="24"/>
  <c r="P11" i="24"/>
  <c r="S11" i="24"/>
  <c r="U11" i="24"/>
  <c r="E129" i="19"/>
  <c r="I129" i="19"/>
  <c r="J134" i="19"/>
  <c r="O29" i="24"/>
  <c r="T136" i="24"/>
  <c r="R136" i="24"/>
  <c r="P36" i="24"/>
  <c r="N36" i="24"/>
  <c r="Q165" i="24"/>
  <c r="U72" i="24"/>
  <c r="S72" i="24"/>
  <c r="AP50" i="24"/>
  <c r="AN50" i="24" s="1"/>
  <c r="J144" i="19"/>
  <c r="J18" i="21"/>
  <c r="H18" i="21"/>
  <c r="I92" i="19"/>
  <c r="D158" i="19"/>
  <c r="K29" i="21"/>
  <c r="E106" i="19"/>
  <c r="C106" i="19"/>
  <c r="T5" i="24"/>
  <c r="T50" i="24"/>
  <c r="F69" i="19"/>
  <c r="AL3" i="25"/>
  <c r="AI76" i="25"/>
  <c r="AH3" i="25"/>
  <c r="N85" i="24"/>
  <c r="N30" i="24"/>
  <c r="S43" i="24"/>
  <c r="Q157" i="24"/>
  <c r="N157" i="24"/>
  <c r="U57" i="24"/>
  <c r="K68" i="19"/>
  <c r="AP157" i="24"/>
  <c r="X157" i="24" s="1"/>
  <c r="K80" i="19"/>
  <c r="K146" i="19"/>
  <c r="F41" i="21"/>
  <c r="J94" i="19"/>
  <c r="H139" i="19"/>
  <c r="U116" i="24"/>
  <c r="N32" i="24"/>
  <c r="P132" i="24"/>
  <c r="F51" i="21"/>
  <c r="J51" i="21"/>
  <c r="AP32" i="24"/>
  <c r="AG32" i="24" s="1"/>
  <c r="AP116" i="24"/>
  <c r="AE116" i="24" s="1"/>
  <c r="T123" i="24"/>
  <c r="Q85" i="24"/>
  <c r="U85" i="24"/>
  <c r="S30" i="24"/>
  <c r="U43" i="24"/>
  <c r="E68" i="19"/>
  <c r="AP76" i="24"/>
  <c r="AE76" i="24" s="1"/>
  <c r="G80" i="19"/>
  <c r="E80" i="19"/>
  <c r="G146" i="19"/>
  <c r="G41" i="21"/>
  <c r="E41" i="21"/>
  <c r="K94" i="19"/>
  <c r="D139" i="19"/>
  <c r="E139" i="19"/>
  <c r="P70" i="24"/>
  <c r="T32" i="24"/>
  <c r="U76" i="24"/>
  <c r="M132" i="24"/>
  <c r="E51" i="21"/>
  <c r="N123" i="24"/>
  <c r="P157" i="24"/>
  <c r="T132" i="24"/>
  <c r="M69" i="27"/>
  <c r="Q62" i="24"/>
  <c r="U47" i="27"/>
  <c r="M108" i="27"/>
  <c r="M16" i="27"/>
  <c r="AF175" i="25"/>
  <c r="AE175" i="25"/>
  <c r="AI47" i="25"/>
  <c r="AP57" i="24"/>
  <c r="AC57" i="24" s="1"/>
  <c r="P57" i="24"/>
  <c r="Q57" i="24"/>
  <c r="S57" i="24"/>
  <c r="T57" i="24"/>
  <c r="O57" i="24"/>
  <c r="R57" i="24"/>
  <c r="S123" i="24"/>
  <c r="R123" i="24"/>
  <c r="AP123" i="24"/>
  <c r="AM123" i="24" s="1"/>
  <c r="Q123" i="24"/>
  <c r="U123" i="24"/>
  <c r="N116" i="24"/>
  <c r="P116" i="24"/>
  <c r="M116" i="24"/>
  <c r="S116" i="24"/>
  <c r="T116" i="24"/>
  <c r="R32" i="24"/>
  <c r="S32" i="24"/>
  <c r="P32" i="24"/>
  <c r="M32" i="24"/>
  <c r="Q32" i="24"/>
  <c r="T157" i="24"/>
  <c r="U157" i="24"/>
  <c r="O157" i="24"/>
  <c r="Q43" i="24"/>
  <c r="AP43" i="24"/>
  <c r="AA43" i="24" s="1"/>
  <c r="O43" i="24"/>
  <c r="P43" i="24"/>
  <c r="R43" i="24"/>
  <c r="N76" i="24"/>
  <c r="Q76" i="24"/>
  <c r="M76" i="24"/>
  <c r="S70" i="24"/>
  <c r="O70" i="24"/>
  <c r="U70" i="24"/>
  <c r="M70" i="24"/>
  <c r="Q70" i="24"/>
  <c r="AP70" i="24"/>
  <c r="AM70" i="24" s="1"/>
  <c r="M85" i="24"/>
  <c r="S85" i="24"/>
  <c r="P85" i="24"/>
  <c r="AP85" i="24"/>
  <c r="Z85" i="24" s="1"/>
  <c r="Q132" i="24"/>
  <c r="O132" i="24"/>
  <c r="N132" i="24"/>
  <c r="R132" i="24"/>
  <c r="AP132" i="24"/>
  <c r="AE132" i="24" s="1"/>
  <c r="U3" i="24"/>
  <c r="AP3" i="24"/>
  <c r="AG3" i="24" s="1"/>
  <c r="O3" i="24"/>
  <c r="Q3" i="24"/>
  <c r="R30" i="24"/>
  <c r="U30" i="24"/>
  <c r="T30" i="24"/>
  <c r="M30" i="24"/>
  <c r="H51" i="21"/>
  <c r="I51" i="21"/>
  <c r="D51" i="21"/>
  <c r="K51" i="21"/>
  <c r="F68" i="19"/>
  <c r="C68" i="19"/>
  <c r="I68" i="19"/>
  <c r="J68" i="19"/>
  <c r="G68" i="19"/>
  <c r="I139" i="19"/>
  <c r="J139" i="19"/>
  <c r="C139" i="19"/>
  <c r="F139" i="19"/>
  <c r="H94" i="19"/>
  <c r="I94" i="19"/>
  <c r="F94" i="19"/>
  <c r="D94" i="19"/>
  <c r="K41" i="21"/>
  <c r="H41" i="21"/>
  <c r="I41" i="21"/>
  <c r="D41" i="21"/>
  <c r="D146" i="19"/>
  <c r="F146" i="19"/>
  <c r="H146" i="19"/>
  <c r="E146" i="19"/>
  <c r="I80" i="19"/>
  <c r="H80" i="19"/>
  <c r="F80" i="19"/>
  <c r="D80" i="19"/>
  <c r="T76" i="24"/>
  <c r="O76" i="24"/>
  <c r="R76" i="24"/>
  <c r="O123" i="24"/>
  <c r="X97" i="25"/>
  <c r="AL97" i="25"/>
  <c r="AK97" i="25"/>
  <c r="AM97" i="25"/>
  <c r="AE97" i="25"/>
  <c r="AA97" i="25"/>
  <c r="AB97" i="25"/>
  <c r="AO97" i="25"/>
  <c r="AH97" i="25"/>
  <c r="AC97" i="25"/>
  <c r="AI113" i="25"/>
  <c r="R118" i="27"/>
  <c r="AL138" i="25"/>
  <c r="T75" i="24"/>
  <c r="Q144" i="27"/>
  <c r="M86" i="27"/>
  <c r="S86" i="27"/>
  <c r="Q86" i="27"/>
  <c r="Y166" i="25"/>
  <c r="AO134" i="25"/>
  <c r="AJ7" i="25"/>
  <c r="AG76" i="25"/>
  <c r="AB76" i="25"/>
  <c r="AN76" i="25"/>
  <c r="AE76" i="25"/>
  <c r="AA76" i="25"/>
  <c r="Z76" i="25"/>
  <c r="AM76" i="25"/>
  <c r="AK76" i="25"/>
  <c r="M122" i="24"/>
  <c r="Q122" i="24"/>
  <c r="R122" i="24"/>
  <c r="O38" i="24"/>
  <c r="AP38" i="24"/>
  <c r="W38" i="24" s="1"/>
  <c r="R38" i="24"/>
  <c r="Q38" i="24"/>
  <c r="S101" i="24"/>
  <c r="R101" i="24"/>
  <c r="O101" i="24"/>
  <c r="P101" i="24"/>
  <c r="AP101" i="24"/>
  <c r="AC101" i="24" s="1"/>
  <c r="S19" i="24"/>
  <c r="T19" i="24"/>
  <c r="AP19" i="24"/>
  <c r="AF19" i="24" s="1"/>
  <c r="O19" i="24"/>
  <c r="R19" i="24"/>
  <c r="N19" i="24"/>
  <c r="O80" i="24"/>
  <c r="Q80" i="24"/>
  <c r="T80" i="24"/>
  <c r="M80" i="24"/>
  <c r="N80" i="24"/>
  <c r="Q159" i="24"/>
  <c r="S159" i="24"/>
  <c r="U159" i="24"/>
  <c r="M159" i="24"/>
  <c r="O159" i="24"/>
  <c r="N159" i="24"/>
  <c r="T159" i="24"/>
  <c r="AP108" i="24"/>
  <c r="AO108" i="24" s="1"/>
  <c r="U108" i="24"/>
  <c r="T108" i="24"/>
  <c r="N108" i="24"/>
  <c r="S108" i="24"/>
  <c r="P108" i="24"/>
  <c r="N49" i="24"/>
  <c r="P49" i="24"/>
  <c r="T49" i="24"/>
  <c r="S49" i="24"/>
  <c r="M49" i="24"/>
  <c r="O140" i="24"/>
  <c r="N140" i="24"/>
  <c r="AP140" i="24"/>
  <c r="AH140" i="24" s="1"/>
  <c r="S140" i="24"/>
  <c r="N168" i="24"/>
  <c r="R168" i="24"/>
  <c r="U168" i="24"/>
  <c r="Q168" i="24"/>
  <c r="T168" i="24"/>
  <c r="S168" i="24"/>
  <c r="P168" i="24"/>
  <c r="R71" i="24"/>
  <c r="O71" i="24"/>
  <c r="T71" i="24"/>
  <c r="R134" i="24"/>
  <c r="T134" i="24"/>
  <c r="N134" i="24"/>
  <c r="S134" i="24"/>
  <c r="O35" i="24"/>
  <c r="Q35" i="24"/>
  <c r="R35" i="24"/>
  <c r="S35" i="24"/>
  <c r="P35" i="24"/>
  <c r="N153" i="24"/>
  <c r="M153" i="24"/>
  <c r="U153" i="24"/>
  <c r="S153" i="24"/>
  <c r="Q153" i="24"/>
  <c r="R153" i="24"/>
  <c r="I30" i="21"/>
  <c r="F30" i="21"/>
  <c r="D30" i="21"/>
  <c r="E30" i="21"/>
  <c r="C101" i="19"/>
  <c r="F101" i="19"/>
  <c r="J101" i="19"/>
  <c r="D101" i="19"/>
  <c r="K101" i="19"/>
  <c r="H101" i="19"/>
  <c r="E101" i="19"/>
  <c r="I75" i="19"/>
  <c r="F75" i="19"/>
  <c r="C75" i="19"/>
  <c r="K75" i="19"/>
  <c r="K168" i="19"/>
  <c r="H168" i="19"/>
  <c r="I168" i="19"/>
  <c r="J168" i="19"/>
  <c r="G168" i="19"/>
  <c r="I127" i="19"/>
  <c r="H127" i="19"/>
  <c r="J127" i="19"/>
  <c r="G127" i="19"/>
  <c r="I12" i="21"/>
  <c r="E12" i="21"/>
  <c r="G12" i="21"/>
  <c r="F12" i="21"/>
  <c r="J12" i="21"/>
  <c r="C2" i="21"/>
  <c r="G2" i="21"/>
  <c r="K2" i="21"/>
  <c r="I2" i="21"/>
  <c r="AL5" i="25"/>
  <c r="O57" i="27"/>
  <c r="AK121" i="25"/>
  <c r="AM117" i="25"/>
  <c r="Y117" i="25"/>
  <c r="AI97" i="25"/>
  <c r="AF97" i="25"/>
  <c r="Y97" i="25"/>
  <c r="AD97" i="25"/>
  <c r="M31" i="24"/>
  <c r="T31" i="24"/>
  <c r="Q75" i="24"/>
  <c r="M75" i="24"/>
  <c r="N75" i="24"/>
  <c r="R75" i="24"/>
  <c r="P62" i="24"/>
  <c r="R62" i="24"/>
  <c r="R128" i="24"/>
  <c r="N128" i="24"/>
  <c r="P128" i="24"/>
  <c r="O128" i="24"/>
  <c r="M128" i="24"/>
  <c r="S128" i="24"/>
  <c r="S34" i="27"/>
  <c r="M34" i="27"/>
  <c r="U34" i="27"/>
  <c r="R34" i="27"/>
  <c r="O34" i="27"/>
  <c r="P34" i="27"/>
  <c r="T34" i="27"/>
  <c r="Q34" i="27"/>
  <c r="N165" i="27"/>
  <c r="T165" i="27"/>
  <c r="U88" i="27"/>
  <c r="M88" i="27"/>
  <c r="O88" i="27"/>
  <c r="R88" i="27"/>
  <c r="Q88" i="27"/>
  <c r="S88" i="27"/>
  <c r="T88" i="27"/>
  <c r="N88" i="27"/>
  <c r="S78" i="27"/>
  <c r="N78" i="27"/>
  <c r="T78" i="27"/>
  <c r="U136" i="27"/>
  <c r="O136" i="27"/>
  <c r="R136" i="27"/>
  <c r="M136" i="27"/>
  <c r="Q136" i="27"/>
  <c r="O40" i="27"/>
  <c r="M40" i="27"/>
  <c r="P169" i="27"/>
  <c r="O169" i="27"/>
  <c r="N169" i="27"/>
  <c r="M169" i="27"/>
  <c r="Q169" i="27"/>
  <c r="U169" i="27"/>
  <c r="S169" i="27"/>
  <c r="T169" i="27"/>
  <c r="T43" i="27"/>
  <c r="Q43" i="27"/>
  <c r="R43" i="27"/>
  <c r="U43" i="27"/>
  <c r="O43" i="27"/>
  <c r="N43" i="27"/>
  <c r="O91" i="27"/>
  <c r="M91" i="27"/>
  <c r="Q91" i="27"/>
  <c r="R170" i="27"/>
  <c r="N170" i="27"/>
  <c r="U170" i="27"/>
  <c r="M170" i="27"/>
  <c r="S170" i="27"/>
  <c r="O170" i="27"/>
  <c r="T170" i="27"/>
  <c r="U41" i="27"/>
  <c r="S41" i="27"/>
  <c r="Q41" i="27"/>
  <c r="R41" i="27"/>
  <c r="M15" i="27"/>
  <c r="U15" i="27"/>
  <c r="O15" i="27"/>
  <c r="R15" i="27"/>
  <c r="R69" i="27"/>
  <c r="U69" i="27"/>
  <c r="O69" i="27"/>
  <c r="Q69" i="27"/>
  <c r="P69" i="27"/>
  <c r="R135" i="27"/>
  <c r="O135" i="27"/>
  <c r="T135" i="27"/>
  <c r="M135" i="27"/>
  <c r="P135" i="27"/>
  <c r="R38" i="27"/>
  <c r="T38" i="27"/>
  <c r="P94" i="27"/>
  <c r="N94" i="27"/>
  <c r="O94" i="27"/>
  <c r="U94" i="27"/>
  <c r="M94" i="27"/>
  <c r="R94" i="27"/>
  <c r="O152" i="27"/>
  <c r="N152" i="27"/>
  <c r="P152" i="27"/>
  <c r="S152" i="27"/>
  <c r="U152" i="27"/>
  <c r="Q152" i="27"/>
  <c r="T152" i="27"/>
  <c r="O31" i="27"/>
  <c r="T31" i="27"/>
  <c r="Q31" i="27"/>
  <c r="R31" i="27"/>
  <c r="S31" i="27"/>
  <c r="M31" i="27"/>
  <c r="N31" i="27"/>
  <c r="P31" i="27"/>
  <c r="Q24" i="27"/>
  <c r="O24" i="27"/>
  <c r="P24" i="27"/>
  <c r="S24" i="27"/>
  <c r="S61" i="27"/>
  <c r="M61" i="27"/>
  <c r="R61" i="27"/>
  <c r="U61" i="27"/>
  <c r="T61" i="27"/>
  <c r="T89" i="27"/>
  <c r="Q89" i="27"/>
  <c r="P89" i="27"/>
  <c r="S89" i="27"/>
  <c r="O89" i="27"/>
  <c r="N89" i="27"/>
  <c r="P108" i="27"/>
  <c r="O108" i="27"/>
  <c r="U108" i="27"/>
  <c r="M171" i="27"/>
  <c r="P171" i="27"/>
  <c r="R171" i="27"/>
  <c r="Q171" i="27"/>
  <c r="N171" i="27"/>
  <c r="P115" i="27"/>
  <c r="S115" i="27"/>
  <c r="R115" i="27"/>
  <c r="T115" i="27"/>
  <c r="M55" i="27"/>
  <c r="O55" i="27"/>
  <c r="T55" i="27"/>
  <c r="P55" i="27"/>
  <c r="S55" i="27"/>
  <c r="U6" i="27"/>
  <c r="T6" i="27"/>
  <c r="S6" i="27"/>
  <c r="Q6" i="27"/>
  <c r="R6" i="27"/>
  <c r="O6" i="27"/>
  <c r="N6" i="27"/>
  <c r="N118" i="27"/>
  <c r="M118" i="27"/>
  <c r="U118" i="27"/>
  <c r="O118" i="27"/>
  <c r="T144" i="27"/>
  <c r="P144" i="27"/>
  <c r="S47" i="27"/>
  <c r="M47" i="27"/>
  <c r="T47" i="27"/>
  <c r="Q16" i="27"/>
  <c r="U16" i="27"/>
  <c r="O16" i="27"/>
  <c r="N16" i="27"/>
  <c r="R16" i="27"/>
  <c r="T77" i="27"/>
  <c r="M77" i="27"/>
  <c r="Q77" i="27"/>
  <c r="U77" i="27"/>
  <c r="T137" i="27"/>
  <c r="S137" i="27"/>
  <c r="M137" i="27"/>
  <c r="N137" i="27"/>
  <c r="U137" i="27"/>
  <c r="M100" i="27"/>
  <c r="R100" i="27"/>
  <c r="U100" i="27"/>
  <c r="T100" i="27"/>
  <c r="T3" i="27"/>
  <c r="R3" i="27"/>
  <c r="S3" i="27"/>
  <c r="Q3" i="27"/>
  <c r="P3" i="27"/>
  <c r="Q111" i="27"/>
  <c r="R111" i="27"/>
  <c r="O111" i="27"/>
  <c r="M111" i="27"/>
  <c r="N111" i="27"/>
  <c r="U63" i="27"/>
  <c r="Q63" i="27"/>
  <c r="R63" i="27"/>
  <c r="S63" i="27"/>
  <c r="N63" i="27"/>
  <c r="T63" i="27"/>
  <c r="N162" i="27"/>
  <c r="R162" i="27"/>
  <c r="Q162" i="27"/>
  <c r="O162" i="27"/>
  <c r="M162" i="27"/>
  <c r="P162" i="27"/>
  <c r="S98" i="27"/>
  <c r="N98" i="27"/>
  <c r="P98" i="27"/>
  <c r="T98" i="27"/>
  <c r="M98" i="27"/>
  <c r="U98" i="27"/>
  <c r="U33" i="27"/>
  <c r="T33" i="27"/>
  <c r="Q33" i="27"/>
  <c r="O33" i="27"/>
  <c r="Q25" i="27"/>
  <c r="P25" i="27"/>
  <c r="R25" i="27"/>
  <c r="T25" i="27"/>
  <c r="M25" i="27"/>
  <c r="R108" i="27"/>
  <c r="T16" i="27"/>
  <c r="Q55" i="27"/>
  <c r="P15" i="27"/>
  <c r="N15" i="27"/>
  <c r="T15" i="27"/>
  <c r="S144" i="27"/>
  <c r="M89" i="27"/>
  <c r="U89" i="27"/>
  <c r="M3" i="27"/>
  <c r="Q61" i="27"/>
  <c r="S111" i="27"/>
  <c r="N136" i="27"/>
  <c r="N69" i="27"/>
  <c r="U75" i="24"/>
  <c r="U171" i="27"/>
  <c r="S171" i="27"/>
  <c r="T171" i="27"/>
  <c r="S135" i="27"/>
  <c r="N135" i="27"/>
  <c r="U135" i="27"/>
  <c r="T118" i="27"/>
  <c r="M63" i="27"/>
  <c r="N116" i="27"/>
  <c r="P43" i="27"/>
  <c r="S43" i="27"/>
  <c r="N108" i="27"/>
  <c r="P16" i="27"/>
  <c r="R55" i="27"/>
  <c r="Q15" i="27"/>
  <c r="R144" i="27"/>
  <c r="O144" i="27"/>
  <c r="N3" i="27"/>
  <c r="P61" i="27"/>
  <c r="M41" i="27"/>
  <c r="T41" i="27"/>
  <c r="T111" i="27"/>
  <c r="T136" i="27"/>
  <c r="T69" i="27"/>
  <c r="O75" i="24"/>
  <c r="Q128" i="24"/>
  <c r="R169" i="27"/>
  <c r="P170" i="27"/>
  <c r="M6" i="27"/>
  <c r="Q118" i="27"/>
  <c r="T94" i="27"/>
  <c r="S94" i="27"/>
  <c r="O63" i="27"/>
  <c r="P88" i="27"/>
  <c r="M116" i="27"/>
  <c r="M43" i="27"/>
  <c r="Q108" i="27"/>
  <c r="S108" i="27"/>
  <c r="U55" i="27"/>
  <c r="S15" i="27"/>
  <c r="M144" i="27"/>
  <c r="U144" i="27"/>
  <c r="U3" i="27"/>
  <c r="O61" i="27"/>
  <c r="P41" i="27"/>
  <c r="O41" i="27"/>
  <c r="U111" i="27"/>
  <c r="S136" i="27"/>
  <c r="P75" i="24"/>
  <c r="T128" i="24"/>
  <c r="T62" i="24"/>
  <c r="N62" i="24"/>
  <c r="U31" i="27"/>
  <c r="P118" i="27"/>
  <c r="Q94" i="27"/>
  <c r="P63" i="27"/>
  <c r="R152" i="27"/>
  <c r="R98" i="27"/>
  <c r="O98" i="27"/>
  <c r="T162" i="27"/>
  <c r="U162" i="27"/>
  <c r="S162" i="27"/>
  <c r="Q115" i="27"/>
  <c r="M33" i="27"/>
  <c r="R24" i="27"/>
  <c r="P100" i="27"/>
  <c r="Q100" i="27"/>
  <c r="AN97" i="25"/>
  <c r="W97" i="25"/>
  <c r="Z97" i="25"/>
  <c r="AG97" i="25"/>
  <c r="AL22" i="25"/>
  <c r="AK104" i="26"/>
  <c r="P127" i="24"/>
  <c r="S127" i="24"/>
  <c r="T17" i="24"/>
  <c r="M17" i="24"/>
  <c r="Q40" i="24"/>
  <c r="M40" i="24"/>
  <c r="S162" i="24"/>
  <c r="N162" i="24"/>
  <c r="R162" i="24"/>
  <c r="M64" i="24"/>
  <c r="U64" i="24"/>
  <c r="O68" i="27"/>
  <c r="P68" i="27"/>
  <c r="AB36" i="23"/>
  <c r="W104" i="26"/>
  <c r="O147" i="27"/>
  <c r="AB123" i="25"/>
  <c r="U45" i="27"/>
  <c r="S45" i="27"/>
  <c r="P45" i="27"/>
  <c r="N58" i="27"/>
  <c r="O58" i="27"/>
  <c r="M58" i="27"/>
  <c r="P58" i="27"/>
  <c r="S58" i="27"/>
  <c r="U58" i="27"/>
  <c r="R58" i="27"/>
  <c r="T58" i="27"/>
  <c r="P119" i="27"/>
  <c r="O119" i="27"/>
  <c r="U119" i="27"/>
  <c r="S119" i="27"/>
  <c r="Q119" i="27"/>
  <c r="R119" i="27"/>
  <c r="N119" i="27"/>
  <c r="R2" i="27"/>
  <c r="O2" i="27"/>
  <c r="T2" i="27"/>
  <c r="N2" i="27"/>
  <c r="P2" i="27"/>
  <c r="M2" i="27"/>
  <c r="S2" i="27"/>
  <c r="AK160" i="25"/>
  <c r="AM160" i="25"/>
  <c r="P17" i="27"/>
  <c r="O17" i="27"/>
  <c r="U17" i="27"/>
  <c r="S17" i="27"/>
  <c r="Q17" i="27"/>
  <c r="R17" i="27"/>
  <c r="M17" i="27"/>
  <c r="U145" i="27"/>
  <c r="T145" i="27"/>
  <c r="R145" i="27"/>
  <c r="O145" i="27"/>
  <c r="Q145" i="27"/>
  <c r="M145" i="27"/>
  <c r="N145" i="27"/>
  <c r="P145" i="27"/>
  <c r="S145" i="27"/>
  <c r="O73" i="27"/>
  <c r="N73" i="27"/>
  <c r="P73" i="27"/>
  <c r="S73" i="27"/>
  <c r="M73" i="27"/>
  <c r="U73" i="27"/>
  <c r="R73" i="27"/>
  <c r="T73" i="27"/>
  <c r="R18" i="27"/>
  <c r="Q18" i="27"/>
  <c r="N18" i="27"/>
  <c r="S18" i="27"/>
  <c r="T18" i="27"/>
  <c r="O18" i="27"/>
  <c r="P18" i="27"/>
  <c r="M18" i="27"/>
  <c r="P72" i="27"/>
  <c r="O72" i="27"/>
  <c r="U72" i="27"/>
  <c r="M72" i="27"/>
  <c r="Q72" i="27"/>
  <c r="S72" i="27"/>
  <c r="R72" i="27"/>
  <c r="T72" i="27"/>
  <c r="S13" i="27"/>
  <c r="U13" i="27"/>
  <c r="Q13" i="27"/>
  <c r="R13" i="27"/>
  <c r="O13" i="27"/>
  <c r="N13" i="27"/>
  <c r="T13" i="27"/>
  <c r="M13" i="27"/>
  <c r="P13" i="27"/>
  <c r="M119" i="27"/>
  <c r="T124" i="27"/>
  <c r="O16" i="24"/>
  <c r="R16" i="24"/>
  <c r="T164" i="27"/>
  <c r="Q164" i="27"/>
  <c r="T59" i="27"/>
  <c r="U59" i="27"/>
  <c r="S132" i="27"/>
  <c r="Q132" i="27"/>
  <c r="R132" i="27"/>
  <c r="N132" i="27"/>
  <c r="T132" i="27"/>
  <c r="M132" i="27"/>
  <c r="P132" i="27"/>
  <c r="U132" i="27"/>
  <c r="S11" i="27"/>
  <c r="U11" i="27"/>
  <c r="S49" i="27"/>
  <c r="Q49" i="27"/>
  <c r="R49" i="27"/>
  <c r="N49" i="27"/>
  <c r="T49" i="27"/>
  <c r="P49" i="27"/>
  <c r="U49" i="27"/>
  <c r="O49" i="27"/>
  <c r="N72" i="27"/>
  <c r="N17" i="27"/>
  <c r="U142" i="27"/>
  <c r="M142" i="27"/>
  <c r="Q142" i="27"/>
  <c r="R142" i="27"/>
  <c r="S142" i="27"/>
  <c r="N142" i="27"/>
  <c r="T142" i="27"/>
  <c r="P142" i="27"/>
  <c r="T74" i="27"/>
  <c r="P74" i="27"/>
  <c r="O177" i="27"/>
  <c r="N177" i="27"/>
  <c r="P177" i="27"/>
  <c r="T177" i="27"/>
  <c r="R177" i="27"/>
  <c r="U177" i="27"/>
  <c r="M177" i="27"/>
  <c r="S177" i="27"/>
  <c r="O70" i="27"/>
  <c r="M70" i="27"/>
  <c r="P70" i="27"/>
  <c r="U70" i="27"/>
  <c r="Q70" i="27"/>
  <c r="R70" i="27"/>
  <c r="N70" i="27"/>
  <c r="T70" i="27"/>
  <c r="Q114" i="27"/>
  <c r="P114" i="27"/>
  <c r="O114" i="27"/>
  <c r="N114" i="27"/>
  <c r="U114" i="27"/>
  <c r="S114" i="27"/>
  <c r="M114" i="27"/>
  <c r="R114" i="27"/>
  <c r="O132" i="27"/>
  <c r="T17" i="27"/>
  <c r="U18" i="27"/>
  <c r="T119" i="27"/>
  <c r="Q58" i="27"/>
  <c r="U2" i="27"/>
  <c r="S70" i="27"/>
  <c r="Q73" i="27"/>
  <c r="M85" i="27"/>
  <c r="R85" i="27"/>
  <c r="P147" i="27"/>
  <c r="T147" i="27"/>
  <c r="S147" i="27"/>
  <c r="U147" i="27"/>
  <c r="Q147" i="27"/>
  <c r="R147" i="27"/>
  <c r="M147" i="27"/>
  <c r="S12" i="27"/>
  <c r="O12" i="27"/>
  <c r="T12" i="27"/>
  <c r="Q12" i="27"/>
  <c r="N12" i="27"/>
  <c r="N66" i="27"/>
  <c r="Q66" i="27"/>
  <c r="R66" i="27"/>
  <c r="P12" i="27"/>
  <c r="R12" i="27"/>
  <c r="U12" i="27"/>
  <c r="U120" i="24"/>
  <c r="Q120" i="24"/>
  <c r="O82" i="24"/>
  <c r="P82" i="24"/>
  <c r="U83" i="27"/>
  <c r="M83" i="27"/>
  <c r="O83" i="27"/>
  <c r="R83" i="27"/>
  <c r="S83" i="27"/>
  <c r="T83" i="27"/>
  <c r="N83" i="27"/>
  <c r="Q83" i="27"/>
  <c r="Q110" i="24"/>
  <c r="M110" i="24"/>
  <c r="S46" i="27"/>
  <c r="M46" i="27"/>
  <c r="R46" i="27"/>
  <c r="N86" i="27"/>
  <c r="T86" i="27"/>
  <c r="P86" i="27"/>
  <c r="O86" i="27"/>
  <c r="U86" i="27"/>
  <c r="M12" i="27"/>
  <c r="R86" i="27"/>
  <c r="AM6" i="25"/>
  <c r="AB26" i="25"/>
  <c r="AG60" i="25"/>
  <c r="O101" i="27"/>
  <c r="P153" i="27"/>
  <c r="R172" i="27"/>
  <c r="AJ147" i="25"/>
  <c r="U66" i="24"/>
  <c r="P66" i="24"/>
  <c r="Q127" i="24"/>
  <c r="N127" i="24"/>
  <c r="M127" i="24"/>
  <c r="U127" i="24"/>
  <c r="T127" i="24"/>
  <c r="O127" i="24"/>
  <c r="R127" i="24"/>
  <c r="M45" i="24"/>
  <c r="U45" i="24"/>
  <c r="Q45" i="24"/>
  <c r="T45" i="24"/>
  <c r="O45" i="24"/>
  <c r="Q146" i="24"/>
  <c r="S146" i="24"/>
  <c r="P146" i="24"/>
  <c r="N146" i="24"/>
  <c r="U146" i="24"/>
  <c r="T146" i="24"/>
  <c r="M146" i="24"/>
  <c r="O146" i="24"/>
  <c r="N137" i="24"/>
  <c r="S137" i="24"/>
  <c r="Q137" i="24"/>
  <c r="U137" i="24"/>
  <c r="P137" i="24"/>
  <c r="T137" i="24"/>
  <c r="R137" i="24"/>
  <c r="M137" i="24"/>
  <c r="S17" i="24"/>
  <c r="U17" i="24"/>
  <c r="P17" i="24"/>
  <c r="R17" i="24"/>
  <c r="Q17" i="24"/>
  <c r="N17" i="24"/>
  <c r="O17" i="24"/>
  <c r="M162" i="24"/>
  <c r="P162" i="24"/>
  <c r="U162" i="24"/>
  <c r="Q162" i="24"/>
  <c r="T162" i="24"/>
  <c r="O162" i="24"/>
  <c r="Q171" i="24"/>
  <c r="U171" i="24"/>
  <c r="P171" i="24"/>
  <c r="T171" i="24"/>
  <c r="N145" i="24"/>
  <c r="T145" i="24"/>
  <c r="T64" i="24"/>
  <c r="N64" i="24"/>
  <c r="S80" i="27"/>
  <c r="U80" i="27"/>
  <c r="Q62" i="27"/>
  <c r="P62" i="27"/>
  <c r="O76" i="27"/>
  <c r="T76" i="27"/>
  <c r="AE160" i="25"/>
  <c r="AN166" i="25"/>
  <c r="AJ160" i="25"/>
  <c r="Q10" i="24"/>
  <c r="AN40" i="25"/>
  <c r="AD40" i="25"/>
  <c r="AA40" i="25"/>
  <c r="N26" i="24"/>
  <c r="R26" i="24"/>
  <c r="N31" i="24"/>
  <c r="U31" i="24"/>
  <c r="N63" i="24"/>
  <c r="U63" i="24"/>
  <c r="O46" i="24"/>
  <c r="U46" i="24"/>
  <c r="Q46" i="24"/>
  <c r="S46" i="24"/>
  <c r="S96" i="24"/>
  <c r="T96" i="24"/>
  <c r="R96" i="24"/>
  <c r="P126" i="24"/>
  <c r="M126" i="24"/>
  <c r="T98" i="24"/>
  <c r="U98" i="24"/>
  <c r="U105" i="24"/>
  <c r="P105" i="24"/>
  <c r="Q105" i="24"/>
  <c r="Q23" i="24"/>
  <c r="U23" i="24"/>
  <c r="M23" i="24"/>
  <c r="S23" i="24"/>
  <c r="AO160" i="25"/>
  <c r="AF160" i="25"/>
  <c r="X160" i="25"/>
  <c r="AB160" i="25"/>
  <c r="AN160" i="25"/>
  <c r="Y160" i="25"/>
  <c r="AL160" i="25"/>
  <c r="AA160" i="25"/>
  <c r="AD160" i="25"/>
  <c r="AH160" i="25"/>
  <c r="AI160" i="25"/>
  <c r="AG160" i="25"/>
  <c r="W160" i="25"/>
  <c r="Z160" i="25"/>
  <c r="AC160" i="25"/>
  <c r="AO166" i="25"/>
  <c r="AL166" i="25"/>
  <c r="AH166" i="25"/>
  <c r="W166" i="25"/>
  <c r="AG166" i="25"/>
  <c r="AM166" i="25"/>
  <c r="AD166" i="25"/>
  <c r="AF166" i="25"/>
  <c r="AK166" i="25"/>
  <c r="T63" i="24"/>
  <c r="M105" i="24"/>
  <c r="P90" i="27"/>
  <c r="T90" i="27"/>
  <c r="U90" i="27"/>
  <c r="M90" i="27"/>
  <c r="R110" i="27"/>
  <c r="U110" i="27"/>
  <c r="O164" i="27"/>
  <c r="N164" i="27"/>
  <c r="U164" i="27"/>
  <c r="S164" i="27"/>
  <c r="M44" i="27"/>
  <c r="Q44" i="27"/>
  <c r="N44" i="27"/>
  <c r="U44" i="27"/>
  <c r="O44" i="27"/>
  <c r="Q84" i="27"/>
  <c r="U84" i="27"/>
  <c r="T84" i="27"/>
  <c r="R84" i="27"/>
  <c r="Q22" i="27"/>
  <c r="S22" i="27"/>
  <c r="U22" i="27"/>
  <c r="R22" i="27"/>
  <c r="U74" i="27"/>
  <c r="O74" i="27"/>
  <c r="M74" i="27"/>
  <c r="O64" i="27"/>
  <c r="Q64" i="27"/>
  <c r="S117" i="27"/>
  <c r="M117" i="27"/>
  <c r="T117" i="27"/>
  <c r="O117" i="27"/>
  <c r="N117" i="27"/>
  <c r="O172" i="27"/>
  <c r="Q172" i="27"/>
  <c r="P172" i="27"/>
  <c r="U163" i="27"/>
  <c r="O163" i="27"/>
  <c r="T163" i="27"/>
  <c r="M163" i="27"/>
  <c r="N163" i="27"/>
  <c r="R59" i="27"/>
  <c r="O59" i="27"/>
  <c r="M59" i="27"/>
  <c r="U126" i="27"/>
  <c r="Q126" i="27"/>
  <c r="R126" i="27"/>
  <c r="N126" i="27"/>
  <c r="O56" i="27"/>
  <c r="R56" i="27"/>
  <c r="N109" i="27"/>
  <c r="P109" i="27"/>
  <c r="S153" i="27"/>
  <c r="U153" i="27"/>
  <c r="O153" i="27"/>
  <c r="Q11" i="27"/>
  <c r="R11" i="27"/>
  <c r="N11" i="27"/>
  <c r="U127" i="27"/>
  <c r="M127" i="27"/>
  <c r="S67" i="27"/>
  <c r="R67" i="27"/>
  <c r="O67" i="27"/>
  <c r="Q67" i="27"/>
  <c r="N67" i="27"/>
  <c r="N134" i="27"/>
  <c r="P134" i="27"/>
  <c r="M134" i="27"/>
  <c r="P176" i="27"/>
  <c r="Q176" i="27"/>
  <c r="O121" i="27"/>
  <c r="R121" i="27"/>
  <c r="M121" i="27"/>
  <c r="T121" i="27"/>
  <c r="M101" i="27"/>
  <c r="Q101" i="27"/>
  <c r="R101" i="27"/>
  <c r="T4" i="27"/>
  <c r="N4" i="27"/>
  <c r="R4" i="27"/>
  <c r="Q124" i="27"/>
  <c r="N124" i="27"/>
  <c r="O124" i="27"/>
  <c r="R124" i="27"/>
  <c r="O27" i="27"/>
  <c r="U27" i="27"/>
  <c r="Q27" i="27"/>
  <c r="R27" i="27"/>
  <c r="T27" i="27"/>
  <c r="N27" i="27"/>
  <c r="Q123" i="27"/>
  <c r="M123" i="27"/>
  <c r="U123" i="27"/>
  <c r="M75" i="27"/>
  <c r="O75" i="27"/>
  <c r="T75" i="27"/>
  <c r="P75" i="27"/>
  <c r="X166" i="25"/>
  <c r="AJ166" i="25"/>
  <c r="N59" i="19"/>
  <c r="Q175" i="19"/>
  <c r="Q22" i="21"/>
  <c r="U141" i="27"/>
  <c r="N42" i="27"/>
  <c r="O62" i="27"/>
  <c r="AB58" i="25"/>
  <c r="U42" i="27"/>
  <c r="Q68" i="27"/>
  <c r="M68" i="27"/>
  <c r="S62" i="27"/>
  <c r="R141" i="27"/>
  <c r="S141" i="27"/>
  <c r="O42" i="27"/>
  <c r="Q93" i="27"/>
  <c r="N97" i="27"/>
  <c r="S73" i="24"/>
  <c r="Q73" i="24"/>
  <c r="U73" i="24"/>
  <c r="T73" i="24"/>
  <c r="P73" i="24"/>
  <c r="R73" i="24"/>
  <c r="M73" i="24"/>
  <c r="R110" i="24"/>
  <c r="U110" i="24"/>
  <c r="P110" i="24"/>
  <c r="S120" i="24"/>
  <c r="P120" i="24"/>
  <c r="N177" i="24"/>
  <c r="O177" i="24"/>
  <c r="R177" i="24"/>
  <c r="P177" i="24"/>
  <c r="T177" i="24"/>
  <c r="M177" i="24"/>
  <c r="Q177" i="24"/>
  <c r="U177" i="24"/>
  <c r="AP143" i="24"/>
  <c r="AJ143" i="24" s="1"/>
  <c r="U143" i="24"/>
  <c r="N143" i="24"/>
  <c r="S143" i="24"/>
  <c r="T143" i="24"/>
  <c r="M143" i="24"/>
  <c r="P143" i="24"/>
  <c r="R143" i="24"/>
  <c r="Q143" i="24"/>
  <c r="O143" i="24"/>
  <c r="Q8" i="24"/>
  <c r="O8" i="24"/>
  <c r="M8" i="24"/>
  <c r="U8" i="24"/>
  <c r="N8" i="24"/>
  <c r="T8" i="24"/>
  <c r="P8" i="24"/>
  <c r="S8" i="24"/>
  <c r="R8" i="24"/>
  <c r="U152" i="24"/>
  <c r="Q152" i="24"/>
  <c r="M152" i="24"/>
  <c r="S152" i="24"/>
  <c r="T152" i="24"/>
  <c r="R152" i="24"/>
  <c r="P152" i="24"/>
  <c r="O152" i="24"/>
  <c r="N152" i="24"/>
  <c r="M82" i="24"/>
  <c r="R82" i="24"/>
  <c r="S81" i="24"/>
  <c r="P81" i="24"/>
  <c r="Q81" i="24"/>
  <c r="R81" i="24"/>
  <c r="N81" i="24"/>
  <c r="O81" i="24"/>
  <c r="M81" i="24"/>
  <c r="T81" i="24"/>
  <c r="U81" i="24"/>
  <c r="O93" i="27"/>
  <c r="N93" i="27"/>
  <c r="U93" i="27"/>
  <c r="S93" i="27"/>
  <c r="R93" i="27"/>
  <c r="R95" i="27"/>
  <c r="M95" i="27"/>
  <c r="Q95" i="27"/>
  <c r="O95" i="27"/>
  <c r="S95" i="27"/>
  <c r="N95" i="27"/>
  <c r="P95" i="27"/>
  <c r="T95" i="27"/>
  <c r="U95" i="27"/>
  <c r="R97" i="27"/>
  <c r="T97" i="27"/>
  <c r="O97" i="27"/>
  <c r="Q97" i="27"/>
  <c r="S97" i="27"/>
  <c r="M97" i="27"/>
  <c r="P97" i="27"/>
  <c r="O65" i="27"/>
  <c r="P65" i="27"/>
  <c r="AP160" i="27"/>
  <c r="AD160" i="27" s="1"/>
  <c r="O160" i="27"/>
  <c r="Q160" i="27"/>
  <c r="N160" i="27"/>
  <c r="P160" i="27"/>
  <c r="T160" i="27"/>
  <c r="R160" i="27"/>
  <c r="U160" i="27"/>
  <c r="S160" i="27"/>
  <c r="S10" i="27"/>
  <c r="T10" i="27"/>
  <c r="O10" i="27"/>
  <c r="P10" i="27"/>
  <c r="N10" i="27"/>
  <c r="U10" i="27"/>
  <c r="M10" i="27"/>
  <c r="R10" i="27"/>
  <c r="AP80" i="27"/>
  <c r="W80" i="27" s="1"/>
  <c r="M48" i="27"/>
  <c r="R48" i="27"/>
  <c r="T48" i="27"/>
  <c r="Q48" i="27"/>
  <c r="P48" i="27"/>
  <c r="U48" i="27"/>
  <c r="O175" i="27"/>
  <c r="R175" i="27"/>
  <c r="N175" i="27"/>
  <c r="S175" i="27"/>
  <c r="M175" i="27"/>
  <c r="T175" i="27"/>
  <c r="P175" i="27"/>
  <c r="Q175" i="27"/>
  <c r="U175" i="27"/>
  <c r="N71" i="27"/>
  <c r="R71" i="27"/>
  <c r="M71" i="27"/>
  <c r="S71" i="27"/>
  <c r="O71" i="27"/>
  <c r="P71" i="27"/>
  <c r="T71" i="27"/>
  <c r="O138" i="27"/>
  <c r="Q138" i="27"/>
  <c r="P138" i="27"/>
  <c r="T138" i="27"/>
  <c r="S138" i="27"/>
  <c r="N138" i="27"/>
  <c r="U138" i="27"/>
  <c r="AP168" i="27"/>
  <c r="AN168" i="27" s="1"/>
  <c r="U168" i="27"/>
  <c r="R168" i="27"/>
  <c r="Q168" i="27"/>
  <c r="M168" i="27"/>
  <c r="S168" i="27"/>
  <c r="O168" i="27"/>
  <c r="T168" i="27"/>
  <c r="N168" i="27"/>
  <c r="AP105" i="27"/>
  <c r="AE105" i="27" s="1"/>
  <c r="O105" i="27"/>
  <c r="T105" i="27"/>
  <c r="M105" i="27"/>
  <c r="N105" i="27"/>
  <c r="P105" i="27"/>
  <c r="U105" i="27"/>
  <c r="S105" i="27"/>
  <c r="AP20" i="27"/>
  <c r="W20" i="27" s="1"/>
  <c r="T20" i="27"/>
  <c r="Q20" i="27"/>
  <c r="P20" i="27"/>
  <c r="N20" i="27"/>
  <c r="M20" i="27"/>
  <c r="R20" i="27"/>
  <c r="O20" i="27"/>
  <c r="S20" i="27"/>
  <c r="T68" i="27"/>
  <c r="N68" i="27"/>
  <c r="M107" i="27"/>
  <c r="N107" i="27"/>
  <c r="S107" i="27"/>
  <c r="S14" i="27"/>
  <c r="Q14" i="27"/>
  <c r="R14" i="27"/>
  <c r="T14" i="27"/>
  <c r="N14" i="27"/>
  <c r="O14" i="27"/>
  <c r="M14" i="27"/>
  <c r="P14" i="27"/>
  <c r="U14" i="27"/>
  <c r="O128" i="27"/>
  <c r="P128" i="27"/>
  <c r="Q128" i="27"/>
  <c r="S128" i="27"/>
  <c r="U128" i="27"/>
  <c r="R128" i="27"/>
  <c r="M128" i="27"/>
  <c r="T128" i="27"/>
  <c r="N128" i="27"/>
  <c r="T7" i="27"/>
  <c r="Q7" i="27"/>
  <c r="U7" i="27"/>
  <c r="T157" i="27"/>
  <c r="S157" i="27"/>
  <c r="R157" i="27"/>
  <c r="Q157" i="27"/>
  <c r="N157" i="27"/>
  <c r="P157" i="27"/>
  <c r="U157" i="27"/>
  <c r="O157" i="27"/>
  <c r="M157" i="27"/>
  <c r="U36" i="27"/>
  <c r="Q36" i="27"/>
  <c r="R36" i="27"/>
  <c r="T36" i="27"/>
  <c r="S36" i="27"/>
  <c r="N36" i="27"/>
  <c r="O36" i="27"/>
  <c r="M36" i="27"/>
  <c r="T32" i="27"/>
  <c r="N32" i="27"/>
  <c r="P32" i="27"/>
  <c r="Q32" i="27"/>
  <c r="U32" i="27"/>
  <c r="M32" i="27"/>
  <c r="R32" i="27"/>
  <c r="O32" i="27"/>
  <c r="S60" i="27"/>
  <c r="P60" i="27"/>
  <c r="T60" i="27"/>
  <c r="O60" i="27"/>
  <c r="U60" i="27"/>
  <c r="Q60" i="27"/>
  <c r="R155" i="27"/>
  <c r="P155" i="27"/>
  <c r="O155" i="27"/>
  <c r="Q155" i="27"/>
  <c r="N155" i="27"/>
  <c r="U155" i="27"/>
  <c r="M155" i="27"/>
  <c r="S155" i="27"/>
  <c r="T155" i="27"/>
  <c r="R103" i="27"/>
  <c r="M103" i="27"/>
  <c r="O103" i="27"/>
  <c r="N103" i="27"/>
  <c r="P103" i="27"/>
  <c r="T103" i="27"/>
  <c r="Q103" i="27"/>
  <c r="S103" i="27"/>
  <c r="U103" i="27"/>
  <c r="O166" i="27"/>
  <c r="U166" i="27"/>
  <c r="R166" i="27"/>
  <c r="M166" i="27"/>
  <c r="S166" i="27"/>
  <c r="Q166" i="27"/>
  <c r="T166" i="27"/>
  <c r="P166" i="27"/>
  <c r="M102" i="27"/>
  <c r="P102" i="27"/>
  <c r="U102" i="27"/>
  <c r="T102" i="27"/>
  <c r="Q102" i="27"/>
  <c r="R102" i="27"/>
  <c r="Q37" i="27"/>
  <c r="R37" i="27"/>
  <c r="S37" i="27"/>
  <c r="N37" i="27"/>
  <c r="T37" i="27"/>
  <c r="O37" i="27"/>
  <c r="P37" i="27"/>
  <c r="U37" i="27"/>
  <c r="M37" i="27"/>
  <c r="S120" i="27"/>
  <c r="U120" i="27"/>
  <c r="Q120" i="27"/>
  <c r="R120" i="27"/>
  <c r="O120" i="27"/>
  <c r="N120" i="27"/>
  <c r="T120" i="27"/>
  <c r="P120" i="27"/>
  <c r="M120" i="27"/>
  <c r="O23" i="27"/>
  <c r="S23" i="27"/>
  <c r="T23" i="27"/>
  <c r="Q23" i="27"/>
  <c r="U23" i="27"/>
  <c r="P23" i="27"/>
  <c r="N23" i="27"/>
  <c r="M149" i="27"/>
  <c r="Q149" i="27"/>
  <c r="R149" i="27"/>
  <c r="N149" i="27"/>
  <c r="T149" i="27"/>
  <c r="O149" i="27"/>
  <c r="S149" i="27"/>
  <c r="P149" i="27"/>
  <c r="U149" i="27"/>
  <c r="N53" i="27"/>
  <c r="R53" i="27"/>
  <c r="M53" i="27"/>
  <c r="P53" i="27"/>
  <c r="S53" i="27"/>
  <c r="T53" i="27"/>
  <c r="Q53" i="27"/>
  <c r="O53" i="27"/>
  <c r="U53" i="27"/>
  <c r="Q8" i="27"/>
  <c r="R8" i="27"/>
  <c r="N8" i="27"/>
  <c r="T8" i="27"/>
  <c r="S8" i="27"/>
  <c r="P8" i="27"/>
  <c r="U8" i="27"/>
  <c r="S76" i="27"/>
  <c r="P76" i="27"/>
  <c r="Q76" i="27"/>
  <c r="U76" i="27"/>
  <c r="M76" i="27"/>
  <c r="N76" i="27"/>
  <c r="R76" i="27"/>
  <c r="Q167" i="27"/>
  <c r="P167" i="27"/>
  <c r="U167" i="27"/>
  <c r="S167" i="27"/>
  <c r="M167" i="27"/>
  <c r="R167" i="27"/>
  <c r="N167" i="27"/>
  <c r="O167" i="27"/>
  <c r="T167" i="27"/>
  <c r="N99" i="27"/>
  <c r="R99" i="27"/>
  <c r="M99" i="27"/>
  <c r="O99" i="27"/>
  <c r="S99" i="27"/>
  <c r="P99" i="27"/>
  <c r="R50" i="27"/>
  <c r="O50" i="27"/>
  <c r="Q50" i="27"/>
  <c r="M50" i="27"/>
  <c r="N50" i="27"/>
  <c r="P50" i="27"/>
  <c r="U50" i="27"/>
  <c r="O146" i="27"/>
  <c r="M146" i="27"/>
  <c r="N146" i="27"/>
  <c r="S146" i="27"/>
  <c r="T146" i="27"/>
  <c r="P146" i="27"/>
  <c r="R146" i="27"/>
  <c r="U146" i="27"/>
  <c r="R82" i="27"/>
  <c r="N82" i="27"/>
  <c r="S82" i="27"/>
  <c r="T82" i="27"/>
  <c r="P82" i="27"/>
  <c r="R52" i="28"/>
  <c r="S52" i="28"/>
  <c r="N52" i="28"/>
  <c r="O52" i="28"/>
  <c r="P52" i="28"/>
  <c r="T52" i="28"/>
  <c r="M52" i="28"/>
  <c r="U52" i="28"/>
  <c r="Q52" i="28"/>
  <c r="AP9" i="27"/>
  <c r="W9" i="27" s="1"/>
  <c r="O9" i="27"/>
  <c r="N9" i="27"/>
  <c r="N141" i="27"/>
  <c r="M141" i="27"/>
  <c r="M80" i="27"/>
  <c r="P80" i="27"/>
  <c r="P42" i="27"/>
  <c r="Q42" i="27"/>
  <c r="Q107" i="27"/>
  <c r="S65" i="27"/>
  <c r="R7" i="27"/>
  <c r="N7" i="27"/>
  <c r="R9" i="27"/>
  <c r="T82" i="24"/>
  <c r="Q82" i="24"/>
  <c r="T120" i="24"/>
  <c r="N120" i="24"/>
  <c r="T110" i="24"/>
  <c r="N110" i="24"/>
  <c r="N60" i="27"/>
  <c r="M60" i="27"/>
  <c r="N48" i="27"/>
  <c r="P93" i="27"/>
  <c r="Q82" i="27"/>
  <c r="M82" i="27"/>
  <c r="O82" i="27"/>
  <c r="R138" i="27"/>
  <c r="M138" i="27"/>
  <c r="R23" i="27"/>
  <c r="Q105" i="27"/>
  <c r="T50" i="27"/>
  <c r="O141" i="27"/>
  <c r="Q141" i="27"/>
  <c r="T80" i="27"/>
  <c r="N80" i="27"/>
  <c r="O80" i="27"/>
  <c r="T42" i="27"/>
  <c r="M42" i="27"/>
  <c r="O107" i="27"/>
  <c r="R107" i="27"/>
  <c r="R68" i="27"/>
  <c r="R62" i="27"/>
  <c r="N62" i="27"/>
  <c r="M62" i="27"/>
  <c r="T65" i="27"/>
  <c r="N65" i="27"/>
  <c r="O7" i="27"/>
  <c r="U9" i="27"/>
  <c r="S9" i="27"/>
  <c r="U82" i="24"/>
  <c r="S82" i="24"/>
  <c r="M120" i="24"/>
  <c r="O120" i="24"/>
  <c r="O110" i="24"/>
  <c r="S110" i="24"/>
  <c r="U99" i="27"/>
  <c r="O48" i="27"/>
  <c r="U71" i="27"/>
  <c r="M160" i="27"/>
  <c r="Q146" i="27"/>
  <c r="M23" i="27"/>
  <c r="O102" i="27"/>
  <c r="S102" i="27"/>
  <c r="R105" i="27"/>
  <c r="Q10" i="27"/>
  <c r="O8" i="27"/>
  <c r="M8" i="27"/>
  <c r="P141" i="27"/>
  <c r="R80" i="27"/>
  <c r="Q80" i="27"/>
  <c r="R42" i="27"/>
  <c r="T107" i="27"/>
  <c r="U107" i="27"/>
  <c r="U68" i="27"/>
  <c r="S68" i="27"/>
  <c r="T62" i="27"/>
  <c r="U62" i="27"/>
  <c r="M65" i="27"/>
  <c r="R65" i="27"/>
  <c r="Q65" i="27"/>
  <c r="M7" i="27"/>
  <c r="S7" i="27"/>
  <c r="M9" i="27"/>
  <c r="T9" i="27"/>
  <c r="P9" i="27"/>
  <c r="N82" i="24"/>
  <c r="R120" i="24"/>
  <c r="T99" i="27"/>
  <c r="Q99" i="27"/>
  <c r="R60" i="27"/>
  <c r="S48" i="27"/>
  <c r="Q71" i="27"/>
  <c r="T93" i="27"/>
  <c r="U82" i="27"/>
  <c r="O73" i="24"/>
  <c r="S177" i="24"/>
  <c r="P36" i="27"/>
  <c r="Z163" i="25"/>
  <c r="T110" i="27"/>
  <c r="R176" i="27"/>
  <c r="M64" i="27"/>
  <c r="Q56" i="27"/>
  <c r="M56" i="27"/>
  <c r="U56" i="27"/>
  <c r="R64" i="27"/>
  <c r="Q26" i="24"/>
  <c r="N40" i="21"/>
  <c r="AO95" i="25"/>
  <c r="AB12" i="25"/>
  <c r="Y112" i="25"/>
  <c r="M28" i="21"/>
  <c r="P140" i="19"/>
  <c r="P81" i="27"/>
  <c r="O81" i="27"/>
  <c r="N30" i="27"/>
  <c r="O30" i="27"/>
  <c r="S161" i="27"/>
  <c r="P161" i="27"/>
  <c r="AG69" i="25"/>
  <c r="AN69" i="25"/>
  <c r="AC95" i="25"/>
  <c r="AM5" i="25"/>
  <c r="AI95" i="25"/>
  <c r="N140" i="19"/>
  <c r="T123" i="19"/>
  <c r="X95" i="25"/>
  <c r="AE112" i="25"/>
  <c r="AB109" i="25"/>
  <c r="P40" i="21"/>
  <c r="AD112" i="25"/>
  <c r="S40" i="21"/>
  <c r="Q140" i="19"/>
  <c r="Q76" i="19"/>
  <c r="R123" i="19"/>
  <c r="AL95" i="25"/>
  <c r="Y163" i="25"/>
  <c r="AA163" i="25"/>
  <c r="AO112" i="25"/>
  <c r="AD69" i="25"/>
  <c r="P10" i="21"/>
  <c r="M10" i="21"/>
  <c r="AG89" i="25"/>
  <c r="AI69" i="25"/>
  <c r="AC89" i="25"/>
  <c r="Q128" i="19"/>
  <c r="R111" i="19"/>
  <c r="U22" i="21"/>
  <c r="S22" i="21"/>
  <c r="O55" i="24"/>
  <c r="T128" i="19"/>
  <c r="U175" i="19"/>
  <c r="S175" i="19"/>
  <c r="M90" i="19"/>
  <c r="P111" i="19"/>
  <c r="T90" i="19"/>
  <c r="R36" i="21"/>
  <c r="N160" i="24"/>
  <c r="P160" i="24"/>
  <c r="S33" i="24"/>
  <c r="Q33" i="24"/>
  <c r="Q139" i="24"/>
  <c r="R139" i="24"/>
  <c r="S169" i="24"/>
  <c r="M169" i="24"/>
  <c r="N169" i="24"/>
  <c r="U169" i="24"/>
  <c r="N154" i="27"/>
  <c r="P154" i="27"/>
  <c r="S39" i="27"/>
  <c r="N39" i="27"/>
  <c r="U106" i="27"/>
  <c r="Q106" i="27"/>
  <c r="T106" i="27"/>
  <c r="U113" i="27"/>
  <c r="R113" i="27"/>
  <c r="O19" i="27"/>
  <c r="M19" i="27"/>
  <c r="S96" i="27"/>
  <c r="P96" i="27"/>
  <c r="M96" i="27"/>
  <c r="T96" i="27"/>
  <c r="S148" i="27"/>
  <c r="U148" i="27"/>
  <c r="S29" i="27"/>
  <c r="U29" i="27"/>
  <c r="AL112" i="25"/>
  <c r="AI112" i="25"/>
  <c r="AM109" i="25"/>
  <c r="AF112" i="25"/>
  <c r="AO105" i="26"/>
  <c r="AE165" i="25"/>
  <c r="AC71" i="25"/>
  <c r="X105" i="26"/>
  <c r="AG39" i="25"/>
  <c r="AI40" i="25"/>
  <c r="Z40" i="25"/>
  <c r="W40" i="25"/>
  <c r="AC40" i="25"/>
  <c r="AG40" i="25"/>
  <c r="AK40" i="25"/>
  <c r="AL103" i="25"/>
  <c r="AI103" i="25"/>
  <c r="AM39" i="25"/>
  <c r="AG139" i="25"/>
  <c r="Y50" i="26"/>
  <c r="AO39" i="25"/>
  <c r="W123" i="25"/>
  <c r="AK20" i="25"/>
  <c r="AE123" i="25"/>
  <c r="AH89" i="25"/>
  <c r="AJ103" i="25"/>
  <c r="AA70" i="25"/>
  <c r="AC6" i="24"/>
  <c r="AN39" i="25"/>
  <c r="W109" i="25"/>
  <c r="Y40" i="25"/>
  <c r="Z166" i="25"/>
  <c r="AA166" i="25"/>
  <c r="AO50" i="26"/>
  <c r="AH39" i="25"/>
  <c r="AE117" i="25"/>
  <c r="AE3" i="25"/>
  <c r="AB166" i="25"/>
  <c r="AC166" i="25"/>
  <c r="AE166" i="25"/>
  <c r="AA157" i="25"/>
  <c r="AE69" i="25"/>
  <c r="AF69" i="25"/>
  <c r="AE138" i="25"/>
  <c r="AO24" i="25"/>
  <c r="AK77" i="24"/>
  <c r="AE105" i="26"/>
  <c r="AL69" i="25"/>
  <c r="AF24" i="25"/>
  <c r="AM34" i="25"/>
  <c r="AL77" i="24"/>
  <c r="AL87" i="24"/>
  <c r="AE87" i="24"/>
  <c r="AE127" i="25"/>
  <c r="AM127" i="25"/>
  <c r="AL127" i="25"/>
  <c r="AN154" i="25"/>
  <c r="AL154" i="25"/>
  <c r="W11" i="25"/>
  <c r="AL11" i="25"/>
  <c r="AM11" i="25"/>
  <c r="AA11" i="25"/>
  <c r="AE17" i="25"/>
  <c r="Y17" i="25"/>
  <c r="AC17" i="25"/>
  <c r="AD17" i="25"/>
  <c r="AL10" i="25"/>
  <c r="AH10" i="25"/>
  <c r="AC5" i="25"/>
  <c r="AJ5" i="25"/>
  <c r="AB5" i="25"/>
  <c r="Z5" i="25"/>
  <c r="AF5" i="25"/>
  <c r="W5" i="25"/>
  <c r="AI5" i="25"/>
  <c r="AH5" i="25"/>
  <c r="AK56" i="24"/>
  <c r="AG56" i="24"/>
  <c r="AE109" i="25"/>
  <c r="AC109" i="25"/>
  <c r="AK109" i="25"/>
  <c r="AL109" i="25"/>
  <c r="AH109" i="25"/>
  <c r="AJ109" i="25"/>
  <c r="AD109" i="25"/>
  <c r="AN109" i="25"/>
  <c r="AA143" i="25"/>
  <c r="AM143" i="25"/>
  <c r="Y143" i="25"/>
  <c r="AF143" i="25"/>
  <c r="AE143" i="25"/>
  <c r="AK143" i="25"/>
  <c r="AO143" i="25"/>
  <c r="AG143" i="25"/>
  <c r="W143" i="25"/>
  <c r="AC143" i="25"/>
  <c r="Z143" i="25"/>
  <c r="AH143" i="25"/>
  <c r="AL143" i="25"/>
  <c r="AN143" i="25"/>
  <c r="AD143" i="25"/>
  <c r="AP26" i="24"/>
  <c r="AO26" i="24" s="1"/>
  <c r="O26" i="24"/>
  <c r="P26" i="24"/>
  <c r="S26" i="24"/>
  <c r="T26" i="24"/>
  <c r="O31" i="24"/>
  <c r="Q31" i="24"/>
  <c r="R31" i="24"/>
  <c r="S31" i="24"/>
  <c r="P31" i="24"/>
  <c r="S63" i="24"/>
  <c r="P63" i="24"/>
  <c r="R63" i="24"/>
  <c r="Q63" i="24"/>
  <c r="M46" i="24"/>
  <c r="P46" i="24"/>
  <c r="R46" i="24"/>
  <c r="N46" i="24"/>
  <c r="T46" i="24"/>
  <c r="O96" i="24"/>
  <c r="U96" i="24"/>
  <c r="M96" i="24"/>
  <c r="N96" i="24"/>
  <c r="Q96" i="24"/>
  <c r="P96" i="24"/>
  <c r="Q126" i="24"/>
  <c r="N126" i="24"/>
  <c r="O126" i="24"/>
  <c r="U126" i="24"/>
  <c r="R126" i="24"/>
  <c r="AP98" i="24"/>
  <c r="X98" i="24" s="1"/>
  <c r="R98" i="24"/>
  <c r="S98" i="24"/>
  <c r="P98" i="24"/>
  <c r="N98" i="24"/>
  <c r="O98" i="24"/>
  <c r="M98" i="24"/>
  <c r="S105" i="24"/>
  <c r="T105" i="24"/>
  <c r="R105" i="24"/>
  <c r="O23" i="24"/>
  <c r="P23" i="24"/>
  <c r="T23" i="24"/>
  <c r="N23" i="24"/>
  <c r="R23" i="24"/>
  <c r="AP62" i="24"/>
  <c r="AL62" i="24" s="1"/>
  <c r="M62" i="24"/>
  <c r="O62" i="24"/>
  <c r="S62" i="24"/>
  <c r="Q90" i="27"/>
  <c r="R90" i="27"/>
  <c r="O90" i="27"/>
  <c r="N90" i="27"/>
  <c r="N110" i="27"/>
  <c r="S110" i="27"/>
  <c r="M110" i="27"/>
  <c r="Q45" i="27"/>
  <c r="R45" i="27"/>
  <c r="O45" i="27"/>
  <c r="N45" i="27"/>
  <c r="T45" i="27"/>
  <c r="M45" i="27"/>
  <c r="R164" i="27"/>
  <c r="P164" i="27"/>
  <c r="M164" i="27"/>
  <c r="S44" i="27"/>
  <c r="T44" i="27"/>
  <c r="P44" i="27"/>
  <c r="O84" i="27"/>
  <c r="N84" i="27"/>
  <c r="S84" i="27"/>
  <c r="M84" i="27"/>
  <c r="P84" i="27"/>
  <c r="N22" i="27"/>
  <c r="T22" i="27"/>
  <c r="M22" i="27"/>
  <c r="P22" i="27"/>
  <c r="O22" i="27"/>
  <c r="Q74" i="27"/>
  <c r="R74" i="27"/>
  <c r="S74" i="27"/>
  <c r="N74" i="27"/>
  <c r="T64" i="27"/>
  <c r="S64" i="27"/>
  <c r="P64" i="27"/>
  <c r="N64" i="27"/>
  <c r="U117" i="27"/>
  <c r="Q117" i="27"/>
  <c r="R117" i="27"/>
  <c r="AP172" i="27"/>
  <c r="AB172" i="27" s="1"/>
  <c r="N172" i="27"/>
  <c r="M172" i="27"/>
  <c r="S172" i="27"/>
  <c r="T172" i="27"/>
  <c r="Q163" i="27"/>
  <c r="P163" i="27"/>
  <c r="R163" i="27"/>
  <c r="S163" i="27"/>
  <c r="Q59" i="27"/>
  <c r="S59" i="27"/>
  <c r="N59" i="27"/>
  <c r="P59" i="27"/>
  <c r="S126" i="27"/>
  <c r="T126" i="27"/>
  <c r="O126" i="27"/>
  <c r="P126" i="27"/>
  <c r="P56" i="27"/>
  <c r="T56" i="27"/>
  <c r="N56" i="27"/>
  <c r="S109" i="27"/>
  <c r="U109" i="27"/>
  <c r="O109" i="27"/>
  <c r="Q109" i="27"/>
  <c r="R109" i="27"/>
  <c r="M109" i="27"/>
  <c r="M153" i="27"/>
  <c r="N153" i="27"/>
  <c r="T153" i="27"/>
  <c r="Q153" i="27"/>
  <c r="M11" i="27"/>
  <c r="P11" i="27"/>
  <c r="O11" i="27"/>
  <c r="T11" i="27"/>
  <c r="Q127" i="27"/>
  <c r="R127" i="27"/>
  <c r="S127" i="27"/>
  <c r="N127" i="27"/>
  <c r="O127" i="27"/>
  <c r="T127" i="27"/>
  <c r="P67" i="27"/>
  <c r="U67" i="27"/>
  <c r="M67" i="27"/>
  <c r="O134" i="27"/>
  <c r="U134" i="27"/>
  <c r="Q134" i="27"/>
  <c r="R134" i="27"/>
  <c r="T134" i="27"/>
  <c r="O176" i="27"/>
  <c r="S176" i="27"/>
  <c r="T176" i="27"/>
  <c r="M176" i="27"/>
  <c r="N176" i="27"/>
  <c r="P121" i="27"/>
  <c r="U121" i="27"/>
  <c r="S121" i="27"/>
  <c r="N121" i="27"/>
  <c r="Q121" i="27"/>
  <c r="N101" i="27"/>
  <c r="P101" i="27"/>
  <c r="T101" i="27"/>
  <c r="U101" i="27"/>
  <c r="S4" i="27"/>
  <c r="M4" i="27"/>
  <c r="P4" i="27"/>
  <c r="U4" i="27"/>
  <c r="O4" i="27"/>
  <c r="S124" i="27"/>
  <c r="P124" i="27"/>
  <c r="U124" i="27"/>
  <c r="M27" i="27"/>
  <c r="P27" i="27"/>
  <c r="S27" i="27"/>
  <c r="S123" i="27"/>
  <c r="T123" i="27"/>
  <c r="O123" i="27"/>
  <c r="N123" i="27"/>
  <c r="P123" i="27"/>
  <c r="Q75" i="27"/>
  <c r="R75" i="27"/>
  <c r="N75" i="27"/>
  <c r="S75" i="27"/>
  <c r="T142" i="19"/>
  <c r="Y5" i="25"/>
  <c r="AN5" i="25"/>
  <c r="AF147" i="25"/>
  <c r="AA147" i="25"/>
  <c r="Z147" i="25"/>
  <c r="AN147" i="25"/>
  <c r="AE32" i="25"/>
  <c r="AC32" i="25"/>
  <c r="AC164" i="26"/>
  <c r="Z164" i="26"/>
  <c r="AD164" i="26"/>
  <c r="AE11" i="25"/>
  <c r="AI109" i="25"/>
  <c r="AA109" i="25"/>
  <c r="AE45" i="25"/>
  <c r="X54" i="25"/>
  <c r="AC54" i="25"/>
  <c r="T140" i="19"/>
  <c r="N154" i="19"/>
  <c r="P66" i="19"/>
  <c r="Q66" i="19"/>
  <c r="AL53" i="25"/>
  <c r="AG53" i="25"/>
  <c r="AO17" i="25"/>
  <c r="AB37" i="25"/>
  <c r="X5" i="25"/>
  <c r="AG5" i="25"/>
  <c r="W147" i="25"/>
  <c r="AI19" i="25"/>
  <c r="AO19" i="25"/>
  <c r="AD19" i="25"/>
  <c r="AF95" i="25"/>
  <c r="AN95" i="25"/>
  <c r="Y95" i="25"/>
  <c r="AD95" i="25"/>
  <c r="AK95" i="25"/>
  <c r="O105" i="24"/>
  <c r="N105" i="24"/>
  <c r="M63" i="24"/>
  <c r="O63" i="24"/>
  <c r="AL177" i="25"/>
  <c r="AJ177" i="25"/>
  <c r="AN112" i="25"/>
  <c r="AG112" i="25"/>
  <c r="AA112" i="25"/>
  <c r="AM112" i="25"/>
  <c r="X112" i="25"/>
  <c r="AJ112" i="25"/>
  <c r="AC112" i="25"/>
  <c r="AB112" i="25"/>
  <c r="T109" i="27"/>
  <c r="P110" i="27"/>
  <c r="O110" i="27"/>
  <c r="U176" i="27"/>
  <c r="S56" i="27"/>
  <c r="M26" i="24"/>
  <c r="U26" i="24"/>
  <c r="T126" i="24"/>
  <c r="S126" i="24"/>
  <c r="X109" i="25"/>
  <c r="AF109" i="25"/>
  <c r="AH46" i="26"/>
  <c r="AN161" i="25"/>
  <c r="W130" i="25"/>
  <c r="Y130" i="25"/>
  <c r="AO6" i="24"/>
  <c r="AE19" i="25"/>
  <c r="AE95" i="25"/>
  <c r="AM95" i="25"/>
  <c r="AK45" i="25"/>
  <c r="AG19" i="25"/>
  <c r="AE163" i="25"/>
  <c r="AI32" i="25"/>
  <c r="AA45" i="25"/>
  <c r="AD45" i="25"/>
  <c r="Z173" i="25"/>
  <c r="AE173" i="25"/>
  <c r="AA173" i="25"/>
  <c r="AA9" i="25"/>
  <c r="AB9" i="25"/>
  <c r="T163" i="19"/>
  <c r="Q163" i="19"/>
  <c r="O99" i="19"/>
  <c r="AB157" i="25"/>
  <c r="AE118" i="25"/>
  <c r="AL118" i="25"/>
  <c r="Z124" i="24"/>
  <c r="Y96" i="25"/>
  <c r="AO173" i="25"/>
  <c r="R99" i="19"/>
  <c r="M99" i="19"/>
  <c r="U142" i="19"/>
  <c r="U16" i="21"/>
  <c r="AI157" i="25"/>
  <c r="AB124" i="24"/>
  <c r="X44" i="24"/>
  <c r="Z130" i="25"/>
  <c r="AM148" i="25"/>
  <c r="AL129" i="25"/>
  <c r="X129" i="25"/>
  <c r="W129" i="25"/>
  <c r="Z73" i="25"/>
  <c r="AK73" i="25"/>
  <c r="AE73" i="25"/>
  <c r="S151" i="27"/>
  <c r="O151" i="27"/>
  <c r="R122" i="27"/>
  <c r="T122" i="27"/>
  <c r="P140" i="27"/>
  <c r="S140" i="27"/>
  <c r="N140" i="27"/>
  <c r="O112" i="27"/>
  <c r="S112" i="27"/>
  <c r="P112" i="27"/>
  <c r="N21" i="27"/>
  <c r="O21" i="27"/>
  <c r="Q21" i="27"/>
  <c r="R21" i="27"/>
  <c r="T104" i="27"/>
  <c r="Q104" i="27"/>
  <c r="R104" i="27"/>
  <c r="R129" i="27"/>
  <c r="M129" i="27"/>
  <c r="S129" i="27"/>
  <c r="T129" i="27"/>
  <c r="U129" i="27"/>
  <c r="Q133" i="27"/>
  <c r="P133" i="27"/>
  <c r="T133" i="27"/>
  <c r="M133" i="27"/>
  <c r="S35" i="27"/>
  <c r="O35" i="27"/>
  <c r="S143" i="27"/>
  <c r="N143" i="27"/>
  <c r="M143" i="27"/>
  <c r="Q79" i="27"/>
  <c r="P79" i="27"/>
  <c r="O150" i="27"/>
  <c r="T150" i="27"/>
  <c r="U150" i="27"/>
  <c r="S5" i="27"/>
  <c r="Q5" i="27"/>
  <c r="R5" i="27"/>
  <c r="O125" i="27"/>
  <c r="Q125" i="27"/>
  <c r="S87" i="27"/>
  <c r="N87" i="27"/>
  <c r="O87" i="27"/>
  <c r="T16" i="21"/>
  <c r="R154" i="19"/>
  <c r="Y134" i="25"/>
  <c r="AD86" i="24"/>
  <c r="AJ86" i="24"/>
  <c r="AB86" i="24"/>
  <c r="AG86" i="24"/>
  <c r="AN175" i="25"/>
  <c r="AK175" i="25"/>
  <c r="AL104" i="24"/>
  <c r="W104" i="24"/>
  <c r="AC150" i="24"/>
  <c r="AF22" i="24"/>
  <c r="Z87" i="24"/>
  <c r="AD102" i="25"/>
  <c r="Y177" i="25"/>
  <c r="AN34" i="25"/>
  <c r="AD93" i="25"/>
  <c r="AM87" i="24"/>
  <c r="AI102" i="25"/>
  <c r="W164" i="26"/>
  <c r="AC22" i="25"/>
  <c r="AK177" i="25"/>
  <c r="Y122" i="25"/>
  <c r="Y109" i="25"/>
  <c r="AM82" i="25"/>
  <c r="Y82" i="25"/>
  <c r="AN82" i="25"/>
  <c r="AO82" i="25"/>
  <c r="AK82" i="25"/>
  <c r="AD82" i="25"/>
  <c r="X82" i="25"/>
  <c r="AC82" i="25"/>
  <c r="AI153" i="25"/>
  <c r="AG153" i="25"/>
  <c r="W100" i="25"/>
  <c r="AM100" i="25"/>
  <c r="AG100" i="25"/>
  <c r="AI100" i="25"/>
  <c r="AA100" i="25"/>
  <c r="R5" i="21"/>
  <c r="P5" i="21"/>
  <c r="M5" i="21"/>
  <c r="S5" i="21"/>
  <c r="M163" i="19"/>
  <c r="P99" i="19"/>
  <c r="S99" i="19"/>
  <c r="Q142" i="19"/>
  <c r="P16" i="21"/>
  <c r="N16" i="21"/>
  <c r="S16" i="21"/>
  <c r="O16" i="21"/>
  <c r="T154" i="19"/>
  <c r="O154" i="19"/>
  <c r="S154" i="19"/>
  <c r="AM147" i="24"/>
  <c r="AJ92" i="24"/>
  <c r="AJ77" i="24"/>
  <c r="AL141" i="24"/>
  <c r="AC53" i="24"/>
  <c r="AA134" i="25"/>
  <c r="Y167" i="25"/>
  <c r="AC35" i="25"/>
  <c r="AC161" i="25"/>
  <c r="AH161" i="25"/>
  <c r="AJ50" i="26"/>
  <c r="AB50" i="26"/>
  <c r="AI132" i="25"/>
  <c r="AM132" i="25"/>
  <c r="AC117" i="25"/>
  <c r="AH83" i="26"/>
  <c r="AI83" i="26"/>
  <c r="AE82" i="25"/>
  <c r="AG82" i="25"/>
  <c r="AF82" i="25"/>
  <c r="AE68" i="25"/>
  <c r="AN68" i="25"/>
  <c r="AA12" i="25"/>
  <c r="W12" i="25"/>
  <c r="AJ12" i="25"/>
  <c r="AD12" i="25"/>
  <c r="AL12" i="25"/>
  <c r="Y12" i="25"/>
  <c r="AI49" i="26"/>
  <c r="AA49" i="26"/>
  <c r="AB111" i="25"/>
  <c r="X111" i="25"/>
  <c r="AH111" i="25"/>
  <c r="Z111" i="25"/>
  <c r="O5" i="21"/>
  <c r="N5" i="21"/>
  <c r="T5" i="21"/>
  <c r="P163" i="19"/>
  <c r="R163" i="19"/>
  <c r="T99" i="19"/>
  <c r="N99" i="19"/>
  <c r="U99" i="19"/>
  <c r="P142" i="19"/>
  <c r="N142" i="19"/>
  <c r="M142" i="19"/>
  <c r="Q16" i="21"/>
  <c r="M16" i="21"/>
  <c r="U154" i="19"/>
  <c r="P154" i="19"/>
  <c r="AN118" i="25"/>
  <c r="X134" i="25"/>
  <c r="AF152" i="25"/>
  <c r="AJ167" i="25"/>
  <c r="AI50" i="26"/>
  <c r="AK83" i="26"/>
  <c r="AL90" i="24"/>
  <c r="AK90" i="24"/>
  <c r="AB82" i="25"/>
  <c r="AH149" i="25"/>
  <c r="AC149" i="25"/>
  <c r="AK149" i="25"/>
  <c r="AL20" i="25"/>
  <c r="X165" i="25"/>
  <c r="AD165" i="25"/>
  <c r="AG18" i="25"/>
  <c r="AC102" i="25"/>
  <c r="AJ102" i="25"/>
  <c r="AO102" i="25"/>
  <c r="AG102" i="25"/>
  <c r="Z102" i="25"/>
  <c r="AE102" i="25"/>
  <c r="W102" i="25"/>
  <c r="AN102" i="25"/>
  <c r="X102" i="25"/>
  <c r="AH102" i="25"/>
  <c r="AB102" i="25"/>
  <c r="AA102" i="25"/>
  <c r="AE104" i="26"/>
  <c r="AI104" i="26"/>
  <c r="AD104" i="26"/>
  <c r="AF104" i="26"/>
  <c r="Y104" i="26"/>
  <c r="AJ72" i="25"/>
  <c r="AD72" i="25"/>
  <c r="X72" i="25"/>
  <c r="AL100" i="25"/>
  <c r="AL128" i="25"/>
  <c r="AA128" i="25"/>
  <c r="U5" i="21"/>
  <c r="O163" i="19"/>
  <c r="U163" i="19"/>
  <c r="N163" i="19"/>
  <c r="R142" i="19"/>
  <c r="O142" i="19"/>
  <c r="M154" i="19"/>
  <c r="W118" i="25"/>
  <c r="AJ109" i="24"/>
  <c r="AN173" i="24"/>
  <c r="AF50" i="26"/>
  <c r="AA82" i="25"/>
  <c r="Z82" i="25"/>
  <c r="X20" i="25"/>
  <c r="Z20" i="25"/>
  <c r="Z145" i="25"/>
  <c r="AA145" i="25"/>
  <c r="AL151" i="24"/>
  <c r="AM151" i="24"/>
  <c r="AC137" i="25"/>
  <c r="AK137" i="25"/>
  <c r="X137" i="25"/>
  <c r="AD174" i="25"/>
  <c r="AL174" i="25"/>
  <c r="X174" i="25"/>
  <c r="AG174" i="25"/>
  <c r="AB158" i="25"/>
  <c r="W22" i="24"/>
  <c r="W87" i="24"/>
  <c r="AD87" i="24"/>
  <c r="AC175" i="25"/>
  <c r="X164" i="26"/>
  <c r="AL55" i="25"/>
  <c r="AH104" i="24"/>
  <c r="AF104" i="24"/>
  <c r="AG104" i="24"/>
  <c r="AI104" i="24"/>
  <c r="AG109" i="25"/>
  <c r="AO109" i="25"/>
  <c r="AI9" i="25"/>
  <c r="AN24" i="25"/>
  <c r="AA87" i="24"/>
  <c r="AN87" i="24"/>
  <c r="AL164" i="26"/>
  <c r="AM22" i="25"/>
  <c r="AE55" i="25"/>
  <c r="AO13" i="24"/>
  <c r="AC13" i="24"/>
  <c r="AM104" i="24"/>
  <c r="AJ45" i="25"/>
  <c r="AK173" i="25"/>
  <c r="X173" i="25"/>
  <c r="AL70" i="25"/>
  <c r="AI173" i="25"/>
  <c r="AC173" i="25"/>
  <c r="AE147" i="24"/>
  <c r="AO147" i="24"/>
  <c r="AO61" i="26"/>
  <c r="AO144" i="25"/>
  <c r="AB101" i="25"/>
  <c r="Z125" i="25"/>
  <c r="AK125" i="25"/>
  <c r="X156" i="26"/>
  <c r="AJ139" i="25"/>
  <c r="AO139" i="25"/>
  <c r="AC139" i="25"/>
  <c r="AH139" i="25"/>
  <c r="AM139" i="25"/>
  <c r="AC73" i="25"/>
  <c r="Y73" i="25"/>
  <c r="AL49" i="26"/>
  <c r="AG49" i="26"/>
  <c r="Y49" i="26"/>
  <c r="AM49" i="26"/>
  <c r="AE49" i="26"/>
  <c r="AC49" i="26"/>
  <c r="AA107" i="25"/>
  <c r="AH128" i="25"/>
  <c r="W128" i="25"/>
  <c r="Y128" i="25"/>
  <c r="AK128" i="25"/>
  <c r="AG128" i="25"/>
  <c r="AC128" i="25"/>
  <c r="Z128" i="25"/>
  <c r="AB128" i="25"/>
  <c r="AN128" i="25"/>
  <c r="AD128" i="25"/>
  <c r="AF128" i="25"/>
  <c r="AI128" i="25"/>
  <c r="AE128" i="25"/>
  <c r="X128" i="25"/>
  <c r="AJ128" i="25"/>
  <c r="AB140" i="25"/>
  <c r="Q40" i="21"/>
  <c r="O140" i="19"/>
  <c r="R76" i="19"/>
  <c r="U76" i="19"/>
  <c r="M123" i="19"/>
  <c r="S123" i="19"/>
  <c r="M103" i="19"/>
  <c r="AO67" i="26"/>
  <c r="AA147" i="24"/>
  <c r="AK147" i="24"/>
  <c r="W118" i="24"/>
  <c r="AN17" i="25"/>
  <c r="AM161" i="25"/>
  <c r="Y161" i="25"/>
  <c r="AB130" i="25"/>
  <c r="Y13" i="25"/>
  <c r="AA75" i="25"/>
  <c r="AC75" i="25"/>
  <c r="AI75" i="25"/>
  <c r="AO75" i="25"/>
  <c r="AC125" i="25"/>
  <c r="AG162" i="25"/>
  <c r="AJ162" i="25"/>
  <c r="Z171" i="26"/>
  <c r="AE125" i="24"/>
  <c r="AN125" i="24"/>
  <c r="Z170" i="24"/>
  <c r="AG170" i="24"/>
  <c r="AD170" i="24"/>
  <c r="AC170" i="24"/>
  <c r="AK170" i="24"/>
  <c r="AF170" i="24"/>
  <c r="AA170" i="24"/>
  <c r="AO31" i="25"/>
  <c r="AH31" i="25"/>
  <c r="AN31" i="25"/>
  <c r="Y31" i="25"/>
  <c r="AO128" i="25"/>
  <c r="AA28" i="25"/>
  <c r="AM28" i="25"/>
  <c r="AH28" i="25"/>
  <c r="AL28" i="25"/>
  <c r="AD28" i="25"/>
  <c r="S66" i="24"/>
  <c r="M66" i="24"/>
  <c r="N66" i="24"/>
  <c r="Q66" i="24"/>
  <c r="R66" i="24"/>
  <c r="T66" i="24"/>
  <c r="S45" i="24"/>
  <c r="P45" i="24"/>
  <c r="N45" i="24"/>
  <c r="S10" i="24"/>
  <c r="N10" i="24"/>
  <c r="T10" i="24"/>
  <c r="M10" i="24"/>
  <c r="R10" i="24"/>
  <c r="P10" i="24"/>
  <c r="U10" i="24"/>
  <c r="O40" i="24"/>
  <c r="U40" i="24"/>
  <c r="R40" i="24"/>
  <c r="P40" i="24"/>
  <c r="S40" i="24"/>
  <c r="N40" i="24"/>
  <c r="T40" i="24"/>
  <c r="AP162" i="24"/>
  <c r="AA162" i="24" s="1"/>
  <c r="N171" i="24"/>
  <c r="M171" i="24"/>
  <c r="O171" i="24"/>
  <c r="S171" i="24"/>
  <c r="R171" i="24"/>
  <c r="P145" i="24"/>
  <c r="O145" i="24"/>
  <c r="M145" i="24"/>
  <c r="S145" i="24"/>
  <c r="R145" i="24"/>
  <c r="U145" i="24"/>
  <c r="AP64" i="24"/>
  <c r="AL64" i="24" s="1"/>
  <c r="R64" i="24"/>
  <c r="P64" i="24"/>
  <c r="S64" i="24"/>
  <c r="Q64" i="24"/>
  <c r="O64" i="24"/>
  <c r="P57" i="27"/>
  <c r="S57" i="27"/>
  <c r="U57" i="27"/>
  <c r="T57" i="27"/>
  <c r="Q57" i="27"/>
  <c r="R57" i="27"/>
  <c r="M57" i="27"/>
  <c r="R165" i="27"/>
  <c r="U165" i="27"/>
  <c r="O165" i="27"/>
  <c r="S165" i="27"/>
  <c r="M165" i="27"/>
  <c r="Q165" i="27"/>
  <c r="P165" i="27"/>
  <c r="O78" i="27"/>
  <c r="Q78" i="27"/>
  <c r="P78" i="27"/>
  <c r="R78" i="27"/>
  <c r="M78" i="27"/>
  <c r="U78" i="27"/>
  <c r="M159" i="27"/>
  <c r="P159" i="27"/>
  <c r="R159" i="27"/>
  <c r="U159" i="27"/>
  <c r="S159" i="27"/>
  <c r="Q159" i="27"/>
  <c r="O159" i="27"/>
  <c r="N159" i="27"/>
  <c r="P40" i="27"/>
  <c r="Q40" i="27"/>
  <c r="U40" i="27"/>
  <c r="S40" i="27"/>
  <c r="N40" i="27"/>
  <c r="R40" i="27"/>
  <c r="T40" i="27"/>
  <c r="AP91" i="27"/>
  <c r="AF91" i="27" s="1"/>
  <c r="N91" i="27"/>
  <c r="P91" i="27"/>
  <c r="T91" i="27"/>
  <c r="U91" i="27"/>
  <c r="S91" i="27"/>
  <c r="R91" i="27"/>
  <c r="O116" i="27"/>
  <c r="P116" i="27"/>
  <c r="T116" i="27"/>
  <c r="U116" i="27"/>
  <c r="Q116" i="27"/>
  <c r="R116" i="27"/>
  <c r="O38" i="27"/>
  <c r="M38" i="27"/>
  <c r="P38" i="27"/>
  <c r="Q38" i="27"/>
  <c r="U38" i="27"/>
  <c r="S38" i="27"/>
  <c r="N38" i="27"/>
  <c r="N24" i="27"/>
  <c r="T24" i="27"/>
  <c r="M24" i="27"/>
  <c r="U24" i="27"/>
  <c r="M115" i="27"/>
  <c r="N115" i="27"/>
  <c r="O115" i="27"/>
  <c r="U115" i="27"/>
  <c r="O54" i="27"/>
  <c r="M54" i="27"/>
  <c r="P54" i="27"/>
  <c r="T54" i="27"/>
  <c r="S54" i="27"/>
  <c r="U54" i="27"/>
  <c r="Q54" i="27"/>
  <c r="R54" i="27"/>
  <c r="N47" i="27"/>
  <c r="P47" i="27"/>
  <c r="O47" i="27"/>
  <c r="R47" i="27"/>
  <c r="O77" i="27"/>
  <c r="R77" i="27"/>
  <c r="N77" i="27"/>
  <c r="P77" i="27"/>
  <c r="S77" i="27"/>
  <c r="Q137" i="27"/>
  <c r="R137" i="27"/>
  <c r="O137" i="27"/>
  <c r="P137" i="27"/>
  <c r="N100" i="27"/>
  <c r="O100" i="27"/>
  <c r="S100" i="27"/>
  <c r="P33" i="27"/>
  <c r="S33" i="27"/>
  <c r="N33" i="27"/>
  <c r="R33" i="27"/>
  <c r="AP25" i="27"/>
  <c r="AI25" i="27" s="1"/>
  <c r="O25" i="27"/>
  <c r="U25" i="27"/>
  <c r="N25" i="27"/>
  <c r="S25" i="27"/>
  <c r="AA47" i="25"/>
  <c r="AC47" i="25"/>
  <c r="AK47" i="25"/>
  <c r="AI34" i="24"/>
  <c r="AF34" i="24"/>
  <c r="AA64" i="26"/>
  <c r="AB64" i="26"/>
  <c r="AG64" i="26"/>
  <c r="AC64" i="26"/>
  <c r="AK64" i="26"/>
  <c r="AE64" i="26"/>
  <c r="X64" i="26"/>
  <c r="AM116" i="25"/>
  <c r="AF116" i="25"/>
  <c r="AB116" i="25"/>
  <c r="W9" i="25"/>
  <c r="AK9" i="25"/>
  <c r="X9" i="25"/>
  <c r="Y9" i="25"/>
  <c r="AL9" i="25"/>
  <c r="AF9" i="25"/>
  <c r="AJ9" i="25"/>
  <c r="AC9" i="25"/>
  <c r="AG9" i="25"/>
  <c r="AM9" i="25"/>
  <c r="AE9" i="25"/>
  <c r="AF107" i="25"/>
  <c r="AH107" i="25"/>
  <c r="AE107" i="25"/>
  <c r="AB107" i="25"/>
  <c r="AL107" i="25"/>
  <c r="AI107" i="25"/>
  <c r="Y107" i="25"/>
  <c r="AD107" i="25"/>
  <c r="AN107" i="25"/>
  <c r="AI168" i="25"/>
  <c r="Y168" i="25"/>
  <c r="AK168" i="25"/>
  <c r="R40" i="21"/>
  <c r="Q28" i="21"/>
  <c r="O76" i="19"/>
  <c r="Q152" i="19"/>
  <c r="Q123" i="19"/>
  <c r="U60" i="19"/>
  <c r="N56" i="19"/>
  <c r="AK67" i="26"/>
  <c r="Y147" i="24"/>
  <c r="AI27" i="24"/>
  <c r="AM124" i="24"/>
  <c r="AC12" i="24"/>
  <c r="AF53" i="24"/>
  <c r="AF61" i="26"/>
  <c r="AA61" i="26"/>
  <c r="AM167" i="25"/>
  <c r="AG46" i="26"/>
  <c r="AJ17" i="25"/>
  <c r="AB17" i="25"/>
  <c r="AJ161" i="25"/>
  <c r="AE130" i="25"/>
  <c r="AE139" i="25"/>
  <c r="AF139" i="25"/>
  <c r="AA172" i="25"/>
  <c r="AJ172" i="25"/>
  <c r="AO106" i="24"/>
  <c r="AK106" i="24"/>
  <c r="W106" i="24"/>
  <c r="AI64" i="26"/>
  <c r="X116" i="25"/>
  <c r="AH140" i="25"/>
  <c r="X140" i="25"/>
  <c r="AF140" i="25"/>
  <c r="W140" i="25"/>
  <c r="AA38" i="25"/>
  <c r="AG38" i="25"/>
  <c r="W93" i="25"/>
  <c r="AK150" i="24"/>
  <c r="AK127" i="25"/>
  <c r="AJ127" i="25"/>
  <c r="AM175" i="25"/>
  <c r="W175" i="25"/>
  <c r="AE12" i="25"/>
  <c r="AI12" i="25"/>
  <c r="AN12" i="25"/>
  <c r="X12" i="25"/>
  <c r="AO88" i="25"/>
  <c r="AJ154" i="25"/>
  <c r="AG176" i="25"/>
  <c r="AO89" i="25"/>
  <c r="AM111" i="25"/>
  <c r="AI111" i="25"/>
  <c r="AF120" i="25"/>
  <c r="Z24" i="25"/>
  <c r="AE24" i="25"/>
  <c r="AH24" i="25"/>
  <c r="AB24" i="25"/>
  <c r="AF62" i="25"/>
  <c r="AH62" i="25"/>
  <c r="Y62" i="25"/>
  <c r="AI38" i="25"/>
  <c r="Y6" i="25"/>
  <c r="AA8" i="25"/>
  <c r="Y175" i="25"/>
  <c r="AA175" i="25"/>
  <c r="AA42" i="25"/>
  <c r="AK12" i="25"/>
  <c r="AI88" i="25"/>
  <c r="AL36" i="25"/>
  <c r="AD111" i="25"/>
  <c r="AO111" i="25"/>
  <c r="AF111" i="25"/>
  <c r="AM24" i="25"/>
  <c r="AM60" i="24"/>
  <c r="AC60" i="24"/>
  <c r="AB60" i="24"/>
  <c r="AL156" i="24"/>
  <c r="AD176" i="24"/>
  <c r="AE176" i="24"/>
  <c r="AG24" i="24"/>
  <c r="AB118" i="25"/>
  <c r="AB155" i="25"/>
  <c r="AM155" i="25"/>
  <c r="X158" i="25"/>
  <c r="AN6" i="25"/>
  <c r="Y102" i="25"/>
  <c r="X12" i="24"/>
  <c r="AJ141" i="24"/>
  <c r="AG78" i="26"/>
  <c r="AM75" i="25"/>
  <c r="W69" i="25"/>
  <c r="AO69" i="25"/>
  <c r="AE129" i="25"/>
  <c r="AO73" i="25"/>
  <c r="AB120" i="25"/>
  <c r="AD24" i="25"/>
  <c r="AA24" i="25"/>
  <c r="AL24" i="25"/>
  <c r="AB86" i="25"/>
  <c r="AD15" i="25"/>
  <c r="AF102" i="25"/>
  <c r="AL102" i="25"/>
  <c r="AL15" i="25"/>
  <c r="AC62" i="25"/>
  <c r="AK12" i="24"/>
  <c r="AN141" i="24"/>
  <c r="AA53" i="24"/>
  <c r="X118" i="24"/>
  <c r="AD148" i="25"/>
  <c r="AO13" i="25"/>
  <c r="Z35" i="24"/>
  <c r="AG47" i="25"/>
  <c r="AB47" i="25"/>
  <c r="AJ75" i="25"/>
  <c r="Z69" i="25"/>
  <c r="W142" i="25"/>
  <c r="X142" i="25"/>
  <c r="AM54" i="25"/>
  <c r="AK5" i="25"/>
  <c r="AA5" i="25"/>
  <c r="AN120" i="25"/>
  <c r="AG120" i="25"/>
  <c r="AH9" i="25"/>
  <c r="Y24" i="25"/>
  <c r="AG24" i="25"/>
  <c r="AJ24" i="25"/>
  <c r="W24" i="25"/>
  <c r="AJ58" i="25"/>
  <c r="AG15" i="25"/>
  <c r="AL106" i="25"/>
  <c r="AN62" i="25"/>
  <c r="Y41" i="25"/>
  <c r="AF41" i="25"/>
  <c r="AD41" i="25"/>
  <c r="X2" i="25"/>
  <c r="AJ2" i="25"/>
  <c r="AF2" i="25"/>
  <c r="AB2" i="25"/>
  <c r="AH2" i="25"/>
  <c r="AI2" i="25"/>
  <c r="AA2" i="25"/>
  <c r="AM2" i="25"/>
  <c r="AL2" i="25"/>
  <c r="AK2" i="25"/>
  <c r="AD2" i="25"/>
  <c r="Z2" i="25"/>
  <c r="AE2" i="25"/>
  <c r="W2" i="25"/>
  <c r="S128" i="19"/>
  <c r="N128" i="19"/>
  <c r="T175" i="19"/>
  <c r="M175" i="19"/>
  <c r="N111" i="19"/>
  <c r="P22" i="21"/>
  <c r="M22" i="21"/>
  <c r="N10" i="21"/>
  <c r="T10" i="21"/>
  <c r="R90" i="19"/>
  <c r="S90" i="19"/>
  <c r="U36" i="21"/>
  <c r="AI158" i="24"/>
  <c r="W67" i="26"/>
  <c r="AN58" i="23"/>
  <c r="AI58" i="23"/>
  <c r="X58" i="23"/>
  <c r="AO33" i="25"/>
  <c r="AD33" i="25"/>
  <c r="AH113" i="25"/>
  <c r="X113" i="25"/>
  <c r="AC113" i="25"/>
  <c r="AA25" i="25"/>
  <c r="AK25" i="25"/>
  <c r="W83" i="26"/>
  <c r="AA83" i="26"/>
  <c r="AE83" i="26"/>
  <c r="Y83" i="26"/>
  <c r="AG83" i="26"/>
  <c r="AK4" i="25"/>
  <c r="AN4" i="25"/>
  <c r="AH96" i="25"/>
  <c r="X96" i="25"/>
  <c r="AI96" i="25"/>
  <c r="AL165" i="25"/>
  <c r="AH165" i="25"/>
  <c r="AB165" i="25"/>
  <c r="AA165" i="25"/>
  <c r="AF165" i="25"/>
  <c r="Z165" i="25"/>
  <c r="AK165" i="25"/>
  <c r="AM165" i="25"/>
  <c r="AC165" i="25"/>
  <c r="Y105" i="26"/>
  <c r="AA162" i="25"/>
  <c r="AE51" i="26"/>
  <c r="Y51" i="26"/>
  <c r="AB51" i="26"/>
  <c r="Z51" i="26"/>
  <c r="AH51" i="26"/>
  <c r="AD51" i="26"/>
  <c r="Z26" i="25"/>
  <c r="AL26" i="25"/>
  <c r="X41" i="24"/>
  <c r="AI41" i="24"/>
  <c r="AF41" i="24"/>
  <c r="AB41" i="24"/>
  <c r="AG2" i="25"/>
  <c r="AG79" i="25"/>
  <c r="AA79" i="25"/>
  <c r="AO79" i="25"/>
  <c r="AH79" i="25"/>
  <c r="AM79" i="25"/>
  <c r="Y79" i="25"/>
  <c r="AJ79" i="25"/>
  <c r="AC79" i="25"/>
  <c r="AK79" i="25"/>
  <c r="AO150" i="25"/>
  <c r="AJ150" i="25"/>
  <c r="AN150" i="25"/>
  <c r="AL159" i="26"/>
  <c r="AJ159" i="26"/>
  <c r="AA81" i="25"/>
  <c r="AM81" i="25"/>
  <c r="AL81" i="25"/>
  <c r="AN81" i="25"/>
  <c r="AD81" i="25"/>
  <c r="AJ115" i="25"/>
  <c r="AM115" i="25"/>
  <c r="AO14" i="25"/>
  <c r="AI14" i="25"/>
  <c r="X14" i="25"/>
  <c r="AA14" i="25"/>
  <c r="AK74" i="25"/>
  <c r="AG74" i="25"/>
  <c r="AE74" i="25"/>
  <c r="AF74" i="25"/>
  <c r="AO74" i="25"/>
  <c r="AI74" i="25"/>
  <c r="Y85" i="25"/>
  <c r="AB85" i="25"/>
  <c r="R128" i="19"/>
  <c r="O128" i="19"/>
  <c r="R130" i="19"/>
  <c r="R175" i="19"/>
  <c r="N175" i="19"/>
  <c r="O111" i="19"/>
  <c r="Q111" i="19"/>
  <c r="S111" i="19"/>
  <c r="N22" i="21"/>
  <c r="T22" i="21"/>
  <c r="O22" i="21"/>
  <c r="U88" i="19"/>
  <c r="R45" i="21"/>
  <c r="R10" i="21"/>
  <c r="O10" i="21"/>
  <c r="Q90" i="19"/>
  <c r="O90" i="19"/>
  <c r="U90" i="19"/>
  <c r="P36" i="21"/>
  <c r="N36" i="21"/>
  <c r="M36" i="21"/>
  <c r="Y155" i="25"/>
  <c r="AG67" i="26"/>
  <c r="AM67" i="26"/>
  <c r="W24" i="24"/>
  <c r="AG157" i="25"/>
  <c r="AJ147" i="24"/>
  <c r="AC27" i="24"/>
  <c r="AK27" i="24"/>
  <c r="AB27" i="24"/>
  <c r="Y27" i="24"/>
  <c r="AK92" i="24"/>
  <c r="AM92" i="24"/>
  <c r="AD92" i="24"/>
  <c r="AO92" i="24"/>
  <c r="AE156" i="24"/>
  <c r="AJ156" i="24"/>
  <c r="AD156" i="24"/>
  <c r="AM156" i="24"/>
  <c r="AO44" i="24"/>
  <c r="W44" i="24"/>
  <c r="AD44" i="24"/>
  <c r="AE44" i="24"/>
  <c r="AE109" i="24"/>
  <c r="W109" i="24"/>
  <c r="AC109" i="24"/>
  <c r="AH109" i="24"/>
  <c r="AA173" i="24"/>
  <c r="AI173" i="24"/>
  <c r="AB173" i="24"/>
  <c r="AD173" i="24"/>
  <c r="AE54" i="24"/>
  <c r="AF54" i="24"/>
  <c r="Z138" i="24"/>
  <c r="AC138" i="24"/>
  <c r="X44" i="25"/>
  <c r="AJ44" i="25"/>
  <c r="AF44" i="25"/>
  <c r="AL134" i="25"/>
  <c r="AF134" i="25"/>
  <c r="AI134" i="25"/>
  <c r="AG134" i="25"/>
  <c r="AJ134" i="25"/>
  <c r="AI131" i="25"/>
  <c r="AK131" i="25"/>
  <c r="AK152" i="25"/>
  <c r="AD152" i="25"/>
  <c r="AG167" i="25"/>
  <c r="AE113" i="25"/>
  <c r="AJ57" i="25"/>
  <c r="AC83" i="26"/>
  <c r="AL83" i="26"/>
  <c r="AL43" i="26"/>
  <c r="AO43" i="26"/>
  <c r="AE43" i="26"/>
  <c r="W52" i="25"/>
  <c r="AD52" i="25"/>
  <c r="AG52" i="25"/>
  <c r="AF105" i="26"/>
  <c r="AK105" i="26"/>
  <c r="W105" i="26"/>
  <c r="AG105" i="26"/>
  <c r="AD105" i="26"/>
  <c r="AI41" i="25"/>
  <c r="AL162" i="25"/>
  <c r="AF162" i="25"/>
  <c r="W162" i="25"/>
  <c r="AB162" i="25"/>
  <c r="AH162" i="25"/>
  <c r="Y162" i="25"/>
  <c r="AN162" i="25"/>
  <c r="AI162" i="25"/>
  <c r="X162" i="25"/>
  <c r="AL56" i="25"/>
  <c r="Z56" i="25"/>
  <c r="AI56" i="25"/>
  <c r="AA56" i="25"/>
  <c r="AN56" i="25"/>
  <c r="Y56" i="25"/>
  <c r="AE56" i="25"/>
  <c r="AG56" i="25"/>
  <c r="AA119" i="25"/>
  <c r="AI119" i="25"/>
  <c r="AK99" i="24"/>
  <c r="AC99" i="24"/>
  <c r="AO99" i="24"/>
  <c r="AJ99" i="24"/>
  <c r="AO2" i="25"/>
  <c r="AN2" i="25"/>
  <c r="AL29" i="25"/>
  <c r="X29" i="25"/>
  <c r="AF29" i="25"/>
  <c r="AJ91" i="25"/>
  <c r="AO91" i="25"/>
  <c r="AL91" i="25"/>
  <c r="AB91" i="25"/>
  <c r="AM91" i="25"/>
  <c r="AG152" i="25"/>
  <c r="AM152" i="25"/>
  <c r="AJ152" i="25"/>
  <c r="AO152" i="25"/>
  <c r="W152" i="25"/>
  <c r="Z152" i="25"/>
  <c r="X152" i="25"/>
  <c r="M128" i="19"/>
  <c r="P128" i="19"/>
  <c r="R34" i="21"/>
  <c r="O175" i="19"/>
  <c r="T111" i="19"/>
  <c r="M111" i="19"/>
  <c r="U10" i="21"/>
  <c r="Q10" i="21"/>
  <c r="N90" i="19"/>
  <c r="R56" i="19"/>
  <c r="Q36" i="21"/>
  <c r="AN47" i="24"/>
  <c r="AC67" i="26"/>
  <c r="AI67" i="26"/>
  <c r="AC147" i="24"/>
  <c r="AL147" i="24"/>
  <c r="AG60" i="24"/>
  <c r="AO60" i="24"/>
  <c r="AK60" i="24"/>
  <c r="AJ60" i="24"/>
  <c r="AA60" i="24"/>
  <c r="AD60" i="24"/>
  <c r="AN124" i="24"/>
  <c r="AJ124" i="24"/>
  <c r="AE124" i="24"/>
  <c r="AO124" i="24"/>
  <c r="Y124" i="24"/>
  <c r="AD124" i="24"/>
  <c r="AG12" i="24"/>
  <c r="AN12" i="24"/>
  <c r="AB12" i="24"/>
  <c r="Y12" i="24"/>
  <c r="AE12" i="24"/>
  <c r="AD12" i="24"/>
  <c r="AA77" i="24"/>
  <c r="AD77" i="24"/>
  <c r="Y77" i="24"/>
  <c r="AM77" i="24"/>
  <c r="AC77" i="24"/>
  <c r="X77" i="24"/>
  <c r="AI141" i="24"/>
  <c r="AD141" i="24"/>
  <c r="Y141" i="24"/>
  <c r="AM141" i="24"/>
  <c r="AC141" i="24"/>
  <c r="AH141" i="24"/>
  <c r="AE53" i="24"/>
  <c r="AB53" i="24"/>
  <c r="AG53" i="24"/>
  <c r="AI53" i="24"/>
  <c r="AH53" i="24"/>
  <c r="AL53" i="24"/>
  <c r="W58" i="23"/>
  <c r="Z119" i="24"/>
  <c r="AB119" i="24"/>
  <c r="AC33" i="25"/>
  <c r="AD61" i="26"/>
  <c r="AN61" i="26"/>
  <c r="AK61" i="26"/>
  <c r="AG61" i="26"/>
  <c r="AC61" i="26"/>
  <c r="AI61" i="26"/>
  <c r="AE61" i="26"/>
  <c r="AB152" i="25"/>
  <c r="AB167" i="25"/>
  <c r="AL167" i="25"/>
  <c r="AK167" i="25"/>
  <c r="AN167" i="25"/>
  <c r="W167" i="25"/>
  <c r="AH167" i="25"/>
  <c r="Y113" i="25"/>
  <c r="Z113" i="25"/>
  <c r="AF46" i="26"/>
  <c r="AO46" i="26"/>
  <c r="AE46" i="26"/>
  <c r="W53" i="25"/>
  <c r="AO53" i="25"/>
  <c r="AB53" i="25"/>
  <c r="AI170" i="25"/>
  <c r="AM170" i="25"/>
  <c r="X170" i="25"/>
  <c r="AN83" i="26"/>
  <c r="Z37" i="25"/>
  <c r="AN37" i="25"/>
  <c r="X37" i="25"/>
  <c r="Z4" i="25"/>
  <c r="Z96" i="25"/>
  <c r="W165" i="25"/>
  <c r="AO165" i="25"/>
  <c r="AF14" i="25"/>
  <c r="AF52" i="25"/>
  <c r="AE162" i="25"/>
  <c r="AH56" i="25"/>
  <c r="AJ21" i="24"/>
  <c r="AI21" i="24"/>
  <c r="AL21" i="24"/>
  <c r="AK21" i="24"/>
  <c r="Y2" i="25"/>
  <c r="AL124" i="25"/>
  <c r="AG124" i="25"/>
  <c r="AF124" i="25"/>
  <c r="AK84" i="25"/>
  <c r="AG84" i="25"/>
  <c r="AN74" i="25"/>
  <c r="Y21" i="25"/>
  <c r="Z21" i="25"/>
  <c r="AO21" i="25"/>
  <c r="AM21" i="25"/>
  <c r="AN21" i="25"/>
  <c r="AJ21" i="25"/>
  <c r="AE141" i="25"/>
  <c r="AK141" i="25"/>
  <c r="AC18" i="25"/>
  <c r="AO172" i="25"/>
  <c r="AN172" i="25"/>
  <c r="AH158" i="25"/>
  <c r="AJ64" i="26"/>
  <c r="AH64" i="26"/>
  <c r="AL64" i="26"/>
  <c r="Z64" i="26"/>
  <c r="W64" i="26"/>
  <c r="AM64" i="26"/>
  <c r="AJ164" i="26"/>
  <c r="Y164" i="26"/>
  <c r="AI13" i="24"/>
  <c r="AM13" i="24"/>
  <c r="AJ116" i="25"/>
  <c r="AO116" i="25"/>
  <c r="AA116" i="25"/>
  <c r="AL89" i="25"/>
  <c r="AE100" i="25"/>
  <c r="AF100" i="25"/>
  <c r="AG103" i="25"/>
  <c r="AA115" i="24"/>
  <c r="AJ86" i="25"/>
  <c r="AO86" i="25"/>
  <c r="AF86" i="25"/>
  <c r="AI86" i="25"/>
  <c r="AM87" i="25"/>
  <c r="AK87" i="25"/>
  <c r="AF87" i="25"/>
  <c r="AO18" i="25"/>
  <c r="Y172" i="25"/>
  <c r="AG158" i="25"/>
  <c r="X86" i="24"/>
  <c r="AN150" i="24"/>
  <c r="AJ87" i="24"/>
  <c r="AK87" i="24"/>
  <c r="Y170" i="24"/>
  <c r="AJ170" i="24"/>
  <c r="Y19" i="25"/>
  <c r="AH95" i="25"/>
  <c r="AA95" i="25"/>
  <c r="Z95" i="25"/>
  <c r="AJ95" i="25"/>
  <c r="AB95" i="25"/>
  <c r="W95" i="25"/>
  <c r="Z32" i="25"/>
  <c r="AA32" i="25"/>
  <c r="X127" i="25"/>
  <c r="AI127" i="25"/>
  <c r="AA127" i="25"/>
  <c r="AJ8" i="25"/>
  <c r="X8" i="25"/>
  <c r="AF8" i="25"/>
  <c r="AD175" i="25"/>
  <c r="AI175" i="25"/>
  <c r="AD64" i="26"/>
  <c r="AN64" i="26"/>
  <c r="Y64" i="26"/>
  <c r="AF64" i="26"/>
  <c r="AG164" i="26"/>
  <c r="AK164" i="26"/>
  <c r="AF164" i="26"/>
  <c r="AN72" i="25"/>
  <c r="AF154" i="25"/>
  <c r="AM154" i="25"/>
  <c r="AE104" i="24"/>
  <c r="Y104" i="24"/>
  <c r="AC104" i="24"/>
  <c r="AH177" i="25"/>
  <c r="AK116" i="25"/>
  <c r="AE116" i="25"/>
  <c r="AK99" i="25"/>
  <c r="X100" i="25"/>
  <c r="Y100" i="25"/>
  <c r="AH100" i="25"/>
  <c r="AH103" i="25"/>
  <c r="AK69" i="24"/>
  <c r="W69" i="24"/>
  <c r="AK24" i="25"/>
  <c r="AC24" i="25"/>
  <c r="X24" i="25"/>
  <c r="Z58" i="25"/>
  <c r="AC28" i="25"/>
  <c r="W28" i="25"/>
  <c r="AE28" i="25"/>
  <c r="AJ28" i="25"/>
  <c r="Y28" i="25"/>
  <c r="X15" i="25"/>
  <c r="AM106" i="25"/>
  <c r="X34" i="25"/>
  <c r="X28" i="25"/>
  <c r="Z28" i="25"/>
  <c r="AF28" i="25"/>
  <c r="AK28" i="25"/>
  <c r="AO28" i="25"/>
  <c r="Y106" i="25"/>
  <c r="AG34" i="25"/>
  <c r="AG28" i="25"/>
  <c r="AB28" i="25"/>
  <c r="AI28" i="25"/>
  <c r="AN28" i="25"/>
  <c r="AO15" i="25"/>
  <c r="AB15" i="25"/>
  <c r="AJ106" i="25"/>
  <c r="Y35" i="24"/>
  <c r="AE52" i="25"/>
  <c r="AM162" i="25"/>
  <c r="Z162" i="25"/>
  <c r="AO38" i="25"/>
  <c r="AC119" i="25"/>
  <c r="AB119" i="25"/>
  <c r="AL158" i="25"/>
  <c r="Y158" i="25"/>
  <c r="AN145" i="25"/>
  <c r="AH21" i="24"/>
  <c r="AM21" i="24"/>
  <c r="AB34" i="24"/>
  <c r="X99" i="24"/>
  <c r="AH99" i="24"/>
  <c r="AG41" i="24"/>
  <c r="AC41" i="24"/>
  <c r="AN41" i="24"/>
  <c r="X32" i="25"/>
  <c r="Z127" i="25"/>
  <c r="AB127" i="25"/>
  <c r="AO124" i="25"/>
  <c r="AH137" i="25"/>
  <c r="AK8" i="25"/>
  <c r="AL84" i="25"/>
  <c r="AI150" i="25"/>
  <c r="AD74" i="25"/>
  <c r="AH21" i="25"/>
  <c r="AD21" i="25"/>
  <c r="AO72" i="25"/>
  <c r="AM72" i="25"/>
  <c r="AL141" i="25"/>
  <c r="W29" i="25"/>
  <c r="AK55" i="25"/>
  <c r="AI55" i="25"/>
  <c r="Y13" i="24"/>
  <c r="X177" i="25"/>
  <c r="AE177" i="25"/>
  <c r="Z176" i="25"/>
  <c r="AF36" i="25"/>
  <c r="X36" i="25"/>
  <c r="AK49" i="26"/>
  <c r="AD49" i="26"/>
  <c r="AO49" i="26"/>
  <c r="W49" i="26"/>
  <c r="AH49" i="26"/>
  <c r="X89" i="25"/>
  <c r="AA89" i="25"/>
  <c r="AK153" i="25"/>
  <c r="AN100" i="25"/>
  <c r="AD100" i="25"/>
  <c r="AO100" i="25"/>
  <c r="AC100" i="25"/>
  <c r="AJ100" i="25"/>
  <c r="AC111" i="25"/>
  <c r="Y111" i="25"/>
  <c r="AJ111" i="25"/>
  <c r="AE111" i="25"/>
  <c r="AA111" i="25"/>
  <c r="AN111" i="25"/>
  <c r="AL120" i="25"/>
  <c r="AO120" i="25"/>
  <c r="AC103" i="25"/>
  <c r="W103" i="25"/>
  <c r="AO56" i="24"/>
  <c r="Y115" i="24"/>
  <c r="AN69" i="24"/>
  <c r="AN129" i="24"/>
  <c r="AH155" i="25"/>
  <c r="AA24" i="24"/>
  <c r="AG118" i="24"/>
  <c r="AM138" i="24"/>
  <c r="AB44" i="25"/>
  <c r="AB121" i="25"/>
  <c r="AA78" i="26"/>
  <c r="AK78" i="26"/>
  <c r="AK63" i="25"/>
  <c r="W63" i="25"/>
  <c r="AO10" i="25"/>
  <c r="AF17" i="25"/>
  <c r="AA17" i="25"/>
  <c r="Z17" i="25"/>
  <c r="AL17" i="25"/>
  <c r="AE161" i="25"/>
  <c r="AO115" i="25"/>
  <c r="X136" i="25"/>
  <c r="AK132" i="25"/>
  <c r="AA39" i="25"/>
  <c r="X39" i="25"/>
  <c r="AL39" i="25"/>
  <c r="AB117" i="25"/>
  <c r="AI117" i="25"/>
  <c r="AA117" i="25"/>
  <c r="Z117" i="25"/>
  <c r="AA130" i="25"/>
  <c r="AD130" i="25"/>
  <c r="AM130" i="25"/>
  <c r="AF170" i="25"/>
  <c r="AO83" i="26"/>
  <c r="AF83" i="26"/>
  <c r="AM83" i="26"/>
  <c r="AH148" i="25"/>
  <c r="AJ83" i="26"/>
  <c r="AG138" i="25"/>
  <c r="AH41" i="25"/>
  <c r="AK162" i="25"/>
  <c r="AD162" i="25"/>
  <c r="AG119" i="25"/>
  <c r="AF158" i="25"/>
  <c r="AN158" i="25"/>
  <c r="AM145" i="25"/>
  <c r="AG21" i="24"/>
  <c r="AC21" i="24"/>
  <c r="AF99" i="24"/>
  <c r="AI99" i="24"/>
  <c r="Y99" i="24"/>
  <c r="AN151" i="24"/>
  <c r="Y41" i="24"/>
  <c r="AE41" i="24"/>
  <c r="AF32" i="25"/>
  <c r="AB32" i="25"/>
  <c r="Y127" i="25"/>
  <c r="AG127" i="25"/>
  <c r="Y137" i="25"/>
  <c r="Z137" i="25"/>
  <c r="AO8" i="25"/>
  <c r="Y150" i="25"/>
  <c r="AA74" i="25"/>
  <c r="AB74" i="25"/>
  <c r="Z74" i="25"/>
  <c r="W21" i="25"/>
  <c r="AB21" i="25"/>
  <c r="AD42" i="25"/>
  <c r="AI72" i="25"/>
  <c r="AH72" i="25"/>
  <c r="AK29" i="25"/>
  <c r="W55" i="25"/>
  <c r="X13" i="24"/>
  <c r="Z13" i="24"/>
  <c r="AA13" i="24"/>
  <c r="AA31" i="25"/>
  <c r="AI31" i="25"/>
  <c r="AL31" i="25"/>
  <c r="W177" i="25"/>
  <c r="AI177" i="25"/>
  <c r="AN176" i="25"/>
  <c r="Z99" i="25"/>
  <c r="AN49" i="26"/>
  <c r="X49" i="26"/>
  <c r="AB49" i="26"/>
  <c r="AF49" i="26"/>
  <c r="AJ49" i="26"/>
  <c r="AD89" i="25"/>
  <c r="AM89" i="25"/>
  <c r="AF89" i="25"/>
  <c r="AK100" i="25"/>
  <c r="AB100" i="25"/>
  <c r="Z100" i="25"/>
  <c r="AG111" i="25"/>
  <c r="AK111" i="25"/>
  <c r="AL111" i="25"/>
  <c r="W111" i="25"/>
  <c r="AM120" i="25"/>
  <c r="W120" i="25"/>
  <c r="AH120" i="25"/>
  <c r="Y103" i="25"/>
  <c r="AM103" i="25"/>
  <c r="AN103" i="25"/>
  <c r="AM56" i="24"/>
  <c r="AD2" i="24"/>
  <c r="AC129" i="24"/>
  <c r="AA155" i="25"/>
  <c r="AC24" i="24"/>
  <c r="AD118" i="24"/>
  <c r="W163" i="24"/>
  <c r="AM44" i="25"/>
  <c r="AG44" i="25"/>
  <c r="Y121" i="25"/>
  <c r="Y78" i="26"/>
  <c r="AC10" i="25"/>
  <c r="AK17" i="25"/>
  <c r="AI17" i="25"/>
  <c r="X17" i="25"/>
  <c r="AH17" i="25"/>
  <c r="AG161" i="25"/>
  <c r="AA161" i="25"/>
  <c r="AI161" i="25"/>
  <c r="AM136" i="25"/>
  <c r="AF132" i="25"/>
  <c r="W39" i="25"/>
  <c r="AC39" i="25"/>
  <c r="W117" i="25"/>
  <c r="AI130" i="25"/>
  <c r="AO130" i="25"/>
  <c r="AG130" i="25"/>
  <c r="AJ130" i="25"/>
  <c r="AL170" i="25"/>
  <c r="AG170" i="25"/>
  <c r="AH170" i="25"/>
  <c r="AB170" i="25"/>
  <c r="AD83" i="26"/>
  <c r="AB83" i="26"/>
  <c r="X83" i="26"/>
  <c r="Y108" i="25"/>
  <c r="AL87" i="25"/>
  <c r="W58" i="25"/>
  <c r="AL58" i="25"/>
  <c r="AN173" i="25"/>
  <c r="AB173" i="25"/>
  <c r="AI70" i="25"/>
  <c r="AC70" i="25"/>
  <c r="AH106" i="25"/>
  <c r="AA106" i="25"/>
  <c r="AK106" i="25"/>
  <c r="X106" i="25"/>
  <c r="AO106" i="25"/>
  <c r="AE62" i="25"/>
  <c r="AK62" i="25"/>
  <c r="AI62" i="25"/>
  <c r="AD62" i="25"/>
  <c r="AO62" i="25"/>
  <c r="AB34" i="25"/>
  <c r="W34" i="25"/>
  <c r="Z34" i="25"/>
  <c r="AK34" i="25"/>
  <c r="AL34" i="25"/>
  <c r="AG108" i="25"/>
  <c r="AC146" i="25"/>
  <c r="AI106" i="25"/>
  <c r="AD106" i="25"/>
  <c r="AC106" i="25"/>
  <c r="Z106" i="25"/>
  <c r="AB106" i="25"/>
  <c r="AL62" i="25"/>
  <c r="AG62" i="25"/>
  <c r="AB62" i="25"/>
  <c r="X62" i="25"/>
  <c r="Z62" i="25"/>
  <c r="AE34" i="25"/>
  <c r="AC34" i="25"/>
  <c r="AH34" i="25"/>
  <c r="AJ34" i="25"/>
  <c r="Y34" i="25"/>
  <c r="AA131" i="24"/>
  <c r="AL131" i="24"/>
  <c r="AI58" i="25"/>
  <c r="AO58" i="25"/>
  <c r="X58" i="25"/>
  <c r="AJ15" i="25"/>
  <c r="AN108" i="25"/>
  <c r="AO146" i="25"/>
  <c r="AF173" i="25"/>
  <c r="Y173" i="25"/>
  <c r="W70" i="25"/>
  <c r="AE106" i="25"/>
  <c r="W106" i="25"/>
  <c r="AF106" i="25"/>
  <c r="AN106" i="25"/>
  <c r="AA62" i="25"/>
  <c r="W62" i="25"/>
  <c r="AM62" i="25"/>
  <c r="AJ62" i="25"/>
  <c r="AA34" i="25"/>
  <c r="AI34" i="25"/>
  <c r="AF34" i="25"/>
  <c r="AD34" i="25"/>
  <c r="AM156" i="26"/>
  <c r="Y26" i="25"/>
  <c r="AH94" i="25"/>
  <c r="AN94" i="25"/>
  <c r="X94" i="25"/>
  <c r="AD94" i="25"/>
  <c r="AF94" i="25"/>
  <c r="AJ94" i="25"/>
  <c r="AE94" i="25"/>
  <c r="AA94" i="25"/>
  <c r="Y94" i="25"/>
  <c r="Y23" i="25"/>
  <c r="Z23" i="25"/>
  <c r="AG114" i="25"/>
  <c r="AF114" i="25"/>
  <c r="AI114" i="25"/>
  <c r="AB114" i="25"/>
  <c r="Y114" i="25"/>
  <c r="AM114" i="25"/>
  <c r="AA114" i="25"/>
  <c r="AC114" i="25"/>
  <c r="AN114" i="25"/>
  <c r="AF135" i="25"/>
  <c r="AB135" i="25"/>
  <c r="Z135" i="25"/>
  <c r="AN135" i="25"/>
  <c r="AO135" i="25"/>
  <c r="AA135" i="25"/>
  <c r="AI135" i="25"/>
  <c r="AH135" i="25"/>
  <c r="AL135" i="25"/>
  <c r="Q130" i="24"/>
  <c r="S130" i="24"/>
  <c r="P130" i="24"/>
  <c r="N130" i="24"/>
  <c r="M130" i="24"/>
  <c r="T130" i="24"/>
  <c r="AP91" i="24"/>
  <c r="AG91" i="24" s="1"/>
  <c r="AP33" i="24"/>
  <c r="AP14" i="24"/>
  <c r="AB14" i="24" s="1"/>
  <c r="R14" i="24"/>
  <c r="Q14" i="24"/>
  <c r="U14" i="24"/>
  <c r="S14" i="24"/>
  <c r="P14" i="24"/>
  <c r="O14" i="24"/>
  <c r="N14" i="24"/>
  <c r="M14" i="24"/>
  <c r="U88" i="24"/>
  <c r="T88" i="24"/>
  <c r="O88" i="24"/>
  <c r="M88" i="24"/>
  <c r="N88" i="24"/>
  <c r="R88" i="24"/>
  <c r="AP175" i="24"/>
  <c r="AJ175" i="24" s="1"/>
  <c r="P175" i="24"/>
  <c r="T175" i="24"/>
  <c r="M175" i="24"/>
  <c r="Q175" i="24"/>
  <c r="R175" i="24"/>
  <c r="U131" i="27"/>
  <c r="T131" i="27"/>
  <c r="M131" i="27"/>
  <c r="Q131" i="27"/>
  <c r="R131" i="27"/>
  <c r="N131" i="27"/>
  <c r="S131" i="27"/>
  <c r="O174" i="27"/>
  <c r="S174" i="27"/>
  <c r="Q174" i="27"/>
  <c r="R174" i="27"/>
  <c r="P174" i="27"/>
  <c r="Q92" i="27"/>
  <c r="R92" i="27"/>
  <c r="N92" i="27"/>
  <c r="T92" i="27"/>
  <c r="M92" i="27"/>
  <c r="O92" i="27"/>
  <c r="P92" i="27"/>
  <c r="N122" i="27"/>
  <c r="U122" i="27"/>
  <c r="M122" i="27"/>
  <c r="P122" i="27"/>
  <c r="AP106" i="27"/>
  <c r="AB106" i="27" s="1"/>
  <c r="R173" i="27"/>
  <c r="U173" i="27"/>
  <c r="N173" i="27"/>
  <c r="O173" i="27"/>
  <c r="Q113" i="27"/>
  <c r="M113" i="27"/>
  <c r="N113" i="27"/>
  <c r="O158" i="27"/>
  <c r="M158" i="27"/>
  <c r="Q158" i="27"/>
  <c r="R158" i="27"/>
  <c r="U158" i="27"/>
  <c r="R156" i="27"/>
  <c r="O156" i="27"/>
  <c r="Q156" i="27"/>
  <c r="S30" i="27"/>
  <c r="P30" i="27"/>
  <c r="U30" i="27"/>
  <c r="M30" i="27"/>
  <c r="AP161" i="27"/>
  <c r="AG161" i="27" s="1"/>
  <c r="Q161" i="27"/>
  <c r="U161" i="27"/>
  <c r="M161" i="27"/>
  <c r="N28" i="27"/>
  <c r="P28" i="27"/>
  <c r="S28" i="27"/>
  <c r="M28" i="27"/>
  <c r="R28" i="27"/>
  <c r="O28" i="27"/>
  <c r="T51" i="27"/>
  <c r="Q51" i="27"/>
  <c r="P51" i="27"/>
  <c r="N51" i="27"/>
  <c r="U51" i="27"/>
  <c r="M51" i="27"/>
  <c r="T26" i="27"/>
  <c r="S26" i="27"/>
  <c r="P26" i="27"/>
  <c r="Q26" i="27"/>
  <c r="N26" i="27"/>
  <c r="U130" i="27"/>
  <c r="Q130" i="27"/>
  <c r="S130" i="27"/>
  <c r="M130" i="27"/>
  <c r="O29" i="27"/>
  <c r="Q29" i="27"/>
  <c r="R29" i="27"/>
  <c r="N29" i="27"/>
  <c r="T29" i="27"/>
  <c r="M29" i="27"/>
  <c r="P29" i="27"/>
  <c r="AO156" i="26"/>
  <c r="T85" i="27"/>
  <c r="U85" i="27"/>
  <c r="U46" i="27"/>
  <c r="U66" i="27"/>
  <c r="O66" i="27"/>
  <c r="O34" i="21"/>
  <c r="U28" i="21"/>
  <c r="M152" i="19"/>
  <c r="R152" i="19"/>
  <c r="N45" i="21"/>
  <c r="M91" i="24"/>
  <c r="T91" i="24"/>
  <c r="N91" i="24"/>
  <c r="O60" i="19"/>
  <c r="T56" i="19"/>
  <c r="Y2" i="24"/>
  <c r="AA158" i="24"/>
  <c r="W158" i="24"/>
  <c r="X158" i="24"/>
  <c r="AF158" i="24"/>
  <c r="AK158" i="24"/>
  <c r="W129" i="24"/>
  <c r="AH129" i="24"/>
  <c r="W47" i="24"/>
  <c r="X77" i="25"/>
  <c r="P16" i="24"/>
  <c r="U16" i="24"/>
  <c r="T16" i="24"/>
  <c r="AM24" i="24"/>
  <c r="AN157" i="25"/>
  <c r="AM58" i="23"/>
  <c r="AH58" i="23"/>
  <c r="AB67" i="24"/>
  <c r="AB74" i="24"/>
  <c r="AO63" i="25"/>
  <c r="AJ61" i="26"/>
  <c r="AL61" i="26"/>
  <c r="X61" i="26"/>
  <c r="Z61" i="26"/>
  <c r="AL131" i="25"/>
  <c r="AE10" i="25"/>
  <c r="AD35" i="25"/>
  <c r="AM35" i="25"/>
  <c r="AJ113" i="25"/>
  <c r="AG113" i="25"/>
  <c r="AK113" i="25"/>
  <c r="AL46" i="26"/>
  <c r="AA46" i="26"/>
  <c r="X53" i="25"/>
  <c r="AF53" i="25"/>
  <c r="AD50" i="26"/>
  <c r="AO59" i="26"/>
  <c r="W25" i="25"/>
  <c r="Y123" i="25"/>
  <c r="AC123" i="25"/>
  <c r="AC144" i="25"/>
  <c r="N96" i="27"/>
  <c r="O96" i="27"/>
  <c r="Q154" i="27"/>
  <c r="O154" i="27"/>
  <c r="U19" i="27"/>
  <c r="N19" i="27"/>
  <c r="S19" i="27"/>
  <c r="T148" i="27"/>
  <c r="P148" i="27"/>
  <c r="P106" i="27"/>
  <c r="M33" i="24"/>
  <c r="U139" i="24"/>
  <c r="N139" i="24"/>
  <c r="Q160" i="24"/>
  <c r="R160" i="24"/>
  <c r="O169" i="24"/>
  <c r="P169" i="24"/>
  <c r="AO4" i="25"/>
  <c r="AF35" i="24"/>
  <c r="AA35" i="24"/>
  <c r="AH6" i="24"/>
  <c r="AN6" i="24"/>
  <c r="X90" i="24"/>
  <c r="W90" i="24"/>
  <c r="AI149" i="25"/>
  <c r="AA149" i="25"/>
  <c r="AD149" i="25"/>
  <c r="AG20" i="25"/>
  <c r="AM101" i="25"/>
  <c r="Y47" i="25"/>
  <c r="AL47" i="25"/>
  <c r="Z47" i="25"/>
  <c r="AD47" i="25"/>
  <c r="AH47" i="25"/>
  <c r="AD43" i="26"/>
  <c r="X43" i="26"/>
  <c r="AL125" i="25"/>
  <c r="AM125" i="25"/>
  <c r="AB41" i="25"/>
  <c r="W41" i="25"/>
  <c r="AN41" i="25"/>
  <c r="AO41" i="25"/>
  <c r="AG41" i="25"/>
  <c r="AC156" i="26"/>
  <c r="AK156" i="26"/>
  <c r="AG171" i="26"/>
  <c r="AN171" i="26"/>
  <c r="AL171" i="26"/>
  <c r="AM142" i="25"/>
  <c r="W26" i="25"/>
  <c r="AI26" i="25"/>
  <c r="AC26" i="25"/>
  <c r="AJ26" i="25"/>
  <c r="AD26" i="25"/>
  <c r="Q140" i="27"/>
  <c r="R140" i="27"/>
  <c r="O140" i="27"/>
  <c r="M81" i="27"/>
  <c r="T81" i="27"/>
  <c r="R81" i="27"/>
  <c r="S81" i="27"/>
  <c r="M87" i="27"/>
  <c r="P87" i="27"/>
  <c r="Q87" i="27"/>
  <c r="R151" i="27"/>
  <c r="N151" i="27"/>
  <c r="M112" i="27"/>
  <c r="T112" i="27"/>
  <c r="N112" i="27"/>
  <c r="M21" i="27"/>
  <c r="U21" i="27"/>
  <c r="S21" i="27"/>
  <c r="N150" i="27"/>
  <c r="M150" i="27"/>
  <c r="R139" i="27"/>
  <c r="P139" i="27"/>
  <c r="N139" i="27"/>
  <c r="M139" i="27"/>
  <c r="T139" i="27"/>
  <c r="U35" i="27"/>
  <c r="N35" i="27"/>
  <c r="S125" i="27"/>
  <c r="T125" i="27"/>
  <c r="P129" i="27"/>
  <c r="N129" i="27"/>
  <c r="S79" i="27"/>
  <c r="O79" i="27"/>
  <c r="M79" i="27"/>
  <c r="Q143" i="27"/>
  <c r="P39" i="27"/>
  <c r="U39" i="27"/>
  <c r="Q39" i="27"/>
  <c r="M104" i="27"/>
  <c r="U104" i="27"/>
  <c r="O104" i="27"/>
  <c r="O133" i="27"/>
  <c r="M5" i="27"/>
  <c r="U5" i="27"/>
  <c r="O5" i="27"/>
  <c r="M55" i="24"/>
  <c r="R55" i="24"/>
  <c r="Q55" i="24"/>
  <c r="AJ34" i="24"/>
  <c r="AA34" i="24"/>
  <c r="AJ22" i="24"/>
  <c r="AB22" i="24"/>
  <c r="W151" i="24"/>
  <c r="AG151" i="24"/>
  <c r="AC106" i="24"/>
  <c r="AF106" i="24"/>
  <c r="W60" i="25"/>
  <c r="AD60" i="25"/>
  <c r="Z8" i="25"/>
  <c r="AC8" i="25"/>
  <c r="AN8" i="25"/>
  <c r="AM8" i="25"/>
  <c r="W8" i="25"/>
  <c r="AM84" i="25"/>
  <c r="AC84" i="25"/>
  <c r="X84" i="25"/>
  <c r="AC88" i="25"/>
  <c r="AL88" i="25"/>
  <c r="AE88" i="25"/>
  <c r="Z88" i="25"/>
  <c r="Y29" i="25"/>
  <c r="AC29" i="25"/>
  <c r="AG29" i="25"/>
  <c r="AJ29" i="25"/>
  <c r="AN29" i="25"/>
  <c r="T156" i="27"/>
  <c r="P130" i="27"/>
  <c r="O130" i="27"/>
  <c r="Q122" i="27"/>
  <c r="S122" i="27"/>
  <c r="P113" i="27"/>
  <c r="T113" i="27"/>
  <c r="Q173" i="27"/>
  <c r="T174" i="27"/>
  <c r="O26" i="27"/>
  <c r="U26" i="27"/>
  <c r="T158" i="27"/>
  <c r="N161" i="27"/>
  <c r="Q30" i="27"/>
  <c r="AG122" i="25"/>
  <c r="AO122" i="25"/>
  <c r="AD122" i="25"/>
  <c r="AL122" i="25"/>
  <c r="AE122" i="25"/>
  <c r="W122" i="25"/>
  <c r="AH122" i="25"/>
  <c r="Z122" i="25"/>
  <c r="AK122" i="25"/>
  <c r="AF122" i="25"/>
  <c r="AJ122" i="25"/>
  <c r="AB122" i="25"/>
  <c r="AM122" i="25"/>
  <c r="AI122" i="25"/>
  <c r="AA122" i="25"/>
  <c r="AL151" i="25"/>
  <c r="AB151" i="25"/>
  <c r="AD151" i="25"/>
  <c r="AM151" i="25"/>
  <c r="AK151" i="25"/>
  <c r="AC99" i="25"/>
  <c r="AL99" i="25"/>
  <c r="AF99" i="25"/>
  <c r="AN99" i="25"/>
  <c r="AA99" i="25"/>
  <c r="AE99" i="25"/>
  <c r="AO99" i="25"/>
  <c r="AG99" i="25"/>
  <c r="AI99" i="25"/>
  <c r="AB99" i="25"/>
  <c r="X99" i="25"/>
  <c r="Y99" i="25"/>
  <c r="AH99" i="25"/>
  <c r="AD99" i="25"/>
  <c r="Z30" i="25"/>
  <c r="X30" i="25"/>
  <c r="AC30" i="25"/>
  <c r="AJ30" i="25"/>
  <c r="AA30" i="25"/>
  <c r="AO30" i="25"/>
  <c r="AL30" i="25"/>
  <c r="P131" i="27"/>
  <c r="S51" i="27"/>
  <c r="O51" i="27"/>
  <c r="Q28" i="27"/>
  <c r="AJ37" i="24"/>
  <c r="AM37" i="24"/>
  <c r="AO37" i="24"/>
  <c r="AH23" i="25"/>
  <c r="X114" i="25"/>
  <c r="AD135" i="25"/>
  <c r="AN26" i="25"/>
  <c r="P85" i="27"/>
  <c r="N85" i="27"/>
  <c r="O46" i="27"/>
  <c r="N46" i="27"/>
  <c r="T46" i="27"/>
  <c r="P46" i="27"/>
  <c r="P66" i="27"/>
  <c r="M66" i="27"/>
  <c r="S66" i="27"/>
  <c r="P34" i="21"/>
  <c r="U130" i="19"/>
  <c r="O130" i="19"/>
  <c r="S28" i="21"/>
  <c r="O28" i="21"/>
  <c r="T152" i="19"/>
  <c r="R88" i="19"/>
  <c r="U91" i="24"/>
  <c r="S91" i="24"/>
  <c r="T60" i="19"/>
  <c r="S60" i="19"/>
  <c r="S56" i="19"/>
  <c r="R103" i="19"/>
  <c r="O103" i="19"/>
  <c r="AJ158" i="24"/>
  <c r="AO158" i="24"/>
  <c r="Z158" i="24"/>
  <c r="AF129" i="24"/>
  <c r="AJ129" i="24"/>
  <c r="Y129" i="24"/>
  <c r="AJ47" i="24"/>
  <c r="AJ77" i="25"/>
  <c r="Q16" i="24"/>
  <c r="M16" i="24"/>
  <c r="S16" i="24"/>
  <c r="AC9" i="24"/>
  <c r="Y59" i="26"/>
  <c r="AC59" i="26"/>
  <c r="AE59" i="26"/>
  <c r="X25" i="25"/>
  <c r="AM25" i="25"/>
  <c r="AH25" i="25"/>
  <c r="AI123" i="25"/>
  <c r="AL123" i="25"/>
  <c r="X144" i="25"/>
  <c r="AG144" i="25"/>
  <c r="R96" i="27"/>
  <c r="Q96" i="27"/>
  <c r="U154" i="27"/>
  <c r="M154" i="27"/>
  <c r="S154" i="27"/>
  <c r="P19" i="27"/>
  <c r="Q19" i="27"/>
  <c r="O148" i="27"/>
  <c r="M106" i="27"/>
  <c r="T33" i="24"/>
  <c r="P33" i="24"/>
  <c r="N33" i="24"/>
  <c r="M139" i="24"/>
  <c r="S139" i="24"/>
  <c r="S160" i="24"/>
  <c r="U160" i="24"/>
  <c r="O160" i="24"/>
  <c r="T169" i="24"/>
  <c r="AO37" i="25"/>
  <c r="Y16" i="25"/>
  <c r="X4" i="25"/>
  <c r="Y4" i="25"/>
  <c r="W35" i="24"/>
  <c r="AK35" i="24"/>
  <c r="AK6" i="24"/>
  <c r="Y6" i="24"/>
  <c r="AO90" i="24"/>
  <c r="Z90" i="24"/>
  <c r="AO149" i="25"/>
  <c r="Y20" i="25"/>
  <c r="AE20" i="25"/>
  <c r="AL101" i="25"/>
  <c r="AO47" i="25"/>
  <c r="AN47" i="25"/>
  <c r="X47" i="25"/>
  <c r="AJ47" i="25"/>
  <c r="AL71" i="25"/>
  <c r="W71" i="25"/>
  <c r="AJ14" i="25"/>
  <c r="AC14" i="25"/>
  <c r="AG43" i="26"/>
  <c r="AA43" i="26"/>
  <c r="AD125" i="25"/>
  <c r="AK41" i="25"/>
  <c r="AM41" i="25"/>
  <c r="AE41" i="25"/>
  <c r="Z41" i="25"/>
  <c r="AF156" i="26"/>
  <c r="AA156" i="26"/>
  <c r="W18" i="25"/>
  <c r="AC171" i="26"/>
  <c r="X171" i="26"/>
  <c r="AA171" i="26"/>
  <c r="Z142" i="25"/>
  <c r="AC142" i="25"/>
  <c r="AE54" i="25"/>
  <c r="AD54" i="25"/>
  <c r="Z54" i="25"/>
  <c r="Y54" i="25"/>
  <c r="AA26" i="25"/>
  <c r="AG26" i="25"/>
  <c r="AF26" i="25"/>
  <c r="AK26" i="25"/>
  <c r="T140" i="27"/>
  <c r="U140" i="27"/>
  <c r="Q81" i="27"/>
  <c r="U81" i="27"/>
  <c r="U151" i="27"/>
  <c r="Q151" i="27"/>
  <c r="R112" i="27"/>
  <c r="Q112" i="27"/>
  <c r="P21" i="27"/>
  <c r="Q150" i="27"/>
  <c r="U139" i="27"/>
  <c r="Q139" i="27"/>
  <c r="O139" i="27"/>
  <c r="P35" i="27"/>
  <c r="Q35" i="27"/>
  <c r="R125" i="27"/>
  <c r="U125" i="27"/>
  <c r="P125" i="27"/>
  <c r="M125" i="27"/>
  <c r="O129" i="27"/>
  <c r="Q129" i="27"/>
  <c r="T79" i="27"/>
  <c r="R79" i="27"/>
  <c r="N79" i="27"/>
  <c r="P143" i="27"/>
  <c r="T143" i="27"/>
  <c r="O39" i="27"/>
  <c r="T39" i="27"/>
  <c r="N104" i="27"/>
  <c r="P104" i="27"/>
  <c r="S104" i="27"/>
  <c r="R133" i="27"/>
  <c r="N133" i="27"/>
  <c r="S133" i="27"/>
  <c r="P5" i="27"/>
  <c r="U55" i="24"/>
  <c r="P55" i="24"/>
  <c r="S55" i="24"/>
  <c r="Z112" i="24"/>
  <c r="AH119" i="25"/>
  <c r="AE119" i="25"/>
  <c r="AB125" i="24"/>
  <c r="AG34" i="24"/>
  <c r="AH34" i="24"/>
  <c r="X22" i="24"/>
  <c r="AI22" i="24"/>
  <c r="AJ151" i="24"/>
  <c r="AO151" i="24"/>
  <c r="AA106" i="24"/>
  <c r="AL106" i="24"/>
  <c r="AK163" i="25"/>
  <c r="AJ163" i="25"/>
  <c r="AJ110" i="25"/>
  <c r="AB60" i="25"/>
  <c r="AC60" i="25"/>
  <c r="AH104" i="26"/>
  <c r="AC104" i="26"/>
  <c r="AO68" i="25"/>
  <c r="AM68" i="25"/>
  <c r="AA68" i="25"/>
  <c r="AM137" i="25"/>
  <c r="AE137" i="25"/>
  <c r="AL137" i="25"/>
  <c r="AG8" i="25"/>
  <c r="AL8" i="25"/>
  <c r="AD8" i="25"/>
  <c r="AB84" i="25"/>
  <c r="AA84" i="25"/>
  <c r="AN84" i="25"/>
  <c r="AE42" i="25"/>
  <c r="AL72" i="25"/>
  <c r="AE72" i="25"/>
  <c r="AG12" i="25"/>
  <c r="AH12" i="25"/>
  <c r="AF12" i="25"/>
  <c r="AO12" i="25"/>
  <c r="Z12" i="25"/>
  <c r="AJ88" i="25"/>
  <c r="AN88" i="25"/>
  <c r="AB154" i="25"/>
  <c r="AE85" i="25"/>
  <c r="Z29" i="25"/>
  <c r="AD29" i="25"/>
  <c r="AH29" i="25"/>
  <c r="AM29" i="25"/>
  <c r="AG22" i="25"/>
  <c r="AD55" i="25"/>
  <c r="Z159" i="26"/>
  <c r="M156" i="27"/>
  <c r="U156" i="27"/>
  <c r="N156" i="27"/>
  <c r="N130" i="27"/>
  <c r="O122" i="27"/>
  <c r="O113" i="27"/>
  <c r="S113" i="27"/>
  <c r="P173" i="27"/>
  <c r="S173" i="27"/>
  <c r="U174" i="27"/>
  <c r="N174" i="27"/>
  <c r="M26" i="27"/>
  <c r="P158" i="27"/>
  <c r="N158" i="27"/>
  <c r="R161" i="27"/>
  <c r="T161" i="27"/>
  <c r="T30" i="27"/>
  <c r="R130" i="24"/>
  <c r="N175" i="24"/>
  <c r="U175" i="24"/>
  <c r="S175" i="24"/>
  <c r="T14" i="24"/>
  <c r="X122" i="25"/>
  <c r="AN122" i="25"/>
  <c r="AE151" i="25"/>
  <c r="AM99" i="25"/>
  <c r="AE30" i="25"/>
  <c r="AF30" i="25"/>
  <c r="AL94" i="25"/>
  <c r="AF169" i="25"/>
  <c r="AB169" i="25"/>
  <c r="AK169" i="25"/>
  <c r="W156" i="26"/>
  <c r="S85" i="27"/>
  <c r="Q85" i="27"/>
  <c r="Q46" i="27"/>
  <c r="T66" i="27"/>
  <c r="M88" i="19"/>
  <c r="S88" i="19"/>
  <c r="P45" i="21"/>
  <c r="O45" i="21"/>
  <c r="P91" i="24"/>
  <c r="R91" i="24"/>
  <c r="O91" i="24"/>
  <c r="Q91" i="24"/>
  <c r="N60" i="19"/>
  <c r="U56" i="19"/>
  <c r="U103" i="19"/>
  <c r="AD95" i="24"/>
  <c r="AN158" i="24"/>
  <c r="AD158" i="24"/>
  <c r="AH158" i="24"/>
  <c r="AL158" i="24"/>
  <c r="AD129" i="24"/>
  <c r="AL129" i="24"/>
  <c r="AH47" i="24"/>
  <c r="AN77" i="25"/>
  <c r="N16" i="24"/>
  <c r="AJ157" i="25"/>
  <c r="AO157" i="25"/>
  <c r="AK118" i="24"/>
  <c r="AD58" i="23"/>
  <c r="AF58" i="23"/>
  <c r="AM67" i="24"/>
  <c r="Y155" i="24"/>
  <c r="AM9" i="24"/>
  <c r="Z63" i="25"/>
  <c r="AM63" i="25"/>
  <c r="AB61" i="26"/>
  <c r="AH61" i="26"/>
  <c r="Y61" i="26"/>
  <c r="AM61" i="26"/>
  <c r="Y131" i="25"/>
  <c r="AG131" i="25"/>
  <c r="AJ131" i="25"/>
  <c r="AI10" i="25"/>
  <c r="AF10" i="25"/>
  <c r="Y35" i="25"/>
  <c r="AF35" i="25"/>
  <c r="AM113" i="25"/>
  <c r="W113" i="25"/>
  <c r="AL113" i="25"/>
  <c r="AN113" i="25"/>
  <c r="AI46" i="26"/>
  <c r="AK46" i="26"/>
  <c r="Y53" i="25"/>
  <c r="AJ53" i="25"/>
  <c r="AM53" i="25"/>
  <c r="Z53" i="25"/>
  <c r="AA50" i="26"/>
  <c r="AK59" i="26"/>
  <c r="AJ59" i="26"/>
  <c r="AH123" i="25"/>
  <c r="AA123" i="25"/>
  <c r="AH144" i="25"/>
  <c r="U96" i="27"/>
  <c r="R154" i="27"/>
  <c r="R19" i="27"/>
  <c r="T19" i="27"/>
  <c r="M148" i="27"/>
  <c r="R148" i="27"/>
  <c r="N148" i="27"/>
  <c r="R106" i="27"/>
  <c r="N106" i="27"/>
  <c r="S106" i="27"/>
  <c r="O33" i="24"/>
  <c r="U33" i="24"/>
  <c r="R33" i="24"/>
  <c r="P139" i="24"/>
  <c r="T139" i="24"/>
  <c r="T160" i="24"/>
  <c r="R169" i="24"/>
  <c r="Q169" i="24"/>
  <c r="W37" i="25"/>
  <c r="AE37" i="25"/>
  <c r="AL37" i="25"/>
  <c r="AI16" i="25"/>
  <c r="AG13" i="25"/>
  <c r="AE13" i="25"/>
  <c r="AA13" i="25"/>
  <c r="AM4" i="25"/>
  <c r="AB4" i="25"/>
  <c r="AH4" i="25"/>
  <c r="AD35" i="24"/>
  <c r="AM35" i="24"/>
  <c r="AG35" i="24"/>
  <c r="AE6" i="24"/>
  <c r="AL6" i="24"/>
  <c r="AB6" i="24"/>
  <c r="AA90" i="24"/>
  <c r="AJ90" i="24"/>
  <c r="AD90" i="24"/>
  <c r="AJ149" i="25"/>
  <c r="W149" i="25"/>
  <c r="AF20" i="25"/>
  <c r="W20" i="25"/>
  <c r="AJ20" i="25"/>
  <c r="W47" i="25"/>
  <c r="AF47" i="25"/>
  <c r="AM47" i="25"/>
  <c r="W14" i="25"/>
  <c r="AH14" i="25"/>
  <c r="AC43" i="26"/>
  <c r="AM43" i="26"/>
  <c r="AB43" i="26"/>
  <c r="AN125" i="25"/>
  <c r="X41" i="25"/>
  <c r="AJ41" i="25"/>
  <c r="AG156" i="26"/>
  <c r="AB156" i="26"/>
  <c r="AH18" i="25"/>
  <c r="AO171" i="26"/>
  <c r="AO142" i="25"/>
  <c r="AH142" i="25"/>
  <c r="AK54" i="25"/>
  <c r="AE26" i="25"/>
  <c r="AH26" i="25"/>
  <c r="X26" i="25"/>
  <c r="AO26" i="25"/>
  <c r="M140" i="27"/>
  <c r="N81" i="27"/>
  <c r="T87" i="27"/>
  <c r="R87" i="27"/>
  <c r="M151" i="27"/>
  <c r="P151" i="27"/>
  <c r="U112" i="27"/>
  <c r="T21" i="27"/>
  <c r="P150" i="27"/>
  <c r="R150" i="27"/>
  <c r="S150" i="27"/>
  <c r="R35" i="27"/>
  <c r="T35" i="27"/>
  <c r="N125" i="27"/>
  <c r="U79" i="27"/>
  <c r="O143" i="27"/>
  <c r="U143" i="27"/>
  <c r="R39" i="27"/>
  <c r="M39" i="27"/>
  <c r="U133" i="27"/>
  <c r="T5" i="27"/>
  <c r="N5" i="27"/>
  <c r="T55" i="24"/>
  <c r="AL112" i="24"/>
  <c r="AO119" i="25"/>
  <c r="AJ119" i="25"/>
  <c r="AI145" i="25"/>
  <c r="AJ125" i="24"/>
  <c r="AK34" i="24"/>
  <c r="W34" i="24"/>
  <c r="AD22" i="24"/>
  <c r="AN22" i="24"/>
  <c r="AE22" i="24"/>
  <c r="AF151" i="24"/>
  <c r="AE151" i="24"/>
  <c r="Z151" i="24"/>
  <c r="AM106" i="24"/>
  <c r="Y106" i="24"/>
  <c r="AD106" i="24"/>
  <c r="AC163" i="25"/>
  <c r="AH163" i="25"/>
  <c r="AN163" i="25"/>
  <c r="X60" i="25"/>
  <c r="AO60" i="25"/>
  <c r="AE60" i="25"/>
  <c r="AB104" i="26"/>
  <c r="AG104" i="26"/>
  <c r="AC68" i="25"/>
  <c r="AB137" i="25"/>
  <c r="AI137" i="25"/>
  <c r="AE8" i="25"/>
  <c r="Y8" i="25"/>
  <c r="AI8" i="25"/>
  <c r="AO84" i="25"/>
  <c r="AJ84" i="25"/>
  <c r="AA88" i="25"/>
  <c r="AB88" i="25"/>
  <c r="AM88" i="25"/>
  <c r="AF85" i="25"/>
  <c r="AB29" i="25"/>
  <c r="AE29" i="25"/>
  <c r="AI29" i="25"/>
  <c r="AO29" i="25"/>
  <c r="AA29" i="25"/>
  <c r="AB22" i="25"/>
  <c r="AA22" i="25"/>
  <c r="AK22" i="25"/>
  <c r="AM55" i="25"/>
  <c r="AF55" i="25"/>
  <c r="Z55" i="25"/>
  <c r="AB55" i="25"/>
  <c r="P156" i="27"/>
  <c r="S156" i="27"/>
  <c r="T130" i="27"/>
  <c r="M173" i="27"/>
  <c r="T173" i="27"/>
  <c r="M174" i="27"/>
  <c r="O161" i="27"/>
  <c r="R30" i="27"/>
  <c r="O130" i="24"/>
  <c r="O175" i="24"/>
  <c r="W80" i="26"/>
  <c r="Z80" i="26"/>
  <c r="AM80" i="26"/>
  <c r="AO151" i="25"/>
  <c r="AE176" i="25"/>
  <c r="AL176" i="25"/>
  <c r="W176" i="25"/>
  <c r="X176" i="25"/>
  <c r="AJ176" i="25"/>
  <c r="AC176" i="25"/>
  <c r="AO176" i="25"/>
  <c r="AH176" i="25"/>
  <c r="AI176" i="25"/>
  <c r="AA176" i="25"/>
  <c r="Y176" i="25"/>
  <c r="AK176" i="25"/>
  <c r="AD176" i="25"/>
  <c r="AM176" i="25"/>
  <c r="AF176" i="25"/>
  <c r="W99" i="25"/>
  <c r="O131" i="27"/>
  <c r="U92" i="27"/>
  <c r="S92" i="27"/>
  <c r="R51" i="27"/>
  <c r="U28" i="27"/>
  <c r="P88" i="24"/>
  <c r="S88" i="24"/>
  <c r="AG98" i="25"/>
  <c r="AH98" i="25"/>
  <c r="W98" i="25"/>
  <c r="AE98" i="25"/>
  <c r="X98" i="25"/>
  <c r="AO98" i="25"/>
  <c r="AD98" i="25"/>
  <c r="AI98" i="25"/>
  <c r="AJ98" i="25"/>
  <c r="AN98" i="25"/>
  <c r="AA98" i="25"/>
  <c r="AK13" i="24"/>
  <c r="W13" i="24"/>
  <c r="AL13" i="24"/>
  <c r="AE13" i="24"/>
  <c r="AG13" i="24"/>
  <c r="AB13" i="24"/>
  <c r="AD104" i="24"/>
  <c r="AN104" i="24"/>
  <c r="AA104" i="24"/>
  <c r="AJ104" i="24"/>
  <c r="AB104" i="24"/>
  <c r="Z31" i="25"/>
  <c r="AO153" i="25"/>
  <c r="AH153" i="25"/>
  <c r="AE90" i="25"/>
  <c r="Y90" i="25"/>
  <c r="AL90" i="25"/>
  <c r="AD56" i="24"/>
  <c r="AI56" i="24"/>
  <c r="AC69" i="24"/>
  <c r="AJ168" i="25"/>
  <c r="AL168" i="25"/>
  <c r="W168" i="25"/>
  <c r="AK81" i="25"/>
  <c r="AH81" i="25"/>
  <c r="Y86" i="25"/>
  <c r="AF98" i="25"/>
  <c r="AH13" i="24"/>
  <c r="AF13" i="24"/>
  <c r="AN13" i="24"/>
  <c r="AD13" i="24"/>
  <c r="Z104" i="24"/>
  <c r="X104" i="24"/>
  <c r="AK104" i="24"/>
  <c r="AO104" i="24"/>
  <c r="AB31" i="25"/>
  <c r="W31" i="25"/>
  <c r="AJ31" i="25"/>
  <c r="AD153" i="25"/>
  <c r="Y56" i="24"/>
  <c r="AE56" i="24"/>
  <c r="AG69" i="24"/>
  <c r="AD168" i="25"/>
  <c r="AJ81" i="25"/>
  <c r="AO81" i="25"/>
  <c r="AA86" i="25"/>
  <c r="AN86" i="25"/>
  <c r="AL86" i="25"/>
  <c r="Y98" i="25"/>
  <c r="AF15" i="25"/>
  <c r="AM108" i="25"/>
  <c r="AJ146" i="25"/>
  <c r="AM146" i="25"/>
  <c r="AC176" i="24"/>
  <c r="AB176" i="24"/>
  <c r="AE47" i="24"/>
  <c r="AL47" i="24"/>
  <c r="Z155" i="25"/>
  <c r="AK155" i="25"/>
  <c r="AE155" i="25"/>
  <c r="AI155" i="25"/>
  <c r="AH118" i="25"/>
  <c r="Y118" i="25"/>
  <c r="AG27" i="24"/>
  <c r="Z27" i="24"/>
  <c r="AA92" i="24"/>
  <c r="AF92" i="24"/>
  <c r="W156" i="24"/>
  <c r="AH156" i="24"/>
  <c r="AN44" i="24"/>
  <c r="AM44" i="24"/>
  <c r="AD109" i="24"/>
  <c r="AL109" i="24"/>
  <c r="AC173" i="24"/>
  <c r="AH173" i="24"/>
  <c r="AB118" i="24"/>
  <c r="AI118" i="24"/>
  <c r="AO58" i="23"/>
  <c r="AI155" i="24"/>
  <c r="AD119" i="24"/>
  <c r="AM74" i="24"/>
  <c r="AM163" i="24"/>
  <c r="Y44" i="25"/>
  <c r="AL44" i="25"/>
  <c r="AI44" i="25"/>
  <c r="AE44" i="25"/>
  <c r="X121" i="25"/>
  <c r="AL121" i="25"/>
  <c r="AN78" i="26"/>
  <c r="AB126" i="25"/>
  <c r="AI115" i="25"/>
  <c r="AB115" i="25"/>
  <c r="AG136" i="25"/>
  <c r="AH136" i="25"/>
  <c r="AD39" i="25"/>
  <c r="AI39" i="25"/>
  <c r="AF39" i="25"/>
  <c r="AB39" i="25"/>
  <c r="Z39" i="25"/>
  <c r="AJ39" i="25"/>
  <c r="AK117" i="25"/>
  <c r="X117" i="25"/>
  <c r="AF117" i="25"/>
  <c r="AH117" i="25"/>
  <c r="AC57" i="25"/>
  <c r="Y57" i="25"/>
  <c r="AJ148" i="25"/>
  <c r="AB148" i="25"/>
  <c r="AC148" i="25"/>
  <c r="AF16" i="25"/>
  <c r="Z16" i="25"/>
  <c r="W4" i="25"/>
  <c r="AF4" i="25"/>
  <c r="AA4" i="25"/>
  <c r="AL4" i="25"/>
  <c r="AD4" i="25"/>
  <c r="AG4" i="25"/>
  <c r="AC4" i="25"/>
  <c r="AO35" i="24"/>
  <c r="AH35" i="24"/>
  <c r="AJ35" i="24"/>
  <c r="X35" i="24"/>
  <c r="AE35" i="24"/>
  <c r="AE2" i="24"/>
  <c r="AE95" i="24"/>
  <c r="Y158" i="24"/>
  <c r="AH176" i="24"/>
  <c r="X176" i="24"/>
  <c r="AJ176" i="24"/>
  <c r="AI47" i="24"/>
  <c r="AD47" i="24"/>
  <c r="AF155" i="25"/>
  <c r="AH24" i="24"/>
  <c r="Y24" i="24"/>
  <c r="AA118" i="25"/>
  <c r="AM118" i="25"/>
  <c r="AM27" i="24"/>
  <c r="AH27" i="24"/>
  <c r="AL92" i="24"/>
  <c r="AE92" i="24"/>
  <c r="AO156" i="24"/>
  <c r="AF156" i="24"/>
  <c r="Y44" i="24"/>
  <c r="AJ44" i="24"/>
  <c r="AN109" i="24"/>
  <c r="AI109" i="24"/>
  <c r="AJ173" i="24"/>
  <c r="W173" i="24"/>
  <c r="Y118" i="24"/>
  <c r="AL118" i="24"/>
  <c r="AA155" i="24"/>
  <c r="AH119" i="24"/>
  <c r="AH74" i="24"/>
  <c r="AK163" i="24"/>
  <c r="AO44" i="25"/>
  <c r="Z44" i="25"/>
  <c r="W44" i="25"/>
  <c r="AN44" i="25"/>
  <c r="AE121" i="25"/>
  <c r="AH121" i="25"/>
  <c r="AC78" i="26"/>
  <c r="X78" i="26"/>
  <c r="Z78" i="26"/>
  <c r="AL33" i="25"/>
  <c r="AI33" i="25"/>
  <c r="AG33" i="25"/>
  <c r="AH115" i="25"/>
  <c r="AN115" i="25"/>
  <c r="AB136" i="25"/>
  <c r="AK39" i="25"/>
  <c r="Y39" i="25"/>
  <c r="AL117" i="25"/>
  <c r="AD117" i="25"/>
  <c r="AJ117" i="25"/>
  <c r="AN117" i="25"/>
  <c r="AO117" i="25"/>
  <c r="AM59" i="26"/>
  <c r="AB57" i="25"/>
  <c r="W57" i="25"/>
  <c r="Z57" i="25"/>
  <c r="W148" i="25"/>
  <c r="X148" i="25"/>
  <c r="AO148" i="25"/>
  <c r="Z148" i="25"/>
  <c r="AJ4" i="25"/>
  <c r="AE4" i="25"/>
  <c r="AI35" i="24"/>
  <c r="AL35" i="24"/>
  <c r="AC35" i="24"/>
  <c r="AN35" i="24"/>
  <c r="AG115" i="25"/>
  <c r="AF115" i="25"/>
  <c r="Z115" i="25"/>
  <c r="AF136" i="25"/>
  <c r="AE136" i="25"/>
  <c r="AO136" i="25"/>
  <c r="X57" i="25"/>
  <c r="AG57" i="25"/>
  <c r="AK57" i="25"/>
  <c r="AI148" i="25"/>
  <c r="AK148" i="25"/>
  <c r="AL148" i="25"/>
  <c r="Z176" i="24"/>
  <c r="AN176" i="24"/>
  <c r="AO155" i="24"/>
  <c r="AI119" i="24"/>
  <c r="AI74" i="24"/>
  <c r="AF163" i="24"/>
  <c r="AD6" i="24"/>
  <c r="AG6" i="24"/>
  <c r="AJ6" i="24"/>
  <c r="X6" i="24"/>
  <c r="Z6" i="24"/>
  <c r="AB90" i="24"/>
  <c r="AN90" i="24"/>
  <c r="Y90" i="24"/>
  <c r="AF90" i="24"/>
  <c r="AH90" i="24"/>
  <c r="AD7" i="25"/>
  <c r="AH20" i="25"/>
  <c r="AB20" i="25"/>
  <c r="AC20" i="25"/>
  <c r="AM20" i="25"/>
  <c r="AD20" i="25"/>
  <c r="AA101" i="25"/>
  <c r="Z101" i="25"/>
  <c r="AC101" i="25"/>
  <c r="AK71" i="25"/>
  <c r="AB75" i="25"/>
  <c r="Y75" i="25"/>
  <c r="AE75" i="25"/>
  <c r="AG75" i="25"/>
  <c r="AH43" i="26"/>
  <c r="AK43" i="26"/>
  <c r="AF43" i="26"/>
  <c r="W43" i="26"/>
  <c r="AJ43" i="26"/>
  <c r="X125" i="25"/>
  <c r="AI125" i="25"/>
  <c r="AH125" i="25"/>
  <c r="AB69" i="25"/>
  <c r="AK69" i="25"/>
  <c r="AC69" i="25"/>
  <c r="AA69" i="25"/>
  <c r="Y69" i="25"/>
  <c r="AF138" i="25"/>
  <c r="Z139" i="25"/>
  <c r="AA139" i="25"/>
  <c r="X139" i="25"/>
  <c r="W139" i="25"/>
  <c r="AL139" i="25"/>
  <c r="AB139" i="25"/>
  <c r="W56" i="25"/>
  <c r="X56" i="25"/>
  <c r="AD56" i="25"/>
  <c r="AO56" i="25"/>
  <c r="AF56" i="25"/>
  <c r="AK171" i="26"/>
  <c r="W171" i="26"/>
  <c r="W73" i="25"/>
  <c r="AL73" i="25"/>
  <c r="AI142" i="25"/>
  <c r="Y142" i="25"/>
  <c r="AD142" i="25"/>
  <c r="AO147" i="25"/>
  <c r="AE147" i="25"/>
  <c r="AO112" i="24"/>
  <c r="AD158" i="25"/>
  <c r="AA158" i="25"/>
  <c r="AM158" i="25"/>
  <c r="AJ158" i="25"/>
  <c r="AO6" i="25"/>
  <c r="Z6" i="25"/>
  <c r="X6" i="25"/>
  <c r="AN93" i="25"/>
  <c r="AO145" i="25"/>
  <c r="AC145" i="25"/>
  <c r="AJ145" i="25"/>
  <c r="Y125" i="24"/>
  <c r="AG125" i="24"/>
  <c r="AN86" i="24"/>
  <c r="AH86" i="24"/>
  <c r="AB150" i="24"/>
  <c r="AO150" i="24"/>
  <c r="AO163" i="25"/>
  <c r="W163" i="25"/>
  <c r="AM163" i="25"/>
  <c r="AL163" i="25"/>
  <c r="AO110" i="25"/>
  <c r="AO127" i="25"/>
  <c r="AN127" i="25"/>
  <c r="AF127" i="25"/>
  <c r="AN124" i="25"/>
  <c r="AI124" i="25"/>
  <c r="AN60" i="25"/>
  <c r="AL60" i="25"/>
  <c r="AA60" i="25"/>
  <c r="AF60" i="25"/>
  <c r="AJ60" i="25"/>
  <c r="Z60" i="25"/>
  <c r="W137" i="25"/>
  <c r="AJ137" i="25"/>
  <c r="AO137" i="25"/>
  <c r="AD137" i="25"/>
  <c r="AN137" i="25"/>
  <c r="W74" i="25"/>
  <c r="X74" i="25"/>
  <c r="AC74" i="25"/>
  <c r="AJ74" i="25"/>
  <c r="Y74" i="25"/>
  <c r="AG21" i="25"/>
  <c r="AA21" i="25"/>
  <c r="AC21" i="25"/>
  <c r="AI21" i="25"/>
  <c r="AA164" i="26"/>
  <c r="AN164" i="26"/>
  <c r="AB164" i="26"/>
  <c r="AM164" i="26"/>
  <c r="X141" i="25"/>
  <c r="AH141" i="25"/>
  <c r="AF88" i="25"/>
  <c r="AG88" i="25"/>
  <c r="X88" i="25"/>
  <c r="Y88" i="25"/>
  <c r="W88" i="25"/>
  <c r="AH88" i="25"/>
  <c r="Y154" i="25"/>
  <c r="AI22" i="25"/>
  <c r="W22" i="25"/>
  <c r="AN22" i="25"/>
  <c r="AE22" i="25"/>
  <c r="Y22" i="25"/>
  <c r="Z22" i="25"/>
  <c r="AJ55" i="25"/>
  <c r="Y159" i="26"/>
  <c r="AF159" i="26"/>
  <c r="AN159" i="26"/>
  <c r="X80" i="26"/>
  <c r="AC31" i="25"/>
  <c r="AM31" i="25"/>
  <c r="AK31" i="25"/>
  <c r="AF31" i="25"/>
  <c r="AG177" i="25"/>
  <c r="AA177" i="25"/>
  <c r="AB177" i="25"/>
  <c r="AF177" i="25"/>
  <c r="Z177" i="25"/>
  <c r="AG116" i="25"/>
  <c r="Z116" i="25"/>
  <c r="W116" i="25"/>
  <c r="AL116" i="25"/>
  <c r="AI89" i="25"/>
  <c r="W89" i="25"/>
  <c r="Y89" i="25"/>
  <c r="AK89" i="25"/>
  <c r="Z89" i="25"/>
  <c r="AI30" i="25"/>
  <c r="Y30" i="25"/>
  <c r="AB30" i="25"/>
  <c r="AH30" i="25"/>
  <c r="AK30" i="25"/>
  <c r="AO103" i="25"/>
  <c r="Z103" i="25"/>
  <c r="AK103" i="25"/>
  <c r="AE103" i="25"/>
  <c r="AB103" i="25"/>
  <c r="AF103" i="25"/>
  <c r="W94" i="25"/>
  <c r="AO94" i="25"/>
  <c r="Z94" i="25"/>
  <c r="AC94" i="25"/>
  <c r="AJ115" i="24"/>
  <c r="AG37" i="24"/>
  <c r="AK131" i="24"/>
  <c r="AI131" i="24"/>
  <c r="AH131" i="24"/>
  <c r="AN131" i="24"/>
  <c r="AO23" i="25"/>
  <c r="Z168" i="25"/>
  <c r="AG168" i="25"/>
  <c r="AH168" i="25"/>
  <c r="AM168" i="25"/>
  <c r="AA168" i="25"/>
  <c r="AC135" i="25"/>
  <c r="AK135" i="25"/>
  <c r="X135" i="25"/>
  <c r="W135" i="25"/>
  <c r="AM135" i="25"/>
  <c r="X81" i="25"/>
  <c r="AC81" i="25"/>
  <c r="Y81" i="25"/>
  <c r="Z81" i="25"/>
  <c r="Y87" i="25"/>
  <c r="AE87" i="25"/>
  <c r="AA58" i="25"/>
  <c r="AE58" i="25"/>
  <c r="AK58" i="25"/>
  <c r="AD58" i="25"/>
  <c r="AF58" i="25"/>
  <c r="AN58" i="25"/>
  <c r="AJ143" i="25"/>
  <c r="AI143" i="25"/>
  <c r="AB143" i="25"/>
  <c r="X143" i="25"/>
  <c r="AP66" i="24"/>
  <c r="AB66" i="24" s="1"/>
  <c r="AP127" i="24"/>
  <c r="AF127" i="24" s="1"/>
  <c r="AP45" i="24"/>
  <c r="AI45" i="24" s="1"/>
  <c r="AP10" i="24"/>
  <c r="AM10" i="24" s="1"/>
  <c r="AP146" i="24"/>
  <c r="AK146" i="24" s="1"/>
  <c r="AP137" i="24"/>
  <c r="AG137" i="24" s="1"/>
  <c r="AP17" i="24"/>
  <c r="AD17" i="24" s="1"/>
  <c r="AP174" i="24"/>
  <c r="AG174" i="24" s="1"/>
  <c r="Q174" i="24"/>
  <c r="N174" i="24"/>
  <c r="U174" i="24"/>
  <c r="R174" i="24"/>
  <c r="O174" i="24"/>
  <c r="M174" i="24"/>
  <c r="P174" i="24"/>
  <c r="S174" i="24"/>
  <c r="T174" i="24"/>
  <c r="AP40" i="24"/>
  <c r="X40" i="24" s="1"/>
  <c r="AP171" i="24"/>
  <c r="AI171" i="24" s="1"/>
  <c r="AP145" i="24"/>
  <c r="AI145" i="24" s="1"/>
  <c r="AE15" i="25"/>
  <c r="AC15" i="25"/>
  <c r="AM15" i="25"/>
  <c r="AC108" i="25"/>
  <c r="AJ108" i="25"/>
  <c r="AD108" i="25"/>
  <c r="AH108" i="25"/>
  <c r="AL108" i="25"/>
  <c r="AH146" i="25"/>
  <c r="AA146" i="25"/>
  <c r="X146" i="25"/>
  <c r="AN146" i="25"/>
  <c r="Y146" i="25"/>
  <c r="AP90" i="27"/>
  <c r="AN90" i="27" s="1"/>
  <c r="AP110" i="27"/>
  <c r="AJ110" i="27" s="1"/>
  <c r="AP45" i="27"/>
  <c r="AL45" i="27" s="1"/>
  <c r="AP17" i="27"/>
  <c r="AJ17" i="27" s="1"/>
  <c r="AP142" i="27"/>
  <c r="X142" i="27" s="1"/>
  <c r="AP164" i="27"/>
  <c r="AK164" i="27" s="1"/>
  <c r="AP58" i="27"/>
  <c r="AO58" i="27" s="1"/>
  <c r="AP145" i="27"/>
  <c r="AL145" i="27" s="1"/>
  <c r="AP44" i="27"/>
  <c r="AK44" i="27" s="1"/>
  <c r="AP84" i="27"/>
  <c r="Z84" i="27" s="1"/>
  <c r="AP119" i="27"/>
  <c r="AI119" i="27" s="1"/>
  <c r="AP22" i="27"/>
  <c r="W22" i="27" s="1"/>
  <c r="AP74" i="27"/>
  <c r="Y74" i="27" s="1"/>
  <c r="AP64" i="27"/>
  <c r="AE64" i="27" s="1"/>
  <c r="AP117" i="27"/>
  <c r="AK117" i="27" s="1"/>
  <c r="AP163" i="27"/>
  <c r="AH163" i="27" s="1"/>
  <c r="AP59" i="27"/>
  <c r="AD59" i="27" s="1"/>
  <c r="AP126" i="27"/>
  <c r="AE126" i="27" s="1"/>
  <c r="AP177" i="27"/>
  <c r="AA177" i="27" s="1"/>
  <c r="AP56" i="27"/>
  <c r="AK56" i="27" s="1"/>
  <c r="AP73" i="27"/>
  <c r="AN73" i="27" s="1"/>
  <c r="AP109" i="27"/>
  <c r="X109" i="27" s="1"/>
  <c r="AP153" i="27"/>
  <c r="AD153" i="27" s="1"/>
  <c r="AP132" i="27"/>
  <c r="Y132" i="27" s="1"/>
  <c r="AP11" i="27"/>
  <c r="AI11" i="27" s="1"/>
  <c r="AP127" i="27"/>
  <c r="AN127" i="27" s="1"/>
  <c r="AP67" i="27"/>
  <c r="AG67" i="27" s="1"/>
  <c r="AP18" i="27"/>
  <c r="AM18" i="27" s="1"/>
  <c r="AP134" i="27"/>
  <c r="AP70" i="27"/>
  <c r="AG70" i="27" s="1"/>
  <c r="AP176" i="27"/>
  <c r="AO176" i="27" s="1"/>
  <c r="AP72" i="27"/>
  <c r="AD72" i="27" s="1"/>
  <c r="AP121" i="27"/>
  <c r="AP101" i="27"/>
  <c r="AH101" i="27" s="1"/>
  <c r="AP4" i="27"/>
  <c r="AK4" i="27" s="1"/>
  <c r="AP124" i="27"/>
  <c r="AC124" i="27" s="1"/>
  <c r="AP27" i="27"/>
  <c r="AG27" i="27" s="1"/>
  <c r="AP123" i="27"/>
  <c r="AH123" i="27" s="1"/>
  <c r="AP75" i="27"/>
  <c r="AD75" i="27" s="1"/>
  <c r="AP2" i="27"/>
  <c r="AN2" i="27" s="1"/>
  <c r="AP114" i="27"/>
  <c r="AH114" i="27" s="1"/>
  <c r="AP49" i="27"/>
  <c r="AF49" i="27" s="1"/>
  <c r="AP13" i="27"/>
  <c r="AF13" i="27" s="1"/>
  <c r="AH173" i="25"/>
  <c r="AM173" i="25"/>
  <c r="AG173" i="25"/>
  <c r="AD173" i="25"/>
  <c r="AL173" i="25"/>
  <c r="AJ173" i="25"/>
  <c r="W173" i="25"/>
  <c r="AB98" i="25"/>
  <c r="Z98" i="25"/>
  <c r="J84" i="19"/>
  <c r="F84" i="19"/>
  <c r="G84" i="19"/>
  <c r="I84" i="19"/>
  <c r="D84" i="19"/>
  <c r="C84" i="19"/>
  <c r="E84" i="19"/>
  <c r="K84" i="19"/>
  <c r="H84" i="19"/>
  <c r="C43" i="21"/>
  <c r="H43" i="21"/>
  <c r="G43" i="21"/>
  <c r="I43" i="21"/>
  <c r="K43" i="21"/>
  <c r="E43" i="21"/>
  <c r="J43" i="21"/>
  <c r="F43" i="21"/>
  <c r="D43" i="21"/>
  <c r="H145" i="19"/>
  <c r="I145" i="19"/>
  <c r="D145" i="19"/>
  <c r="F145" i="19"/>
  <c r="G145" i="19"/>
  <c r="C145" i="19"/>
  <c r="E145" i="19"/>
  <c r="J145" i="19"/>
  <c r="K145" i="19"/>
  <c r="F74" i="19"/>
  <c r="E74" i="19"/>
  <c r="H74" i="19"/>
  <c r="G74" i="19"/>
  <c r="J74" i="19"/>
  <c r="C74" i="19"/>
  <c r="K74" i="19"/>
  <c r="D74" i="19"/>
  <c r="I74" i="19"/>
  <c r="H157" i="19"/>
  <c r="D157" i="19"/>
  <c r="E157" i="19"/>
  <c r="I157" i="19"/>
  <c r="G157" i="19"/>
  <c r="C157" i="19"/>
  <c r="F157" i="19"/>
  <c r="J157" i="19"/>
  <c r="K157" i="19"/>
  <c r="D135" i="19"/>
  <c r="H135" i="19"/>
  <c r="C135" i="19"/>
  <c r="G135" i="19"/>
  <c r="J135" i="19"/>
  <c r="I135" i="19"/>
  <c r="F135" i="19"/>
  <c r="K135" i="19"/>
  <c r="E135" i="19"/>
  <c r="K39" i="21"/>
  <c r="J39" i="21"/>
  <c r="C39" i="21"/>
  <c r="H39" i="21"/>
  <c r="F39" i="21"/>
  <c r="G39" i="21"/>
  <c r="I39" i="21"/>
  <c r="E39" i="21"/>
  <c r="D39" i="21"/>
  <c r="I151" i="19"/>
  <c r="D151" i="19"/>
  <c r="H151" i="19"/>
  <c r="K151" i="19"/>
  <c r="J151" i="19"/>
  <c r="F151" i="19"/>
  <c r="C151" i="19"/>
  <c r="E151" i="19"/>
  <c r="G151" i="19"/>
  <c r="E121" i="19"/>
  <c r="C121" i="19"/>
  <c r="H121" i="19"/>
  <c r="I121" i="19"/>
  <c r="G121" i="19"/>
  <c r="F121" i="19"/>
  <c r="J121" i="19"/>
  <c r="K121" i="19"/>
  <c r="D121" i="19"/>
  <c r="D23" i="21"/>
  <c r="G23" i="21"/>
  <c r="F23" i="21"/>
  <c r="J23" i="21"/>
  <c r="E23" i="21"/>
  <c r="I23" i="21"/>
  <c r="K23" i="21"/>
  <c r="C23" i="21"/>
  <c r="H23" i="21"/>
  <c r="K3" i="21"/>
  <c r="D3" i="21"/>
  <c r="E3" i="21"/>
  <c r="I3" i="21"/>
  <c r="J3" i="21"/>
  <c r="C3" i="21"/>
  <c r="F3" i="21"/>
  <c r="G3" i="21"/>
  <c r="H3" i="21"/>
  <c r="E49" i="21"/>
  <c r="J49" i="21"/>
  <c r="D49" i="21"/>
  <c r="I49" i="21"/>
  <c r="C49" i="21"/>
  <c r="H49" i="21"/>
  <c r="F49" i="21"/>
  <c r="G49" i="21"/>
  <c r="K49" i="21"/>
  <c r="E63" i="19"/>
  <c r="C63" i="19"/>
  <c r="G63" i="19"/>
  <c r="D63" i="19"/>
  <c r="H63" i="19"/>
  <c r="J63" i="19"/>
  <c r="I63" i="19"/>
  <c r="F63" i="19"/>
  <c r="K63" i="19"/>
  <c r="I141" i="19"/>
  <c r="G141" i="19"/>
  <c r="E141" i="19"/>
  <c r="F141" i="19"/>
  <c r="K141" i="19"/>
  <c r="J141" i="19"/>
  <c r="C141" i="19"/>
  <c r="D141" i="19"/>
  <c r="H141" i="19"/>
  <c r="J177" i="19"/>
  <c r="D177" i="19"/>
  <c r="E177" i="19"/>
  <c r="C177" i="19"/>
  <c r="H177" i="19"/>
  <c r="I177" i="19"/>
  <c r="G177" i="19"/>
  <c r="K177" i="19"/>
  <c r="F177" i="19"/>
  <c r="G119" i="19"/>
  <c r="D119" i="19"/>
  <c r="H119" i="19"/>
  <c r="C119" i="19"/>
  <c r="J119" i="19"/>
  <c r="F119" i="19"/>
  <c r="K119" i="19"/>
  <c r="I119" i="19"/>
  <c r="E119" i="19"/>
  <c r="T113" i="24"/>
  <c r="N113" i="24"/>
  <c r="U113" i="24"/>
  <c r="O113" i="24"/>
  <c r="P113" i="24"/>
  <c r="M113" i="24"/>
  <c r="R113" i="24"/>
  <c r="S113" i="24"/>
  <c r="Q113" i="24"/>
  <c r="AP113" i="24"/>
  <c r="W113" i="24" s="1"/>
  <c r="AP73" i="24"/>
  <c r="AP110" i="24"/>
  <c r="AH110" i="24" s="1"/>
  <c r="AP120" i="24"/>
  <c r="AP177" i="24"/>
  <c r="AB177" i="24" s="1"/>
  <c r="AP8" i="24"/>
  <c r="AB8" i="24" s="1"/>
  <c r="AP111" i="24"/>
  <c r="AK111" i="24" s="1"/>
  <c r="S111" i="24"/>
  <c r="O111" i="24"/>
  <c r="N111" i="24"/>
  <c r="Q111" i="24"/>
  <c r="P111" i="24"/>
  <c r="U111" i="24"/>
  <c r="T111" i="24"/>
  <c r="R111" i="24"/>
  <c r="M111" i="24"/>
  <c r="P78" i="24"/>
  <c r="T78" i="24"/>
  <c r="M78" i="24"/>
  <c r="Q78" i="24"/>
  <c r="N78" i="24"/>
  <c r="R78" i="24"/>
  <c r="U78" i="24"/>
  <c r="S78" i="24"/>
  <c r="O78" i="24"/>
  <c r="AP78" i="24"/>
  <c r="AP152" i="24"/>
  <c r="AC152" i="24" s="1"/>
  <c r="AP82" i="24"/>
  <c r="Z82" i="24" s="1"/>
  <c r="AP59" i="24"/>
  <c r="AN59" i="24" s="1"/>
  <c r="N59" i="24"/>
  <c r="Q59" i="24"/>
  <c r="S59" i="24"/>
  <c r="O59" i="24"/>
  <c r="U59" i="24"/>
  <c r="R59" i="24"/>
  <c r="M59" i="24"/>
  <c r="P59" i="24"/>
  <c r="T59" i="24"/>
  <c r="AP81" i="24"/>
  <c r="AA81" i="24" s="1"/>
  <c r="N7" i="24"/>
  <c r="M7" i="24"/>
  <c r="T7" i="24"/>
  <c r="S7" i="24"/>
  <c r="AP7" i="24"/>
  <c r="AH7" i="24" s="1"/>
  <c r="R7" i="24"/>
  <c r="P7" i="24"/>
  <c r="O7" i="24"/>
  <c r="Q7" i="24"/>
  <c r="U7" i="24"/>
  <c r="AN15" i="25"/>
  <c r="AI15" i="25"/>
  <c r="AH15" i="25"/>
  <c r="W15" i="25"/>
  <c r="W108" i="25"/>
  <c r="X108" i="25"/>
  <c r="AB108" i="25"/>
  <c r="AI108" i="25"/>
  <c r="AE108" i="25"/>
  <c r="AI146" i="25"/>
  <c r="AG146" i="25"/>
  <c r="AF146" i="25"/>
  <c r="AK146" i="25"/>
  <c r="Z146" i="25"/>
  <c r="AP34" i="27"/>
  <c r="AN34" i="27" s="1"/>
  <c r="AP57" i="27"/>
  <c r="AJ57" i="27" s="1"/>
  <c r="AP165" i="27"/>
  <c r="AP88" i="27"/>
  <c r="AH88" i="27" s="1"/>
  <c r="AP78" i="27"/>
  <c r="AK78" i="27" s="1"/>
  <c r="AP159" i="27"/>
  <c r="AA159" i="27" s="1"/>
  <c r="AP136" i="27"/>
  <c r="AI136" i="27" s="1"/>
  <c r="AP40" i="27"/>
  <c r="AB40" i="27" s="1"/>
  <c r="AP169" i="27"/>
  <c r="Z169" i="27" s="1"/>
  <c r="AP43" i="27"/>
  <c r="AP170" i="27"/>
  <c r="AP41" i="27"/>
  <c r="AP15" i="27"/>
  <c r="AI15" i="27" s="1"/>
  <c r="AP69" i="27"/>
  <c r="AB69" i="27" s="1"/>
  <c r="AP116" i="27"/>
  <c r="AH116" i="27" s="1"/>
  <c r="AP135" i="27"/>
  <c r="AP38" i="27"/>
  <c r="AK38" i="27" s="1"/>
  <c r="AP94" i="27"/>
  <c r="AC94" i="27" s="1"/>
  <c r="AP152" i="27"/>
  <c r="Y152" i="27" s="1"/>
  <c r="AP31" i="27"/>
  <c r="Z31" i="27" s="1"/>
  <c r="AP24" i="27"/>
  <c r="AD24" i="27" s="1"/>
  <c r="AP61" i="27"/>
  <c r="AH61" i="27" s="1"/>
  <c r="AP89" i="27"/>
  <c r="AG89" i="27" s="1"/>
  <c r="AP108" i="27"/>
  <c r="AN108" i="27" s="1"/>
  <c r="AP171" i="27"/>
  <c r="AD171" i="27" s="1"/>
  <c r="AP115" i="27"/>
  <c r="AP55" i="27"/>
  <c r="AH55" i="27" s="1"/>
  <c r="AP6" i="27"/>
  <c r="AP118" i="27"/>
  <c r="AL118" i="27" s="1"/>
  <c r="AP54" i="27"/>
  <c r="AJ54" i="27" s="1"/>
  <c r="AP144" i="27"/>
  <c r="AJ144" i="27" s="1"/>
  <c r="AP47" i="27"/>
  <c r="AK47" i="27" s="1"/>
  <c r="AP16" i="27"/>
  <c r="AC16" i="27" s="1"/>
  <c r="AP77" i="27"/>
  <c r="Z77" i="27" s="1"/>
  <c r="AP137" i="27"/>
  <c r="AN137" i="27" s="1"/>
  <c r="AP100" i="27"/>
  <c r="AF100" i="27" s="1"/>
  <c r="AP3" i="27"/>
  <c r="AP111" i="27"/>
  <c r="AO111" i="27" s="1"/>
  <c r="AP63" i="27"/>
  <c r="X63" i="27" s="1"/>
  <c r="AP162" i="27"/>
  <c r="AI162" i="27" s="1"/>
  <c r="AP98" i="27"/>
  <c r="AM98" i="27" s="1"/>
  <c r="AP33" i="27"/>
  <c r="X33" i="27" s="1"/>
  <c r="AC98" i="25"/>
  <c r="AK70" i="25"/>
  <c r="X70" i="25"/>
  <c r="AH70" i="25"/>
  <c r="AO70" i="25"/>
  <c r="AN70" i="25"/>
  <c r="Y70" i="25"/>
  <c r="AD70" i="25"/>
  <c r="AB70" i="25"/>
  <c r="AJ70" i="25"/>
  <c r="AE70" i="25"/>
  <c r="AG70" i="25"/>
  <c r="AM70" i="25"/>
  <c r="AF70" i="25"/>
  <c r="H77" i="19"/>
  <c r="G77" i="19"/>
  <c r="E77" i="19"/>
  <c r="K77" i="19"/>
  <c r="C77" i="19"/>
  <c r="J77" i="19"/>
  <c r="F77" i="19"/>
  <c r="D77" i="19"/>
  <c r="I77" i="19"/>
  <c r="C149" i="19"/>
  <c r="E149" i="19"/>
  <c r="G149" i="19"/>
  <c r="H149" i="19"/>
  <c r="F149" i="19"/>
  <c r="K149" i="19"/>
  <c r="J149" i="19"/>
  <c r="D149" i="19"/>
  <c r="I149" i="19"/>
  <c r="K78" i="19"/>
  <c r="H78" i="19"/>
  <c r="I78" i="19"/>
  <c r="C78" i="19"/>
  <c r="G78" i="19"/>
  <c r="J78" i="19"/>
  <c r="F78" i="19"/>
  <c r="D78" i="19"/>
  <c r="E78" i="19"/>
  <c r="J71" i="19"/>
  <c r="C71" i="19"/>
  <c r="D71" i="19"/>
  <c r="E71" i="19"/>
  <c r="I71" i="19"/>
  <c r="G71" i="19"/>
  <c r="F71" i="19"/>
  <c r="H71" i="19"/>
  <c r="K71" i="19"/>
  <c r="H17" i="21"/>
  <c r="I17" i="21"/>
  <c r="C17" i="21"/>
  <c r="K17" i="21"/>
  <c r="E17" i="21"/>
  <c r="J17" i="21"/>
  <c r="G17" i="21"/>
  <c r="D17" i="21"/>
  <c r="F17" i="21"/>
  <c r="G57" i="19"/>
  <c r="H57" i="19"/>
  <c r="J57" i="19"/>
  <c r="I57" i="19"/>
  <c r="F57" i="19"/>
  <c r="C57" i="19"/>
  <c r="D57" i="19"/>
  <c r="K57" i="19"/>
  <c r="E57" i="19"/>
  <c r="I148" i="19"/>
  <c r="D148" i="19"/>
  <c r="J148" i="19"/>
  <c r="K148" i="19"/>
  <c r="F148" i="19"/>
  <c r="G148" i="19"/>
  <c r="E148" i="19"/>
  <c r="C148" i="19"/>
  <c r="H148" i="19"/>
  <c r="K61" i="19"/>
  <c r="G61" i="19"/>
  <c r="I61" i="19"/>
  <c r="E61" i="19"/>
  <c r="J61" i="19"/>
  <c r="F61" i="19"/>
  <c r="H61" i="19"/>
  <c r="D61" i="19"/>
  <c r="C61" i="19"/>
  <c r="J164" i="19"/>
  <c r="K164" i="19"/>
  <c r="C164" i="19"/>
  <c r="F164" i="19"/>
  <c r="H164" i="19"/>
  <c r="D164" i="19"/>
  <c r="E164" i="19"/>
  <c r="G164" i="19"/>
  <c r="I164" i="19"/>
  <c r="C27" i="21"/>
  <c r="K27" i="21"/>
  <c r="I27" i="21"/>
  <c r="F27" i="21"/>
  <c r="J27" i="21"/>
  <c r="G27" i="21"/>
  <c r="D27" i="21"/>
  <c r="E27" i="21"/>
  <c r="H27" i="21"/>
  <c r="E15" i="21"/>
  <c r="F15" i="21"/>
  <c r="I15" i="21"/>
  <c r="J15" i="21"/>
  <c r="D15" i="21"/>
  <c r="K15" i="21"/>
  <c r="H15" i="21"/>
  <c r="C15" i="21"/>
  <c r="G15" i="21"/>
  <c r="C86" i="19"/>
  <c r="H86" i="19"/>
  <c r="E86" i="19"/>
  <c r="G86" i="19"/>
  <c r="F86" i="19"/>
  <c r="I86" i="19"/>
  <c r="J86" i="19"/>
  <c r="K86" i="19"/>
  <c r="D86" i="19"/>
  <c r="F100" i="19"/>
  <c r="J100" i="19"/>
  <c r="K100" i="19"/>
  <c r="D100" i="19"/>
  <c r="E100" i="19"/>
  <c r="G100" i="19"/>
  <c r="I100" i="19"/>
  <c r="C100" i="19"/>
  <c r="H100" i="19"/>
  <c r="J137" i="19"/>
  <c r="D137" i="19"/>
  <c r="C137" i="19"/>
  <c r="H137" i="19"/>
  <c r="E137" i="19"/>
  <c r="F137" i="19"/>
  <c r="I137" i="19"/>
  <c r="G137" i="19"/>
  <c r="K137" i="19"/>
  <c r="G7" i="21"/>
  <c r="C7" i="21"/>
  <c r="I7" i="21"/>
  <c r="D7" i="21"/>
  <c r="E7" i="21"/>
  <c r="J7" i="21"/>
  <c r="F7" i="21"/>
  <c r="K7" i="21"/>
  <c r="H7" i="21"/>
  <c r="F70" i="19"/>
  <c r="K70" i="19"/>
  <c r="J70" i="19"/>
  <c r="D70" i="19"/>
  <c r="E70" i="19"/>
  <c r="H70" i="19"/>
  <c r="C70" i="19"/>
  <c r="G70" i="19"/>
  <c r="I70" i="19"/>
  <c r="H33" i="21"/>
  <c r="C33" i="21"/>
  <c r="I33" i="21"/>
  <c r="J33" i="21"/>
  <c r="D33" i="21"/>
  <c r="G33" i="21"/>
  <c r="E33" i="21"/>
  <c r="K33" i="21"/>
  <c r="F33" i="21"/>
  <c r="AF6" i="24"/>
  <c r="AI6" i="24"/>
  <c r="AM6" i="24"/>
  <c r="W6" i="24"/>
  <c r="AG90" i="24"/>
  <c r="AE90" i="24"/>
  <c r="AI90" i="24"/>
  <c r="AM90" i="24"/>
  <c r="AF7" i="25"/>
  <c r="Y7" i="25"/>
  <c r="AA20" i="25"/>
  <c r="AO20" i="25"/>
  <c r="AN20" i="25"/>
  <c r="X101" i="25"/>
  <c r="AF101" i="25"/>
  <c r="AK101" i="25"/>
  <c r="AD101" i="25"/>
  <c r="AN101" i="25"/>
  <c r="AM71" i="25"/>
  <c r="AH75" i="25"/>
  <c r="AK75" i="25"/>
  <c r="Z75" i="25"/>
  <c r="Z43" i="26"/>
  <c r="Y43" i="26"/>
  <c r="AN43" i="26"/>
  <c r="AI43" i="26"/>
  <c r="AB125" i="25"/>
  <c r="AJ125" i="25"/>
  <c r="W125" i="25"/>
  <c r="X69" i="25"/>
  <c r="AJ69" i="25"/>
  <c r="AM69" i="25"/>
  <c r="AH69" i="25"/>
  <c r="AN139" i="25"/>
  <c r="AD139" i="25"/>
  <c r="AK139" i="25"/>
  <c r="Y139" i="25"/>
  <c r="AJ56" i="25"/>
  <c r="AK56" i="25"/>
  <c r="AB56" i="25"/>
  <c r="Y171" i="26"/>
  <c r="AH171" i="26"/>
  <c r="AE171" i="26"/>
  <c r="AB171" i="26"/>
  <c r="AI171" i="26"/>
  <c r="AI73" i="25"/>
  <c r="AA73" i="25"/>
  <c r="AN73" i="25"/>
  <c r="AA142" i="25"/>
  <c r="AE142" i="25"/>
  <c r="AB142" i="25"/>
  <c r="AN142" i="25"/>
  <c r="AL142" i="25"/>
  <c r="AK142" i="25"/>
  <c r="AD147" i="25"/>
  <c r="X112" i="24"/>
  <c r="AE158" i="25"/>
  <c r="Z158" i="25"/>
  <c r="AC158" i="25"/>
  <c r="W158" i="25"/>
  <c r="AO158" i="25"/>
  <c r="AI158" i="25"/>
  <c r="AB6" i="25"/>
  <c r="AD6" i="25"/>
  <c r="AA6" i="25"/>
  <c r="AE93" i="25"/>
  <c r="AB145" i="25"/>
  <c r="X145" i="25"/>
  <c r="AL145" i="25"/>
  <c r="AF125" i="24"/>
  <c r="AI125" i="24"/>
  <c r="AC86" i="24"/>
  <c r="AK86" i="24"/>
  <c r="AF150" i="24"/>
  <c r="X150" i="24"/>
  <c r="AD163" i="25"/>
  <c r="X163" i="25"/>
  <c r="AG163" i="25"/>
  <c r="AI163" i="25"/>
  <c r="AF163" i="25"/>
  <c r="AC110" i="25"/>
  <c r="AH127" i="25"/>
  <c r="AC127" i="25"/>
  <c r="AD127" i="25"/>
  <c r="W127" i="25"/>
  <c r="AK60" i="25"/>
  <c r="Y60" i="25"/>
  <c r="AM60" i="25"/>
  <c r="AI60" i="25"/>
  <c r="AG137" i="25"/>
  <c r="AA137" i="25"/>
  <c r="AF137" i="25"/>
  <c r="AM74" i="25"/>
  <c r="AH74" i="25"/>
  <c r="AL74" i="25"/>
  <c r="AF21" i="25"/>
  <c r="X21" i="25"/>
  <c r="AL21" i="25"/>
  <c r="AK21" i="25"/>
  <c r="AJ42" i="25"/>
  <c r="AE164" i="26"/>
  <c r="AI164" i="26"/>
  <c r="AH164" i="26"/>
  <c r="AO164" i="26"/>
  <c r="Y141" i="25"/>
  <c r="AD88" i="25"/>
  <c r="W154" i="25"/>
  <c r="AD154" i="25"/>
  <c r="X22" i="25"/>
  <c r="AH22" i="25"/>
  <c r="AJ22" i="25"/>
  <c r="AO22" i="25"/>
  <c r="AL80" i="26"/>
  <c r="AE31" i="25"/>
  <c r="AG31" i="25"/>
  <c r="X31" i="25"/>
  <c r="AM177" i="25"/>
  <c r="AN177" i="25"/>
  <c r="AD177" i="25"/>
  <c r="AO177" i="25"/>
  <c r="AC116" i="25"/>
  <c r="AN116" i="25"/>
  <c r="Y116" i="25"/>
  <c r="AH116" i="25"/>
  <c r="AD116" i="25"/>
  <c r="AB89" i="25"/>
  <c r="AN89" i="25"/>
  <c r="AJ89" i="25"/>
  <c r="W30" i="25"/>
  <c r="AG30" i="25"/>
  <c r="AD30" i="25"/>
  <c r="AN30" i="25"/>
  <c r="AA103" i="25"/>
  <c r="AD103" i="25"/>
  <c r="AI94" i="25"/>
  <c r="AG94" i="25"/>
  <c r="AM94" i="25"/>
  <c r="AB94" i="25"/>
  <c r="AK94" i="25"/>
  <c r="AH115" i="24"/>
  <c r="X37" i="24"/>
  <c r="AF131" i="24"/>
  <c r="AM131" i="24"/>
  <c r="Z131" i="24"/>
  <c r="AC23" i="25"/>
  <c r="AC168" i="25"/>
  <c r="AN168" i="25"/>
  <c r="AO168" i="25"/>
  <c r="AE168" i="25"/>
  <c r="Y135" i="25"/>
  <c r="AG135" i="25"/>
  <c r="AE135" i="25"/>
  <c r="AE81" i="25"/>
  <c r="AG81" i="25"/>
  <c r="AF81" i="25"/>
  <c r="AD87" i="25"/>
  <c r="AC87" i="25"/>
  <c r="AI87" i="25"/>
  <c r="AD169" i="25"/>
  <c r="AI169" i="25"/>
  <c r="Y58" i="25"/>
  <c r="AG58" i="25"/>
  <c r="AC58" i="25"/>
  <c r="AH58" i="25"/>
  <c r="AP130" i="24"/>
  <c r="AH130" i="24" s="1"/>
  <c r="AP160" i="24"/>
  <c r="W160" i="24" s="1"/>
  <c r="S48" i="24"/>
  <c r="T48" i="24"/>
  <c r="M48" i="24"/>
  <c r="N48" i="24"/>
  <c r="O48" i="24"/>
  <c r="AP48" i="24"/>
  <c r="U48" i="24"/>
  <c r="Q48" i="24"/>
  <c r="P48" i="24"/>
  <c r="R48" i="24"/>
  <c r="AP139" i="24"/>
  <c r="AP55" i="24"/>
  <c r="AM55" i="24" s="1"/>
  <c r="AP169" i="24"/>
  <c r="AM169" i="24" s="1"/>
  <c r="AP88" i="24"/>
  <c r="AA88" i="24" s="1"/>
  <c r="N142" i="24"/>
  <c r="S142" i="24"/>
  <c r="O142" i="24"/>
  <c r="R142" i="24"/>
  <c r="M142" i="24"/>
  <c r="U142" i="24"/>
  <c r="P142" i="24"/>
  <c r="T142" i="24"/>
  <c r="Q142" i="24"/>
  <c r="AP142" i="24"/>
  <c r="AP16" i="24"/>
  <c r="AL16" i="24" s="1"/>
  <c r="AP93" i="27"/>
  <c r="AP95" i="27"/>
  <c r="Z95" i="27" s="1"/>
  <c r="AP97" i="27"/>
  <c r="AL97" i="27" s="1"/>
  <c r="AP65" i="27"/>
  <c r="AP10" i="27"/>
  <c r="AJ10" i="27" s="1"/>
  <c r="AP141" i="27"/>
  <c r="AP48" i="27"/>
  <c r="AK48" i="27" s="1"/>
  <c r="AP175" i="27"/>
  <c r="AN175" i="27" s="1"/>
  <c r="AP71" i="27"/>
  <c r="AF71" i="27" s="1"/>
  <c r="AP138" i="27"/>
  <c r="AC138" i="27" s="1"/>
  <c r="AP68" i="27"/>
  <c r="AP107" i="27"/>
  <c r="AK107" i="27" s="1"/>
  <c r="AP14" i="27"/>
  <c r="AB14" i="27" s="1"/>
  <c r="AP62" i="27"/>
  <c r="AB62" i="27" s="1"/>
  <c r="AP128" i="27"/>
  <c r="AK128" i="27" s="1"/>
  <c r="AP7" i="27"/>
  <c r="AI7" i="27" s="1"/>
  <c r="AP157" i="27"/>
  <c r="AK157" i="27" s="1"/>
  <c r="AP36" i="27"/>
  <c r="AH36" i="27" s="1"/>
  <c r="AP32" i="27"/>
  <c r="AF32" i="27" s="1"/>
  <c r="AP60" i="27"/>
  <c r="AM60" i="27" s="1"/>
  <c r="AP155" i="27"/>
  <c r="Z155" i="27" s="1"/>
  <c r="AP103" i="27"/>
  <c r="Z103" i="27" s="1"/>
  <c r="AP42" i="27"/>
  <c r="AP166" i="27"/>
  <c r="AO166" i="27" s="1"/>
  <c r="AP102" i="27"/>
  <c r="AF102" i="27" s="1"/>
  <c r="AP37" i="27"/>
  <c r="W37" i="27" s="1"/>
  <c r="AP120" i="27"/>
  <c r="AP23" i="27"/>
  <c r="AE23" i="27" s="1"/>
  <c r="AP149" i="27"/>
  <c r="AP53" i="27"/>
  <c r="AP8" i="27"/>
  <c r="AD8" i="27" s="1"/>
  <c r="AP76" i="27"/>
  <c r="AP167" i="27"/>
  <c r="AI167" i="27" s="1"/>
  <c r="AP99" i="27"/>
  <c r="AJ99" i="27" s="1"/>
  <c r="AP50" i="27"/>
  <c r="AL50" i="27" s="1"/>
  <c r="AP146" i="27"/>
  <c r="AC146" i="27" s="1"/>
  <c r="AP82" i="27"/>
  <c r="AM82" i="27" s="1"/>
  <c r="AP52" i="28"/>
  <c r="AC52" i="28" s="1"/>
  <c r="AL98" i="25"/>
  <c r="D165" i="19"/>
  <c r="F165" i="19"/>
  <c r="I165" i="19"/>
  <c r="J165" i="19"/>
  <c r="H165" i="19"/>
  <c r="G165" i="19"/>
  <c r="C165" i="19"/>
  <c r="K165" i="19"/>
  <c r="E165" i="19"/>
  <c r="F113" i="19"/>
  <c r="C113" i="19"/>
  <c r="E113" i="19"/>
  <c r="K113" i="19"/>
  <c r="J113" i="19"/>
  <c r="D113" i="19"/>
  <c r="I113" i="19"/>
  <c r="G113" i="19"/>
  <c r="H113" i="19"/>
  <c r="F31" i="21"/>
  <c r="E31" i="21"/>
  <c r="J31" i="21"/>
  <c r="G31" i="21"/>
  <c r="D31" i="21"/>
  <c r="I31" i="21"/>
  <c r="K31" i="21"/>
  <c r="C31" i="21"/>
  <c r="H31" i="21"/>
  <c r="D153" i="19"/>
  <c r="C153" i="19"/>
  <c r="F153" i="19"/>
  <c r="J153" i="19"/>
  <c r="G153" i="19"/>
  <c r="K153" i="19"/>
  <c r="H153" i="19"/>
  <c r="E153" i="19"/>
  <c r="I153" i="19"/>
  <c r="E73" i="19"/>
  <c r="D73" i="19"/>
  <c r="C73" i="19"/>
  <c r="G73" i="19"/>
  <c r="F73" i="19"/>
  <c r="H73" i="19"/>
  <c r="K73" i="19"/>
  <c r="J73" i="19"/>
  <c r="I73" i="19"/>
  <c r="F35" i="21"/>
  <c r="D35" i="21"/>
  <c r="H35" i="21"/>
  <c r="E35" i="21"/>
  <c r="J35" i="21"/>
  <c r="I35" i="21"/>
  <c r="G35" i="21"/>
  <c r="K35" i="21"/>
  <c r="C35" i="21"/>
  <c r="C89" i="19"/>
  <c r="I89" i="19"/>
  <c r="K89" i="19"/>
  <c r="H89" i="19"/>
  <c r="J89" i="19"/>
  <c r="F89" i="19"/>
  <c r="G89" i="19"/>
  <c r="D89" i="19"/>
  <c r="E89" i="19"/>
  <c r="F19" i="21"/>
  <c r="D19" i="21"/>
  <c r="J19" i="21"/>
  <c r="K19" i="21"/>
  <c r="I19" i="21"/>
  <c r="E19" i="21"/>
  <c r="H19" i="21"/>
  <c r="C19" i="21"/>
  <c r="G19" i="21"/>
  <c r="C54" i="19"/>
  <c r="H54" i="19"/>
  <c r="G54" i="19"/>
  <c r="F54" i="19"/>
  <c r="I54" i="19"/>
  <c r="E54" i="19"/>
  <c r="J54" i="19"/>
  <c r="K54" i="19"/>
  <c r="D54" i="19"/>
  <c r="C47" i="21"/>
  <c r="G47" i="21"/>
  <c r="J47" i="21"/>
  <c r="D47" i="21"/>
  <c r="H47" i="21"/>
  <c r="I47" i="21"/>
  <c r="E47" i="21"/>
  <c r="F47" i="21"/>
  <c r="K47" i="21"/>
  <c r="J81" i="19"/>
  <c r="D81" i="19"/>
  <c r="C81" i="19"/>
  <c r="H81" i="19"/>
  <c r="I81" i="19"/>
  <c r="G81" i="19"/>
  <c r="K81" i="19"/>
  <c r="E81" i="19"/>
  <c r="F81" i="19"/>
  <c r="C166" i="19"/>
  <c r="H166" i="19"/>
  <c r="G166" i="19"/>
  <c r="I166" i="19"/>
  <c r="E166" i="19"/>
  <c r="K166" i="19"/>
  <c r="D166" i="19"/>
  <c r="F166" i="19"/>
  <c r="J166" i="19"/>
  <c r="J52" i="21"/>
  <c r="E52" i="21"/>
  <c r="K52" i="21"/>
  <c r="D52" i="21"/>
  <c r="I52" i="21"/>
  <c r="F52" i="21"/>
  <c r="H52" i="21"/>
  <c r="G52" i="21"/>
  <c r="C52" i="21"/>
  <c r="I11" i="21"/>
  <c r="J11" i="21"/>
  <c r="H11" i="21"/>
  <c r="D11" i="21"/>
  <c r="E11" i="21"/>
  <c r="F11" i="21"/>
  <c r="C11" i="21"/>
  <c r="G11" i="21"/>
  <c r="K11" i="21"/>
  <c r="F53" i="19"/>
  <c r="K53" i="19"/>
  <c r="J53" i="19"/>
  <c r="D53" i="19"/>
  <c r="I53" i="19"/>
  <c r="C53" i="19"/>
  <c r="G53" i="19"/>
  <c r="E53" i="19"/>
  <c r="H53" i="19"/>
  <c r="C102" i="19"/>
  <c r="H102" i="19"/>
  <c r="G102" i="19"/>
  <c r="F102" i="19"/>
  <c r="J102" i="19"/>
  <c r="I102" i="19"/>
  <c r="K102" i="19"/>
  <c r="D102" i="19"/>
  <c r="E102" i="19"/>
  <c r="J116" i="19"/>
  <c r="G116" i="19"/>
  <c r="K116" i="19"/>
  <c r="C116" i="19"/>
  <c r="H116" i="19"/>
  <c r="E116" i="19"/>
  <c r="F116" i="19"/>
  <c r="I116" i="19"/>
  <c r="D116" i="19"/>
  <c r="AP31" i="24"/>
  <c r="AP63" i="24"/>
  <c r="AB63" i="24" s="1"/>
  <c r="AP46" i="24"/>
  <c r="AM46" i="24" s="1"/>
  <c r="AP96" i="24"/>
  <c r="Z96" i="24" s="1"/>
  <c r="AP126" i="24"/>
  <c r="AI126" i="24" s="1"/>
  <c r="AP75" i="24"/>
  <c r="AP105" i="24"/>
  <c r="AM105" i="24" s="1"/>
  <c r="AP23" i="24"/>
  <c r="AK23" i="24" s="1"/>
  <c r="U79" i="24"/>
  <c r="S79" i="24"/>
  <c r="T79" i="24"/>
  <c r="N79" i="24"/>
  <c r="R79" i="24"/>
  <c r="O79" i="24"/>
  <c r="M79" i="24"/>
  <c r="Q79" i="24"/>
  <c r="P79" i="24"/>
  <c r="AP79" i="24"/>
  <c r="AP128" i="24"/>
  <c r="AE128" i="24" s="1"/>
  <c r="AA15" i="25"/>
  <c r="Z15" i="25"/>
  <c r="Y15" i="25"/>
  <c r="Z108" i="25"/>
  <c r="AF108" i="25"/>
  <c r="AK108" i="25"/>
  <c r="AO108" i="25"/>
  <c r="W146" i="25"/>
  <c r="AE146" i="25"/>
  <c r="AB146" i="25"/>
  <c r="AL146" i="25"/>
  <c r="AP131" i="27"/>
  <c r="AL131" i="27" s="1"/>
  <c r="AP151" i="27"/>
  <c r="AJ151" i="27" s="1"/>
  <c r="AP174" i="27"/>
  <c r="AA174" i="27" s="1"/>
  <c r="AP154" i="27"/>
  <c r="AN154" i="27" s="1"/>
  <c r="AP92" i="27"/>
  <c r="AF92" i="27" s="1"/>
  <c r="AP81" i="27"/>
  <c r="AN81" i="27" s="1"/>
  <c r="AP122" i="27"/>
  <c r="AN122" i="27" s="1"/>
  <c r="AP39" i="27"/>
  <c r="AA39" i="27" s="1"/>
  <c r="AP85" i="27"/>
  <c r="Z85" i="27" s="1"/>
  <c r="AP140" i="27"/>
  <c r="AK140" i="27" s="1"/>
  <c r="AP147" i="27"/>
  <c r="AP46" i="27"/>
  <c r="AN46" i="27" s="1"/>
  <c r="AP112" i="27"/>
  <c r="AB112" i="27" s="1"/>
  <c r="AP173" i="27"/>
  <c r="AO173" i="27" s="1"/>
  <c r="AP113" i="27"/>
  <c r="AP19" i="27"/>
  <c r="AI19" i="27" s="1"/>
  <c r="AP83" i="27"/>
  <c r="AB83" i="27" s="1"/>
  <c r="AP158" i="27"/>
  <c r="AM158" i="27" s="1"/>
  <c r="AP21" i="27"/>
  <c r="AP104" i="27"/>
  <c r="AG104" i="27" s="1"/>
  <c r="AP129" i="27"/>
  <c r="AP133" i="27"/>
  <c r="AN133" i="27" s="1"/>
  <c r="AP12" i="27"/>
  <c r="AP156" i="27"/>
  <c r="AB156" i="27" s="1"/>
  <c r="AP35" i="27"/>
  <c r="AO35" i="27" s="1"/>
  <c r="AP143" i="27"/>
  <c r="AB143" i="27" s="1"/>
  <c r="AP79" i="27"/>
  <c r="Z79" i="27" s="1"/>
  <c r="AP30" i="27"/>
  <c r="X30" i="27" s="1"/>
  <c r="AP150" i="27"/>
  <c r="AN150" i="27" s="1"/>
  <c r="AP86" i="27"/>
  <c r="AC86" i="27" s="1"/>
  <c r="AP5" i="27"/>
  <c r="AJ5" i="27" s="1"/>
  <c r="AP96" i="27"/>
  <c r="AN96" i="27" s="1"/>
  <c r="AP125" i="27"/>
  <c r="AA125" i="27" s="1"/>
  <c r="AP28" i="27"/>
  <c r="AG28" i="27" s="1"/>
  <c r="AP148" i="27"/>
  <c r="AE148" i="27" s="1"/>
  <c r="AP51" i="27"/>
  <c r="AM51" i="27" s="1"/>
  <c r="AP139" i="27"/>
  <c r="AL139" i="27" s="1"/>
  <c r="AP87" i="27"/>
  <c r="Z87" i="27" s="1"/>
  <c r="AP26" i="27"/>
  <c r="AP130" i="27"/>
  <c r="AB130" i="27" s="1"/>
  <c r="AP66" i="27"/>
  <c r="AP29" i="27"/>
  <c r="AF29" i="27" s="1"/>
  <c r="AK98" i="25"/>
  <c r="C14" i="21"/>
  <c r="K14" i="21"/>
  <c r="F14" i="21"/>
  <c r="E14" i="21"/>
  <c r="J14" i="21"/>
  <c r="D14" i="21"/>
  <c r="G14" i="21"/>
  <c r="H14" i="21"/>
  <c r="I14" i="21"/>
  <c r="C4" i="21"/>
  <c r="D4" i="21"/>
  <c r="K4" i="21"/>
  <c r="E4" i="21"/>
  <c r="H4" i="21"/>
  <c r="F4" i="21"/>
  <c r="I4" i="21"/>
  <c r="J4" i="21"/>
  <c r="G4" i="21"/>
  <c r="D93" i="19"/>
  <c r="G93" i="19"/>
  <c r="H93" i="19"/>
  <c r="I93" i="19"/>
  <c r="F93" i="19"/>
  <c r="E93" i="19"/>
  <c r="K93" i="19"/>
  <c r="J93" i="19"/>
  <c r="C93" i="19"/>
  <c r="C117" i="19"/>
  <c r="H117" i="19"/>
  <c r="F117" i="19"/>
  <c r="J117" i="19"/>
  <c r="D117" i="19"/>
  <c r="K117" i="19"/>
  <c r="G117" i="19"/>
  <c r="E117" i="19"/>
  <c r="I117" i="19"/>
  <c r="C85" i="19"/>
  <c r="E85" i="19"/>
  <c r="J85" i="19"/>
  <c r="G85" i="19"/>
  <c r="F85" i="19"/>
  <c r="K85" i="19"/>
  <c r="D85" i="19"/>
  <c r="I85" i="19"/>
  <c r="H85" i="19"/>
  <c r="D118" i="19"/>
  <c r="H118" i="19"/>
  <c r="K118" i="19"/>
  <c r="F118" i="19"/>
  <c r="G118" i="19"/>
  <c r="E118" i="19"/>
  <c r="J118" i="19"/>
  <c r="I118" i="19"/>
  <c r="C118" i="19"/>
  <c r="E133" i="19"/>
  <c r="H133" i="19"/>
  <c r="I133" i="19"/>
  <c r="C133" i="19"/>
  <c r="J133" i="19"/>
  <c r="G133" i="19"/>
  <c r="F133" i="19"/>
  <c r="D133" i="19"/>
  <c r="K133" i="19"/>
  <c r="E150" i="19"/>
  <c r="F150" i="19"/>
  <c r="J150" i="19"/>
  <c r="H150" i="19"/>
  <c r="D150" i="19"/>
  <c r="G150" i="19"/>
  <c r="C150" i="19"/>
  <c r="I150" i="19"/>
  <c r="K150" i="19"/>
  <c r="K55" i="19"/>
  <c r="F55" i="19"/>
  <c r="D55" i="19"/>
  <c r="I55" i="19"/>
  <c r="J55" i="19"/>
  <c r="G55" i="19"/>
  <c r="C55" i="19"/>
  <c r="H55" i="19"/>
  <c r="E55" i="19"/>
  <c r="J125" i="19"/>
  <c r="D125" i="19"/>
  <c r="I125" i="19"/>
  <c r="C125" i="19"/>
  <c r="H125" i="19"/>
  <c r="E125" i="19"/>
  <c r="G125" i="19"/>
  <c r="K125" i="19"/>
  <c r="F125" i="19"/>
  <c r="E161" i="19"/>
  <c r="F161" i="19"/>
  <c r="K161" i="19"/>
  <c r="I161" i="19"/>
  <c r="J161" i="19"/>
  <c r="D161" i="19"/>
  <c r="H161" i="19"/>
  <c r="C161" i="19"/>
  <c r="G161" i="19"/>
  <c r="K87" i="19"/>
  <c r="F87" i="19"/>
  <c r="D87" i="19"/>
  <c r="E87" i="19"/>
  <c r="J87" i="19"/>
  <c r="G87" i="19"/>
  <c r="H87" i="19"/>
  <c r="I87" i="19"/>
  <c r="C87" i="19"/>
  <c r="J62" i="19"/>
  <c r="D62" i="19"/>
  <c r="I62" i="19"/>
  <c r="C62" i="19"/>
  <c r="H62" i="19"/>
  <c r="E62" i="19"/>
  <c r="F62" i="19"/>
  <c r="K62" i="19"/>
  <c r="G62" i="19"/>
  <c r="I64" i="19"/>
  <c r="D64" i="19"/>
  <c r="C64" i="19"/>
  <c r="G64" i="19"/>
  <c r="J64" i="19"/>
  <c r="H64" i="19"/>
  <c r="F64" i="19"/>
  <c r="E64" i="19"/>
  <c r="K64" i="19"/>
  <c r="J97" i="19"/>
  <c r="D97" i="19"/>
  <c r="E97" i="19"/>
  <c r="C97" i="19"/>
  <c r="H97" i="19"/>
  <c r="I97" i="19"/>
  <c r="G97" i="19"/>
  <c r="K97" i="19"/>
  <c r="F97" i="19"/>
  <c r="G46" i="21"/>
  <c r="E46" i="21"/>
  <c r="F46" i="21"/>
  <c r="K46" i="21"/>
  <c r="D46" i="21"/>
  <c r="I46" i="21"/>
  <c r="H46" i="21"/>
  <c r="J46" i="21"/>
  <c r="C46" i="21"/>
  <c r="H20" i="21"/>
  <c r="I20" i="21"/>
  <c r="F20" i="21"/>
  <c r="J20" i="21"/>
  <c r="K20" i="21"/>
  <c r="D20" i="21"/>
  <c r="C20" i="21"/>
  <c r="G20" i="21"/>
  <c r="E20" i="21"/>
  <c r="S176" i="19"/>
  <c r="M112" i="19"/>
  <c r="N21" i="21"/>
  <c r="S21" i="21"/>
  <c r="T21" i="21"/>
  <c r="U147" i="19"/>
  <c r="M147" i="19"/>
  <c r="R83" i="19"/>
  <c r="T114" i="19"/>
  <c r="P114" i="19"/>
  <c r="Q159" i="19"/>
  <c r="R159" i="19"/>
  <c r="U95" i="19"/>
  <c r="M95" i="19"/>
  <c r="T38" i="21"/>
  <c r="P26" i="21"/>
  <c r="U26" i="21"/>
  <c r="T26" i="21"/>
  <c r="R109" i="19"/>
  <c r="W51" i="26"/>
  <c r="AF142" i="25"/>
  <c r="AG142" i="25"/>
  <c r="U131" i="19"/>
  <c r="P67" i="19"/>
  <c r="T98" i="19"/>
  <c r="M98" i="19"/>
  <c r="N48" i="21"/>
  <c r="R48" i="21"/>
  <c r="AH112" i="24"/>
  <c r="AE112" i="24"/>
  <c r="AB112" i="24"/>
  <c r="AK119" i="25"/>
  <c r="AL119" i="25"/>
  <c r="AF119" i="25"/>
  <c r="AN119" i="25"/>
  <c r="X119" i="25"/>
  <c r="AF145" i="25"/>
  <c r="AH145" i="25"/>
  <c r="AG145" i="25"/>
  <c r="AK145" i="25"/>
  <c r="AK125" i="24"/>
  <c r="AN21" i="24"/>
  <c r="AO86" i="24"/>
  <c r="AJ150" i="24"/>
  <c r="AD34" i="24"/>
  <c r="AN90" i="25"/>
  <c r="AM95" i="24"/>
  <c r="AC155" i="25"/>
  <c r="AD155" i="25"/>
  <c r="W155" i="25"/>
  <c r="AL155" i="25"/>
  <c r="AJ155" i="25"/>
  <c r="AN155" i="25"/>
  <c r="Z67" i="26"/>
  <c r="AN67" i="26"/>
  <c r="AE67" i="26"/>
  <c r="Z24" i="24"/>
  <c r="AI24" i="24"/>
  <c r="AO24" i="24"/>
  <c r="X24" i="24"/>
  <c r="AI118" i="25"/>
  <c r="AJ118" i="25"/>
  <c r="AO118" i="25"/>
  <c r="X118" i="25"/>
  <c r="AF118" i="25"/>
  <c r="AB147" i="24"/>
  <c r="W147" i="24"/>
  <c r="AG147" i="24"/>
  <c r="AN147" i="24"/>
  <c r="Z147" i="24"/>
  <c r="AO27" i="24"/>
  <c r="W27" i="24"/>
  <c r="AA27" i="24"/>
  <c r="AD27" i="24"/>
  <c r="AL27" i="24"/>
  <c r="Z60" i="24"/>
  <c r="AN60" i="24"/>
  <c r="AL60" i="24"/>
  <c r="AE60" i="24"/>
  <c r="Y60" i="24"/>
  <c r="Z92" i="24"/>
  <c r="AC92" i="24"/>
  <c r="X92" i="24"/>
  <c r="AN92" i="24"/>
  <c r="AB92" i="24"/>
  <c r="AC124" i="24"/>
  <c r="AF124" i="24"/>
  <c r="AA124" i="24"/>
  <c r="AK124" i="24"/>
  <c r="AL124" i="24"/>
  <c r="AB156" i="24"/>
  <c r="Y156" i="24"/>
  <c r="AC156" i="24"/>
  <c r="AG156" i="24"/>
  <c r="Z156" i="24"/>
  <c r="Z12" i="24"/>
  <c r="AO12" i="24"/>
  <c r="AI12" i="24"/>
  <c r="AL12" i="24"/>
  <c r="AJ12" i="24"/>
  <c r="Z44" i="24"/>
  <c r="AA44" i="24"/>
  <c r="AC44" i="24"/>
  <c r="AL44" i="24"/>
  <c r="AB44" i="24"/>
  <c r="AN77" i="24"/>
  <c r="AO77" i="24"/>
  <c r="Z77" i="24"/>
  <c r="AI77" i="24"/>
  <c r="AE77" i="24"/>
  <c r="Z109" i="24"/>
  <c r="X109" i="24"/>
  <c r="AB109" i="24"/>
  <c r="AA109" i="24"/>
  <c r="AM109" i="24"/>
  <c r="X141" i="24"/>
  <c r="AO141" i="24"/>
  <c r="Z141" i="24"/>
  <c r="AA141" i="24"/>
  <c r="AE141" i="24"/>
  <c r="Y173" i="24"/>
  <c r="Z173" i="24"/>
  <c r="X173" i="24"/>
  <c r="AM173" i="24"/>
  <c r="AE173" i="24"/>
  <c r="Y53" i="24"/>
  <c r="AD53" i="24"/>
  <c r="AM53" i="24"/>
  <c r="X53" i="24"/>
  <c r="AJ53" i="24"/>
  <c r="AM118" i="24"/>
  <c r="AA118" i="24"/>
  <c r="AE118" i="24"/>
  <c r="AO118" i="24"/>
  <c r="Z118" i="24"/>
  <c r="AL58" i="23"/>
  <c r="AG58" i="23"/>
  <c r="AB58" i="23"/>
  <c r="AE58" i="23"/>
  <c r="AJ58" i="23"/>
  <c r="AD67" i="24"/>
  <c r="Y54" i="24"/>
  <c r="W9" i="24"/>
  <c r="AL138" i="24"/>
  <c r="AA121" i="25"/>
  <c r="AI121" i="25"/>
  <c r="AN121" i="25"/>
  <c r="AO121" i="25"/>
  <c r="AJ78" i="26"/>
  <c r="W78" i="26"/>
  <c r="AI78" i="26"/>
  <c r="AO78" i="26"/>
  <c r="AH78" i="26"/>
  <c r="AE134" i="25"/>
  <c r="AH134" i="25"/>
  <c r="Z134" i="25"/>
  <c r="W33" i="25"/>
  <c r="AA10" i="25"/>
  <c r="X10" i="25"/>
  <c r="Y10" i="25"/>
  <c r="AJ10" i="25"/>
  <c r="AN10" i="25"/>
  <c r="AO167" i="25"/>
  <c r="Z167" i="25"/>
  <c r="AE167" i="25"/>
  <c r="AI167" i="25"/>
  <c r="AA167" i="25"/>
  <c r="AF167" i="25"/>
  <c r="AA53" i="25"/>
  <c r="AK53" i="25"/>
  <c r="AD53" i="25"/>
  <c r="AN53" i="25"/>
  <c r="AH53" i="25"/>
  <c r="AA126" i="25"/>
  <c r="AA115" i="25"/>
  <c r="X115" i="25"/>
  <c r="W115" i="25"/>
  <c r="AL115" i="25"/>
  <c r="AC115" i="25"/>
  <c r="X50" i="26"/>
  <c r="Z50" i="26"/>
  <c r="AL50" i="26"/>
  <c r="AH50" i="26"/>
  <c r="W50" i="26"/>
  <c r="AE50" i="26"/>
  <c r="AJ136" i="25"/>
  <c r="AL136" i="25"/>
  <c r="W136" i="25"/>
  <c r="AG132" i="25"/>
  <c r="Y132" i="25"/>
  <c r="AL132" i="25"/>
  <c r="AH59" i="26"/>
  <c r="W59" i="26"/>
  <c r="X59" i="26"/>
  <c r="AA59" i="26"/>
  <c r="AL130" i="25"/>
  <c r="AK130" i="25"/>
  <c r="AJ170" i="25"/>
  <c r="AD170" i="25"/>
  <c r="Z170" i="25"/>
  <c r="AO170" i="25"/>
  <c r="AD123" i="25"/>
  <c r="AA148" i="25"/>
  <c r="R112" i="19"/>
  <c r="Q21" i="21"/>
  <c r="P21" i="21"/>
  <c r="N83" i="19"/>
  <c r="N114" i="19"/>
  <c r="M114" i="19"/>
  <c r="T95" i="19"/>
  <c r="R38" i="21"/>
  <c r="Q38" i="21"/>
  <c r="Q109" i="19"/>
  <c r="P109" i="19"/>
  <c r="Y37" i="25"/>
  <c r="AJ37" i="25"/>
  <c r="AG37" i="25"/>
  <c r="AH37" i="25"/>
  <c r="AK37" i="25"/>
  <c r="AD37" i="25"/>
  <c r="AJ13" i="25"/>
  <c r="AB13" i="25"/>
  <c r="T131" i="19"/>
  <c r="O98" i="19"/>
  <c r="AK102" i="25"/>
  <c r="AD22" i="25"/>
  <c r="AF56" i="24"/>
  <c r="T176" i="19"/>
  <c r="O112" i="19"/>
  <c r="U21" i="21"/>
  <c r="O147" i="19"/>
  <c r="S147" i="19"/>
  <c r="N159" i="19"/>
  <c r="O95" i="19"/>
  <c r="Q32" i="21"/>
  <c r="R26" i="21"/>
  <c r="N26" i="21"/>
  <c r="O26" i="21"/>
  <c r="AN51" i="26"/>
  <c r="AJ51" i="26"/>
  <c r="R37" i="21"/>
  <c r="S131" i="19"/>
  <c r="R67" i="19"/>
  <c r="S67" i="19"/>
  <c r="Q48" i="21"/>
  <c r="AJ112" i="24"/>
  <c r="Y112" i="24"/>
  <c r="AD119" i="25"/>
  <c r="Y119" i="25"/>
  <c r="Z119" i="25"/>
  <c r="AM119" i="25"/>
  <c r="W119" i="25"/>
  <c r="Y145" i="25"/>
  <c r="AE145" i="25"/>
  <c r="AD145" i="25"/>
  <c r="W145" i="25"/>
  <c r="AM125" i="24"/>
  <c r="AF21" i="24"/>
  <c r="Z150" i="24"/>
  <c r="AB8" i="25"/>
  <c r="AG90" i="25"/>
  <c r="AO131" i="24"/>
  <c r="AH95" i="24"/>
  <c r="Y47" i="24"/>
  <c r="AG155" i="25"/>
  <c r="AO155" i="25"/>
  <c r="AD67" i="26"/>
  <c r="Y67" i="26"/>
  <c r="AA67" i="26"/>
  <c r="AF67" i="26"/>
  <c r="AB67" i="26"/>
  <c r="AB24" i="24"/>
  <c r="AL24" i="24"/>
  <c r="AN24" i="24"/>
  <c r="W157" i="25"/>
  <c r="AH157" i="25"/>
  <c r="AC157" i="25"/>
  <c r="AC118" i="25"/>
  <c r="Z118" i="25"/>
  <c r="AD118" i="25"/>
  <c r="AK118" i="25"/>
  <c r="AF147" i="24"/>
  <c r="X147" i="24"/>
  <c r="AI147" i="24"/>
  <c r="AH147" i="24"/>
  <c r="AE27" i="24"/>
  <c r="AF27" i="24"/>
  <c r="AJ27" i="24"/>
  <c r="AN27" i="24"/>
  <c r="AH60" i="24"/>
  <c r="X60" i="24"/>
  <c r="AI60" i="24"/>
  <c r="W60" i="24"/>
  <c r="AH92" i="24"/>
  <c r="Y92" i="24"/>
  <c r="AG92" i="24"/>
  <c r="W92" i="24"/>
  <c r="AH124" i="24"/>
  <c r="AG124" i="24"/>
  <c r="X124" i="24"/>
  <c r="AI124" i="24"/>
  <c r="AK156" i="24"/>
  <c r="X156" i="24"/>
  <c r="AN156" i="24"/>
  <c r="AI156" i="24"/>
  <c r="AH12" i="24"/>
  <c r="AA12" i="24"/>
  <c r="AF12" i="24"/>
  <c r="AM12" i="24"/>
  <c r="AH44" i="24"/>
  <c r="AF44" i="24"/>
  <c r="AI44" i="24"/>
  <c r="AG44" i="24"/>
  <c r="AH77" i="24"/>
  <c r="AB77" i="24"/>
  <c r="AF77" i="24"/>
  <c r="AG77" i="24"/>
  <c r="AF109" i="24"/>
  <c r="AG109" i="24"/>
  <c r="AK109" i="24"/>
  <c r="AO109" i="24"/>
  <c r="AK141" i="24"/>
  <c r="AB141" i="24"/>
  <c r="AF141" i="24"/>
  <c r="AG141" i="24"/>
  <c r="AL173" i="24"/>
  <c r="AF173" i="24"/>
  <c r="AG173" i="24"/>
  <c r="AK173" i="24"/>
  <c r="AO53" i="24"/>
  <c r="Z53" i="24"/>
  <c r="AK53" i="24"/>
  <c r="AN53" i="24"/>
  <c r="AF118" i="24"/>
  <c r="AC118" i="24"/>
  <c r="AN118" i="24"/>
  <c r="AJ118" i="24"/>
  <c r="AA58" i="23"/>
  <c r="AK58" i="23"/>
  <c r="Y58" i="23"/>
  <c r="Z58" i="23"/>
  <c r="AF67" i="24"/>
  <c r="AC67" i="24"/>
  <c r="AL67" i="24"/>
  <c r="AJ54" i="24"/>
  <c r="AK9" i="24"/>
  <c r="AH138" i="24"/>
  <c r="AM121" i="25"/>
  <c r="AG121" i="25"/>
  <c r="Z121" i="25"/>
  <c r="AF78" i="26"/>
  <c r="AL78" i="26"/>
  <c r="AM78" i="26"/>
  <c r="AE78" i="26"/>
  <c r="W134" i="25"/>
  <c r="AM134" i="25"/>
  <c r="AN134" i="25"/>
  <c r="AM33" i="25"/>
  <c r="AA33" i="25"/>
  <c r="W10" i="25"/>
  <c r="AD10" i="25"/>
  <c r="AK10" i="25"/>
  <c r="Z10" i="25"/>
  <c r="AD167" i="25"/>
  <c r="AC167" i="25"/>
  <c r="AC53" i="25"/>
  <c r="AE53" i="25"/>
  <c r="AI53" i="25"/>
  <c r="AE126" i="25"/>
  <c r="AF126" i="25"/>
  <c r="AD115" i="25"/>
  <c r="AK115" i="25"/>
  <c r="Y115" i="25"/>
  <c r="AE115" i="25"/>
  <c r="AN50" i="26"/>
  <c r="AK50" i="26"/>
  <c r="AG50" i="26"/>
  <c r="AC50" i="26"/>
  <c r="AC136" i="25"/>
  <c r="AK136" i="25"/>
  <c r="Y136" i="25"/>
  <c r="Z136" i="25"/>
  <c r="AC132" i="25"/>
  <c r="X132" i="25"/>
  <c r="AH132" i="25"/>
  <c r="AD59" i="26"/>
  <c r="AI59" i="26"/>
  <c r="AL59" i="26"/>
  <c r="AN130" i="25"/>
  <c r="X130" i="25"/>
  <c r="AC130" i="25"/>
  <c r="AH130" i="25"/>
  <c r="AK170" i="25"/>
  <c r="AA170" i="25"/>
  <c r="U176" i="19"/>
  <c r="N176" i="19"/>
  <c r="T112" i="19"/>
  <c r="T159" i="19"/>
  <c r="S159" i="19"/>
  <c r="N95" i="19"/>
  <c r="P38" i="21"/>
  <c r="AM37" i="25"/>
  <c r="AA37" i="25"/>
  <c r="AF37" i="25"/>
  <c r="AH13" i="25"/>
  <c r="AN13" i="25"/>
  <c r="AC13" i="25"/>
  <c r="Q37" i="21"/>
  <c r="O37" i="21"/>
  <c r="U98" i="19"/>
  <c r="S48" i="21"/>
  <c r="AL56" i="24"/>
  <c r="AG51" i="24"/>
  <c r="AJ87" i="25"/>
  <c r="AP61" i="21"/>
  <c r="AI61" i="21" s="1"/>
  <c r="T61" i="21"/>
  <c r="N61" i="21"/>
  <c r="U61" i="21"/>
  <c r="R61" i="21"/>
  <c r="S61" i="21"/>
  <c r="O61" i="21"/>
  <c r="Q61" i="21"/>
  <c r="M61" i="21"/>
  <c r="P61" i="21"/>
  <c r="AP47" i="19"/>
  <c r="X47" i="19" s="1"/>
  <c r="P47" i="19"/>
  <c r="O47" i="19"/>
  <c r="Q47" i="19"/>
  <c r="U47" i="19"/>
  <c r="M47" i="19"/>
  <c r="T47" i="19"/>
  <c r="R47" i="19"/>
  <c r="N47" i="19"/>
  <c r="S47" i="19"/>
  <c r="AP151" i="21"/>
  <c r="T151" i="21"/>
  <c r="R151" i="21"/>
  <c r="Q151" i="21"/>
  <c r="N151" i="21"/>
  <c r="U151" i="21"/>
  <c r="O151" i="21"/>
  <c r="S151" i="21"/>
  <c r="M151" i="21"/>
  <c r="P151" i="21"/>
  <c r="AP58" i="21"/>
  <c r="AD58" i="21" s="1"/>
  <c r="P58" i="21"/>
  <c r="R58" i="21"/>
  <c r="Q58" i="21"/>
  <c r="O58" i="21"/>
  <c r="U58" i="21"/>
  <c r="M58" i="21"/>
  <c r="T58" i="21"/>
  <c r="S58" i="21"/>
  <c r="N58" i="21"/>
  <c r="AP177" i="21"/>
  <c r="W177" i="21" s="1"/>
  <c r="O177" i="21"/>
  <c r="Q177" i="21"/>
  <c r="R177" i="21"/>
  <c r="M177" i="21"/>
  <c r="P177" i="21"/>
  <c r="N177" i="21"/>
  <c r="U177" i="21"/>
  <c r="S177" i="21"/>
  <c r="T177" i="21"/>
  <c r="AP92" i="21"/>
  <c r="AC92" i="21" s="1"/>
  <c r="S92" i="21"/>
  <c r="N92" i="21"/>
  <c r="O92" i="21"/>
  <c r="Q92" i="21"/>
  <c r="T92" i="21"/>
  <c r="M92" i="21"/>
  <c r="P92" i="21"/>
  <c r="R92" i="21"/>
  <c r="U92" i="21"/>
  <c r="AP10" i="19"/>
  <c r="AE10" i="19" s="1"/>
  <c r="U10" i="19"/>
  <c r="M10" i="19"/>
  <c r="R10" i="19"/>
  <c r="S10" i="19"/>
  <c r="O10" i="19"/>
  <c r="P10" i="19"/>
  <c r="N10" i="19"/>
  <c r="T10" i="19"/>
  <c r="Q10" i="19"/>
  <c r="AP147" i="21"/>
  <c r="AO147" i="21" s="1"/>
  <c r="N147" i="21"/>
  <c r="S147" i="21"/>
  <c r="P147" i="21"/>
  <c r="Q147" i="21"/>
  <c r="M147" i="21"/>
  <c r="U147" i="21"/>
  <c r="O147" i="21"/>
  <c r="T147" i="21"/>
  <c r="R147" i="21"/>
  <c r="AP155" i="21"/>
  <c r="Z155" i="21" s="1"/>
  <c r="R155" i="21"/>
  <c r="P155" i="21"/>
  <c r="S155" i="21"/>
  <c r="T155" i="21"/>
  <c r="O155" i="21"/>
  <c r="Q155" i="21"/>
  <c r="U155" i="21"/>
  <c r="M155" i="21"/>
  <c r="N155" i="21"/>
  <c r="AP30" i="19"/>
  <c r="AC30" i="19" s="1"/>
  <c r="R30" i="19"/>
  <c r="S30" i="19"/>
  <c r="M30" i="19"/>
  <c r="U30" i="19"/>
  <c r="N30" i="19"/>
  <c r="T30" i="19"/>
  <c r="Q30" i="19"/>
  <c r="O30" i="19"/>
  <c r="P30" i="19"/>
  <c r="AP15" i="19"/>
  <c r="AA15" i="19" s="1"/>
  <c r="N15" i="19"/>
  <c r="S15" i="19"/>
  <c r="P15" i="19"/>
  <c r="O15" i="19"/>
  <c r="Q15" i="19"/>
  <c r="U15" i="19"/>
  <c r="M15" i="19"/>
  <c r="T15" i="19"/>
  <c r="R15" i="19"/>
  <c r="AP70" i="21"/>
  <c r="AL70" i="21" s="1"/>
  <c r="R70" i="21"/>
  <c r="U70" i="21"/>
  <c r="S70" i="21"/>
  <c r="T70" i="21"/>
  <c r="O70" i="21"/>
  <c r="Q70" i="21"/>
  <c r="N70" i="21"/>
  <c r="M70" i="21"/>
  <c r="P70" i="21"/>
  <c r="AP128" i="21"/>
  <c r="AI128" i="21" s="1"/>
  <c r="S128" i="21"/>
  <c r="T128" i="21"/>
  <c r="M128" i="21"/>
  <c r="U128" i="21"/>
  <c r="N128" i="21"/>
  <c r="Q128" i="21"/>
  <c r="R128" i="21"/>
  <c r="P128" i="21"/>
  <c r="O128" i="21"/>
  <c r="AP57" i="21"/>
  <c r="AJ57" i="21" s="1"/>
  <c r="T57" i="21"/>
  <c r="N57" i="21"/>
  <c r="R57" i="21"/>
  <c r="Q57" i="21"/>
  <c r="P57" i="21"/>
  <c r="O57" i="21"/>
  <c r="S57" i="21"/>
  <c r="U57" i="21"/>
  <c r="M57" i="21"/>
  <c r="AP9" i="19"/>
  <c r="AB9" i="19" s="1"/>
  <c r="T9" i="19"/>
  <c r="R9" i="19"/>
  <c r="P9" i="19"/>
  <c r="N9" i="19"/>
  <c r="S9" i="19"/>
  <c r="O9" i="19"/>
  <c r="Q9" i="19"/>
  <c r="M9" i="19"/>
  <c r="U9" i="19"/>
  <c r="AP93" i="21"/>
  <c r="AI93" i="21" s="1"/>
  <c r="T93" i="21"/>
  <c r="N93" i="21"/>
  <c r="P93" i="21"/>
  <c r="R93" i="21"/>
  <c r="S93" i="21"/>
  <c r="O93" i="21"/>
  <c r="Q93" i="21"/>
  <c r="M93" i="21"/>
  <c r="U93" i="21"/>
  <c r="AP83" i="21"/>
  <c r="Z83" i="21" s="1"/>
  <c r="T83" i="21"/>
  <c r="R83" i="21"/>
  <c r="N83" i="21"/>
  <c r="S83" i="21"/>
  <c r="P83" i="21"/>
  <c r="Q83" i="21"/>
  <c r="M83" i="21"/>
  <c r="U83" i="21"/>
  <c r="O83" i="21"/>
  <c r="AP119" i="21"/>
  <c r="X119" i="21" s="1"/>
  <c r="O119" i="21"/>
  <c r="S119" i="21"/>
  <c r="M119" i="21"/>
  <c r="P119" i="21"/>
  <c r="T119" i="21"/>
  <c r="R119" i="21"/>
  <c r="Q119" i="21"/>
  <c r="N119" i="21"/>
  <c r="U119" i="21"/>
  <c r="AP14" i="19"/>
  <c r="W14" i="19" s="1"/>
  <c r="O14" i="19"/>
  <c r="Q14" i="19"/>
  <c r="M14" i="19"/>
  <c r="P14" i="19"/>
  <c r="T14" i="19"/>
  <c r="N14" i="19"/>
  <c r="U14" i="19"/>
  <c r="R14" i="19"/>
  <c r="S14" i="19"/>
  <c r="AP33" i="19"/>
  <c r="W33" i="19" s="1"/>
  <c r="S33" i="19"/>
  <c r="T33" i="19"/>
  <c r="R33" i="19"/>
  <c r="Q33" i="19"/>
  <c r="N33" i="19"/>
  <c r="P33" i="19"/>
  <c r="O33" i="19"/>
  <c r="U33" i="19"/>
  <c r="M33" i="19"/>
  <c r="AP42" i="19"/>
  <c r="P42" i="19"/>
  <c r="O42" i="19"/>
  <c r="Q42" i="19"/>
  <c r="U42" i="19"/>
  <c r="M42" i="19"/>
  <c r="T42" i="19"/>
  <c r="N42" i="19"/>
  <c r="R42" i="19"/>
  <c r="S42" i="19"/>
  <c r="AP151" i="65"/>
  <c r="AC151" i="65" s="1"/>
  <c r="AP175" i="65"/>
  <c r="AC175" i="65" s="1"/>
  <c r="AP155" i="65"/>
  <c r="AC155" i="65" s="1"/>
  <c r="AP162" i="65"/>
  <c r="AD162" i="65" s="1"/>
  <c r="AP146" i="65"/>
  <c r="AP169" i="65"/>
  <c r="AD169" i="65" s="1"/>
  <c r="AP153" i="65"/>
  <c r="AD153" i="65" s="1"/>
  <c r="AP172" i="65"/>
  <c r="AA172" i="65" s="1"/>
  <c r="AP156" i="65"/>
  <c r="AA156" i="65" s="1"/>
  <c r="AP135" i="65"/>
  <c r="AC135" i="65" s="1"/>
  <c r="AP119" i="65"/>
  <c r="AP103" i="65"/>
  <c r="AC103" i="65" s="1"/>
  <c r="AP126" i="65"/>
  <c r="AD126" i="65" s="1"/>
  <c r="AP110" i="65"/>
  <c r="AD110" i="65" s="1"/>
  <c r="AP125" i="65"/>
  <c r="AD125" i="65" s="1"/>
  <c r="AP109" i="65"/>
  <c r="AD109" i="65" s="1"/>
  <c r="AP128" i="65"/>
  <c r="AA128" i="65" s="1"/>
  <c r="AP112" i="65"/>
  <c r="AA112" i="65" s="1"/>
  <c r="AP95" i="65"/>
  <c r="AC95" i="65" s="1"/>
  <c r="AP102" i="65"/>
  <c r="AH102" i="65" s="1"/>
  <c r="AP86" i="65"/>
  <c r="AD86" i="65" s="1"/>
  <c r="AP89" i="65"/>
  <c r="AD89" i="65" s="1"/>
  <c r="AP96" i="65"/>
  <c r="AA96" i="65" s="1"/>
  <c r="AP80" i="65"/>
  <c r="AC80" i="65" s="1"/>
  <c r="AP75" i="65"/>
  <c r="AD75" i="65" s="1"/>
  <c r="AP77" i="65"/>
  <c r="AA77" i="65" s="1"/>
  <c r="AP65" i="65"/>
  <c r="AC65" i="65" s="1"/>
  <c r="AP60" i="65"/>
  <c r="AB60" i="65" s="1"/>
  <c r="AP63" i="65"/>
  <c r="AD63" i="65" s="1"/>
  <c r="AP74" i="65"/>
  <c r="AC74" i="65" s="1"/>
  <c r="AP48" i="65"/>
  <c r="AC48" i="65" s="1"/>
  <c r="AP47" i="65"/>
  <c r="AD47" i="65" s="1"/>
  <c r="AP50" i="65"/>
  <c r="AD50" i="65" s="1"/>
  <c r="AP49" i="65"/>
  <c r="AA49" i="65" s="1"/>
  <c r="AP37" i="65"/>
  <c r="AD37" i="65" s="1"/>
  <c r="AP36" i="65"/>
  <c r="AD36" i="65" s="1"/>
  <c r="AP39" i="65"/>
  <c r="AP26" i="65"/>
  <c r="AD26" i="65" s="1"/>
  <c r="AP28" i="65"/>
  <c r="AA28" i="65" s="1"/>
  <c r="AP17" i="65"/>
  <c r="AD17" i="65" s="1"/>
  <c r="AP23" i="65"/>
  <c r="AC23" i="65" s="1"/>
  <c r="AP9" i="65"/>
  <c r="AC9" i="65" s="1"/>
  <c r="AP13" i="65"/>
  <c r="AA13" i="65" s="1"/>
  <c r="AP2" i="65"/>
  <c r="Y2" i="65" s="1"/>
  <c r="M175" i="65"/>
  <c r="O175" i="65"/>
  <c r="Q175" i="65"/>
  <c r="S175" i="65"/>
  <c r="U175" i="65"/>
  <c r="N175" i="65"/>
  <c r="P175" i="65"/>
  <c r="R175" i="65"/>
  <c r="T175" i="65"/>
  <c r="H175" i="65"/>
  <c r="C175" i="65"/>
  <c r="G175" i="65"/>
  <c r="J175" i="65"/>
  <c r="F175" i="65"/>
  <c r="I175" i="65"/>
  <c r="E175" i="65"/>
  <c r="K175" i="65"/>
  <c r="D175" i="65"/>
  <c r="M155" i="65"/>
  <c r="O155" i="65"/>
  <c r="Q155" i="65"/>
  <c r="S155" i="65"/>
  <c r="U155" i="65"/>
  <c r="N155" i="65"/>
  <c r="P155" i="65"/>
  <c r="R155" i="65"/>
  <c r="T155" i="65"/>
  <c r="I155" i="65"/>
  <c r="E155" i="65"/>
  <c r="K155" i="65"/>
  <c r="D155" i="65"/>
  <c r="H155" i="65"/>
  <c r="C155" i="65"/>
  <c r="G155" i="65"/>
  <c r="J155" i="65"/>
  <c r="F155" i="65"/>
  <c r="N170" i="65"/>
  <c r="P170" i="65"/>
  <c r="R170" i="65"/>
  <c r="T170" i="65"/>
  <c r="Q170" i="65"/>
  <c r="S170" i="65"/>
  <c r="M170" i="65"/>
  <c r="U170" i="65"/>
  <c r="O170" i="65"/>
  <c r="H170" i="65"/>
  <c r="K170" i="65"/>
  <c r="G170" i="65"/>
  <c r="J170" i="65"/>
  <c r="D170" i="65"/>
  <c r="I170" i="65"/>
  <c r="C170" i="65"/>
  <c r="E170" i="65"/>
  <c r="F170" i="65"/>
  <c r="N154" i="65"/>
  <c r="P154" i="65"/>
  <c r="R154" i="65"/>
  <c r="T154" i="65"/>
  <c r="Q154" i="65"/>
  <c r="S154" i="65"/>
  <c r="M154" i="65"/>
  <c r="U154" i="65"/>
  <c r="O154" i="65"/>
  <c r="E154" i="65"/>
  <c r="F154" i="65"/>
  <c r="H154" i="65"/>
  <c r="K154" i="65"/>
  <c r="G154" i="65"/>
  <c r="J154" i="65"/>
  <c r="D154" i="65"/>
  <c r="I154" i="65"/>
  <c r="C154" i="65"/>
  <c r="N173" i="65"/>
  <c r="P173" i="65"/>
  <c r="R173" i="65"/>
  <c r="T173" i="65"/>
  <c r="M173" i="65"/>
  <c r="O173" i="65"/>
  <c r="Q173" i="65"/>
  <c r="S173" i="65"/>
  <c r="U173" i="65"/>
  <c r="G173" i="65"/>
  <c r="D173" i="65"/>
  <c r="I173" i="65"/>
  <c r="C173" i="65"/>
  <c r="H173" i="65"/>
  <c r="K173" i="65"/>
  <c r="F173" i="65"/>
  <c r="J173" i="65"/>
  <c r="E173" i="65"/>
  <c r="N157" i="65"/>
  <c r="P157" i="65"/>
  <c r="R157" i="65"/>
  <c r="T157" i="65"/>
  <c r="M157" i="65"/>
  <c r="O157" i="65"/>
  <c r="Q157" i="65"/>
  <c r="S157" i="65"/>
  <c r="U157" i="65"/>
  <c r="J157" i="65"/>
  <c r="E157" i="65"/>
  <c r="G157" i="65"/>
  <c r="D157" i="65"/>
  <c r="I157" i="65"/>
  <c r="C157" i="65"/>
  <c r="H157" i="65"/>
  <c r="K157" i="65"/>
  <c r="F157" i="65"/>
  <c r="N141" i="65"/>
  <c r="P141" i="65"/>
  <c r="R141" i="65"/>
  <c r="T141" i="65"/>
  <c r="M141" i="65"/>
  <c r="O141" i="65"/>
  <c r="Q141" i="65"/>
  <c r="S141" i="65"/>
  <c r="U141" i="65"/>
  <c r="I141" i="65"/>
  <c r="C141" i="65"/>
  <c r="H141" i="65"/>
  <c r="K141" i="65"/>
  <c r="F141" i="65"/>
  <c r="J141" i="65"/>
  <c r="E141" i="65"/>
  <c r="G141" i="65"/>
  <c r="D141" i="65"/>
  <c r="M164" i="65"/>
  <c r="O164" i="65"/>
  <c r="Q164" i="65"/>
  <c r="S164" i="65"/>
  <c r="U164" i="65"/>
  <c r="T164" i="65"/>
  <c r="N164" i="65"/>
  <c r="P164" i="65"/>
  <c r="R164" i="65"/>
  <c r="K164" i="65"/>
  <c r="C164" i="65"/>
  <c r="E164" i="65"/>
  <c r="F164" i="65"/>
  <c r="G164" i="65"/>
  <c r="D164" i="65"/>
  <c r="J164" i="65"/>
  <c r="I164" i="65"/>
  <c r="H164" i="65"/>
  <c r="M148" i="65"/>
  <c r="O148" i="65"/>
  <c r="Q148" i="65"/>
  <c r="S148" i="65"/>
  <c r="U148" i="65"/>
  <c r="T148" i="65"/>
  <c r="N148" i="65"/>
  <c r="P148" i="65"/>
  <c r="R148" i="65"/>
  <c r="G148" i="65"/>
  <c r="D148" i="65"/>
  <c r="F148" i="65"/>
  <c r="I148" i="65"/>
  <c r="H148" i="65"/>
  <c r="K148" i="65"/>
  <c r="C148" i="65"/>
  <c r="E148" i="65"/>
  <c r="J148" i="65"/>
  <c r="M131" i="65"/>
  <c r="O131" i="65"/>
  <c r="Q131" i="65"/>
  <c r="S131" i="65"/>
  <c r="U131" i="65"/>
  <c r="N131" i="65"/>
  <c r="P131" i="65"/>
  <c r="R131" i="65"/>
  <c r="T131" i="65"/>
  <c r="I131" i="65"/>
  <c r="E131" i="65"/>
  <c r="K131" i="65"/>
  <c r="D131" i="65"/>
  <c r="H131" i="65"/>
  <c r="C131" i="65"/>
  <c r="G131" i="65"/>
  <c r="J131" i="65"/>
  <c r="F131" i="65"/>
  <c r="M115" i="65"/>
  <c r="O115" i="65"/>
  <c r="Q115" i="65"/>
  <c r="S115" i="65"/>
  <c r="U115" i="65"/>
  <c r="N115" i="65"/>
  <c r="P115" i="65"/>
  <c r="R115" i="65"/>
  <c r="T115" i="65"/>
  <c r="G115" i="65"/>
  <c r="J115" i="65"/>
  <c r="F115" i="65"/>
  <c r="I115" i="65"/>
  <c r="E115" i="65"/>
  <c r="K115" i="65"/>
  <c r="D115" i="65"/>
  <c r="H115" i="65"/>
  <c r="C115" i="65"/>
  <c r="N134" i="65"/>
  <c r="P134" i="65"/>
  <c r="R134" i="65"/>
  <c r="T134" i="65"/>
  <c r="M134" i="65"/>
  <c r="O134" i="65"/>
  <c r="Q134" i="65"/>
  <c r="S134" i="65"/>
  <c r="U134" i="65"/>
  <c r="H134" i="65"/>
  <c r="K134" i="65"/>
  <c r="F134" i="65"/>
  <c r="J134" i="65"/>
  <c r="E134" i="65"/>
  <c r="G134" i="65"/>
  <c r="D134" i="65"/>
  <c r="I134" i="65"/>
  <c r="C134" i="65"/>
  <c r="N118" i="65"/>
  <c r="P118" i="65"/>
  <c r="R118" i="65"/>
  <c r="T118" i="65"/>
  <c r="M118" i="65"/>
  <c r="O118" i="65"/>
  <c r="Q118" i="65"/>
  <c r="S118" i="65"/>
  <c r="U118" i="65"/>
  <c r="I118" i="65"/>
  <c r="C118" i="65"/>
  <c r="H118" i="65"/>
  <c r="K118" i="65"/>
  <c r="F118" i="65"/>
  <c r="J118" i="65"/>
  <c r="E118" i="65"/>
  <c r="G118" i="65"/>
  <c r="D118" i="65"/>
  <c r="N137" i="65"/>
  <c r="P137" i="65"/>
  <c r="R137" i="65"/>
  <c r="T137" i="65"/>
  <c r="M137" i="65"/>
  <c r="O137" i="65"/>
  <c r="Q137" i="65"/>
  <c r="S137" i="65"/>
  <c r="U137" i="65"/>
  <c r="J137" i="65"/>
  <c r="E137" i="65"/>
  <c r="G137" i="65"/>
  <c r="D137" i="65"/>
  <c r="I137" i="65"/>
  <c r="C137" i="65"/>
  <c r="H137" i="65"/>
  <c r="K137" i="65"/>
  <c r="F137" i="65"/>
  <c r="N121" i="65"/>
  <c r="P121" i="65"/>
  <c r="R121" i="65"/>
  <c r="T121" i="65"/>
  <c r="M121" i="65"/>
  <c r="O121" i="65"/>
  <c r="Q121" i="65"/>
  <c r="S121" i="65"/>
  <c r="U121" i="65"/>
  <c r="H121" i="65"/>
  <c r="K121" i="65"/>
  <c r="F121" i="65"/>
  <c r="J121" i="65"/>
  <c r="E121" i="65"/>
  <c r="G121" i="65"/>
  <c r="D121" i="65"/>
  <c r="I121" i="65"/>
  <c r="C121" i="65"/>
  <c r="M103" i="65"/>
  <c r="O103" i="65"/>
  <c r="Q103" i="65"/>
  <c r="S103" i="65"/>
  <c r="U103" i="65"/>
  <c r="N103" i="65"/>
  <c r="P103" i="65"/>
  <c r="R103" i="65"/>
  <c r="T103" i="65"/>
  <c r="G103" i="65"/>
  <c r="J103" i="65"/>
  <c r="F103" i="65"/>
  <c r="I103" i="65"/>
  <c r="E103" i="65"/>
  <c r="K103" i="65"/>
  <c r="D103" i="65"/>
  <c r="H103" i="65"/>
  <c r="C103" i="65"/>
  <c r="M128" i="65"/>
  <c r="O128" i="65"/>
  <c r="Q128" i="65"/>
  <c r="S128" i="65"/>
  <c r="U128" i="65"/>
  <c r="N128" i="65"/>
  <c r="P128" i="65"/>
  <c r="R128" i="65"/>
  <c r="T128" i="65"/>
  <c r="K128" i="65"/>
  <c r="D128" i="65"/>
  <c r="H128" i="65"/>
  <c r="C128" i="65"/>
  <c r="G128" i="65"/>
  <c r="J128" i="65"/>
  <c r="F128" i="65"/>
  <c r="I128" i="65"/>
  <c r="E128" i="65"/>
  <c r="M112" i="65"/>
  <c r="O112" i="65"/>
  <c r="Q112" i="65"/>
  <c r="S112" i="65"/>
  <c r="U112" i="65"/>
  <c r="N112" i="65"/>
  <c r="P112" i="65"/>
  <c r="R112" i="65"/>
  <c r="T112" i="65"/>
  <c r="I112" i="65"/>
  <c r="E112" i="65"/>
  <c r="K112" i="65"/>
  <c r="D112" i="65"/>
  <c r="H112" i="65"/>
  <c r="C112" i="65"/>
  <c r="G112" i="65"/>
  <c r="J112" i="65"/>
  <c r="F112" i="65"/>
  <c r="M91" i="65"/>
  <c r="O91" i="65"/>
  <c r="Q91" i="65"/>
  <c r="S91" i="65"/>
  <c r="U91" i="65"/>
  <c r="N91" i="65"/>
  <c r="P91" i="65"/>
  <c r="R91" i="65"/>
  <c r="T91" i="65"/>
  <c r="I91" i="65"/>
  <c r="E91" i="65"/>
  <c r="K91" i="65"/>
  <c r="D91" i="65"/>
  <c r="H91" i="65"/>
  <c r="C91" i="65"/>
  <c r="G91" i="65"/>
  <c r="J91" i="65"/>
  <c r="F91" i="65"/>
  <c r="N98" i="65"/>
  <c r="P98" i="65"/>
  <c r="R98" i="65"/>
  <c r="T98" i="65"/>
  <c r="M98" i="65"/>
  <c r="O98" i="65"/>
  <c r="Q98" i="65"/>
  <c r="S98" i="65"/>
  <c r="U98" i="65"/>
  <c r="H98" i="65"/>
  <c r="K98" i="65"/>
  <c r="F98" i="65"/>
  <c r="J98" i="65"/>
  <c r="E98" i="65"/>
  <c r="G98" i="65"/>
  <c r="D98" i="65"/>
  <c r="I98" i="65"/>
  <c r="C98" i="65"/>
  <c r="N101" i="65"/>
  <c r="P101" i="65"/>
  <c r="R101" i="65"/>
  <c r="T101" i="65"/>
  <c r="M101" i="65"/>
  <c r="O101" i="65"/>
  <c r="Q101" i="65"/>
  <c r="S101" i="65"/>
  <c r="U101" i="65"/>
  <c r="I101" i="65"/>
  <c r="C101" i="65"/>
  <c r="H101" i="65"/>
  <c r="K101" i="65"/>
  <c r="F101" i="65"/>
  <c r="J101" i="65"/>
  <c r="E101" i="65"/>
  <c r="G101" i="65"/>
  <c r="D101" i="65"/>
  <c r="N85" i="65"/>
  <c r="P85" i="65"/>
  <c r="R85" i="65"/>
  <c r="T85" i="65"/>
  <c r="M85" i="65"/>
  <c r="O85" i="65"/>
  <c r="Q85" i="65"/>
  <c r="S85" i="65"/>
  <c r="U85" i="65"/>
  <c r="G85" i="65"/>
  <c r="D85" i="65"/>
  <c r="I85" i="65"/>
  <c r="C85" i="65"/>
  <c r="H85" i="65"/>
  <c r="K85" i="65"/>
  <c r="F85" i="65"/>
  <c r="J85" i="65"/>
  <c r="E85" i="65"/>
  <c r="M92" i="65"/>
  <c r="O92" i="65"/>
  <c r="Q92" i="65"/>
  <c r="S92" i="65"/>
  <c r="U92" i="65"/>
  <c r="N92" i="65"/>
  <c r="P92" i="65"/>
  <c r="R92" i="65"/>
  <c r="T92" i="65"/>
  <c r="H92" i="65"/>
  <c r="C92" i="65"/>
  <c r="G92" i="65"/>
  <c r="J92" i="65"/>
  <c r="F92" i="65"/>
  <c r="I92" i="65"/>
  <c r="E92" i="65"/>
  <c r="K92" i="65"/>
  <c r="D92" i="65"/>
  <c r="M76" i="65"/>
  <c r="O76" i="65"/>
  <c r="Q76" i="65"/>
  <c r="S76" i="65"/>
  <c r="U76" i="65"/>
  <c r="N76" i="65"/>
  <c r="P76" i="65"/>
  <c r="R76" i="65"/>
  <c r="T76" i="65"/>
  <c r="I76" i="65"/>
  <c r="E76" i="65"/>
  <c r="K76" i="65"/>
  <c r="D76" i="65"/>
  <c r="H76" i="65"/>
  <c r="C76" i="65"/>
  <c r="G76" i="65"/>
  <c r="J76" i="65"/>
  <c r="F76" i="65"/>
  <c r="N78" i="65"/>
  <c r="P78" i="65"/>
  <c r="R78" i="65"/>
  <c r="T78" i="65"/>
  <c r="M78" i="65"/>
  <c r="O78" i="65"/>
  <c r="Q78" i="65"/>
  <c r="S78" i="65"/>
  <c r="U78" i="65"/>
  <c r="G78" i="65"/>
  <c r="D78" i="65"/>
  <c r="I78" i="65"/>
  <c r="C78" i="65"/>
  <c r="H78" i="65"/>
  <c r="K78" i="65"/>
  <c r="F78" i="65"/>
  <c r="J78" i="65"/>
  <c r="E78" i="65"/>
  <c r="M56" i="65"/>
  <c r="O56" i="65"/>
  <c r="Q56" i="65"/>
  <c r="S56" i="65"/>
  <c r="U56" i="65"/>
  <c r="N56" i="65"/>
  <c r="P56" i="65"/>
  <c r="R56" i="65"/>
  <c r="T56" i="65"/>
  <c r="H56" i="65"/>
  <c r="C56" i="65"/>
  <c r="G56" i="65"/>
  <c r="J56" i="65"/>
  <c r="F56" i="65"/>
  <c r="I56" i="65"/>
  <c r="E56" i="65"/>
  <c r="K56" i="65"/>
  <c r="D56" i="65"/>
  <c r="M61" i="65"/>
  <c r="O61" i="65"/>
  <c r="Q61" i="65"/>
  <c r="S61" i="65"/>
  <c r="U61" i="65"/>
  <c r="N61" i="65"/>
  <c r="P61" i="65"/>
  <c r="R61" i="65"/>
  <c r="T61" i="65"/>
  <c r="I61" i="65"/>
  <c r="E61" i="65"/>
  <c r="K61" i="65"/>
  <c r="D61" i="65"/>
  <c r="H61" i="65"/>
  <c r="C61" i="65"/>
  <c r="G61" i="65"/>
  <c r="J61" i="65"/>
  <c r="F61" i="65"/>
  <c r="M52" i="65"/>
  <c r="O52" i="65"/>
  <c r="Q52" i="65"/>
  <c r="S52" i="65"/>
  <c r="U52" i="65"/>
  <c r="N52" i="65"/>
  <c r="P52" i="65"/>
  <c r="R52" i="65"/>
  <c r="T52" i="65"/>
  <c r="H52" i="65"/>
  <c r="C52" i="65"/>
  <c r="G52" i="65"/>
  <c r="J52" i="65"/>
  <c r="F52" i="65"/>
  <c r="I52" i="65"/>
  <c r="E52" i="65"/>
  <c r="K52" i="65"/>
  <c r="D52" i="65"/>
  <c r="N63" i="65"/>
  <c r="P63" i="65"/>
  <c r="R63" i="65"/>
  <c r="T63" i="65"/>
  <c r="M63" i="65"/>
  <c r="O63" i="65"/>
  <c r="Q63" i="65"/>
  <c r="S63" i="65"/>
  <c r="U63" i="65"/>
  <c r="H63" i="65"/>
  <c r="K63" i="65"/>
  <c r="F63" i="65"/>
  <c r="J63" i="65"/>
  <c r="E63" i="65"/>
  <c r="G63" i="65"/>
  <c r="D63" i="65"/>
  <c r="I63" i="65"/>
  <c r="C63" i="65"/>
  <c r="M66" i="65"/>
  <c r="O66" i="65"/>
  <c r="Q66" i="65"/>
  <c r="S66" i="65"/>
  <c r="U66" i="65"/>
  <c r="P66" i="65"/>
  <c r="R66" i="65"/>
  <c r="T66" i="65"/>
  <c r="N66" i="65"/>
  <c r="G66" i="65"/>
  <c r="J66" i="65"/>
  <c r="F66" i="65"/>
  <c r="I66" i="65"/>
  <c r="E66" i="65"/>
  <c r="K66" i="65"/>
  <c r="D66" i="65"/>
  <c r="H66" i="65"/>
  <c r="C66" i="65"/>
  <c r="N55" i="65"/>
  <c r="P55" i="65"/>
  <c r="R55" i="65"/>
  <c r="T55" i="65"/>
  <c r="M55" i="65"/>
  <c r="U55" i="65"/>
  <c r="O55" i="65"/>
  <c r="Q55" i="65"/>
  <c r="S55" i="65"/>
  <c r="I55" i="65"/>
  <c r="C55" i="65"/>
  <c r="H55" i="65"/>
  <c r="K55" i="65"/>
  <c r="F55" i="65"/>
  <c r="J55" i="65"/>
  <c r="E55" i="65"/>
  <c r="G55" i="65"/>
  <c r="D55" i="65"/>
  <c r="N58" i="65"/>
  <c r="P58" i="65"/>
  <c r="R58" i="65"/>
  <c r="T58" i="65"/>
  <c r="M58" i="65"/>
  <c r="O58" i="65"/>
  <c r="Q58" i="65"/>
  <c r="S58" i="65"/>
  <c r="U58" i="65"/>
  <c r="G58" i="65"/>
  <c r="D58" i="65"/>
  <c r="I58" i="65"/>
  <c r="C58" i="65"/>
  <c r="H58" i="65"/>
  <c r="K58" i="65"/>
  <c r="F58" i="65"/>
  <c r="J58" i="65"/>
  <c r="E58" i="65"/>
  <c r="M38" i="65"/>
  <c r="O38" i="65"/>
  <c r="Q38" i="65"/>
  <c r="S38" i="65"/>
  <c r="U38" i="65"/>
  <c r="N38" i="65"/>
  <c r="P38" i="65"/>
  <c r="R38" i="65"/>
  <c r="T38" i="65"/>
  <c r="I38" i="65"/>
  <c r="E38" i="65"/>
  <c r="K38" i="65"/>
  <c r="D38" i="65"/>
  <c r="H38" i="65"/>
  <c r="C38" i="65"/>
  <c r="G38" i="65"/>
  <c r="J38" i="65"/>
  <c r="F38" i="65"/>
  <c r="M34" i="65"/>
  <c r="O34" i="65"/>
  <c r="Q34" i="65"/>
  <c r="S34" i="65"/>
  <c r="U34" i="65"/>
  <c r="N34" i="65"/>
  <c r="P34" i="65"/>
  <c r="R34" i="65"/>
  <c r="T34" i="65"/>
  <c r="H34" i="65"/>
  <c r="C34" i="65"/>
  <c r="G34" i="65"/>
  <c r="J34" i="65"/>
  <c r="F34" i="65"/>
  <c r="I34" i="65"/>
  <c r="E34" i="65"/>
  <c r="K34" i="65"/>
  <c r="D34" i="65"/>
  <c r="N33" i="65"/>
  <c r="P33" i="65"/>
  <c r="R33" i="65"/>
  <c r="T33" i="65"/>
  <c r="S33" i="65"/>
  <c r="M33" i="65"/>
  <c r="U33" i="65"/>
  <c r="O33" i="65"/>
  <c r="Q33" i="65"/>
  <c r="K33" i="65"/>
  <c r="D33" i="65"/>
  <c r="G33" i="65"/>
  <c r="C33" i="65"/>
  <c r="H33" i="65"/>
  <c r="I33" i="65"/>
  <c r="F33" i="65"/>
  <c r="J33" i="65"/>
  <c r="E33" i="65"/>
  <c r="N36" i="65"/>
  <c r="P36" i="65"/>
  <c r="R36" i="65"/>
  <c r="T36" i="65"/>
  <c r="M36" i="65"/>
  <c r="O36" i="65"/>
  <c r="Q36" i="65"/>
  <c r="S36" i="65"/>
  <c r="U36" i="65"/>
  <c r="I36" i="65"/>
  <c r="C36" i="65"/>
  <c r="H36" i="65"/>
  <c r="K36" i="65"/>
  <c r="F36" i="65"/>
  <c r="J36" i="65"/>
  <c r="E36" i="65"/>
  <c r="G36" i="65"/>
  <c r="D36" i="65"/>
  <c r="M35" i="65"/>
  <c r="O35" i="65"/>
  <c r="Q35" i="65"/>
  <c r="S35" i="65"/>
  <c r="U35" i="65"/>
  <c r="R35" i="65"/>
  <c r="T35" i="65"/>
  <c r="N35" i="65"/>
  <c r="P35" i="65"/>
  <c r="G35" i="65"/>
  <c r="H35" i="65"/>
  <c r="F35" i="65"/>
  <c r="I35" i="65"/>
  <c r="E35" i="65"/>
  <c r="K35" i="65"/>
  <c r="D35" i="65"/>
  <c r="J35" i="65"/>
  <c r="C35" i="65"/>
  <c r="M22" i="65"/>
  <c r="O22" i="65"/>
  <c r="Q22" i="65"/>
  <c r="S22" i="65"/>
  <c r="U22" i="65"/>
  <c r="N22" i="65"/>
  <c r="P22" i="65"/>
  <c r="R22" i="65"/>
  <c r="T22" i="65"/>
  <c r="H22" i="65"/>
  <c r="C22" i="65"/>
  <c r="G22" i="65"/>
  <c r="J22" i="65"/>
  <c r="F22" i="65"/>
  <c r="I22" i="65"/>
  <c r="E22" i="65"/>
  <c r="K22" i="65"/>
  <c r="D22" i="65"/>
  <c r="M18" i="65"/>
  <c r="O18" i="65"/>
  <c r="Q18" i="65"/>
  <c r="S18" i="65"/>
  <c r="U18" i="65"/>
  <c r="N18" i="65"/>
  <c r="P18" i="65"/>
  <c r="R18" i="65"/>
  <c r="T18" i="65"/>
  <c r="K18" i="65"/>
  <c r="D18" i="65"/>
  <c r="H18" i="65"/>
  <c r="C18" i="65"/>
  <c r="G18" i="65"/>
  <c r="J18" i="65"/>
  <c r="F18" i="65"/>
  <c r="I18" i="65"/>
  <c r="E18" i="65"/>
  <c r="N17" i="65"/>
  <c r="P17" i="65"/>
  <c r="R17" i="65"/>
  <c r="T17" i="65"/>
  <c r="Q17" i="65"/>
  <c r="S17" i="65"/>
  <c r="M17" i="65"/>
  <c r="U17" i="65"/>
  <c r="O17" i="65"/>
  <c r="I17" i="65"/>
  <c r="D17" i="65"/>
  <c r="K17" i="65"/>
  <c r="C17" i="65"/>
  <c r="H17" i="65"/>
  <c r="G17" i="65"/>
  <c r="F17" i="65"/>
  <c r="J17" i="65"/>
  <c r="E17" i="65"/>
  <c r="M19" i="65"/>
  <c r="O19" i="65"/>
  <c r="Q19" i="65"/>
  <c r="S19" i="65"/>
  <c r="U19" i="65"/>
  <c r="P19" i="65"/>
  <c r="R19" i="65"/>
  <c r="T19" i="65"/>
  <c r="N19" i="65"/>
  <c r="G19" i="65"/>
  <c r="J19" i="65"/>
  <c r="F19" i="65"/>
  <c r="I19" i="65"/>
  <c r="E19" i="65"/>
  <c r="K19" i="65"/>
  <c r="D19" i="65"/>
  <c r="H19" i="65"/>
  <c r="C19" i="65"/>
  <c r="N10" i="65"/>
  <c r="P10" i="65"/>
  <c r="R10" i="65"/>
  <c r="T10" i="65"/>
  <c r="M10" i="65"/>
  <c r="O10" i="65"/>
  <c r="Q10" i="65"/>
  <c r="S10" i="65"/>
  <c r="U10" i="65"/>
  <c r="G10" i="65"/>
  <c r="D10" i="65"/>
  <c r="I10" i="65"/>
  <c r="C10" i="65"/>
  <c r="H10" i="65"/>
  <c r="K10" i="65"/>
  <c r="F10" i="65"/>
  <c r="J10" i="65"/>
  <c r="E10" i="65"/>
  <c r="O7" i="65"/>
  <c r="T7" i="65"/>
  <c r="P7" i="65"/>
  <c r="S7" i="65"/>
  <c r="M7" i="65"/>
  <c r="R7" i="65"/>
  <c r="N7" i="65"/>
  <c r="U7" i="65"/>
  <c r="Q7" i="65"/>
  <c r="H7" i="65"/>
  <c r="E7" i="65"/>
  <c r="K7" i="65"/>
  <c r="D7" i="65"/>
  <c r="I7" i="65"/>
  <c r="C7" i="65"/>
  <c r="G7" i="65"/>
  <c r="J7" i="65"/>
  <c r="F7" i="65"/>
  <c r="N2" i="65"/>
  <c r="P2" i="65"/>
  <c r="R2" i="65"/>
  <c r="T2" i="65"/>
  <c r="M2" i="65"/>
  <c r="U2" i="65"/>
  <c r="O2" i="65"/>
  <c r="Q2" i="65"/>
  <c r="S2" i="65"/>
  <c r="G2" i="65"/>
  <c r="J2" i="65"/>
  <c r="E2" i="65"/>
  <c r="I2" i="65"/>
  <c r="D2" i="65"/>
  <c r="K2" i="65"/>
  <c r="F2" i="65"/>
  <c r="H2" i="65"/>
  <c r="C2" i="65"/>
  <c r="AP63" i="21"/>
  <c r="AB63" i="21" s="1"/>
  <c r="P63" i="21"/>
  <c r="T63" i="21"/>
  <c r="U63" i="21"/>
  <c r="M63" i="21"/>
  <c r="S63" i="21"/>
  <c r="O63" i="21"/>
  <c r="N63" i="21"/>
  <c r="Q63" i="21"/>
  <c r="R63" i="21"/>
  <c r="AP152" i="21"/>
  <c r="W152" i="21" s="1"/>
  <c r="T152" i="21"/>
  <c r="R152" i="21"/>
  <c r="U152" i="21"/>
  <c r="N152" i="21"/>
  <c r="S152" i="21"/>
  <c r="O152" i="21"/>
  <c r="Q152" i="21"/>
  <c r="M152" i="21"/>
  <c r="P152" i="21"/>
  <c r="AP138" i="21"/>
  <c r="AH138" i="21" s="1"/>
  <c r="Q138" i="21"/>
  <c r="N138" i="21"/>
  <c r="P138" i="21"/>
  <c r="O138" i="21"/>
  <c r="U138" i="21"/>
  <c r="M138" i="21"/>
  <c r="S138" i="21"/>
  <c r="T138" i="21"/>
  <c r="R138" i="21"/>
  <c r="AP27" i="19"/>
  <c r="AF27" i="19" s="1"/>
  <c r="P27" i="19"/>
  <c r="O27" i="19"/>
  <c r="T27" i="19"/>
  <c r="S27" i="19"/>
  <c r="N27" i="19"/>
  <c r="Q27" i="19"/>
  <c r="M27" i="19"/>
  <c r="U27" i="19"/>
  <c r="R27" i="19"/>
  <c r="AP49" i="19"/>
  <c r="AJ49" i="19" s="1"/>
  <c r="P49" i="19"/>
  <c r="O49" i="19"/>
  <c r="U49" i="19"/>
  <c r="M49" i="19"/>
  <c r="S49" i="19"/>
  <c r="T49" i="19"/>
  <c r="R49" i="19"/>
  <c r="Q49" i="19"/>
  <c r="N49" i="19"/>
  <c r="AP123" i="21"/>
  <c r="AF123" i="21" s="1"/>
  <c r="S123" i="21"/>
  <c r="T123" i="21"/>
  <c r="O123" i="21"/>
  <c r="Q123" i="21"/>
  <c r="U123" i="21"/>
  <c r="M123" i="21"/>
  <c r="N123" i="21"/>
  <c r="R123" i="21"/>
  <c r="P123" i="21"/>
  <c r="AP31" i="19"/>
  <c r="AK31" i="19" s="1"/>
  <c r="T31" i="19"/>
  <c r="R31" i="19"/>
  <c r="O31" i="19"/>
  <c r="P31" i="19"/>
  <c r="M31" i="19"/>
  <c r="U31" i="19"/>
  <c r="Q31" i="19"/>
  <c r="N31" i="19"/>
  <c r="S31" i="19"/>
  <c r="AP115" i="21"/>
  <c r="AN115" i="21" s="1"/>
  <c r="N115" i="21"/>
  <c r="S115" i="21"/>
  <c r="P115" i="21"/>
  <c r="Q115" i="21"/>
  <c r="M115" i="21"/>
  <c r="U115" i="21"/>
  <c r="O115" i="21"/>
  <c r="T115" i="21"/>
  <c r="R115" i="21"/>
  <c r="AP60" i="21"/>
  <c r="AC60" i="21" s="1"/>
  <c r="S60" i="21"/>
  <c r="T60" i="21"/>
  <c r="O60" i="21"/>
  <c r="Q60" i="21"/>
  <c r="N60" i="21"/>
  <c r="M60" i="21"/>
  <c r="P60" i="21"/>
  <c r="R60" i="21"/>
  <c r="U60" i="21"/>
  <c r="AP37" i="19"/>
  <c r="N37" i="19"/>
  <c r="Q37" i="19"/>
  <c r="P37" i="19"/>
  <c r="O37" i="19"/>
  <c r="S37" i="19"/>
  <c r="U37" i="19"/>
  <c r="M37" i="19"/>
  <c r="T37" i="19"/>
  <c r="R37" i="19"/>
  <c r="AP89" i="21"/>
  <c r="AI89" i="21" s="1"/>
  <c r="T89" i="21"/>
  <c r="N89" i="21"/>
  <c r="O89" i="21"/>
  <c r="P89" i="21"/>
  <c r="M89" i="21"/>
  <c r="U89" i="21"/>
  <c r="S89" i="21"/>
  <c r="R89" i="21"/>
  <c r="Q89" i="21"/>
  <c r="AP68" i="21"/>
  <c r="X68" i="21" s="1"/>
  <c r="N68" i="21"/>
  <c r="S68" i="21"/>
  <c r="P68" i="21"/>
  <c r="O68" i="21"/>
  <c r="Q68" i="21"/>
  <c r="U68" i="21"/>
  <c r="M68" i="21"/>
  <c r="T68" i="21"/>
  <c r="R68" i="21"/>
  <c r="AP86" i="21"/>
  <c r="AI86" i="21" s="1"/>
  <c r="R86" i="21"/>
  <c r="U86" i="21"/>
  <c r="S86" i="21"/>
  <c r="N86" i="21"/>
  <c r="O86" i="21"/>
  <c r="Q86" i="21"/>
  <c r="T86" i="21"/>
  <c r="M86" i="21"/>
  <c r="P86" i="21"/>
  <c r="AP23" i="19"/>
  <c r="AL23" i="19" s="1"/>
  <c r="R23" i="19"/>
  <c r="U23" i="19"/>
  <c r="Q23" i="19"/>
  <c r="O23" i="19"/>
  <c r="P23" i="19"/>
  <c r="M23" i="19"/>
  <c r="T23" i="19"/>
  <c r="S23" i="19"/>
  <c r="N23" i="19"/>
  <c r="AP51" i="19"/>
  <c r="Y51" i="19" s="1"/>
  <c r="O51" i="19"/>
  <c r="Q51" i="19"/>
  <c r="M51" i="19"/>
  <c r="U51" i="19"/>
  <c r="R51" i="19"/>
  <c r="T51" i="19"/>
  <c r="S51" i="19"/>
  <c r="N51" i="19"/>
  <c r="P51" i="19"/>
  <c r="AP133" i="21"/>
  <c r="AD133" i="21" s="1"/>
  <c r="U133" i="21"/>
  <c r="M133" i="21"/>
  <c r="S133" i="21"/>
  <c r="T133" i="21"/>
  <c r="N133" i="21"/>
  <c r="Q133" i="21"/>
  <c r="R133" i="21"/>
  <c r="P133" i="21"/>
  <c r="O133" i="21"/>
  <c r="AP12" i="19"/>
  <c r="AO12" i="19" s="1"/>
  <c r="R12" i="19"/>
  <c r="P12" i="19"/>
  <c r="S12" i="19"/>
  <c r="T12" i="19"/>
  <c r="O12" i="19"/>
  <c r="Q12" i="19"/>
  <c r="U12" i="19"/>
  <c r="M12" i="19"/>
  <c r="N12" i="19"/>
  <c r="AP90" i="21"/>
  <c r="AO90" i="21" s="1"/>
  <c r="Q90" i="21"/>
  <c r="N90" i="21"/>
  <c r="P90" i="21"/>
  <c r="O90" i="21"/>
  <c r="U90" i="21"/>
  <c r="M90" i="21"/>
  <c r="S90" i="21"/>
  <c r="T90" i="21"/>
  <c r="R90" i="21"/>
  <c r="AP111" i="21"/>
  <c r="AC111" i="21" s="1"/>
  <c r="U111" i="21"/>
  <c r="R111" i="21"/>
  <c r="M111" i="21"/>
  <c r="S111" i="21"/>
  <c r="N111" i="21"/>
  <c r="Q111" i="21"/>
  <c r="O111" i="21"/>
  <c r="P111" i="21"/>
  <c r="T111" i="21"/>
  <c r="AP160" i="21"/>
  <c r="Z160" i="21" s="1"/>
  <c r="S160" i="21"/>
  <c r="T160" i="21"/>
  <c r="R160" i="21"/>
  <c r="Q160" i="21"/>
  <c r="N160" i="21"/>
  <c r="P160" i="21"/>
  <c r="O160" i="21"/>
  <c r="U160" i="21"/>
  <c r="M160" i="21"/>
  <c r="AP55" i="21"/>
  <c r="X55" i="21" s="1"/>
  <c r="M55" i="21"/>
  <c r="P55" i="21"/>
  <c r="T55" i="21"/>
  <c r="R55" i="21"/>
  <c r="Q55" i="21"/>
  <c r="N55" i="21"/>
  <c r="U55" i="21"/>
  <c r="O55" i="21"/>
  <c r="S55" i="21"/>
  <c r="AP34" i="19"/>
  <c r="AO34" i="19" s="1"/>
  <c r="M34" i="19"/>
  <c r="P34" i="19"/>
  <c r="N34" i="19"/>
  <c r="U34" i="19"/>
  <c r="S34" i="19"/>
  <c r="T34" i="19"/>
  <c r="O34" i="19"/>
  <c r="Q34" i="19"/>
  <c r="R34" i="19"/>
  <c r="AP32" i="19"/>
  <c r="AB32" i="19" s="1"/>
  <c r="U32" i="19"/>
  <c r="R32" i="19"/>
  <c r="S32" i="19"/>
  <c r="M32" i="19"/>
  <c r="T32" i="19"/>
  <c r="Q32" i="19"/>
  <c r="N32" i="19"/>
  <c r="P32" i="19"/>
  <c r="O32" i="19"/>
  <c r="AP79" i="21"/>
  <c r="AN79" i="21" s="1"/>
  <c r="S79" i="21"/>
  <c r="M79" i="21"/>
  <c r="T79" i="21"/>
  <c r="Q79" i="21"/>
  <c r="N79" i="21"/>
  <c r="P79" i="21"/>
  <c r="O79" i="21"/>
  <c r="U79" i="21"/>
  <c r="R79" i="21"/>
  <c r="AP174" i="21"/>
  <c r="AA174" i="21" s="1"/>
  <c r="T174" i="21"/>
  <c r="R174" i="21"/>
  <c r="N174" i="21"/>
  <c r="S174" i="21"/>
  <c r="P174" i="21"/>
  <c r="O174" i="21"/>
  <c r="Q174" i="21"/>
  <c r="U174" i="21"/>
  <c r="M174" i="21"/>
  <c r="AP143" i="21"/>
  <c r="AK143" i="21" s="1"/>
  <c r="Q143" i="21"/>
  <c r="N143" i="21"/>
  <c r="P143" i="21"/>
  <c r="O143" i="21"/>
  <c r="U143" i="21"/>
  <c r="R143" i="21"/>
  <c r="S143" i="21"/>
  <c r="M143" i="21"/>
  <c r="T143" i="21"/>
  <c r="AP175" i="21"/>
  <c r="AC175" i="21" s="1"/>
  <c r="P175" i="21"/>
  <c r="O175" i="21"/>
  <c r="U175" i="21"/>
  <c r="R175" i="21"/>
  <c r="S175" i="21"/>
  <c r="M175" i="21"/>
  <c r="T175" i="21"/>
  <c r="Q175" i="21"/>
  <c r="N175" i="21"/>
  <c r="AP146" i="21"/>
  <c r="AC146" i="21" s="1"/>
  <c r="O146" i="21"/>
  <c r="Q146" i="21"/>
  <c r="M146" i="21"/>
  <c r="P146" i="21"/>
  <c r="T146" i="21"/>
  <c r="R146" i="21"/>
  <c r="U146" i="21"/>
  <c r="N146" i="21"/>
  <c r="S146" i="21"/>
  <c r="AP124" i="21"/>
  <c r="AC124" i="21" s="1"/>
  <c r="S124" i="21"/>
  <c r="Q124" i="21"/>
  <c r="N124" i="21"/>
  <c r="O124" i="21"/>
  <c r="P124" i="21"/>
  <c r="M124" i="21"/>
  <c r="U124" i="21"/>
  <c r="R124" i="21"/>
  <c r="T124" i="21"/>
  <c r="AP56" i="21"/>
  <c r="AM56" i="21" s="1"/>
  <c r="N56" i="21"/>
  <c r="S56" i="21"/>
  <c r="O56" i="21"/>
  <c r="Q56" i="21"/>
  <c r="M56" i="21"/>
  <c r="U56" i="21"/>
  <c r="T56" i="21"/>
  <c r="R56" i="21"/>
  <c r="P56" i="21"/>
  <c r="AP62" i="21"/>
  <c r="Z62" i="21" s="1"/>
  <c r="T62" i="21"/>
  <c r="R62" i="21"/>
  <c r="N62" i="21"/>
  <c r="S62" i="21"/>
  <c r="P62" i="21"/>
  <c r="O62" i="21"/>
  <c r="Q62" i="21"/>
  <c r="U62" i="21"/>
  <c r="M62" i="21"/>
  <c r="AP161" i="21"/>
  <c r="O161" i="21"/>
  <c r="Q161" i="21"/>
  <c r="R161" i="21"/>
  <c r="M161" i="21"/>
  <c r="P161" i="21"/>
  <c r="N161" i="21"/>
  <c r="U161" i="21"/>
  <c r="S161" i="21"/>
  <c r="T161" i="21"/>
  <c r="AP67" i="21"/>
  <c r="Z67" i="21" s="1"/>
  <c r="U67" i="21"/>
  <c r="M67" i="21"/>
  <c r="T67" i="21"/>
  <c r="Q67" i="21"/>
  <c r="N67" i="21"/>
  <c r="R67" i="21"/>
  <c r="P67" i="21"/>
  <c r="S67" i="21"/>
  <c r="O67" i="21"/>
  <c r="AP76" i="21"/>
  <c r="AM76" i="21" s="1"/>
  <c r="M76" i="21"/>
  <c r="P76" i="21"/>
  <c r="R76" i="21"/>
  <c r="U76" i="21"/>
  <c r="S76" i="21"/>
  <c r="T76" i="21"/>
  <c r="O76" i="21"/>
  <c r="Q76" i="21"/>
  <c r="N76" i="21"/>
  <c r="AP137" i="21"/>
  <c r="AA137" i="21" s="1"/>
  <c r="R137" i="21"/>
  <c r="S137" i="21"/>
  <c r="P137" i="21"/>
  <c r="O137" i="21"/>
  <c r="Q137" i="21"/>
  <c r="U137" i="21"/>
  <c r="M137" i="21"/>
  <c r="T137" i="21"/>
  <c r="N137" i="21"/>
  <c r="AP35" i="19"/>
  <c r="AD35" i="19" s="1"/>
  <c r="O35" i="19"/>
  <c r="Q35" i="19"/>
  <c r="M35" i="19"/>
  <c r="P35" i="19"/>
  <c r="T35" i="19"/>
  <c r="R35" i="19"/>
  <c r="U35" i="19"/>
  <c r="N35" i="19"/>
  <c r="S35" i="19"/>
  <c r="AP163" i="21"/>
  <c r="U163" i="21"/>
  <c r="M163" i="21"/>
  <c r="T163" i="21"/>
  <c r="Q163" i="21"/>
  <c r="N163" i="21"/>
  <c r="O163" i="21"/>
  <c r="P163" i="21"/>
  <c r="S163" i="21"/>
  <c r="R163" i="21"/>
  <c r="AP72" i="21"/>
  <c r="AE72" i="21" s="1"/>
  <c r="O72" i="21"/>
  <c r="Q72" i="21"/>
  <c r="M72" i="21"/>
  <c r="P72" i="21"/>
  <c r="T72" i="21"/>
  <c r="R72" i="21"/>
  <c r="U72" i="21"/>
  <c r="N72" i="21"/>
  <c r="S72" i="21"/>
  <c r="AP176" i="21"/>
  <c r="AN176" i="21" s="1"/>
  <c r="P176" i="21"/>
  <c r="M176" i="21"/>
  <c r="U176" i="21"/>
  <c r="R176" i="21"/>
  <c r="S176" i="21"/>
  <c r="T176" i="21"/>
  <c r="O176" i="21"/>
  <c r="Q176" i="21"/>
  <c r="N176" i="21"/>
  <c r="AP43" i="19"/>
  <c r="AA43" i="19" s="1"/>
  <c r="S43" i="19"/>
  <c r="T43" i="19"/>
  <c r="R43" i="19"/>
  <c r="P43" i="19"/>
  <c r="M43" i="19"/>
  <c r="U43" i="19"/>
  <c r="N43" i="19"/>
  <c r="Q43" i="19"/>
  <c r="O43" i="19"/>
  <c r="AP154" i="21"/>
  <c r="Y154" i="21" s="1"/>
  <c r="U154" i="21"/>
  <c r="M154" i="21"/>
  <c r="S154" i="21"/>
  <c r="T154" i="21"/>
  <c r="R154" i="21"/>
  <c r="Q154" i="21"/>
  <c r="N154" i="21"/>
  <c r="P154" i="21"/>
  <c r="O154" i="21"/>
  <c r="AP156" i="21"/>
  <c r="Y156" i="21" s="1"/>
  <c r="S156" i="21"/>
  <c r="N156" i="21"/>
  <c r="O156" i="21"/>
  <c r="Q156" i="21"/>
  <c r="T156" i="21"/>
  <c r="M156" i="21"/>
  <c r="P156" i="21"/>
  <c r="R156" i="21"/>
  <c r="U156" i="21"/>
  <c r="AP107" i="21"/>
  <c r="AK107" i="21" s="1"/>
  <c r="R107" i="21"/>
  <c r="U107" i="21"/>
  <c r="S107" i="21"/>
  <c r="N107" i="21"/>
  <c r="O107" i="21"/>
  <c r="Q107" i="21"/>
  <c r="P107" i="21"/>
  <c r="M107" i="21"/>
  <c r="T107" i="21"/>
  <c r="AP153" i="21"/>
  <c r="AL153" i="21" s="1"/>
  <c r="U153" i="21"/>
  <c r="M153" i="21"/>
  <c r="T153" i="21"/>
  <c r="N153" i="21"/>
  <c r="R153" i="21"/>
  <c r="S153" i="21"/>
  <c r="P153" i="21"/>
  <c r="O153" i="21"/>
  <c r="Q153" i="21"/>
  <c r="AP20" i="19"/>
  <c r="T20" i="19"/>
  <c r="Q20" i="19"/>
  <c r="N20" i="19"/>
  <c r="R20" i="19"/>
  <c r="P20" i="19"/>
  <c r="S20" i="19"/>
  <c r="O20" i="19"/>
  <c r="U20" i="19"/>
  <c r="M20" i="19"/>
  <c r="AP157" i="21"/>
  <c r="AH157" i="21" s="1"/>
  <c r="T157" i="21"/>
  <c r="N157" i="21"/>
  <c r="P157" i="21"/>
  <c r="R157" i="21"/>
  <c r="S157" i="21"/>
  <c r="O157" i="21"/>
  <c r="Q157" i="21"/>
  <c r="M157" i="21"/>
  <c r="U157" i="21"/>
  <c r="AP26" i="19"/>
  <c r="AD26" i="19" s="1"/>
  <c r="R26" i="19"/>
  <c r="S26" i="19"/>
  <c r="P26" i="19"/>
  <c r="O26" i="19"/>
  <c r="Q26" i="19"/>
  <c r="U26" i="19"/>
  <c r="M26" i="19"/>
  <c r="T26" i="19"/>
  <c r="N26" i="19"/>
  <c r="AP65" i="21"/>
  <c r="AH65" i="21" s="1"/>
  <c r="O65" i="21"/>
  <c r="Q65" i="21"/>
  <c r="T65" i="21"/>
  <c r="M65" i="21"/>
  <c r="U65" i="21"/>
  <c r="N65" i="21"/>
  <c r="R65" i="21"/>
  <c r="S65" i="21"/>
  <c r="P65" i="21"/>
  <c r="AP103" i="21"/>
  <c r="AB103" i="21" s="1"/>
  <c r="T103" i="21"/>
  <c r="R103" i="21"/>
  <c r="S103" i="21"/>
  <c r="N103" i="21"/>
  <c r="P103" i="21"/>
  <c r="O103" i="21"/>
  <c r="Q103" i="21"/>
  <c r="M103" i="21"/>
  <c r="U103" i="21"/>
  <c r="AP101" i="21"/>
  <c r="S101" i="21"/>
  <c r="T101" i="21"/>
  <c r="M101" i="21"/>
  <c r="Q101" i="21"/>
  <c r="R101" i="21"/>
  <c r="P101" i="21"/>
  <c r="U101" i="21"/>
  <c r="N101" i="21"/>
  <c r="O101" i="21"/>
  <c r="AP126" i="21"/>
  <c r="Z126" i="21" s="1"/>
  <c r="P126" i="21"/>
  <c r="O126" i="21"/>
  <c r="Q126" i="21"/>
  <c r="M126" i="21"/>
  <c r="U126" i="21"/>
  <c r="R126" i="21"/>
  <c r="T126" i="21"/>
  <c r="S126" i="21"/>
  <c r="N126" i="21"/>
  <c r="AP164" i="21"/>
  <c r="X164" i="21" s="1"/>
  <c r="P164" i="21"/>
  <c r="O164" i="21"/>
  <c r="Q164" i="21"/>
  <c r="U164" i="21"/>
  <c r="M164" i="21"/>
  <c r="T164" i="21"/>
  <c r="R164" i="21"/>
  <c r="N164" i="21"/>
  <c r="S164" i="21"/>
  <c r="AP144" i="21"/>
  <c r="AA144" i="21" s="1"/>
  <c r="Q144" i="21"/>
  <c r="N144" i="21"/>
  <c r="P144" i="21"/>
  <c r="O144" i="21"/>
  <c r="U144" i="21"/>
  <c r="M144" i="21"/>
  <c r="S144" i="21"/>
  <c r="T144" i="21"/>
  <c r="R144" i="21"/>
  <c r="AP140" i="21"/>
  <c r="Y140" i="21" s="1"/>
  <c r="S140" i="21"/>
  <c r="T140" i="21"/>
  <c r="O140" i="21"/>
  <c r="Q140" i="21"/>
  <c r="N140" i="21"/>
  <c r="M140" i="21"/>
  <c r="P140" i="21"/>
  <c r="R140" i="21"/>
  <c r="U140" i="21"/>
  <c r="AP97" i="21"/>
  <c r="AE97" i="21" s="1"/>
  <c r="N97" i="21"/>
  <c r="U97" i="21"/>
  <c r="S97" i="21"/>
  <c r="T97" i="21"/>
  <c r="O97" i="21"/>
  <c r="Q97" i="21"/>
  <c r="R97" i="21"/>
  <c r="M97" i="21"/>
  <c r="P97" i="21"/>
  <c r="AP98" i="21"/>
  <c r="AO98" i="21" s="1"/>
  <c r="O98" i="21"/>
  <c r="Q98" i="21"/>
  <c r="M98" i="21"/>
  <c r="U98" i="21"/>
  <c r="R98" i="21"/>
  <c r="T98" i="21"/>
  <c r="S98" i="21"/>
  <c r="N98" i="21"/>
  <c r="P98" i="21"/>
  <c r="AP13" i="19"/>
  <c r="AO13" i="19" s="1"/>
  <c r="O13" i="19"/>
  <c r="Q13" i="19"/>
  <c r="N13" i="19"/>
  <c r="M13" i="19"/>
  <c r="P13" i="19"/>
  <c r="R13" i="19"/>
  <c r="U13" i="19"/>
  <c r="S13" i="19"/>
  <c r="T13" i="19"/>
  <c r="AP169" i="21"/>
  <c r="AG169" i="21" s="1"/>
  <c r="R169" i="21"/>
  <c r="S169" i="21"/>
  <c r="P169" i="21"/>
  <c r="O169" i="21"/>
  <c r="Q169" i="21"/>
  <c r="U169" i="21"/>
  <c r="M169" i="21"/>
  <c r="T169" i="21"/>
  <c r="N169" i="21"/>
  <c r="AP122" i="21"/>
  <c r="AD122" i="21" s="1"/>
  <c r="P122" i="21"/>
  <c r="R122" i="21"/>
  <c r="U122" i="21"/>
  <c r="O122" i="21"/>
  <c r="S122" i="21"/>
  <c r="T122" i="21"/>
  <c r="M122" i="21"/>
  <c r="Q122" i="21"/>
  <c r="N122" i="21"/>
  <c r="AP40" i="19"/>
  <c r="AN40" i="19" s="1"/>
  <c r="N40" i="19"/>
  <c r="U40" i="19"/>
  <c r="O40" i="19"/>
  <c r="S40" i="19"/>
  <c r="M40" i="19"/>
  <c r="P40" i="19"/>
  <c r="T40" i="19"/>
  <c r="R40" i="19"/>
  <c r="Q40" i="19"/>
  <c r="AP6" i="19"/>
  <c r="AB6" i="19" s="1"/>
  <c r="Q6" i="19"/>
  <c r="R6" i="19"/>
  <c r="P6" i="19"/>
  <c r="O6" i="19"/>
  <c r="U6" i="19"/>
  <c r="M6" i="19"/>
  <c r="S6" i="19"/>
  <c r="T6" i="19"/>
  <c r="N6" i="19"/>
  <c r="AP148" i="21"/>
  <c r="AI148" i="21" s="1"/>
  <c r="N148" i="21"/>
  <c r="Q148" i="21"/>
  <c r="P148" i="21"/>
  <c r="O148" i="21"/>
  <c r="S148" i="21"/>
  <c r="U148" i="21"/>
  <c r="M148" i="21"/>
  <c r="T148" i="21"/>
  <c r="R148" i="21"/>
  <c r="AP36" i="19"/>
  <c r="AJ36" i="19" s="1"/>
  <c r="T36" i="19"/>
  <c r="R36" i="19"/>
  <c r="N36" i="19"/>
  <c r="S36" i="19"/>
  <c r="P36" i="19"/>
  <c r="Q36" i="19"/>
  <c r="M36" i="19"/>
  <c r="U36" i="19"/>
  <c r="O36" i="19"/>
  <c r="AP91" i="21"/>
  <c r="AF91" i="21" s="1"/>
  <c r="M91" i="21"/>
  <c r="N91" i="21"/>
  <c r="R91" i="21"/>
  <c r="P91" i="21"/>
  <c r="S91" i="21"/>
  <c r="T91" i="21"/>
  <c r="O91" i="21"/>
  <c r="Q91" i="21"/>
  <c r="U91" i="21"/>
  <c r="AP168" i="21"/>
  <c r="AG168" i="21" s="1"/>
  <c r="M168" i="21"/>
  <c r="P168" i="21"/>
  <c r="T168" i="21"/>
  <c r="R168" i="21"/>
  <c r="U168" i="21"/>
  <c r="N168" i="21"/>
  <c r="S168" i="21"/>
  <c r="O168" i="21"/>
  <c r="Q168" i="21"/>
  <c r="AP46" i="19"/>
  <c r="W46" i="19" s="1"/>
  <c r="O46" i="19"/>
  <c r="Q46" i="19"/>
  <c r="M46" i="19"/>
  <c r="U46" i="19"/>
  <c r="T46" i="19"/>
  <c r="N46" i="19"/>
  <c r="P46" i="19"/>
  <c r="R46" i="19"/>
  <c r="S46" i="19"/>
  <c r="AP99" i="21"/>
  <c r="AK99" i="21" s="1"/>
  <c r="T99" i="21"/>
  <c r="Q99" i="21"/>
  <c r="P99" i="21"/>
  <c r="M99" i="21"/>
  <c r="U99" i="21"/>
  <c r="O99" i="21"/>
  <c r="N99" i="21"/>
  <c r="R99" i="21"/>
  <c r="S99" i="21"/>
  <c r="AP16" i="19"/>
  <c r="Y16" i="19" s="1"/>
  <c r="S16" i="19"/>
  <c r="O16" i="19"/>
  <c r="N16" i="19"/>
  <c r="Q16" i="19"/>
  <c r="R16" i="19"/>
  <c r="P16" i="19"/>
  <c r="T16" i="19"/>
  <c r="U16" i="19"/>
  <c r="M16" i="19"/>
  <c r="AP177" i="65"/>
  <c r="Z177" i="65" s="1"/>
  <c r="AP159" i="65"/>
  <c r="AC159" i="65" s="1"/>
  <c r="AP174" i="65"/>
  <c r="Z174" i="65" s="1"/>
  <c r="AP158" i="65"/>
  <c r="Z158" i="65" s="1"/>
  <c r="AP142" i="65"/>
  <c r="Z142" i="65" s="1"/>
  <c r="AP165" i="65"/>
  <c r="Z165" i="65" s="1"/>
  <c r="AP149" i="65"/>
  <c r="Z149" i="65" s="1"/>
  <c r="AP168" i="65"/>
  <c r="AA168" i="65" s="1"/>
  <c r="AP152" i="65"/>
  <c r="AA152" i="65" s="1"/>
  <c r="AP131" i="65"/>
  <c r="AC131" i="65" s="1"/>
  <c r="AP115" i="65"/>
  <c r="AC115" i="65" s="1"/>
  <c r="AP138" i="65"/>
  <c r="AE138" i="65" s="1"/>
  <c r="AP122" i="65"/>
  <c r="Z122" i="65" s="1"/>
  <c r="AP137" i="65"/>
  <c r="Z137" i="65" s="1"/>
  <c r="AP121" i="65"/>
  <c r="Z121" i="65" s="1"/>
  <c r="AP140" i="65"/>
  <c r="AH140" i="65" s="1"/>
  <c r="AP124" i="65"/>
  <c r="AA124" i="65" s="1"/>
  <c r="AP108" i="65"/>
  <c r="AA108" i="65" s="1"/>
  <c r="AP91" i="65"/>
  <c r="AC91" i="65" s="1"/>
  <c r="AP98" i="65"/>
  <c r="Z98" i="65" s="1"/>
  <c r="AP101" i="65"/>
  <c r="Z101" i="65" s="1"/>
  <c r="AP85" i="65"/>
  <c r="AP92" i="65"/>
  <c r="AP76" i="65"/>
  <c r="W76" i="65" s="1"/>
  <c r="AP82" i="65"/>
  <c r="AO82" i="65" s="1"/>
  <c r="AP61" i="65"/>
  <c r="AC61" i="65" s="1"/>
  <c r="AP72" i="65"/>
  <c r="AP56" i="65"/>
  <c r="AC56" i="65" s="1"/>
  <c r="AP52" i="65"/>
  <c r="AC52" i="65" s="1"/>
  <c r="AP70" i="65"/>
  <c r="AA70" i="65" s="1"/>
  <c r="AP59" i="65"/>
  <c r="Z59" i="65" s="1"/>
  <c r="AP8" i="65"/>
  <c r="Z8" i="65" s="1"/>
  <c r="AP42" i="65"/>
  <c r="AC42" i="65" s="1"/>
  <c r="AP38" i="65"/>
  <c r="AC38" i="65" s="1"/>
  <c r="AP33" i="65"/>
  <c r="Z33" i="65" s="1"/>
  <c r="AP32" i="65"/>
  <c r="Z32" i="65" s="1"/>
  <c r="AP35" i="65"/>
  <c r="AA35" i="65" s="1"/>
  <c r="AP29" i="65"/>
  <c r="Z29" i="65" s="1"/>
  <c r="AP24" i="65"/>
  <c r="AA24" i="65" s="1"/>
  <c r="AP12" i="65"/>
  <c r="AC12" i="65" s="1"/>
  <c r="AP19" i="65"/>
  <c r="AA19" i="65" s="1"/>
  <c r="AP5" i="65"/>
  <c r="AC5" i="65" s="1"/>
  <c r="AP6" i="65"/>
  <c r="AC6" i="65" s="1"/>
  <c r="AP3" i="65"/>
  <c r="AE3" i="65" s="1"/>
  <c r="M163" i="65"/>
  <c r="O163" i="65"/>
  <c r="Q163" i="65"/>
  <c r="S163" i="65"/>
  <c r="U163" i="65"/>
  <c r="N163" i="65"/>
  <c r="P163" i="65"/>
  <c r="R163" i="65"/>
  <c r="T163" i="65"/>
  <c r="G163" i="65"/>
  <c r="J163" i="65"/>
  <c r="F163" i="65"/>
  <c r="I163" i="65"/>
  <c r="E163" i="65"/>
  <c r="K163" i="65"/>
  <c r="D163" i="65"/>
  <c r="H163" i="65"/>
  <c r="C163" i="65"/>
  <c r="M159" i="65"/>
  <c r="O159" i="65"/>
  <c r="Q159" i="65"/>
  <c r="S159" i="65"/>
  <c r="U159" i="65"/>
  <c r="N159" i="65"/>
  <c r="P159" i="65"/>
  <c r="R159" i="65"/>
  <c r="T159" i="65"/>
  <c r="K159" i="65"/>
  <c r="D159" i="65"/>
  <c r="H159" i="65"/>
  <c r="C159" i="65"/>
  <c r="G159" i="65"/>
  <c r="J159" i="65"/>
  <c r="F159" i="65"/>
  <c r="I159" i="65"/>
  <c r="E159" i="65"/>
  <c r="M167" i="65"/>
  <c r="O167" i="65"/>
  <c r="Q167" i="65"/>
  <c r="S167" i="65"/>
  <c r="U167" i="65"/>
  <c r="N167" i="65"/>
  <c r="P167" i="65"/>
  <c r="R167" i="65"/>
  <c r="T167" i="65"/>
  <c r="K167" i="65"/>
  <c r="D167" i="65"/>
  <c r="H167" i="65"/>
  <c r="C167" i="65"/>
  <c r="G167" i="65"/>
  <c r="J167" i="65"/>
  <c r="F167" i="65"/>
  <c r="I167" i="65"/>
  <c r="E167" i="65"/>
  <c r="N166" i="65"/>
  <c r="P166" i="65"/>
  <c r="R166" i="65"/>
  <c r="T166" i="65"/>
  <c r="S166" i="65"/>
  <c r="M166" i="65"/>
  <c r="U166" i="65"/>
  <c r="O166" i="65"/>
  <c r="Q166" i="65"/>
  <c r="K166" i="65"/>
  <c r="C166" i="65"/>
  <c r="E166" i="65"/>
  <c r="I166" i="65"/>
  <c r="H166" i="65"/>
  <c r="D166" i="65"/>
  <c r="F166" i="65"/>
  <c r="J166" i="65"/>
  <c r="G166" i="65"/>
  <c r="N150" i="65"/>
  <c r="P150" i="65"/>
  <c r="R150" i="65"/>
  <c r="T150" i="65"/>
  <c r="S150" i="65"/>
  <c r="M150" i="65"/>
  <c r="U150" i="65"/>
  <c r="O150" i="65"/>
  <c r="Q150" i="65"/>
  <c r="J150" i="65"/>
  <c r="G150" i="65"/>
  <c r="K150" i="65"/>
  <c r="C150" i="65"/>
  <c r="E150" i="65"/>
  <c r="F150" i="65"/>
  <c r="H150" i="65"/>
  <c r="D150" i="65"/>
  <c r="I150" i="65"/>
  <c r="N169" i="65"/>
  <c r="P169" i="65"/>
  <c r="R169" i="65"/>
  <c r="T169" i="65"/>
  <c r="M169" i="65"/>
  <c r="O169" i="65"/>
  <c r="Q169" i="65"/>
  <c r="S169" i="65"/>
  <c r="U169" i="65"/>
  <c r="H169" i="65"/>
  <c r="K169" i="65"/>
  <c r="F169" i="65"/>
  <c r="J169" i="65"/>
  <c r="E169" i="65"/>
  <c r="G169" i="65"/>
  <c r="D169" i="65"/>
  <c r="I169" i="65"/>
  <c r="C169" i="65"/>
  <c r="N153" i="65"/>
  <c r="P153" i="65"/>
  <c r="R153" i="65"/>
  <c r="T153" i="65"/>
  <c r="M153" i="65"/>
  <c r="O153" i="65"/>
  <c r="Q153" i="65"/>
  <c r="S153" i="65"/>
  <c r="U153" i="65"/>
  <c r="I153" i="65"/>
  <c r="C153" i="65"/>
  <c r="H153" i="65"/>
  <c r="K153" i="65"/>
  <c r="F153" i="65"/>
  <c r="J153" i="65"/>
  <c r="E153" i="65"/>
  <c r="G153" i="65"/>
  <c r="D153" i="65"/>
  <c r="M176" i="65"/>
  <c r="O176" i="65"/>
  <c r="Q176" i="65"/>
  <c r="S176" i="65"/>
  <c r="U176" i="65"/>
  <c r="N176" i="65"/>
  <c r="P176" i="65"/>
  <c r="T176" i="65"/>
  <c r="R176" i="65"/>
  <c r="K176" i="65"/>
  <c r="J176" i="65"/>
  <c r="E176" i="65"/>
  <c r="C176" i="65"/>
  <c r="G176" i="65"/>
  <c r="H176" i="65"/>
  <c r="F176" i="65"/>
  <c r="I176" i="65"/>
  <c r="D176" i="65"/>
  <c r="M160" i="65"/>
  <c r="O160" i="65"/>
  <c r="Q160" i="65"/>
  <c r="S160" i="65"/>
  <c r="U160" i="65"/>
  <c r="N160" i="65"/>
  <c r="P160" i="65"/>
  <c r="R160" i="65"/>
  <c r="T160" i="65"/>
  <c r="E160" i="65"/>
  <c r="C160" i="65"/>
  <c r="G160" i="65"/>
  <c r="H160" i="65"/>
  <c r="F160" i="65"/>
  <c r="I160" i="65"/>
  <c r="D160" i="65"/>
  <c r="K160" i="65"/>
  <c r="J160" i="65"/>
  <c r="M144" i="65"/>
  <c r="O144" i="65"/>
  <c r="Q144" i="65"/>
  <c r="S144" i="65"/>
  <c r="U144" i="65"/>
  <c r="N144" i="65"/>
  <c r="P144" i="65"/>
  <c r="R144" i="65"/>
  <c r="T144" i="65"/>
  <c r="I144" i="65"/>
  <c r="D144" i="65"/>
  <c r="K144" i="65"/>
  <c r="J144" i="65"/>
  <c r="E144" i="65"/>
  <c r="C144" i="65"/>
  <c r="G144" i="65"/>
  <c r="H144" i="65"/>
  <c r="F144" i="65"/>
  <c r="M127" i="65"/>
  <c r="O127" i="65"/>
  <c r="Q127" i="65"/>
  <c r="S127" i="65"/>
  <c r="U127" i="65"/>
  <c r="N127" i="65"/>
  <c r="P127" i="65"/>
  <c r="R127" i="65"/>
  <c r="T127" i="65"/>
  <c r="I127" i="65"/>
  <c r="E127" i="65"/>
  <c r="K127" i="65"/>
  <c r="D127" i="65"/>
  <c r="H127" i="65"/>
  <c r="C127" i="65"/>
  <c r="G127" i="65"/>
  <c r="J127" i="65"/>
  <c r="F127" i="65"/>
  <c r="M111" i="65"/>
  <c r="O111" i="65"/>
  <c r="Q111" i="65"/>
  <c r="S111" i="65"/>
  <c r="U111" i="65"/>
  <c r="N111" i="65"/>
  <c r="P111" i="65"/>
  <c r="R111" i="65"/>
  <c r="T111" i="65"/>
  <c r="G111" i="65"/>
  <c r="J111" i="65"/>
  <c r="F111" i="65"/>
  <c r="I111" i="65"/>
  <c r="E111" i="65"/>
  <c r="K111" i="65"/>
  <c r="D111" i="65"/>
  <c r="H111" i="65"/>
  <c r="C111" i="65"/>
  <c r="N130" i="65"/>
  <c r="P130" i="65"/>
  <c r="R130" i="65"/>
  <c r="T130" i="65"/>
  <c r="M130" i="65"/>
  <c r="O130" i="65"/>
  <c r="Q130" i="65"/>
  <c r="S130" i="65"/>
  <c r="U130" i="65"/>
  <c r="I130" i="65"/>
  <c r="C130" i="65"/>
  <c r="H130" i="65"/>
  <c r="K130" i="65"/>
  <c r="F130" i="65"/>
  <c r="J130" i="65"/>
  <c r="E130" i="65"/>
  <c r="G130" i="65"/>
  <c r="D130" i="65"/>
  <c r="N114" i="65"/>
  <c r="P114" i="65"/>
  <c r="R114" i="65"/>
  <c r="T114" i="65"/>
  <c r="M114" i="65"/>
  <c r="O114" i="65"/>
  <c r="Q114" i="65"/>
  <c r="S114" i="65"/>
  <c r="U114" i="65"/>
  <c r="G114" i="65"/>
  <c r="D114" i="65"/>
  <c r="I114" i="65"/>
  <c r="C114" i="65"/>
  <c r="H114" i="65"/>
  <c r="K114" i="65"/>
  <c r="F114" i="65"/>
  <c r="J114" i="65"/>
  <c r="E114" i="65"/>
  <c r="N133" i="65"/>
  <c r="P133" i="65"/>
  <c r="R133" i="65"/>
  <c r="T133" i="65"/>
  <c r="M133" i="65"/>
  <c r="O133" i="65"/>
  <c r="Q133" i="65"/>
  <c r="S133" i="65"/>
  <c r="U133" i="65"/>
  <c r="I133" i="65"/>
  <c r="C133" i="65"/>
  <c r="H133" i="65"/>
  <c r="K133" i="65"/>
  <c r="F133" i="65"/>
  <c r="J133" i="65"/>
  <c r="E133" i="65"/>
  <c r="G133" i="65"/>
  <c r="D133" i="65"/>
  <c r="N117" i="65"/>
  <c r="P117" i="65"/>
  <c r="R117" i="65"/>
  <c r="T117" i="65"/>
  <c r="M117" i="65"/>
  <c r="O117" i="65"/>
  <c r="Q117" i="65"/>
  <c r="S117" i="65"/>
  <c r="U117" i="65"/>
  <c r="G117" i="65"/>
  <c r="D117" i="65"/>
  <c r="I117" i="65"/>
  <c r="C117" i="65"/>
  <c r="H117" i="65"/>
  <c r="K117" i="65"/>
  <c r="F117" i="65"/>
  <c r="J117" i="65"/>
  <c r="E117" i="65"/>
  <c r="N140" i="65"/>
  <c r="R140" i="65"/>
  <c r="O140" i="65"/>
  <c r="S140" i="65"/>
  <c r="P140" i="65"/>
  <c r="T140" i="65"/>
  <c r="U140" i="65"/>
  <c r="M140" i="65"/>
  <c r="Q140" i="65"/>
  <c r="J140" i="65"/>
  <c r="E140" i="65"/>
  <c r="F140" i="65"/>
  <c r="G140" i="65"/>
  <c r="I140" i="65"/>
  <c r="K140" i="65"/>
  <c r="D140" i="65"/>
  <c r="H140" i="65"/>
  <c r="C140" i="65"/>
  <c r="M124" i="65"/>
  <c r="O124" i="65"/>
  <c r="Q124" i="65"/>
  <c r="S124" i="65"/>
  <c r="U124" i="65"/>
  <c r="N124" i="65"/>
  <c r="P124" i="65"/>
  <c r="R124" i="65"/>
  <c r="T124" i="65"/>
  <c r="H124" i="65"/>
  <c r="C124" i="65"/>
  <c r="G124" i="65"/>
  <c r="J124" i="65"/>
  <c r="F124" i="65"/>
  <c r="I124" i="65"/>
  <c r="E124" i="65"/>
  <c r="K124" i="65"/>
  <c r="D124" i="65"/>
  <c r="M108" i="65"/>
  <c r="O108" i="65"/>
  <c r="Q108" i="65"/>
  <c r="S108" i="65"/>
  <c r="U108" i="65"/>
  <c r="N108" i="65"/>
  <c r="P108" i="65"/>
  <c r="R108" i="65"/>
  <c r="T108" i="65"/>
  <c r="K108" i="65"/>
  <c r="D108" i="65"/>
  <c r="H108" i="65"/>
  <c r="C108" i="65"/>
  <c r="G108" i="65"/>
  <c r="J108" i="65"/>
  <c r="F108" i="65"/>
  <c r="I108" i="65"/>
  <c r="E108" i="65"/>
  <c r="M87" i="65"/>
  <c r="O87" i="65"/>
  <c r="Q87" i="65"/>
  <c r="S87" i="65"/>
  <c r="U87" i="65"/>
  <c r="N87" i="65"/>
  <c r="P87" i="65"/>
  <c r="R87" i="65"/>
  <c r="T87" i="65"/>
  <c r="H87" i="65"/>
  <c r="C87" i="65"/>
  <c r="G87" i="65"/>
  <c r="J87" i="65"/>
  <c r="F87" i="65"/>
  <c r="I87" i="65"/>
  <c r="E87" i="65"/>
  <c r="K87" i="65"/>
  <c r="D87" i="65"/>
  <c r="N94" i="65"/>
  <c r="P94" i="65"/>
  <c r="R94" i="65"/>
  <c r="T94" i="65"/>
  <c r="M94" i="65"/>
  <c r="O94" i="65"/>
  <c r="Q94" i="65"/>
  <c r="S94" i="65"/>
  <c r="U94" i="65"/>
  <c r="H94" i="65"/>
  <c r="K94" i="65"/>
  <c r="F94" i="65"/>
  <c r="J94" i="65"/>
  <c r="E94" i="65"/>
  <c r="G94" i="65"/>
  <c r="D94" i="65"/>
  <c r="I94" i="65"/>
  <c r="C94" i="65"/>
  <c r="N97" i="65"/>
  <c r="P97" i="65"/>
  <c r="R97" i="65"/>
  <c r="T97" i="65"/>
  <c r="M97" i="65"/>
  <c r="O97" i="65"/>
  <c r="Q97" i="65"/>
  <c r="S97" i="65"/>
  <c r="U97" i="65"/>
  <c r="J97" i="65"/>
  <c r="E97" i="65"/>
  <c r="G97" i="65"/>
  <c r="D97" i="65"/>
  <c r="I97" i="65"/>
  <c r="C97" i="65"/>
  <c r="H97" i="65"/>
  <c r="K97" i="65"/>
  <c r="F97" i="65"/>
  <c r="M104" i="65"/>
  <c r="Q104" i="65"/>
  <c r="U104" i="65"/>
  <c r="N104" i="65"/>
  <c r="R104" i="65"/>
  <c r="O104" i="65"/>
  <c r="S104" i="65"/>
  <c r="P104" i="65"/>
  <c r="T104" i="65"/>
  <c r="G104" i="65"/>
  <c r="D104" i="65"/>
  <c r="K104" i="65"/>
  <c r="C104" i="65"/>
  <c r="I104" i="65"/>
  <c r="H104" i="65"/>
  <c r="F104" i="65"/>
  <c r="J104" i="65"/>
  <c r="E104" i="65"/>
  <c r="M88" i="65"/>
  <c r="O88" i="65"/>
  <c r="Q88" i="65"/>
  <c r="S88" i="65"/>
  <c r="U88" i="65"/>
  <c r="N88" i="65"/>
  <c r="P88" i="65"/>
  <c r="R88" i="65"/>
  <c r="T88" i="65"/>
  <c r="I88" i="65"/>
  <c r="E88" i="65"/>
  <c r="K88" i="65"/>
  <c r="D88" i="65"/>
  <c r="H88" i="65"/>
  <c r="C88" i="65"/>
  <c r="G88" i="65"/>
  <c r="J88" i="65"/>
  <c r="F88" i="65"/>
  <c r="N83" i="65"/>
  <c r="P83" i="65"/>
  <c r="R83" i="65"/>
  <c r="T83" i="65"/>
  <c r="M83" i="65"/>
  <c r="O83" i="65"/>
  <c r="Q83" i="65"/>
  <c r="S83" i="65"/>
  <c r="U83" i="65"/>
  <c r="J83" i="65"/>
  <c r="E83" i="65"/>
  <c r="G83" i="65"/>
  <c r="D83" i="65"/>
  <c r="I83" i="65"/>
  <c r="C83" i="65"/>
  <c r="H83" i="65"/>
  <c r="K83" i="65"/>
  <c r="F83" i="65"/>
  <c r="M81" i="65"/>
  <c r="O81" i="65"/>
  <c r="Q81" i="65"/>
  <c r="S81" i="65"/>
  <c r="U81" i="65"/>
  <c r="N81" i="65"/>
  <c r="P81" i="65"/>
  <c r="R81" i="65"/>
  <c r="T81" i="65"/>
  <c r="G81" i="65"/>
  <c r="J81" i="65"/>
  <c r="F81" i="65"/>
  <c r="I81" i="65"/>
  <c r="E81" i="65"/>
  <c r="K81" i="65"/>
  <c r="D81" i="65"/>
  <c r="H81" i="65"/>
  <c r="C81" i="65"/>
  <c r="M69" i="65"/>
  <c r="O69" i="65"/>
  <c r="Q69" i="65"/>
  <c r="S69" i="65"/>
  <c r="U69" i="65"/>
  <c r="N69" i="65"/>
  <c r="P69" i="65"/>
  <c r="R69" i="65"/>
  <c r="T69" i="65"/>
  <c r="G69" i="65"/>
  <c r="J69" i="65"/>
  <c r="F69" i="65"/>
  <c r="I69" i="65"/>
  <c r="E69" i="65"/>
  <c r="K69" i="65"/>
  <c r="D69" i="65"/>
  <c r="H69" i="65"/>
  <c r="C69" i="65"/>
  <c r="N72" i="65"/>
  <c r="P72" i="65"/>
  <c r="R72" i="65"/>
  <c r="T72" i="65"/>
  <c r="M72" i="65"/>
  <c r="U72" i="65"/>
  <c r="O72" i="65"/>
  <c r="Q72" i="65"/>
  <c r="S72" i="65"/>
  <c r="J72" i="65"/>
  <c r="E72" i="65"/>
  <c r="G72" i="65"/>
  <c r="D72" i="65"/>
  <c r="I72" i="65"/>
  <c r="C72" i="65"/>
  <c r="H72" i="65"/>
  <c r="K72" i="65"/>
  <c r="F72" i="65"/>
  <c r="M12" i="65"/>
  <c r="O12" i="65"/>
  <c r="Q12" i="65"/>
  <c r="S12" i="65"/>
  <c r="U12" i="65"/>
  <c r="N12" i="65"/>
  <c r="P12" i="65"/>
  <c r="R12" i="65"/>
  <c r="T12" i="65"/>
  <c r="K12" i="65"/>
  <c r="D12" i="65"/>
  <c r="H12" i="65"/>
  <c r="C12" i="65"/>
  <c r="G12" i="65"/>
  <c r="J12" i="65"/>
  <c r="F12" i="65"/>
  <c r="I12" i="65"/>
  <c r="E12" i="65"/>
  <c r="M48" i="65"/>
  <c r="O48" i="65"/>
  <c r="Q48" i="65"/>
  <c r="S48" i="65"/>
  <c r="U48" i="65"/>
  <c r="N48" i="65"/>
  <c r="P48" i="65"/>
  <c r="R48" i="65"/>
  <c r="T48" i="65"/>
  <c r="K48" i="65"/>
  <c r="D48" i="65"/>
  <c r="H48" i="65"/>
  <c r="C48" i="65"/>
  <c r="G48" i="65"/>
  <c r="J48" i="65"/>
  <c r="F48" i="65"/>
  <c r="I48" i="65"/>
  <c r="E48" i="65"/>
  <c r="M62" i="65"/>
  <c r="O62" i="65"/>
  <c r="Q62" i="65"/>
  <c r="S62" i="65"/>
  <c r="U62" i="65"/>
  <c r="R62" i="65"/>
  <c r="T62" i="65"/>
  <c r="N62" i="65"/>
  <c r="P62" i="65"/>
  <c r="J62" i="65"/>
  <c r="C62" i="65"/>
  <c r="G62" i="65"/>
  <c r="H62" i="65"/>
  <c r="F62" i="65"/>
  <c r="I62" i="65"/>
  <c r="E62" i="65"/>
  <c r="K62" i="65"/>
  <c r="D62" i="65"/>
  <c r="N51" i="65"/>
  <c r="P51" i="65"/>
  <c r="R51" i="65"/>
  <c r="T51" i="65"/>
  <c r="O51" i="65"/>
  <c r="Q51" i="65"/>
  <c r="S51" i="65"/>
  <c r="M51" i="65"/>
  <c r="U51" i="65"/>
  <c r="J51" i="65"/>
  <c r="E51" i="65"/>
  <c r="G51" i="65"/>
  <c r="D51" i="65"/>
  <c r="I51" i="65"/>
  <c r="C51" i="65"/>
  <c r="H51" i="65"/>
  <c r="K51" i="65"/>
  <c r="F51" i="65"/>
  <c r="N54" i="65"/>
  <c r="P54" i="65"/>
  <c r="R54" i="65"/>
  <c r="T54" i="65"/>
  <c r="M54" i="65"/>
  <c r="O54" i="65"/>
  <c r="Q54" i="65"/>
  <c r="S54" i="65"/>
  <c r="U54" i="65"/>
  <c r="H54" i="65"/>
  <c r="K54" i="65"/>
  <c r="F54" i="65"/>
  <c r="J54" i="65"/>
  <c r="E54" i="65"/>
  <c r="G54" i="65"/>
  <c r="D54" i="65"/>
  <c r="I54" i="65"/>
  <c r="C54" i="65"/>
  <c r="M57" i="65"/>
  <c r="O57" i="65"/>
  <c r="Q57" i="65"/>
  <c r="S57" i="65"/>
  <c r="U57" i="65"/>
  <c r="T57" i="65"/>
  <c r="N57" i="65"/>
  <c r="P57" i="65"/>
  <c r="R57" i="65"/>
  <c r="G57" i="65"/>
  <c r="J57" i="65"/>
  <c r="F57" i="65"/>
  <c r="I57" i="65"/>
  <c r="E57" i="65"/>
  <c r="K57" i="65"/>
  <c r="D57" i="65"/>
  <c r="H57" i="65"/>
  <c r="C57" i="65"/>
  <c r="N45" i="65"/>
  <c r="P45" i="65"/>
  <c r="R45" i="65"/>
  <c r="T45" i="65"/>
  <c r="M45" i="65"/>
  <c r="U45" i="65"/>
  <c r="O45" i="65"/>
  <c r="Q45" i="65"/>
  <c r="S45" i="65"/>
  <c r="J45" i="65"/>
  <c r="E45" i="65"/>
  <c r="G45" i="65"/>
  <c r="D45" i="65"/>
  <c r="I45" i="65"/>
  <c r="C45" i="65"/>
  <c r="H45" i="65"/>
  <c r="K45" i="65"/>
  <c r="F45" i="65"/>
  <c r="M27" i="65"/>
  <c r="O27" i="65"/>
  <c r="Q27" i="65"/>
  <c r="S27" i="65"/>
  <c r="U27" i="65"/>
  <c r="N27" i="65"/>
  <c r="P27" i="65"/>
  <c r="R27" i="65"/>
  <c r="T27" i="65"/>
  <c r="K27" i="65"/>
  <c r="D27" i="65"/>
  <c r="H27" i="65"/>
  <c r="C27" i="65"/>
  <c r="G27" i="65"/>
  <c r="J27" i="65"/>
  <c r="F27" i="65"/>
  <c r="I27" i="65"/>
  <c r="E27" i="65"/>
  <c r="N32" i="65"/>
  <c r="P32" i="65"/>
  <c r="R32" i="65"/>
  <c r="T32" i="65"/>
  <c r="M32" i="65"/>
  <c r="O32" i="65"/>
  <c r="Q32" i="65"/>
  <c r="S32" i="65"/>
  <c r="U32" i="65"/>
  <c r="J32" i="65"/>
  <c r="E32" i="65"/>
  <c r="G32" i="65"/>
  <c r="D32" i="65"/>
  <c r="I32" i="65"/>
  <c r="C32" i="65"/>
  <c r="H32" i="65"/>
  <c r="K32" i="65"/>
  <c r="F32" i="65"/>
  <c r="M31" i="65"/>
  <c r="O31" i="65"/>
  <c r="Q31" i="65"/>
  <c r="S31" i="65"/>
  <c r="U31" i="65"/>
  <c r="T31" i="65"/>
  <c r="N31" i="65"/>
  <c r="P31" i="65"/>
  <c r="R31" i="65"/>
  <c r="I31" i="65"/>
  <c r="E31" i="65"/>
  <c r="K31" i="65"/>
  <c r="D31" i="65"/>
  <c r="H31" i="65"/>
  <c r="C31" i="65"/>
  <c r="G31" i="65"/>
  <c r="J31" i="65"/>
  <c r="F31" i="65"/>
  <c r="M16" i="65"/>
  <c r="O16" i="65"/>
  <c r="Q16" i="65"/>
  <c r="S16" i="65"/>
  <c r="U16" i="65"/>
  <c r="N16" i="65"/>
  <c r="P16" i="65"/>
  <c r="R16" i="65"/>
  <c r="T16" i="65"/>
  <c r="I16" i="65"/>
  <c r="E16" i="65"/>
  <c r="K16" i="65"/>
  <c r="D16" i="65"/>
  <c r="H16" i="65"/>
  <c r="C16" i="65"/>
  <c r="G16" i="65"/>
  <c r="J16" i="65"/>
  <c r="F16" i="65"/>
  <c r="M28" i="65"/>
  <c r="O28" i="65"/>
  <c r="Q28" i="65"/>
  <c r="S28" i="65"/>
  <c r="U28" i="65"/>
  <c r="N28" i="65"/>
  <c r="P28" i="65"/>
  <c r="R28" i="65"/>
  <c r="T28" i="65"/>
  <c r="G28" i="65"/>
  <c r="J28" i="65"/>
  <c r="F28" i="65"/>
  <c r="I28" i="65"/>
  <c r="E28" i="65"/>
  <c r="K28" i="65"/>
  <c r="D28" i="65"/>
  <c r="H28" i="65"/>
  <c r="C28" i="65"/>
  <c r="N20" i="65"/>
  <c r="P20" i="65"/>
  <c r="R20" i="65"/>
  <c r="T20" i="65"/>
  <c r="M20" i="65"/>
  <c r="O20" i="65"/>
  <c r="Q20" i="65"/>
  <c r="S20" i="65"/>
  <c r="U20" i="65"/>
  <c r="I20" i="65"/>
  <c r="C20" i="65"/>
  <c r="H20" i="65"/>
  <c r="K20" i="65"/>
  <c r="F20" i="65"/>
  <c r="J20" i="65"/>
  <c r="E20" i="65"/>
  <c r="G20" i="65"/>
  <c r="D20" i="65"/>
  <c r="N15" i="65"/>
  <c r="P15" i="65"/>
  <c r="R15" i="65"/>
  <c r="T15" i="65"/>
  <c r="S15" i="65"/>
  <c r="M15" i="65"/>
  <c r="U15" i="65"/>
  <c r="O15" i="65"/>
  <c r="Q15" i="65"/>
  <c r="H15" i="65"/>
  <c r="I15" i="65"/>
  <c r="F15" i="65"/>
  <c r="J15" i="65"/>
  <c r="E15" i="65"/>
  <c r="K15" i="65"/>
  <c r="D15" i="65"/>
  <c r="G15" i="65"/>
  <c r="C15" i="65"/>
  <c r="N9" i="65"/>
  <c r="S9" i="65"/>
  <c r="Q9" i="65"/>
  <c r="T9" i="65"/>
  <c r="O9" i="65"/>
  <c r="R9" i="65"/>
  <c r="U9" i="65"/>
  <c r="M9" i="65"/>
  <c r="P9" i="65"/>
  <c r="J9" i="65"/>
  <c r="C9" i="65"/>
  <c r="K9" i="65"/>
  <c r="H9" i="65"/>
  <c r="F9" i="65"/>
  <c r="I9" i="65"/>
  <c r="E9" i="65"/>
  <c r="G9" i="65"/>
  <c r="D9" i="65"/>
  <c r="N4" i="65"/>
  <c r="P4" i="65"/>
  <c r="R4" i="65"/>
  <c r="T4" i="65"/>
  <c r="M4" i="65"/>
  <c r="O4" i="65"/>
  <c r="Q4" i="65"/>
  <c r="S4" i="65"/>
  <c r="U4" i="65"/>
  <c r="G4" i="65"/>
  <c r="D4" i="65"/>
  <c r="I4" i="65"/>
  <c r="C4" i="65"/>
  <c r="H4" i="65"/>
  <c r="K4" i="65"/>
  <c r="F4" i="65"/>
  <c r="J4" i="65"/>
  <c r="E4" i="65"/>
  <c r="AP7" i="19"/>
  <c r="AM7" i="19" s="1"/>
  <c r="S7" i="19"/>
  <c r="T7" i="19"/>
  <c r="O7" i="19"/>
  <c r="Q7" i="19"/>
  <c r="N7" i="19"/>
  <c r="M7" i="19"/>
  <c r="P7" i="19"/>
  <c r="R7" i="19"/>
  <c r="U7" i="19"/>
  <c r="AP84" i="21"/>
  <c r="AK84" i="21" s="1"/>
  <c r="P84" i="21"/>
  <c r="O84" i="21"/>
  <c r="S84" i="21"/>
  <c r="U84" i="21"/>
  <c r="M84" i="21"/>
  <c r="T84" i="21"/>
  <c r="R84" i="21"/>
  <c r="N84" i="21"/>
  <c r="Q84" i="21"/>
  <c r="AP85" i="21"/>
  <c r="AM85" i="21" s="1"/>
  <c r="P85" i="21"/>
  <c r="M85" i="21"/>
  <c r="U85" i="21"/>
  <c r="N85" i="21"/>
  <c r="S85" i="21"/>
  <c r="T85" i="21"/>
  <c r="O85" i="21"/>
  <c r="Q85" i="21"/>
  <c r="R85" i="21"/>
  <c r="AP53" i="21"/>
  <c r="W53" i="21" s="1"/>
  <c r="S53" i="21"/>
  <c r="T53" i="21"/>
  <c r="N53" i="21"/>
  <c r="Q53" i="21"/>
  <c r="R53" i="21"/>
  <c r="P53" i="21"/>
  <c r="O53" i="21"/>
  <c r="U53" i="21"/>
  <c r="M53" i="21"/>
  <c r="AP5" i="19"/>
  <c r="AN5" i="19" s="1"/>
  <c r="T5" i="19"/>
  <c r="R5" i="19"/>
  <c r="N5" i="19"/>
  <c r="S5" i="19"/>
  <c r="P5" i="19"/>
  <c r="O5" i="19"/>
  <c r="Q5" i="19"/>
  <c r="U5" i="19"/>
  <c r="M5" i="19"/>
  <c r="AP74" i="21"/>
  <c r="AC74" i="21" s="1"/>
  <c r="Q74" i="21"/>
  <c r="N74" i="21"/>
  <c r="P74" i="21"/>
  <c r="O74" i="21"/>
  <c r="U74" i="21"/>
  <c r="M74" i="21"/>
  <c r="S74" i="21"/>
  <c r="T74" i="21"/>
  <c r="R74" i="21"/>
  <c r="AP135" i="21"/>
  <c r="AG135" i="21" s="1"/>
  <c r="T135" i="21"/>
  <c r="R135" i="21"/>
  <c r="S135" i="21"/>
  <c r="N135" i="21"/>
  <c r="P135" i="21"/>
  <c r="O135" i="21"/>
  <c r="Q135" i="21"/>
  <c r="U135" i="21"/>
  <c r="M135" i="21"/>
  <c r="AP64" i="21"/>
  <c r="AI64" i="21" s="1"/>
  <c r="Q64" i="21"/>
  <c r="N64" i="21"/>
  <c r="P64" i="21"/>
  <c r="R64" i="21"/>
  <c r="U64" i="21"/>
  <c r="O64" i="21"/>
  <c r="S64" i="21"/>
  <c r="T64" i="21"/>
  <c r="M64" i="21"/>
  <c r="AP41" i="19"/>
  <c r="AG41" i="19" s="1"/>
  <c r="O41" i="19"/>
  <c r="Q41" i="19"/>
  <c r="M41" i="19"/>
  <c r="P41" i="19"/>
  <c r="T41" i="19"/>
  <c r="R41" i="19"/>
  <c r="U41" i="19"/>
  <c r="N41" i="19"/>
  <c r="S41" i="19"/>
  <c r="AP59" i="21"/>
  <c r="AG59" i="21" s="1"/>
  <c r="M59" i="21"/>
  <c r="N59" i="21"/>
  <c r="R59" i="21"/>
  <c r="P59" i="21"/>
  <c r="S59" i="21"/>
  <c r="T59" i="21"/>
  <c r="U59" i="21"/>
  <c r="O59" i="21"/>
  <c r="Q59" i="21"/>
  <c r="AP121" i="21"/>
  <c r="AI121" i="21" s="1"/>
  <c r="P121" i="21"/>
  <c r="O121" i="21"/>
  <c r="S121" i="21"/>
  <c r="U121" i="21"/>
  <c r="M121" i="21"/>
  <c r="T121" i="21"/>
  <c r="N121" i="21"/>
  <c r="R121" i="21"/>
  <c r="Q121" i="21"/>
  <c r="AP141" i="21"/>
  <c r="W141" i="21" s="1"/>
  <c r="O141" i="21"/>
  <c r="Q141" i="21"/>
  <c r="M141" i="21"/>
  <c r="P141" i="21"/>
  <c r="T141" i="21"/>
  <c r="N141" i="21"/>
  <c r="U141" i="21"/>
  <c r="R141" i="21"/>
  <c r="S141" i="21"/>
  <c r="AP96" i="21"/>
  <c r="AO96" i="21" s="1"/>
  <c r="U96" i="21"/>
  <c r="M96" i="21"/>
  <c r="S96" i="21"/>
  <c r="T96" i="21"/>
  <c r="R96" i="21"/>
  <c r="Q96" i="21"/>
  <c r="N96" i="21"/>
  <c r="P96" i="21"/>
  <c r="O96" i="21"/>
  <c r="AP112" i="21"/>
  <c r="X112" i="21" s="1"/>
  <c r="U112" i="21"/>
  <c r="R112" i="21"/>
  <c r="S112" i="21"/>
  <c r="N112" i="21"/>
  <c r="Q112" i="21"/>
  <c r="M112" i="21"/>
  <c r="P112" i="21"/>
  <c r="O112" i="21"/>
  <c r="T112" i="21"/>
  <c r="AP166" i="21"/>
  <c r="AD166" i="21" s="1"/>
  <c r="S166" i="21"/>
  <c r="T166" i="21"/>
  <c r="O166" i="21"/>
  <c r="Q166" i="21"/>
  <c r="N166" i="21"/>
  <c r="M166" i="21"/>
  <c r="P166" i="21"/>
  <c r="R166" i="21"/>
  <c r="U166" i="21"/>
  <c r="AP149" i="21"/>
  <c r="AL149" i="21" s="1"/>
  <c r="Q149" i="21"/>
  <c r="R149" i="21"/>
  <c r="P149" i="21"/>
  <c r="M149" i="21"/>
  <c r="U149" i="21"/>
  <c r="N149" i="21"/>
  <c r="S149" i="21"/>
  <c r="T149" i="21"/>
  <c r="O149" i="21"/>
  <c r="AP24" i="19"/>
  <c r="AG24" i="19" s="1"/>
  <c r="O24" i="19"/>
  <c r="Q24" i="19"/>
  <c r="M24" i="19"/>
  <c r="S24" i="19"/>
  <c r="R24" i="19"/>
  <c r="T24" i="19"/>
  <c r="P24" i="19"/>
  <c r="N24" i="19"/>
  <c r="U24" i="19"/>
  <c r="AP170" i="21"/>
  <c r="AM170" i="21" s="1"/>
  <c r="U170" i="21"/>
  <c r="R170" i="21"/>
  <c r="S170" i="21"/>
  <c r="T170" i="21"/>
  <c r="O170" i="21"/>
  <c r="Q170" i="21"/>
  <c r="N170" i="21"/>
  <c r="P170" i="21"/>
  <c r="M170" i="21"/>
  <c r="AP129" i="21"/>
  <c r="AE129" i="21" s="1"/>
  <c r="O129" i="21"/>
  <c r="Q129" i="21"/>
  <c r="T129" i="21"/>
  <c r="M129" i="21"/>
  <c r="P129" i="21"/>
  <c r="N129" i="21"/>
  <c r="U129" i="21"/>
  <c r="S129" i="21"/>
  <c r="R129" i="21"/>
  <c r="AP171" i="21"/>
  <c r="AJ171" i="21" s="1"/>
  <c r="O171" i="21"/>
  <c r="Q171" i="21"/>
  <c r="P171" i="21"/>
  <c r="M171" i="21"/>
  <c r="T171" i="21"/>
  <c r="R171" i="21"/>
  <c r="U171" i="21"/>
  <c r="S171" i="21"/>
  <c r="N171" i="21"/>
  <c r="AP100" i="21"/>
  <c r="AA100" i="21" s="1"/>
  <c r="T100" i="21"/>
  <c r="R100" i="21"/>
  <c r="N100" i="21"/>
  <c r="S100" i="21"/>
  <c r="P100" i="21"/>
  <c r="O100" i="21"/>
  <c r="Q100" i="21"/>
  <c r="U100" i="21"/>
  <c r="M100" i="21"/>
  <c r="AP106" i="21"/>
  <c r="AK106" i="21" s="1"/>
  <c r="S106" i="21"/>
  <c r="T106" i="21"/>
  <c r="O106" i="21"/>
  <c r="U106" i="21"/>
  <c r="N106" i="21"/>
  <c r="Q106" i="21"/>
  <c r="M106" i="21"/>
  <c r="P106" i="21"/>
  <c r="R106" i="21"/>
  <c r="AP102" i="21"/>
  <c r="AD102" i="21" s="1"/>
  <c r="O102" i="21"/>
  <c r="Q102" i="21"/>
  <c r="N102" i="21"/>
  <c r="M102" i="21"/>
  <c r="P102" i="21"/>
  <c r="R102" i="21"/>
  <c r="U102" i="21"/>
  <c r="S102" i="21"/>
  <c r="T102" i="21"/>
  <c r="AP50" i="19"/>
  <c r="X50" i="19" s="1"/>
  <c r="N50" i="19"/>
  <c r="U50" i="19"/>
  <c r="S50" i="19"/>
  <c r="T50" i="19"/>
  <c r="O50" i="19"/>
  <c r="Q50" i="19"/>
  <c r="R50" i="19"/>
  <c r="M50" i="19"/>
  <c r="P50" i="19"/>
  <c r="AP162" i="21"/>
  <c r="Y162" i="21" s="1"/>
  <c r="N162" i="21"/>
  <c r="S162" i="21"/>
  <c r="O162" i="21"/>
  <c r="Q162" i="21"/>
  <c r="M162" i="21"/>
  <c r="P162" i="21"/>
  <c r="T162" i="21"/>
  <c r="R162" i="21"/>
  <c r="U162" i="21"/>
  <c r="AP118" i="21"/>
  <c r="Z118" i="21" s="1"/>
  <c r="O118" i="21"/>
  <c r="Q118" i="21"/>
  <c r="N118" i="21"/>
  <c r="M118" i="21"/>
  <c r="P118" i="21"/>
  <c r="R118" i="21"/>
  <c r="U118" i="21"/>
  <c r="S118" i="21"/>
  <c r="T118" i="21"/>
  <c r="AP73" i="21"/>
  <c r="AA73" i="21" s="1"/>
  <c r="R73" i="21"/>
  <c r="S73" i="21"/>
  <c r="P73" i="21"/>
  <c r="O73" i="21"/>
  <c r="Q73" i="21"/>
  <c r="U73" i="21"/>
  <c r="M73" i="21"/>
  <c r="T73" i="21"/>
  <c r="N73" i="21"/>
  <c r="AP71" i="21"/>
  <c r="AJ71" i="21" s="1"/>
  <c r="T71" i="21"/>
  <c r="R71" i="21"/>
  <c r="S71" i="21"/>
  <c r="N71" i="21"/>
  <c r="P71" i="21"/>
  <c r="O71" i="21"/>
  <c r="Q71" i="21"/>
  <c r="M71" i="21"/>
  <c r="U71" i="21"/>
  <c r="AP132" i="21"/>
  <c r="AA132" i="21" s="1"/>
  <c r="P132" i="21"/>
  <c r="O132" i="21"/>
  <c r="Q132" i="21"/>
  <c r="U132" i="21"/>
  <c r="M132" i="21"/>
  <c r="T132" i="21"/>
  <c r="R132" i="21"/>
  <c r="N132" i="21"/>
  <c r="S132" i="21"/>
  <c r="AP134" i="21"/>
  <c r="AO134" i="21" s="1"/>
  <c r="M134" i="21"/>
  <c r="P134" i="21"/>
  <c r="R134" i="21"/>
  <c r="U134" i="21"/>
  <c r="S134" i="21"/>
  <c r="T134" i="21"/>
  <c r="O134" i="21"/>
  <c r="Q134" i="21"/>
  <c r="N134" i="21"/>
  <c r="AP44" i="19"/>
  <c r="AJ44" i="19" s="1"/>
  <c r="S44" i="19"/>
  <c r="T44" i="19"/>
  <c r="O44" i="19"/>
  <c r="Q44" i="19"/>
  <c r="U44" i="19"/>
  <c r="M44" i="19"/>
  <c r="N44" i="19"/>
  <c r="R44" i="19"/>
  <c r="P44" i="19"/>
  <c r="AP131" i="21"/>
  <c r="Y131" i="21" s="1"/>
  <c r="U131" i="21"/>
  <c r="M131" i="21"/>
  <c r="N131" i="21"/>
  <c r="R131" i="21"/>
  <c r="S131" i="21"/>
  <c r="P131" i="21"/>
  <c r="Q131" i="21"/>
  <c r="T131" i="21"/>
  <c r="O131" i="21"/>
  <c r="AP105" i="21"/>
  <c r="AO105" i="21" s="1"/>
  <c r="P105" i="21"/>
  <c r="O105" i="21"/>
  <c r="Q105" i="21"/>
  <c r="U105" i="21"/>
  <c r="M105" i="21"/>
  <c r="T105" i="21"/>
  <c r="N105" i="21"/>
  <c r="R105" i="21"/>
  <c r="S105" i="21"/>
  <c r="AP173" i="21"/>
  <c r="Z173" i="21" s="1"/>
  <c r="R173" i="21"/>
  <c r="S173" i="21"/>
  <c r="O173" i="21"/>
  <c r="Q173" i="21"/>
  <c r="M173" i="21"/>
  <c r="P173" i="21"/>
  <c r="T173" i="21"/>
  <c r="N173" i="21"/>
  <c r="U173" i="21"/>
  <c r="AP159" i="21"/>
  <c r="AG159" i="21" s="1"/>
  <c r="Q159" i="21"/>
  <c r="R159" i="21"/>
  <c r="P159" i="21"/>
  <c r="T159" i="21"/>
  <c r="U159" i="21"/>
  <c r="M159" i="21"/>
  <c r="S159" i="21"/>
  <c r="O159" i="21"/>
  <c r="N159" i="21"/>
  <c r="AP2" i="19"/>
  <c r="AF2" i="19" s="1"/>
  <c r="Q2" i="19"/>
  <c r="P2" i="19"/>
  <c r="S2" i="19"/>
  <c r="T2" i="19"/>
  <c r="N2" i="19"/>
  <c r="M2" i="19"/>
  <c r="R2" i="19"/>
  <c r="O2" i="19"/>
  <c r="U2" i="19"/>
  <c r="AP21" i="19"/>
  <c r="AJ21" i="19" s="1"/>
  <c r="T21" i="19"/>
  <c r="R21" i="19"/>
  <c r="N21" i="19"/>
  <c r="S21" i="19"/>
  <c r="P21" i="19"/>
  <c r="O21" i="19"/>
  <c r="Q21" i="19"/>
  <c r="U21" i="19"/>
  <c r="M21" i="19"/>
  <c r="AP8" i="19"/>
  <c r="AC8" i="19" s="1"/>
  <c r="M8" i="19"/>
  <c r="P8" i="19"/>
  <c r="T8" i="19"/>
  <c r="R8" i="19"/>
  <c r="Q8" i="19"/>
  <c r="N8" i="19"/>
  <c r="U8" i="19"/>
  <c r="O8" i="19"/>
  <c r="S8" i="19"/>
  <c r="AP77" i="21"/>
  <c r="AA77" i="21" s="1"/>
  <c r="O77" i="21"/>
  <c r="Q77" i="21"/>
  <c r="M77" i="21"/>
  <c r="P77" i="21"/>
  <c r="T77" i="21"/>
  <c r="N77" i="21"/>
  <c r="U77" i="21"/>
  <c r="R77" i="21"/>
  <c r="S77" i="21"/>
  <c r="AP104" i="21"/>
  <c r="AE104" i="21" s="1"/>
  <c r="N104" i="21"/>
  <c r="S104" i="21"/>
  <c r="O104" i="21"/>
  <c r="Q104" i="21"/>
  <c r="M104" i="21"/>
  <c r="P104" i="21"/>
  <c r="T104" i="21"/>
  <c r="R104" i="21"/>
  <c r="U104" i="21"/>
  <c r="AP66" i="21"/>
  <c r="AE66" i="21" s="1"/>
  <c r="M66" i="21"/>
  <c r="P66" i="21"/>
  <c r="T66" i="21"/>
  <c r="R66" i="21"/>
  <c r="U66" i="21"/>
  <c r="N66" i="21"/>
  <c r="S66" i="21"/>
  <c r="O66" i="21"/>
  <c r="Q66" i="21"/>
  <c r="AP81" i="21"/>
  <c r="AM81" i="21" s="1"/>
  <c r="S81" i="21"/>
  <c r="T81" i="21"/>
  <c r="M81" i="21"/>
  <c r="U81" i="21"/>
  <c r="N81" i="21"/>
  <c r="R81" i="21"/>
  <c r="Q81" i="21"/>
  <c r="O81" i="21"/>
  <c r="P81" i="21"/>
  <c r="AP19" i="19"/>
  <c r="Y19" i="19" s="1"/>
  <c r="N19" i="19"/>
  <c r="S19" i="19"/>
  <c r="O19" i="19"/>
  <c r="Q19" i="19"/>
  <c r="M19" i="19"/>
  <c r="P19" i="19"/>
  <c r="T19" i="19"/>
  <c r="R19" i="19"/>
  <c r="U19" i="19"/>
  <c r="AP25" i="19"/>
  <c r="Z25" i="19" s="1"/>
  <c r="O25" i="19"/>
  <c r="Q25" i="19"/>
  <c r="M25" i="19"/>
  <c r="P25" i="19"/>
  <c r="T25" i="19"/>
  <c r="R25" i="19"/>
  <c r="U25" i="19"/>
  <c r="N25" i="19"/>
  <c r="S25" i="19"/>
  <c r="AP141" i="65"/>
  <c r="AB141" i="65" s="1"/>
  <c r="AP163" i="65"/>
  <c r="AC163" i="65" s="1"/>
  <c r="AP143" i="65"/>
  <c r="AC143" i="65" s="1"/>
  <c r="AP170" i="65"/>
  <c r="Z170" i="65" s="1"/>
  <c r="AP154" i="65"/>
  <c r="Z154" i="65" s="1"/>
  <c r="AP139" i="65"/>
  <c r="AC139" i="65" s="1"/>
  <c r="AP161" i="65"/>
  <c r="Z161" i="65" s="1"/>
  <c r="AP145" i="65"/>
  <c r="Z145" i="65" s="1"/>
  <c r="AP164" i="65"/>
  <c r="AA164" i="65" s="1"/>
  <c r="AP148" i="65"/>
  <c r="AA148" i="65" s="1"/>
  <c r="AP127" i="65"/>
  <c r="AC127" i="65" s="1"/>
  <c r="AP111" i="65"/>
  <c r="AC111" i="65" s="1"/>
  <c r="AP134" i="65"/>
  <c r="Z134" i="65" s="1"/>
  <c r="AP118" i="65"/>
  <c r="Z118" i="65" s="1"/>
  <c r="AP133" i="65"/>
  <c r="Z133" i="65" s="1"/>
  <c r="AP117" i="65"/>
  <c r="Z117" i="65" s="1"/>
  <c r="AP136" i="65"/>
  <c r="AA136" i="65" s="1"/>
  <c r="AP120" i="65"/>
  <c r="AA120" i="65" s="1"/>
  <c r="AP105" i="65"/>
  <c r="AD105" i="65" s="1"/>
  <c r="AP87" i="65"/>
  <c r="AC87" i="65" s="1"/>
  <c r="AP94" i="65"/>
  <c r="Z94" i="65" s="1"/>
  <c r="AP97" i="65"/>
  <c r="Z97" i="65" s="1"/>
  <c r="AP104" i="65"/>
  <c r="AG104" i="65" s="1"/>
  <c r="AP88" i="65"/>
  <c r="AA88" i="65" s="1"/>
  <c r="AP83" i="65"/>
  <c r="W83" i="65" s="1"/>
  <c r="AP78" i="65"/>
  <c r="Z78" i="65" s="1"/>
  <c r="AP73" i="65"/>
  <c r="AC73" i="65" s="1"/>
  <c r="AP68" i="65"/>
  <c r="Z68" i="65" s="1"/>
  <c r="AP71" i="65"/>
  <c r="Z71" i="65" s="1"/>
  <c r="AP46" i="65"/>
  <c r="AD46" i="65" s="1"/>
  <c r="AP66" i="65"/>
  <c r="AA66" i="65" s="1"/>
  <c r="AP55" i="65"/>
  <c r="Z55" i="65" s="1"/>
  <c r="AP58" i="65"/>
  <c r="Z58" i="65" s="1"/>
  <c r="AP57" i="65"/>
  <c r="AA57" i="65" s="1"/>
  <c r="AP45" i="65"/>
  <c r="Z45" i="65" s="1"/>
  <c r="AP44" i="65"/>
  <c r="Z44" i="65" s="1"/>
  <c r="AP27" i="65"/>
  <c r="AC27" i="65" s="1"/>
  <c r="AP31" i="65"/>
  <c r="AA31" i="65" s="1"/>
  <c r="AP25" i="65"/>
  <c r="Z25" i="65" s="1"/>
  <c r="AP18" i="65"/>
  <c r="AC18" i="65" s="1"/>
  <c r="AP20" i="65"/>
  <c r="Z20" i="65" s="1"/>
  <c r="AP15" i="65"/>
  <c r="AD15" i="65" s="1"/>
  <c r="AP14" i="65"/>
  <c r="Z14" i="65" s="1"/>
  <c r="AP4" i="65"/>
  <c r="Z4" i="65" s="1"/>
  <c r="M147" i="65"/>
  <c r="O147" i="65"/>
  <c r="Q147" i="65"/>
  <c r="S147" i="65"/>
  <c r="U147" i="65"/>
  <c r="N147" i="65"/>
  <c r="P147" i="65"/>
  <c r="R147" i="65"/>
  <c r="T147" i="65"/>
  <c r="H147" i="65"/>
  <c r="C147" i="65"/>
  <c r="G147" i="65"/>
  <c r="J147" i="65"/>
  <c r="F147" i="65"/>
  <c r="I147" i="65"/>
  <c r="E147" i="65"/>
  <c r="K147" i="65"/>
  <c r="D147" i="65"/>
  <c r="M143" i="65"/>
  <c r="O143" i="65"/>
  <c r="Q143" i="65"/>
  <c r="S143" i="65"/>
  <c r="U143" i="65"/>
  <c r="N143" i="65"/>
  <c r="P143" i="65"/>
  <c r="R143" i="65"/>
  <c r="T143" i="65"/>
  <c r="I143" i="65"/>
  <c r="E143" i="65"/>
  <c r="K143" i="65"/>
  <c r="D143" i="65"/>
  <c r="H143" i="65"/>
  <c r="C143" i="65"/>
  <c r="G143" i="65"/>
  <c r="J143" i="65"/>
  <c r="F143" i="65"/>
  <c r="M151" i="65"/>
  <c r="O151" i="65"/>
  <c r="Q151" i="65"/>
  <c r="S151" i="65"/>
  <c r="U151" i="65"/>
  <c r="N151" i="65"/>
  <c r="P151" i="65"/>
  <c r="R151" i="65"/>
  <c r="T151" i="65"/>
  <c r="I151" i="65"/>
  <c r="E151" i="65"/>
  <c r="K151" i="65"/>
  <c r="D151" i="65"/>
  <c r="H151" i="65"/>
  <c r="C151" i="65"/>
  <c r="G151" i="65"/>
  <c r="J151" i="65"/>
  <c r="F151" i="65"/>
  <c r="N162" i="65"/>
  <c r="P162" i="65"/>
  <c r="R162" i="65"/>
  <c r="T162" i="65"/>
  <c r="M162" i="65"/>
  <c r="U162" i="65"/>
  <c r="O162" i="65"/>
  <c r="Q162" i="65"/>
  <c r="S162" i="65"/>
  <c r="H162" i="65"/>
  <c r="D162" i="65"/>
  <c r="K162" i="65"/>
  <c r="J162" i="65"/>
  <c r="I162" i="65"/>
  <c r="E162" i="65"/>
  <c r="C162" i="65"/>
  <c r="G162" i="65"/>
  <c r="F162" i="65"/>
  <c r="N146" i="65"/>
  <c r="P146" i="65"/>
  <c r="R146" i="65"/>
  <c r="T146" i="65"/>
  <c r="M146" i="65"/>
  <c r="U146" i="65"/>
  <c r="O146" i="65"/>
  <c r="Q146" i="65"/>
  <c r="S146" i="65"/>
  <c r="G146" i="65"/>
  <c r="F146" i="65"/>
  <c r="H146" i="65"/>
  <c r="D146" i="65"/>
  <c r="K146" i="65"/>
  <c r="J146" i="65"/>
  <c r="I146" i="65"/>
  <c r="E146" i="65"/>
  <c r="C146" i="65"/>
  <c r="N165" i="65"/>
  <c r="P165" i="65"/>
  <c r="R165" i="65"/>
  <c r="T165" i="65"/>
  <c r="M165" i="65"/>
  <c r="O165" i="65"/>
  <c r="Q165" i="65"/>
  <c r="S165" i="65"/>
  <c r="U165" i="65"/>
  <c r="G165" i="65"/>
  <c r="D165" i="65"/>
  <c r="I165" i="65"/>
  <c r="C165" i="65"/>
  <c r="H165" i="65"/>
  <c r="K165" i="65"/>
  <c r="F165" i="65"/>
  <c r="J165" i="65"/>
  <c r="E165" i="65"/>
  <c r="N149" i="65"/>
  <c r="P149" i="65"/>
  <c r="R149" i="65"/>
  <c r="T149" i="65"/>
  <c r="M149" i="65"/>
  <c r="O149" i="65"/>
  <c r="Q149" i="65"/>
  <c r="S149" i="65"/>
  <c r="U149" i="65"/>
  <c r="J149" i="65"/>
  <c r="E149" i="65"/>
  <c r="G149" i="65"/>
  <c r="D149" i="65"/>
  <c r="I149" i="65"/>
  <c r="C149" i="65"/>
  <c r="H149" i="65"/>
  <c r="K149" i="65"/>
  <c r="F149" i="65"/>
  <c r="M172" i="65"/>
  <c r="O172" i="65"/>
  <c r="Q172" i="65"/>
  <c r="S172" i="65"/>
  <c r="U172" i="65"/>
  <c r="P172" i="65"/>
  <c r="R172" i="65"/>
  <c r="T172" i="65"/>
  <c r="N172" i="65"/>
  <c r="G172" i="65"/>
  <c r="E172" i="65"/>
  <c r="F172" i="65"/>
  <c r="I172" i="65"/>
  <c r="J172" i="65"/>
  <c r="K172" i="65"/>
  <c r="D172" i="65"/>
  <c r="H172" i="65"/>
  <c r="C172" i="65"/>
  <c r="M156" i="65"/>
  <c r="O156" i="65"/>
  <c r="Q156" i="65"/>
  <c r="S156" i="65"/>
  <c r="U156" i="65"/>
  <c r="P156" i="65"/>
  <c r="R156" i="65"/>
  <c r="T156" i="65"/>
  <c r="N156" i="65"/>
  <c r="I156" i="65"/>
  <c r="J156" i="65"/>
  <c r="K156" i="65"/>
  <c r="D156" i="65"/>
  <c r="H156" i="65"/>
  <c r="C156" i="65"/>
  <c r="G156" i="65"/>
  <c r="E156" i="65"/>
  <c r="F156" i="65"/>
  <c r="M139" i="65"/>
  <c r="O139" i="65"/>
  <c r="Q139" i="65"/>
  <c r="S139" i="65"/>
  <c r="U139" i="65"/>
  <c r="N139" i="65"/>
  <c r="P139" i="65"/>
  <c r="R139" i="65"/>
  <c r="T139" i="65"/>
  <c r="G139" i="65"/>
  <c r="J139" i="65"/>
  <c r="F139" i="65"/>
  <c r="I139" i="65"/>
  <c r="E139" i="65"/>
  <c r="K139" i="65"/>
  <c r="D139" i="65"/>
  <c r="H139" i="65"/>
  <c r="C139" i="65"/>
  <c r="M123" i="65"/>
  <c r="O123" i="65"/>
  <c r="Q123" i="65"/>
  <c r="S123" i="65"/>
  <c r="U123" i="65"/>
  <c r="N123" i="65"/>
  <c r="P123" i="65"/>
  <c r="R123" i="65"/>
  <c r="T123" i="65"/>
  <c r="H123" i="65"/>
  <c r="C123" i="65"/>
  <c r="G123" i="65"/>
  <c r="J123" i="65"/>
  <c r="F123" i="65"/>
  <c r="I123" i="65"/>
  <c r="E123" i="65"/>
  <c r="K123" i="65"/>
  <c r="D123" i="65"/>
  <c r="M107" i="65"/>
  <c r="O107" i="65"/>
  <c r="Q107" i="65"/>
  <c r="S107" i="65"/>
  <c r="U107" i="65"/>
  <c r="N107" i="65"/>
  <c r="P107" i="65"/>
  <c r="R107" i="65"/>
  <c r="T107" i="65"/>
  <c r="K107" i="65"/>
  <c r="D107" i="65"/>
  <c r="H107" i="65"/>
  <c r="C107" i="65"/>
  <c r="G107" i="65"/>
  <c r="J107" i="65"/>
  <c r="F107" i="65"/>
  <c r="I107" i="65"/>
  <c r="E107" i="65"/>
  <c r="N126" i="65"/>
  <c r="P126" i="65"/>
  <c r="R126" i="65"/>
  <c r="T126" i="65"/>
  <c r="M126" i="65"/>
  <c r="O126" i="65"/>
  <c r="Q126" i="65"/>
  <c r="S126" i="65"/>
  <c r="U126" i="65"/>
  <c r="J126" i="65"/>
  <c r="E126" i="65"/>
  <c r="G126" i="65"/>
  <c r="D126" i="65"/>
  <c r="I126" i="65"/>
  <c r="C126" i="65"/>
  <c r="H126" i="65"/>
  <c r="K126" i="65"/>
  <c r="F126" i="65"/>
  <c r="N110" i="65"/>
  <c r="P110" i="65"/>
  <c r="R110" i="65"/>
  <c r="T110" i="65"/>
  <c r="M110" i="65"/>
  <c r="O110" i="65"/>
  <c r="Q110" i="65"/>
  <c r="S110" i="65"/>
  <c r="U110" i="65"/>
  <c r="H110" i="65"/>
  <c r="K110" i="65"/>
  <c r="F110" i="65"/>
  <c r="J110" i="65"/>
  <c r="E110" i="65"/>
  <c r="G110" i="65"/>
  <c r="D110" i="65"/>
  <c r="I110" i="65"/>
  <c r="C110" i="65"/>
  <c r="N129" i="65"/>
  <c r="P129" i="65"/>
  <c r="R129" i="65"/>
  <c r="T129" i="65"/>
  <c r="M129" i="65"/>
  <c r="O129" i="65"/>
  <c r="Q129" i="65"/>
  <c r="S129" i="65"/>
  <c r="U129" i="65"/>
  <c r="J129" i="65"/>
  <c r="E129" i="65"/>
  <c r="G129" i="65"/>
  <c r="D129" i="65"/>
  <c r="I129" i="65"/>
  <c r="C129" i="65"/>
  <c r="H129" i="65"/>
  <c r="K129" i="65"/>
  <c r="F129" i="65"/>
  <c r="N113" i="65"/>
  <c r="P113" i="65"/>
  <c r="R113" i="65"/>
  <c r="T113" i="65"/>
  <c r="M113" i="65"/>
  <c r="O113" i="65"/>
  <c r="Q113" i="65"/>
  <c r="S113" i="65"/>
  <c r="U113" i="65"/>
  <c r="H113" i="65"/>
  <c r="K113" i="65"/>
  <c r="F113" i="65"/>
  <c r="J113" i="65"/>
  <c r="E113" i="65"/>
  <c r="G113" i="65"/>
  <c r="D113" i="65"/>
  <c r="I113" i="65"/>
  <c r="C113" i="65"/>
  <c r="M136" i="65"/>
  <c r="O136" i="65"/>
  <c r="Q136" i="65"/>
  <c r="S136" i="65"/>
  <c r="U136" i="65"/>
  <c r="N136" i="65"/>
  <c r="P136" i="65"/>
  <c r="R136" i="65"/>
  <c r="T136" i="65"/>
  <c r="K136" i="65"/>
  <c r="D136" i="65"/>
  <c r="H136" i="65"/>
  <c r="C136" i="65"/>
  <c r="G136" i="65"/>
  <c r="J136" i="65"/>
  <c r="F136" i="65"/>
  <c r="I136" i="65"/>
  <c r="E136" i="65"/>
  <c r="M120" i="65"/>
  <c r="O120" i="65"/>
  <c r="Q120" i="65"/>
  <c r="S120" i="65"/>
  <c r="U120" i="65"/>
  <c r="N120" i="65"/>
  <c r="P120" i="65"/>
  <c r="R120" i="65"/>
  <c r="T120" i="65"/>
  <c r="I120" i="65"/>
  <c r="E120" i="65"/>
  <c r="K120" i="65"/>
  <c r="D120" i="65"/>
  <c r="H120" i="65"/>
  <c r="C120" i="65"/>
  <c r="G120" i="65"/>
  <c r="J120" i="65"/>
  <c r="F120" i="65"/>
  <c r="M99" i="65"/>
  <c r="O99" i="65"/>
  <c r="Q99" i="65"/>
  <c r="S99" i="65"/>
  <c r="U99" i="65"/>
  <c r="N99" i="65"/>
  <c r="P99" i="65"/>
  <c r="R99" i="65"/>
  <c r="T99" i="65"/>
  <c r="K99" i="65"/>
  <c r="D99" i="65"/>
  <c r="H99" i="65"/>
  <c r="C99" i="65"/>
  <c r="G99" i="65"/>
  <c r="J99" i="65"/>
  <c r="F99" i="65"/>
  <c r="I99" i="65"/>
  <c r="E99" i="65"/>
  <c r="N106" i="65"/>
  <c r="P106" i="65"/>
  <c r="R106" i="65"/>
  <c r="T106" i="65"/>
  <c r="M106" i="65"/>
  <c r="O106" i="65"/>
  <c r="Q106" i="65"/>
  <c r="S106" i="65"/>
  <c r="U106" i="65"/>
  <c r="H106" i="65"/>
  <c r="J106" i="65"/>
  <c r="F106" i="65"/>
  <c r="K106" i="65"/>
  <c r="E106" i="65"/>
  <c r="I106" i="65"/>
  <c r="D106" i="65"/>
  <c r="G106" i="65"/>
  <c r="C106" i="65"/>
  <c r="N90" i="65"/>
  <c r="P90" i="65"/>
  <c r="R90" i="65"/>
  <c r="T90" i="65"/>
  <c r="M90" i="65"/>
  <c r="O90" i="65"/>
  <c r="Q90" i="65"/>
  <c r="S90" i="65"/>
  <c r="U90" i="65"/>
  <c r="G90" i="65"/>
  <c r="D90" i="65"/>
  <c r="I90" i="65"/>
  <c r="C90" i="65"/>
  <c r="H90" i="65"/>
  <c r="K90" i="65"/>
  <c r="F90" i="65"/>
  <c r="J90" i="65"/>
  <c r="E90" i="65"/>
  <c r="N93" i="65"/>
  <c r="P93" i="65"/>
  <c r="R93" i="65"/>
  <c r="T93" i="65"/>
  <c r="M93" i="65"/>
  <c r="O93" i="65"/>
  <c r="Q93" i="65"/>
  <c r="S93" i="65"/>
  <c r="U93" i="65"/>
  <c r="I93" i="65"/>
  <c r="C93" i="65"/>
  <c r="H93" i="65"/>
  <c r="K93" i="65"/>
  <c r="F93" i="65"/>
  <c r="J93" i="65"/>
  <c r="E93" i="65"/>
  <c r="G93" i="65"/>
  <c r="D93" i="65"/>
  <c r="M100" i="65"/>
  <c r="O100" i="65"/>
  <c r="Q100" i="65"/>
  <c r="S100" i="65"/>
  <c r="U100" i="65"/>
  <c r="N100" i="65"/>
  <c r="P100" i="65"/>
  <c r="R100" i="65"/>
  <c r="T100" i="65"/>
  <c r="H100" i="65"/>
  <c r="C100" i="65"/>
  <c r="G100" i="65"/>
  <c r="J100" i="65"/>
  <c r="F100" i="65"/>
  <c r="I100" i="65"/>
  <c r="E100" i="65"/>
  <c r="K100" i="65"/>
  <c r="D100" i="65"/>
  <c r="M84" i="65"/>
  <c r="O84" i="65"/>
  <c r="Q84" i="65"/>
  <c r="S84" i="65"/>
  <c r="U84" i="65"/>
  <c r="N84" i="65"/>
  <c r="P84" i="65"/>
  <c r="R84" i="65"/>
  <c r="T84" i="65"/>
  <c r="K84" i="65"/>
  <c r="D84" i="65"/>
  <c r="H84" i="65"/>
  <c r="C84" i="65"/>
  <c r="G84" i="65"/>
  <c r="J84" i="65"/>
  <c r="F84" i="65"/>
  <c r="I84" i="65"/>
  <c r="E84" i="65"/>
  <c r="N79" i="65"/>
  <c r="P79" i="65"/>
  <c r="R79" i="65"/>
  <c r="T79" i="65"/>
  <c r="M79" i="65"/>
  <c r="O79" i="65"/>
  <c r="Q79" i="65"/>
  <c r="S79" i="65"/>
  <c r="U79" i="65"/>
  <c r="G79" i="65"/>
  <c r="D79" i="65"/>
  <c r="I79" i="65"/>
  <c r="C79" i="65"/>
  <c r="H79" i="65"/>
  <c r="K79" i="65"/>
  <c r="F79" i="65"/>
  <c r="J79" i="65"/>
  <c r="E79" i="65"/>
  <c r="M77" i="65"/>
  <c r="O77" i="65"/>
  <c r="Q77" i="65"/>
  <c r="S77" i="65"/>
  <c r="U77" i="65"/>
  <c r="N77" i="65"/>
  <c r="P77" i="65"/>
  <c r="R77" i="65"/>
  <c r="T77" i="65"/>
  <c r="K77" i="65"/>
  <c r="D77" i="65"/>
  <c r="H77" i="65"/>
  <c r="C77" i="65"/>
  <c r="G77" i="65"/>
  <c r="J77" i="65"/>
  <c r="F77" i="65"/>
  <c r="I77" i="65"/>
  <c r="E77" i="65"/>
  <c r="N75" i="65"/>
  <c r="P75" i="65"/>
  <c r="R75" i="65"/>
  <c r="T75" i="65"/>
  <c r="M75" i="65"/>
  <c r="O75" i="65"/>
  <c r="Q75" i="65"/>
  <c r="S75" i="65"/>
  <c r="U75" i="65"/>
  <c r="I75" i="65"/>
  <c r="C75" i="65"/>
  <c r="H75" i="65"/>
  <c r="K75" i="65"/>
  <c r="F75" i="65"/>
  <c r="J75" i="65"/>
  <c r="E75" i="65"/>
  <c r="G75" i="65"/>
  <c r="D75" i="65"/>
  <c r="N68" i="65"/>
  <c r="P68" i="65"/>
  <c r="R68" i="65"/>
  <c r="T68" i="65"/>
  <c r="O68" i="65"/>
  <c r="Q68" i="65"/>
  <c r="S68" i="65"/>
  <c r="M68" i="65"/>
  <c r="U68" i="65"/>
  <c r="I68" i="65"/>
  <c r="C68" i="65"/>
  <c r="H68" i="65"/>
  <c r="K68" i="65"/>
  <c r="F68" i="65"/>
  <c r="J68" i="65"/>
  <c r="E68" i="65"/>
  <c r="G68" i="65"/>
  <c r="D68" i="65"/>
  <c r="N71" i="65"/>
  <c r="P71" i="65"/>
  <c r="R71" i="65"/>
  <c r="T71" i="65"/>
  <c r="M71" i="65"/>
  <c r="O71" i="65"/>
  <c r="Q71" i="65"/>
  <c r="S71" i="65"/>
  <c r="U71" i="65"/>
  <c r="G71" i="65"/>
  <c r="D71" i="65"/>
  <c r="I71" i="65"/>
  <c r="C71" i="65"/>
  <c r="H71" i="65"/>
  <c r="K71" i="65"/>
  <c r="F71" i="65"/>
  <c r="J71" i="65"/>
  <c r="E71" i="65"/>
  <c r="P74" i="65"/>
  <c r="S74" i="65"/>
  <c r="U74" i="65"/>
  <c r="O74" i="65"/>
  <c r="T74" i="65"/>
  <c r="Q74" i="65"/>
  <c r="M74" i="65"/>
  <c r="R74" i="65"/>
  <c r="N74" i="65"/>
  <c r="H74" i="65"/>
  <c r="E74" i="65"/>
  <c r="I74" i="65"/>
  <c r="D74" i="65"/>
  <c r="K74" i="65"/>
  <c r="C74" i="65"/>
  <c r="J74" i="65"/>
  <c r="G74" i="65"/>
  <c r="F74" i="65"/>
  <c r="N60" i="65"/>
  <c r="S60" i="65"/>
  <c r="Q60" i="65"/>
  <c r="T60" i="65"/>
  <c r="O60" i="65"/>
  <c r="R60" i="65"/>
  <c r="P60" i="65"/>
  <c r="U60" i="65"/>
  <c r="M60" i="65"/>
  <c r="J60" i="65"/>
  <c r="E60" i="65"/>
  <c r="G60" i="65"/>
  <c r="D60" i="65"/>
  <c r="K60" i="65"/>
  <c r="C60" i="65"/>
  <c r="H60" i="65"/>
  <c r="I60" i="65"/>
  <c r="F60" i="65"/>
  <c r="N47" i="65"/>
  <c r="P47" i="65"/>
  <c r="R47" i="65"/>
  <c r="T47" i="65"/>
  <c r="Q47" i="65"/>
  <c r="S47" i="65"/>
  <c r="M47" i="65"/>
  <c r="U47" i="65"/>
  <c r="O47" i="65"/>
  <c r="K47" i="65"/>
  <c r="C47" i="65"/>
  <c r="H47" i="65"/>
  <c r="G47" i="65"/>
  <c r="F47" i="65"/>
  <c r="J47" i="65"/>
  <c r="E47" i="65"/>
  <c r="I47" i="65"/>
  <c r="D47" i="65"/>
  <c r="N50" i="65"/>
  <c r="P50" i="65"/>
  <c r="R50" i="65"/>
  <c r="T50" i="65"/>
  <c r="M50" i="65"/>
  <c r="O50" i="65"/>
  <c r="Q50" i="65"/>
  <c r="S50" i="65"/>
  <c r="U50" i="65"/>
  <c r="G50" i="65"/>
  <c r="D50" i="65"/>
  <c r="I50" i="65"/>
  <c r="C50" i="65"/>
  <c r="H50" i="65"/>
  <c r="K50" i="65"/>
  <c r="F50" i="65"/>
  <c r="J50" i="65"/>
  <c r="E50" i="65"/>
  <c r="M53" i="65"/>
  <c r="O53" i="65"/>
  <c r="Q53" i="65"/>
  <c r="S53" i="65"/>
  <c r="U53" i="65"/>
  <c r="N53" i="65"/>
  <c r="P53" i="65"/>
  <c r="R53" i="65"/>
  <c r="T53" i="65"/>
  <c r="H53" i="65"/>
  <c r="C53" i="65"/>
  <c r="G53" i="65"/>
  <c r="J53" i="65"/>
  <c r="F53" i="65"/>
  <c r="I53" i="65"/>
  <c r="E53" i="65"/>
  <c r="K53" i="65"/>
  <c r="D53" i="65"/>
  <c r="N41" i="65"/>
  <c r="P41" i="65"/>
  <c r="R41" i="65"/>
  <c r="T41" i="65"/>
  <c r="O41" i="65"/>
  <c r="Q41" i="65"/>
  <c r="S41" i="65"/>
  <c r="M41" i="65"/>
  <c r="U41" i="65"/>
  <c r="G41" i="65"/>
  <c r="D41" i="65"/>
  <c r="I41" i="65"/>
  <c r="C41" i="65"/>
  <c r="H41" i="65"/>
  <c r="K41" i="65"/>
  <c r="F41" i="65"/>
  <c r="J41" i="65"/>
  <c r="E41" i="65"/>
  <c r="N44" i="65"/>
  <c r="P44" i="65"/>
  <c r="R44" i="65"/>
  <c r="T44" i="65"/>
  <c r="M44" i="65"/>
  <c r="O44" i="65"/>
  <c r="Q44" i="65"/>
  <c r="S44" i="65"/>
  <c r="U44" i="65"/>
  <c r="J44" i="65"/>
  <c r="E44" i="65"/>
  <c r="G44" i="65"/>
  <c r="D44" i="65"/>
  <c r="I44" i="65"/>
  <c r="C44" i="65"/>
  <c r="H44" i="65"/>
  <c r="K44" i="65"/>
  <c r="F44" i="65"/>
  <c r="M43" i="65"/>
  <c r="O43" i="65"/>
  <c r="Q43" i="65"/>
  <c r="S43" i="65"/>
  <c r="U43" i="65"/>
  <c r="N43" i="65"/>
  <c r="P43" i="65"/>
  <c r="R43" i="65"/>
  <c r="T43" i="65"/>
  <c r="G43" i="65"/>
  <c r="J43" i="65"/>
  <c r="F43" i="65"/>
  <c r="I43" i="65"/>
  <c r="E43" i="65"/>
  <c r="K43" i="65"/>
  <c r="D43" i="65"/>
  <c r="H43" i="65"/>
  <c r="C43" i="65"/>
  <c r="N30" i="65"/>
  <c r="P30" i="65"/>
  <c r="R30" i="65"/>
  <c r="T30" i="65"/>
  <c r="M30" i="65"/>
  <c r="O30" i="65"/>
  <c r="U30" i="65"/>
  <c r="Q30" i="65"/>
  <c r="S30" i="65"/>
  <c r="H30" i="65"/>
  <c r="K30" i="65"/>
  <c r="F30" i="65"/>
  <c r="J30" i="65"/>
  <c r="E30" i="65"/>
  <c r="G30" i="65"/>
  <c r="D30" i="65"/>
  <c r="I30" i="65"/>
  <c r="C30" i="65"/>
  <c r="N29" i="65"/>
  <c r="P29" i="65"/>
  <c r="R29" i="65"/>
  <c r="T29" i="65"/>
  <c r="M29" i="65"/>
  <c r="O29" i="65"/>
  <c r="Q29" i="65"/>
  <c r="S29" i="65"/>
  <c r="U29" i="65"/>
  <c r="I29" i="65"/>
  <c r="C29" i="65"/>
  <c r="H29" i="65"/>
  <c r="K29" i="65"/>
  <c r="F29" i="65"/>
  <c r="J29" i="65"/>
  <c r="E29" i="65"/>
  <c r="G29" i="65"/>
  <c r="D29" i="65"/>
  <c r="M24" i="65"/>
  <c r="O24" i="65"/>
  <c r="Q24" i="65"/>
  <c r="S24" i="65"/>
  <c r="U24" i="65"/>
  <c r="P24" i="65"/>
  <c r="R24" i="65"/>
  <c r="T24" i="65"/>
  <c r="N24" i="65"/>
  <c r="G24" i="65"/>
  <c r="J24" i="65"/>
  <c r="F24" i="65"/>
  <c r="I24" i="65"/>
  <c r="E24" i="65"/>
  <c r="K24" i="65"/>
  <c r="D24" i="65"/>
  <c r="H24" i="65"/>
  <c r="C24" i="65"/>
  <c r="N8" i="65"/>
  <c r="P8" i="65"/>
  <c r="R8" i="65"/>
  <c r="T8" i="65"/>
  <c r="M8" i="65"/>
  <c r="U8" i="65"/>
  <c r="S8" i="65"/>
  <c r="Q8" i="65"/>
  <c r="O8" i="65"/>
  <c r="G8" i="65"/>
  <c r="D8" i="65"/>
  <c r="K8" i="65"/>
  <c r="C8" i="65"/>
  <c r="H8" i="65"/>
  <c r="I8" i="65"/>
  <c r="F8" i="65"/>
  <c r="J8" i="65"/>
  <c r="E8" i="65"/>
  <c r="N11" i="65"/>
  <c r="P11" i="65"/>
  <c r="R11" i="65"/>
  <c r="T11" i="65"/>
  <c r="M11" i="65"/>
  <c r="U11" i="65"/>
  <c r="O11" i="65"/>
  <c r="Q11" i="65"/>
  <c r="S11" i="65"/>
  <c r="G11" i="65"/>
  <c r="D11" i="65"/>
  <c r="I11" i="65"/>
  <c r="C11" i="65"/>
  <c r="H11" i="65"/>
  <c r="K11" i="65"/>
  <c r="F11" i="65"/>
  <c r="J11" i="65"/>
  <c r="E11" i="65"/>
  <c r="M13" i="65"/>
  <c r="O13" i="65"/>
  <c r="Q13" i="65"/>
  <c r="S13" i="65"/>
  <c r="U13" i="65"/>
  <c r="T13" i="65"/>
  <c r="N13" i="65"/>
  <c r="P13" i="65"/>
  <c r="R13" i="65"/>
  <c r="H13" i="65"/>
  <c r="C13" i="65"/>
  <c r="G13" i="65"/>
  <c r="J13" i="65"/>
  <c r="F13" i="65"/>
  <c r="I13" i="65"/>
  <c r="E13" i="65"/>
  <c r="K13" i="65"/>
  <c r="D13" i="65"/>
  <c r="M5" i="65"/>
  <c r="P5" i="65"/>
  <c r="U5" i="65"/>
  <c r="N5" i="65"/>
  <c r="S5" i="65"/>
  <c r="Q5" i="65"/>
  <c r="T5" i="65"/>
  <c r="R5" i="65"/>
  <c r="O5" i="65"/>
  <c r="H5" i="65"/>
  <c r="E5" i="65"/>
  <c r="K5" i="65"/>
  <c r="D5" i="65"/>
  <c r="I5" i="65"/>
  <c r="C5" i="65"/>
  <c r="G5" i="65"/>
  <c r="J5" i="65"/>
  <c r="F5" i="65"/>
  <c r="AP38" i="19"/>
  <c r="W38" i="19" s="1"/>
  <c r="S38" i="19"/>
  <c r="T38" i="19"/>
  <c r="O38" i="19"/>
  <c r="Q38" i="19"/>
  <c r="R38" i="19"/>
  <c r="P38" i="19"/>
  <c r="M38" i="19"/>
  <c r="U38" i="19"/>
  <c r="N38" i="19"/>
  <c r="AP69" i="21"/>
  <c r="AH69" i="21" s="1"/>
  <c r="S69" i="21"/>
  <c r="T69" i="21"/>
  <c r="N69" i="21"/>
  <c r="Q69" i="21"/>
  <c r="O69" i="21"/>
  <c r="P69" i="21"/>
  <c r="M69" i="21"/>
  <c r="U69" i="21"/>
  <c r="R69" i="21"/>
  <c r="AP82" i="21"/>
  <c r="Z82" i="21" s="1"/>
  <c r="N82" i="21"/>
  <c r="S82" i="21"/>
  <c r="O82" i="21"/>
  <c r="Q82" i="21"/>
  <c r="M82" i="21"/>
  <c r="P82" i="21"/>
  <c r="T82" i="21"/>
  <c r="R82" i="21"/>
  <c r="U82" i="21"/>
  <c r="AP113" i="21"/>
  <c r="W113" i="21" s="1"/>
  <c r="M113" i="21"/>
  <c r="P113" i="21"/>
  <c r="N113" i="21"/>
  <c r="U113" i="21"/>
  <c r="S113" i="21"/>
  <c r="T113" i="21"/>
  <c r="O113" i="21"/>
  <c r="Q113" i="21"/>
  <c r="R113" i="21"/>
  <c r="AP127" i="21"/>
  <c r="AB127" i="21" s="1"/>
  <c r="U127" i="21"/>
  <c r="M127" i="21"/>
  <c r="S127" i="21"/>
  <c r="O127" i="21"/>
  <c r="N127" i="21"/>
  <c r="Q127" i="21"/>
  <c r="R127" i="21"/>
  <c r="P127" i="21"/>
  <c r="T127" i="21"/>
  <c r="AP78" i="21"/>
  <c r="AO78" i="21" s="1"/>
  <c r="P78" i="21"/>
  <c r="O78" i="21"/>
  <c r="S78" i="21"/>
  <c r="U78" i="21"/>
  <c r="M78" i="21"/>
  <c r="T78" i="21"/>
  <c r="R78" i="21"/>
  <c r="N78" i="21"/>
  <c r="Q78" i="21"/>
  <c r="AP108" i="21"/>
  <c r="AJ108" i="21" s="1"/>
  <c r="M108" i="21"/>
  <c r="P108" i="21"/>
  <c r="Q108" i="21"/>
  <c r="O108" i="21"/>
  <c r="U108" i="21"/>
  <c r="R108" i="21"/>
  <c r="T108" i="21"/>
  <c r="S108" i="21"/>
  <c r="N108" i="21"/>
  <c r="AP120" i="21"/>
  <c r="AM120" i="21" s="1"/>
  <c r="N120" i="21"/>
  <c r="S120" i="21"/>
  <c r="O120" i="21"/>
  <c r="Q120" i="21"/>
  <c r="M120" i="21"/>
  <c r="U120" i="21"/>
  <c r="T120" i="21"/>
  <c r="R120" i="21"/>
  <c r="P120" i="21"/>
  <c r="AP45" i="19"/>
  <c r="AH45" i="19" s="1"/>
  <c r="R45" i="19"/>
  <c r="U45" i="19"/>
  <c r="S45" i="19"/>
  <c r="N45" i="19"/>
  <c r="O45" i="19"/>
  <c r="Q45" i="19"/>
  <c r="T45" i="19"/>
  <c r="M45" i="19"/>
  <c r="P45" i="19"/>
  <c r="AP4" i="19"/>
  <c r="AC4" i="19" s="1"/>
  <c r="U4" i="19"/>
  <c r="O4" i="19"/>
  <c r="T4" i="19"/>
  <c r="R4" i="19"/>
  <c r="N4" i="19"/>
  <c r="S4" i="19"/>
  <c r="P4" i="19"/>
  <c r="Q4" i="19"/>
  <c r="M4" i="19"/>
  <c r="AP125" i="21"/>
  <c r="AE125" i="21" s="1"/>
  <c r="R125" i="21"/>
  <c r="S125" i="21"/>
  <c r="O125" i="21"/>
  <c r="Q125" i="21"/>
  <c r="M125" i="21"/>
  <c r="P125" i="21"/>
  <c r="T125" i="21"/>
  <c r="N125" i="21"/>
  <c r="U125" i="21"/>
  <c r="AP94" i="21"/>
  <c r="AK94" i="21" s="1"/>
  <c r="U94" i="21"/>
  <c r="M94" i="21"/>
  <c r="T94" i="21"/>
  <c r="R94" i="21"/>
  <c r="N94" i="21"/>
  <c r="S94" i="21"/>
  <c r="P94" i="21"/>
  <c r="O94" i="21"/>
  <c r="Q94" i="21"/>
  <c r="AP165" i="21"/>
  <c r="X165" i="21" s="1"/>
  <c r="U165" i="21"/>
  <c r="O165" i="21"/>
  <c r="S165" i="21"/>
  <c r="T165" i="21"/>
  <c r="M165" i="21"/>
  <c r="Q165" i="21"/>
  <c r="R165" i="21"/>
  <c r="P165" i="21"/>
  <c r="N165" i="21"/>
  <c r="AP110" i="21"/>
  <c r="AG110" i="21" s="1"/>
  <c r="U110" i="21"/>
  <c r="M110" i="21"/>
  <c r="P110" i="21"/>
  <c r="R110" i="21"/>
  <c r="T110" i="21"/>
  <c r="S110" i="21"/>
  <c r="N110" i="21"/>
  <c r="Q110" i="21"/>
  <c r="O110" i="21"/>
  <c r="AP54" i="21"/>
  <c r="Z54" i="21" s="1"/>
  <c r="O54" i="21"/>
  <c r="Q54" i="21"/>
  <c r="N54" i="21"/>
  <c r="M54" i="21"/>
  <c r="P54" i="21"/>
  <c r="R54" i="21"/>
  <c r="U54" i="21"/>
  <c r="S54" i="21"/>
  <c r="T54" i="21"/>
  <c r="AP116" i="21"/>
  <c r="X116" i="21" s="1"/>
  <c r="T116" i="21"/>
  <c r="R116" i="21"/>
  <c r="N116" i="21"/>
  <c r="S116" i="21"/>
  <c r="P116" i="21"/>
  <c r="O116" i="21"/>
  <c r="Q116" i="21"/>
  <c r="U116" i="21"/>
  <c r="M116" i="21"/>
  <c r="AP87" i="21"/>
  <c r="X87" i="21" s="1"/>
  <c r="M87" i="21"/>
  <c r="P87" i="21"/>
  <c r="T87" i="21"/>
  <c r="R87" i="21"/>
  <c r="Q87" i="21"/>
  <c r="N87" i="21"/>
  <c r="U87" i="21"/>
  <c r="O87" i="21"/>
  <c r="S87" i="21"/>
  <c r="AP3" i="19"/>
  <c r="AD3" i="19" s="1"/>
  <c r="O3" i="19"/>
  <c r="Q3" i="19"/>
  <c r="M3" i="19"/>
  <c r="U3" i="19"/>
  <c r="T3" i="19"/>
  <c r="R3" i="19"/>
  <c r="P3" i="19"/>
  <c r="N3" i="19"/>
  <c r="S3" i="19"/>
  <c r="AP18" i="19"/>
  <c r="AH18" i="19" s="1"/>
  <c r="M18" i="19"/>
  <c r="P18" i="19"/>
  <c r="O18" i="19"/>
  <c r="U18" i="19"/>
  <c r="N18" i="19"/>
  <c r="R18" i="19"/>
  <c r="S18" i="19"/>
  <c r="T18" i="19"/>
  <c r="Q18" i="19"/>
  <c r="AP130" i="21"/>
  <c r="AG130" i="21" s="1"/>
  <c r="O130" i="21"/>
  <c r="Q130" i="21"/>
  <c r="M130" i="21"/>
  <c r="P130" i="21"/>
  <c r="T130" i="21"/>
  <c r="R130" i="21"/>
  <c r="U130" i="21"/>
  <c r="N130" i="21"/>
  <c r="S130" i="21"/>
  <c r="AP52" i="19"/>
  <c r="AE52" i="19" s="1"/>
  <c r="T52" i="19"/>
  <c r="Q52" i="19"/>
  <c r="N52" i="19"/>
  <c r="O52" i="19"/>
  <c r="P52" i="19"/>
  <c r="S52" i="19"/>
  <c r="R52" i="19"/>
  <c r="U52" i="19"/>
  <c r="M52" i="19"/>
  <c r="AP114" i="21"/>
  <c r="AK114" i="21" s="1"/>
  <c r="M114" i="21"/>
  <c r="U114" i="21"/>
  <c r="T114" i="21"/>
  <c r="R114" i="21"/>
  <c r="P114" i="21"/>
  <c r="N114" i="21"/>
  <c r="S114" i="21"/>
  <c r="O114" i="21"/>
  <c r="Q114" i="21"/>
  <c r="AP88" i="21"/>
  <c r="AJ88" i="21" s="1"/>
  <c r="O88" i="21"/>
  <c r="Q88" i="21"/>
  <c r="M88" i="21"/>
  <c r="P88" i="21"/>
  <c r="T88" i="21"/>
  <c r="R88" i="21"/>
  <c r="U88" i="21"/>
  <c r="N88" i="21"/>
  <c r="S88" i="21"/>
  <c r="AP158" i="21"/>
  <c r="AK158" i="21" s="1"/>
  <c r="N158" i="21"/>
  <c r="S158" i="21"/>
  <c r="P158" i="21"/>
  <c r="O158" i="21"/>
  <c r="Q158" i="21"/>
  <c r="U158" i="21"/>
  <c r="M158" i="21"/>
  <c r="T158" i="21"/>
  <c r="R158" i="21"/>
  <c r="AP75" i="21"/>
  <c r="X75" i="21" s="1"/>
  <c r="R75" i="21"/>
  <c r="U75" i="21"/>
  <c r="S75" i="21"/>
  <c r="N75" i="21"/>
  <c r="O75" i="21"/>
  <c r="Q75" i="21"/>
  <c r="P75" i="21"/>
  <c r="M75" i="21"/>
  <c r="T75" i="21"/>
  <c r="AP172" i="21"/>
  <c r="AJ172" i="21" s="1"/>
  <c r="M172" i="21"/>
  <c r="P172" i="21"/>
  <c r="R172" i="21"/>
  <c r="U172" i="21"/>
  <c r="S172" i="21"/>
  <c r="Q172" i="21"/>
  <c r="T172" i="21"/>
  <c r="O172" i="21"/>
  <c r="N172" i="21"/>
  <c r="AP39" i="19"/>
  <c r="O39" i="19"/>
  <c r="Q39" i="19"/>
  <c r="T39" i="19"/>
  <c r="M39" i="19"/>
  <c r="P39" i="19"/>
  <c r="R39" i="19"/>
  <c r="U39" i="19"/>
  <c r="S39" i="19"/>
  <c r="N39" i="19"/>
  <c r="AP139" i="21"/>
  <c r="AA139" i="21" s="1"/>
  <c r="R139" i="21"/>
  <c r="U139" i="21"/>
  <c r="S139" i="21"/>
  <c r="N139" i="21"/>
  <c r="O139" i="21"/>
  <c r="Q139" i="21"/>
  <c r="P139" i="21"/>
  <c r="M139" i="21"/>
  <c r="T139" i="21"/>
  <c r="AP11" i="19"/>
  <c r="U11" i="19"/>
  <c r="O11" i="19"/>
  <c r="S11" i="19"/>
  <c r="N11" i="19"/>
  <c r="Q11" i="19"/>
  <c r="R11" i="19"/>
  <c r="P11" i="19"/>
  <c r="M11" i="19"/>
  <c r="T11" i="19"/>
  <c r="AP142" i="21"/>
  <c r="AG142" i="21" s="1"/>
  <c r="N142" i="21"/>
  <c r="Q142" i="21"/>
  <c r="P142" i="21"/>
  <c r="O142" i="21"/>
  <c r="S142" i="21"/>
  <c r="U142" i="21"/>
  <c r="M142" i="21"/>
  <c r="T142" i="21"/>
  <c r="R142" i="21"/>
  <c r="AP48" i="19"/>
  <c r="AB48" i="19" s="1"/>
  <c r="P48" i="19"/>
  <c r="T48" i="19"/>
  <c r="U48" i="19"/>
  <c r="M48" i="19"/>
  <c r="S48" i="19"/>
  <c r="O48" i="19"/>
  <c r="N48" i="19"/>
  <c r="Q48" i="19"/>
  <c r="R48" i="19"/>
  <c r="AP150" i="21"/>
  <c r="AK150" i="21" s="1"/>
  <c r="O150" i="21"/>
  <c r="Q150" i="21"/>
  <c r="T150" i="21"/>
  <c r="M150" i="21"/>
  <c r="P150" i="21"/>
  <c r="R150" i="21"/>
  <c r="U150" i="21"/>
  <c r="S150" i="21"/>
  <c r="N150" i="21"/>
  <c r="AP109" i="21"/>
  <c r="Z109" i="21" s="1"/>
  <c r="M109" i="21"/>
  <c r="P109" i="21"/>
  <c r="T109" i="21"/>
  <c r="N109" i="21"/>
  <c r="U109" i="21"/>
  <c r="R109" i="21"/>
  <c r="S109" i="21"/>
  <c r="Q109" i="21"/>
  <c r="O109" i="21"/>
  <c r="AP95" i="21"/>
  <c r="AJ95" i="21" s="1"/>
  <c r="P95" i="21"/>
  <c r="T95" i="21"/>
  <c r="U95" i="21"/>
  <c r="M95" i="21"/>
  <c r="S95" i="21"/>
  <c r="O95" i="21"/>
  <c r="N95" i="21"/>
  <c r="Q95" i="21"/>
  <c r="R95" i="21"/>
  <c r="AP80" i="21"/>
  <c r="AN80" i="21" s="1"/>
  <c r="S80" i="21"/>
  <c r="T80" i="21"/>
  <c r="R80" i="21"/>
  <c r="U80" i="21"/>
  <c r="N80" i="21"/>
  <c r="Q80" i="21"/>
  <c r="O80" i="21"/>
  <c r="P80" i="21"/>
  <c r="M80" i="21"/>
  <c r="AP167" i="21"/>
  <c r="Y167" i="21" s="1"/>
  <c r="M167" i="21"/>
  <c r="U167" i="21"/>
  <c r="T167" i="21"/>
  <c r="R167" i="21"/>
  <c r="S167" i="21"/>
  <c r="N167" i="21"/>
  <c r="P167" i="21"/>
  <c r="O167" i="21"/>
  <c r="Q167" i="21"/>
  <c r="AP117" i="21"/>
  <c r="AN117" i="21" s="1"/>
  <c r="U117" i="21"/>
  <c r="M117" i="21"/>
  <c r="S117" i="21"/>
  <c r="T117" i="21"/>
  <c r="N117" i="21"/>
  <c r="Q117" i="21"/>
  <c r="R117" i="21"/>
  <c r="P117" i="21"/>
  <c r="O117" i="21"/>
  <c r="AP136" i="21"/>
  <c r="AE136" i="21" s="1"/>
  <c r="M136" i="21"/>
  <c r="P136" i="21"/>
  <c r="T136" i="21"/>
  <c r="R136" i="21"/>
  <c r="U136" i="21"/>
  <c r="N136" i="21"/>
  <c r="S136" i="21"/>
  <c r="O136" i="21"/>
  <c r="Q136" i="21"/>
  <c r="AP17" i="19"/>
  <c r="AE17" i="19" s="1"/>
  <c r="P17" i="19"/>
  <c r="R17" i="19"/>
  <c r="U17" i="19"/>
  <c r="O17" i="19"/>
  <c r="S17" i="19"/>
  <c r="T17" i="19"/>
  <c r="M17" i="19"/>
  <c r="Q17" i="19"/>
  <c r="N17" i="19"/>
  <c r="AP22" i="19"/>
  <c r="Y22" i="19" s="1"/>
  <c r="U22" i="19"/>
  <c r="M22" i="19"/>
  <c r="S22" i="19"/>
  <c r="T22" i="19"/>
  <c r="N22" i="19"/>
  <c r="Q22" i="19"/>
  <c r="R22" i="19"/>
  <c r="P22" i="19"/>
  <c r="O22" i="19"/>
  <c r="AP145" i="21"/>
  <c r="Z145" i="21" s="1"/>
  <c r="S145" i="21"/>
  <c r="T145" i="21"/>
  <c r="O145" i="21"/>
  <c r="Q145" i="21"/>
  <c r="R145" i="21"/>
  <c r="M145" i="21"/>
  <c r="P145" i="21"/>
  <c r="N145" i="21"/>
  <c r="U145" i="21"/>
  <c r="AP28" i="19"/>
  <c r="AA28" i="19" s="1"/>
  <c r="O28" i="19"/>
  <c r="Q28" i="19"/>
  <c r="P28" i="19"/>
  <c r="M28" i="19"/>
  <c r="T28" i="19"/>
  <c r="R28" i="19"/>
  <c r="U28" i="19"/>
  <c r="S28" i="19"/>
  <c r="N28" i="19"/>
  <c r="AP29" i="19"/>
  <c r="W29" i="19" s="1"/>
  <c r="S29" i="19"/>
  <c r="T29" i="19"/>
  <c r="O29" i="19"/>
  <c r="Q29" i="19"/>
  <c r="N29" i="19"/>
  <c r="M29" i="19"/>
  <c r="P29" i="19"/>
  <c r="R29" i="19"/>
  <c r="U29" i="19"/>
  <c r="AP167" i="65"/>
  <c r="W167" i="65" s="1"/>
  <c r="AP147" i="65"/>
  <c r="W147" i="65" s="1"/>
  <c r="AP171" i="65"/>
  <c r="W171" i="65" s="1"/>
  <c r="AP166" i="65"/>
  <c r="X166" i="65" s="1"/>
  <c r="AP150" i="65"/>
  <c r="X150" i="65" s="1"/>
  <c r="AP173" i="65"/>
  <c r="X173" i="65" s="1"/>
  <c r="AP157" i="65"/>
  <c r="X157" i="65" s="1"/>
  <c r="AP176" i="65"/>
  <c r="W176" i="65" s="1"/>
  <c r="AP160" i="65"/>
  <c r="Y160" i="65" s="1"/>
  <c r="AP144" i="65"/>
  <c r="Y144" i="65" s="1"/>
  <c r="AP123" i="65"/>
  <c r="W123" i="65" s="1"/>
  <c r="AP107" i="65"/>
  <c r="W107" i="65" s="1"/>
  <c r="AP130" i="65"/>
  <c r="X130" i="65" s="1"/>
  <c r="AP114" i="65"/>
  <c r="X114" i="65" s="1"/>
  <c r="AP129" i="65"/>
  <c r="X129" i="65" s="1"/>
  <c r="AP113" i="65"/>
  <c r="X113" i="65" s="1"/>
  <c r="AP132" i="65"/>
  <c r="Y132" i="65" s="1"/>
  <c r="AP116" i="65"/>
  <c r="Y116" i="65" s="1"/>
  <c r="AP99" i="65"/>
  <c r="W99" i="65" s="1"/>
  <c r="AP106" i="65"/>
  <c r="X106" i="65" s="1"/>
  <c r="AP90" i="65"/>
  <c r="X90" i="65" s="1"/>
  <c r="AP93" i="65"/>
  <c r="X93" i="65" s="1"/>
  <c r="AP100" i="65"/>
  <c r="Y100" i="65" s="1"/>
  <c r="AP84" i="65"/>
  <c r="Y84" i="65" s="1"/>
  <c r="AP79" i="65"/>
  <c r="X79" i="65" s="1"/>
  <c r="AP81" i="65"/>
  <c r="Y81" i="65" s="1"/>
  <c r="AP69" i="65"/>
  <c r="W69" i="65" s="1"/>
  <c r="AP64" i="65"/>
  <c r="X64" i="65" s="1"/>
  <c r="AP67" i="65"/>
  <c r="X67" i="65" s="1"/>
  <c r="AP34" i="65"/>
  <c r="W34" i="65" s="1"/>
  <c r="AP62" i="65"/>
  <c r="Y62" i="65" s="1"/>
  <c r="AP51" i="65"/>
  <c r="X51" i="65" s="1"/>
  <c r="AP54" i="65"/>
  <c r="X54" i="65" s="1"/>
  <c r="AP53" i="65"/>
  <c r="Y53" i="65" s="1"/>
  <c r="AP41" i="65"/>
  <c r="X41" i="65" s="1"/>
  <c r="AP40" i="65"/>
  <c r="X40" i="65" s="1"/>
  <c r="AP43" i="65"/>
  <c r="Y43" i="65" s="1"/>
  <c r="AP30" i="65"/>
  <c r="X30" i="65" s="1"/>
  <c r="AP22" i="65"/>
  <c r="W22" i="65" s="1"/>
  <c r="AP21" i="65"/>
  <c r="X21" i="65" s="1"/>
  <c r="AP16" i="65"/>
  <c r="W16" i="65" s="1"/>
  <c r="AP11" i="65"/>
  <c r="X11" i="65" s="1"/>
  <c r="AP10" i="65"/>
  <c r="X10" i="65" s="1"/>
  <c r="AP7" i="65"/>
  <c r="AB7" i="65" s="1"/>
  <c r="N177" i="65"/>
  <c r="P177" i="65"/>
  <c r="R177" i="65"/>
  <c r="T177" i="65"/>
  <c r="M177" i="65"/>
  <c r="U177" i="65"/>
  <c r="O177" i="65"/>
  <c r="Q177" i="65"/>
  <c r="S177" i="65"/>
  <c r="E177" i="65"/>
  <c r="C177" i="65"/>
  <c r="K177" i="65"/>
  <c r="H177" i="65"/>
  <c r="G177" i="65"/>
  <c r="J177" i="65"/>
  <c r="F177" i="65"/>
  <c r="D177" i="65"/>
  <c r="I177" i="65"/>
  <c r="M171" i="65"/>
  <c r="O171" i="65"/>
  <c r="Q171" i="65"/>
  <c r="S171" i="65"/>
  <c r="U171" i="65"/>
  <c r="N171" i="65"/>
  <c r="P171" i="65"/>
  <c r="R171" i="65"/>
  <c r="T171" i="65"/>
  <c r="I171" i="65"/>
  <c r="E171" i="65"/>
  <c r="K171" i="65"/>
  <c r="D171" i="65"/>
  <c r="H171" i="65"/>
  <c r="C171" i="65"/>
  <c r="G171" i="65"/>
  <c r="J171" i="65"/>
  <c r="F171" i="65"/>
  <c r="N174" i="65"/>
  <c r="P174" i="65"/>
  <c r="R174" i="65"/>
  <c r="T174" i="65"/>
  <c r="O174" i="65"/>
  <c r="Q174" i="65"/>
  <c r="S174" i="65"/>
  <c r="M174" i="65"/>
  <c r="U174" i="65"/>
  <c r="H174" i="65"/>
  <c r="I174" i="65"/>
  <c r="F174" i="65"/>
  <c r="J174" i="65"/>
  <c r="D174" i="65"/>
  <c r="G174" i="65"/>
  <c r="K174" i="65"/>
  <c r="E174" i="65"/>
  <c r="C174" i="65"/>
  <c r="N158" i="65"/>
  <c r="P158" i="65"/>
  <c r="R158" i="65"/>
  <c r="T158" i="65"/>
  <c r="O158" i="65"/>
  <c r="Q158" i="65"/>
  <c r="S158" i="65"/>
  <c r="M158" i="65"/>
  <c r="U158" i="65"/>
  <c r="H158" i="65"/>
  <c r="I158" i="65"/>
  <c r="F158" i="65"/>
  <c r="J158" i="65"/>
  <c r="D158" i="65"/>
  <c r="G158" i="65"/>
  <c r="K158" i="65"/>
  <c r="E158" i="65"/>
  <c r="C158" i="65"/>
  <c r="N142" i="65"/>
  <c r="P142" i="65"/>
  <c r="R142" i="65"/>
  <c r="T142" i="65"/>
  <c r="O142" i="65"/>
  <c r="Q142" i="65"/>
  <c r="S142" i="65"/>
  <c r="U142" i="65"/>
  <c r="M142" i="65"/>
  <c r="E142" i="65"/>
  <c r="C142" i="65"/>
  <c r="H142" i="65"/>
  <c r="I142" i="65"/>
  <c r="F142" i="65"/>
  <c r="J142" i="65"/>
  <c r="D142" i="65"/>
  <c r="G142" i="65"/>
  <c r="K142" i="65"/>
  <c r="N161" i="65"/>
  <c r="P161" i="65"/>
  <c r="R161" i="65"/>
  <c r="T161" i="65"/>
  <c r="M161" i="65"/>
  <c r="O161" i="65"/>
  <c r="Q161" i="65"/>
  <c r="S161" i="65"/>
  <c r="U161" i="65"/>
  <c r="I161" i="65"/>
  <c r="C161" i="65"/>
  <c r="H161" i="65"/>
  <c r="K161" i="65"/>
  <c r="F161" i="65"/>
  <c r="J161" i="65"/>
  <c r="E161" i="65"/>
  <c r="G161" i="65"/>
  <c r="D161" i="65"/>
  <c r="N145" i="65"/>
  <c r="P145" i="65"/>
  <c r="R145" i="65"/>
  <c r="T145" i="65"/>
  <c r="M145" i="65"/>
  <c r="O145" i="65"/>
  <c r="Q145" i="65"/>
  <c r="S145" i="65"/>
  <c r="U145" i="65"/>
  <c r="G145" i="65"/>
  <c r="D145" i="65"/>
  <c r="I145" i="65"/>
  <c r="C145" i="65"/>
  <c r="H145" i="65"/>
  <c r="K145" i="65"/>
  <c r="F145" i="65"/>
  <c r="J145" i="65"/>
  <c r="E145" i="65"/>
  <c r="M168" i="65"/>
  <c r="O168" i="65"/>
  <c r="Q168" i="65"/>
  <c r="S168" i="65"/>
  <c r="U168" i="65"/>
  <c r="R168" i="65"/>
  <c r="T168" i="65"/>
  <c r="N168" i="65"/>
  <c r="P168" i="65"/>
  <c r="J168" i="65"/>
  <c r="H168" i="65"/>
  <c r="G168" i="65"/>
  <c r="E168" i="65"/>
  <c r="F168" i="65"/>
  <c r="I168" i="65"/>
  <c r="D168" i="65"/>
  <c r="K168" i="65"/>
  <c r="C168" i="65"/>
  <c r="M152" i="65"/>
  <c r="O152" i="65"/>
  <c r="Q152" i="65"/>
  <c r="S152" i="65"/>
  <c r="U152" i="65"/>
  <c r="R152" i="65"/>
  <c r="T152" i="65"/>
  <c r="N152" i="65"/>
  <c r="P152" i="65"/>
  <c r="I152" i="65"/>
  <c r="D152" i="65"/>
  <c r="K152" i="65"/>
  <c r="C152" i="65"/>
  <c r="J152" i="65"/>
  <c r="H152" i="65"/>
  <c r="G152" i="65"/>
  <c r="E152" i="65"/>
  <c r="F152" i="65"/>
  <c r="M135" i="65"/>
  <c r="O135" i="65"/>
  <c r="Q135" i="65"/>
  <c r="S135" i="65"/>
  <c r="U135" i="65"/>
  <c r="N135" i="65"/>
  <c r="P135" i="65"/>
  <c r="R135" i="65"/>
  <c r="T135" i="65"/>
  <c r="K135" i="65"/>
  <c r="D135" i="65"/>
  <c r="H135" i="65"/>
  <c r="C135" i="65"/>
  <c r="G135" i="65"/>
  <c r="J135" i="65"/>
  <c r="F135" i="65"/>
  <c r="I135" i="65"/>
  <c r="E135" i="65"/>
  <c r="M119" i="65"/>
  <c r="O119" i="65"/>
  <c r="Q119" i="65"/>
  <c r="S119" i="65"/>
  <c r="U119" i="65"/>
  <c r="N119" i="65"/>
  <c r="P119" i="65"/>
  <c r="R119" i="65"/>
  <c r="T119" i="65"/>
  <c r="I119" i="65"/>
  <c r="E119" i="65"/>
  <c r="K119" i="65"/>
  <c r="D119" i="65"/>
  <c r="H119" i="65"/>
  <c r="C119" i="65"/>
  <c r="G119" i="65"/>
  <c r="J119" i="65"/>
  <c r="F119" i="65"/>
  <c r="O138" i="65"/>
  <c r="S138" i="65"/>
  <c r="P138" i="65"/>
  <c r="T138" i="65"/>
  <c r="M138" i="65"/>
  <c r="Q138" i="65"/>
  <c r="U138" i="65"/>
  <c r="N138" i="65"/>
  <c r="R138" i="65"/>
  <c r="H138" i="65"/>
  <c r="C138" i="65"/>
  <c r="I138" i="65"/>
  <c r="J138" i="65"/>
  <c r="G138" i="65"/>
  <c r="E138" i="65"/>
  <c r="F138" i="65"/>
  <c r="K138" i="65"/>
  <c r="D138" i="65"/>
  <c r="N122" i="65"/>
  <c r="P122" i="65"/>
  <c r="R122" i="65"/>
  <c r="T122" i="65"/>
  <c r="M122" i="65"/>
  <c r="O122" i="65"/>
  <c r="Q122" i="65"/>
  <c r="S122" i="65"/>
  <c r="U122" i="65"/>
  <c r="I122" i="65"/>
  <c r="C122" i="65"/>
  <c r="H122" i="65"/>
  <c r="K122" i="65"/>
  <c r="F122" i="65"/>
  <c r="J122" i="65"/>
  <c r="E122" i="65"/>
  <c r="G122" i="65"/>
  <c r="D122" i="65"/>
  <c r="N105" i="65"/>
  <c r="P105" i="65"/>
  <c r="R105" i="65"/>
  <c r="T105" i="65"/>
  <c r="M105" i="65"/>
  <c r="O105" i="65"/>
  <c r="Q105" i="65"/>
  <c r="S105" i="65"/>
  <c r="U105" i="65"/>
  <c r="H105" i="65"/>
  <c r="K105" i="65"/>
  <c r="F105" i="65"/>
  <c r="J105" i="65"/>
  <c r="E105" i="65"/>
  <c r="G105" i="65"/>
  <c r="D105" i="65"/>
  <c r="I105" i="65"/>
  <c r="C105" i="65"/>
  <c r="N125" i="65"/>
  <c r="P125" i="65"/>
  <c r="R125" i="65"/>
  <c r="T125" i="65"/>
  <c r="M125" i="65"/>
  <c r="O125" i="65"/>
  <c r="Q125" i="65"/>
  <c r="S125" i="65"/>
  <c r="U125" i="65"/>
  <c r="G125" i="65"/>
  <c r="D125" i="65"/>
  <c r="I125" i="65"/>
  <c r="C125" i="65"/>
  <c r="H125" i="65"/>
  <c r="K125" i="65"/>
  <c r="F125" i="65"/>
  <c r="J125" i="65"/>
  <c r="E125" i="65"/>
  <c r="N109" i="65"/>
  <c r="P109" i="65"/>
  <c r="R109" i="65"/>
  <c r="T109" i="65"/>
  <c r="M109" i="65"/>
  <c r="O109" i="65"/>
  <c r="Q109" i="65"/>
  <c r="S109" i="65"/>
  <c r="U109" i="65"/>
  <c r="G109" i="65"/>
  <c r="D109" i="65"/>
  <c r="I109" i="65"/>
  <c r="C109" i="65"/>
  <c r="H109" i="65"/>
  <c r="K109" i="65"/>
  <c r="F109" i="65"/>
  <c r="J109" i="65"/>
  <c r="E109" i="65"/>
  <c r="M132" i="65"/>
  <c r="O132" i="65"/>
  <c r="Q132" i="65"/>
  <c r="S132" i="65"/>
  <c r="U132" i="65"/>
  <c r="N132" i="65"/>
  <c r="P132" i="65"/>
  <c r="R132" i="65"/>
  <c r="T132" i="65"/>
  <c r="G132" i="65"/>
  <c r="J132" i="65"/>
  <c r="F132" i="65"/>
  <c r="I132" i="65"/>
  <c r="E132" i="65"/>
  <c r="K132" i="65"/>
  <c r="D132" i="65"/>
  <c r="H132" i="65"/>
  <c r="C132" i="65"/>
  <c r="M116" i="65"/>
  <c r="O116" i="65"/>
  <c r="Q116" i="65"/>
  <c r="S116" i="65"/>
  <c r="U116" i="65"/>
  <c r="N116" i="65"/>
  <c r="P116" i="65"/>
  <c r="R116" i="65"/>
  <c r="T116" i="65"/>
  <c r="H116" i="65"/>
  <c r="C116" i="65"/>
  <c r="G116" i="65"/>
  <c r="J116" i="65"/>
  <c r="F116" i="65"/>
  <c r="I116" i="65"/>
  <c r="E116" i="65"/>
  <c r="K116" i="65"/>
  <c r="D116" i="65"/>
  <c r="M95" i="65"/>
  <c r="O95" i="65"/>
  <c r="Q95" i="65"/>
  <c r="S95" i="65"/>
  <c r="U95" i="65"/>
  <c r="N95" i="65"/>
  <c r="P95" i="65"/>
  <c r="R95" i="65"/>
  <c r="T95" i="65"/>
  <c r="I95" i="65"/>
  <c r="E95" i="65"/>
  <c r="K95" i="65"/>
  <c r="D95" i="65"/>
  <c r="H95" i="65"/>
  <c r="C95" i="65"/>
  <c r="G95" i="65"/>
  <c r="J95" i="65"/>
  <c r="F95" i="65"/>
  <c r="N102" i="65"/>
  <c r="R102" i="65"/>
  <c r="O102" i="65"/>
  <c r="S102" i="65"/>
  <c r="P102" i="65"/>
  <c r="T102" i="65"/>
  <c r="M102" i="65"/>
  <c r="Q102" i="65"/>
  <c r="U102" i="65"/>
  <c r="J102" i="65"/>
  <c r="E102" i="65"/>
  <c r="G102" i="65"/>
  <c r="D102" i="65"/>
  <c r="I102" i="65"/>
  <c r="C102" i="65"/>
  <c r="H102" i="65"/>
  <c r="K102" i="65"/>
  <c r="F102" i="65"/>
  <c r="N86" i="65"/>
  <c r="P86" i="65"/>
  <c r="R86" i="65"/>
  <c r="T86" i="65"/>
  <c r="M86" i="65"/>
  <c r="O86" i="65"/>
  <c r="Q86" i="65"/>
  <c r="S86" i="65"/>
  <c r="U86" i="65"/>
  <c r="H86" i="65"/>
  <c r="K86" i="65"/>
  <c r="F86" i="65"/>
  <c r="J86" i="65"/>
  <c r="E86" i="65"/>
  <c r="G86" i="65"/>
  <c r="D86" i="65"/>
  <c r="I86" i="65"/>
  <c r="C86" i="65"/>
  <c r="N89" i="65"/>
  <c r="P89" i="65"/>
  <c r="R89" i="65"/>
  <c r="T89" i="65"/>
  <c r="M89" i="65"/>
  <c r="O89" i="65"/>
  <c r="Q89" i="65"/>
  <c r="S89" i="65"/>
  <c r="U89" i="65"/>
  <c r="I89" i="65"/>
  <c r="C89" i="65"/>
  <c r="H89" i="65"/>
  <c r="K89" i="65"/>
  <c r="F89" i="65"/>
  <c r="J89" i="65"/>
  <c r="E89" i="65"/>
  <c r="G89" i="65"/>
  <c r="D89" i="65"/>
  <c r="M96" i="65"/>
  <c r="O96" i="65"/>
  <c r="Q96" i="65"/>
  <c r="S96" i="65"/>
  <c r="U96" i="65"/>
  <c r="N96" i="65"/>
  <c r="P96" i="65"/>
  <c r="R96" i="65"/>
  <c r="T96" i="65"/>
  <c r="I96" i="65"/>
  <c r="E96" i="65"/>
  <c r="K96" i="65"/>
  <c r="D96" i="65"/>
  <c r="H96" i="65"/>
  <c r="C96" i="65"/>
  <c r="G96" i="65"/>
  <c r="J96" i="65"/>
  <c r="F96" i="65"/>
  <c r="M80" i="65"/>
  <c r="O80" i="65"/>
  <c r="Q80" i="65"/>
  <c r="S80" i="65"/>
  <c r="U80" i="65"/>
  <c r="N80" i="65"/>
  <c r="P80" i="65"/>
  <c r="R80" i="65"/>
  <c r="T80" i="65"/>
  <c r="H80" i="65"/>
  <c r="C80" i="65"/>
  <c r="G80" i="65"/>
  <c r="J80" i="65"/>
  <c r="F80" i="65"/>
  <c r="I80" i="65"/>
  <c r="E80" i="65"/>
  <c r="K80" i="65"/>
  <c r="D80" i="65"/>
  <c r="N82" i="65"/>
  <c r="P82" i="65"/>
  <c r="R82" i="65"/>
  <c r="T82" i="65"/>
  <c r="M82" i="65"/>
  <c r="O82" i="65"/>
  <c r="Q82" i="65"/>
  <c r="S82" i="65"/>
  <c r="U82" i="65"/>
  <c r="H82" i="65"/>
  <c r="K82" i="65"/>
  <c r="F82" i="65"/>
  <c r="J82" i="65"/>
  <c r="E82" i="65"/>
  <c r="G82" i="65"/>
  <c r="D82" i="65"/>
  <c r="I82" i="65"/>
  <c r="C82" i="65"/>
  <c r="M73" i="65"/>
  <c r="O73" i="65"/>
  <c r="Q73" i="65"/>
  <c r="S73" i="65"/>
  <c r="U73" i="65"/>
  <c r="N73" i="65"/>
  <c r="P73" i="65"/>
  <c r="R73" i="65"/>
  <c r="T73" i="65"/>
  <c r="K73" i="65"/>
  <c r="D73" i="65"/>
  <c r="H73" i="65"/>
  <c r="C73" i="65"/>
  <c r="G73" i="65"/>
  <c r="J73" i="65"/>
  <c r="F73" i="65"/>
  <c r="I73" i="65"/>
  <c r="E73" i="65"/>
  <c r="M65" i="65"/>
  <c r="O65" i="65"/>
  <c r="Q65" i="65"/>
  <c r="S65" i="65"/>
  <c r="U65" i="65"/>
  <c r="N65" i="65"/>
  <c r="P65" i="65"/>
  <c r="R65" i="65"/>
  <c r="T65" i="65"/>
  <c r="K65" i="65"/>
  <c r="D65" i="65"/>
  <c r="H65" i="65"/>
  <c r="C65" i="65"/>
  <c r="G65" i="65"/>
  <c r="J65" i="65"/>
  <c r="F65" i="65"/>
  <c r="I65" i="65"/>
  <c r="E65" i="65"/>
  <c r="N64" i="65"/>
  <c r="P64" i="65"/>
  <c r="R64" i="65"/>
  <c r="T64" i="65"/>
  <c r="Q64" i="65"/>
  <c r="S64" i="65"/>
  <c r="M64" i="65"/>
  <c r="U64" i="65"/>
  <c r="O64" i="65"/>
  <c r="J64" i="65"/>
  <c r="E64" i="65"/>
  <c r="I64" i="65"/>
  <c r="D64" i="65"/>
  <c r="K64" i="65"/>
  <c r="C64" i="65"/>
  <c r="H64" i="65"/>
  <c r="G64" i="65"/>
  <c r="F64" i="65"/>
  <c r="N67" i="65"/>
  <c r="P67" i="65"/>
  <c r="R67" i="65"/>
  <c r="T67" i="65"/>
  <c r="M67" i="65"/>
  <c r="O67" i="65"/>
  <c r="Q67" i="65"/>
  <c r="S67" i="65"/>
  <c r="U67" i="65"/>
  <c r="H67" i="65"/>
  <c r="K67" i="65"/>
  <c r="F67" i="65"/>
  <c r="J67" i="65"/>
  <c r="E67" i="65"/>
  <c r="G67" i="65"/>
  <c r="D67" i="65"/>
  <c r="I67" i="65"/>
  <c r="C67" i="65"/>
  <c r="M70" i="65"/>
  <c r="O70" i="65"/>
  <c r="Q70" i="65"/>
  <c r="S70" i="65"/>
  <c r="U70" i="65"/>
  <c r="N70" i="65"/>
  <c r="P70" i="65"/>
  <c r="R70" i="65"/>
  <c r="T70" i="65"/>
  <c r="H70" i="65"/>
  <c r="C70" i="65"/>
  <c r="G70" i="65"/>
  <c r="J70" i="65"/>
  <c r="F70" i="65"/>
  <c r="I70" i="65"/>
  <c r="E70" i="65"/>
  <c r="K70" i="65"/>
  <c r="D70" i="65"/>
  <c r="N59" i="65"/>
  <c r="P59" i="65"/>
  <c r="R59" i="65"/>
  <c r="T59" i="65"/>
  <c r="S59" i="65"/>
  <c r="M59" i="65"/>
  <c r="U59" i="65"/>
  <c r="O59" i="65"/>
  <c r="Q59" i="65"/>
  <c r="K59" i="65"/>
  <c r="D59" i="65"/>
  <c r="G59" i="65"/>
  <c r="C59" i="65"/>
  <c r="H59" i="65"/>
  <c r="I59" i="65"/>
  <c r="F59" i="65"/>
  <c r="J59" i="65"/>
  <c r="E59" i="65"/>
  <c r="M42" i="65"/>
  <c r="O42" i="65"/>
  <c r="Q42" i="65"/>
  <c r="S42" i="65"/>
  <c r="U42" i="65"/>
  <c r="N42" i="65"/>
  <c r="P42" i="65"/>
  <c r="R42" i="65"/>
  <c r="T42" i="65"/>
  <c r="H42" i="65"/>
  <c r="C42" i="65"/>
  <c r="G42" i="65"/>
  <c r="J42" i="65"/>
  <c r="F42" i="65"/>
  <c r="I42" i="65"/>
  <c r="E42" i="65"/>
  <c r="K42" i="65"/>
  <c r="D42" i="65"/>
  <c r="N46" i="65"/>
  <c r="P46" i="65"/>
  <c r="R46" i="65"/>
  <c r="T46" i="65"/>
  <c r="M46" i="65"/>
  <c r="Q46" i="65"/>
  <c r="U46" i="65"/>
  <c r="O46" i="65"/>
  <c r="S46" i="65"/>
  <c r="I46" i="65"/>
  <c r="D46" i="65"/>
  <c r="G46" i="65"/>
  <c r="C46" i="65"/>
  <c r="H46" i="65"/>
  <c r="K46" i="65"/>
  <c r="F46" i="65"/>
  <c r="J46" i="65"/>
  <c r="E46" i="65"/>
  <c r="M49" i="65"/>
  <c r="O49" i="65"/>
  <c r="Q49" i="65"/>
  <c r="S49" i="65"/>
  <c r="U49" i="65"/>
  <c r="P49" i="65"/>
  <c r="R49" i="65"/>
  <c r="T49" i="65"/>
  <c r="N49" i="65"/>
  <c r="K49" i="65"/>
  <c r="D49" i="65"/>
  <c r="H49" i="65"/>
  <c r="C49" i="65"/>
  <c r="G49" i="65"/>
  <c r="J49" i="65"/>
  <c r="F49" i="65"/>
  <c r="I49" i="65"/>
  <c r="E49" i="65"/>
  <c r="N37" i="65"/>
  <c r="P37" i="65"/>
  <c r="R37" i="65"/>
  <c r="T37" i="65"/>
  <c r="Q37" i="65"/>
  <c r="S37" i="65"/>
  <c r="M37" i="65"/>
  <c r="U37" i="65"/>
  <c r="O37" i="65"/>
  <c r="H37" i="65"/>
  <c r="G37" i="65"/>
  <c r="F37" i="65"/>
  <c r="J37" i="65"/>
  <c r="E37" i="65"/>
  <c r="I37" i="65"/>
  <c r="D37" i="65"/>
  <c r="K37" i="65"/>
  <c r="C37" i="65"/>
  <c r="N40" i="65"/>
  <c r="P40" i="65"/>
  <c r="R40" i="65"/>
  <c r="T40" i="65"/>
  <c r="M40" i="65"/>
  <c r="O40" i="65"/>
  <c r="Q40" i="65"/>
  <c r="S40" i="65"/>
  <c r="U40" i="65"/>
  <c r="J40" i="65"/>
  <c r="E40" i="65"/>
  <c r="G40" i="65"/>
  <c r="D40" i="65"/>
  <c r="I40" i="65"/>
  <c r="C40" i="65"/>
  <c r="H40" i="65"/>
  <c r="K40" i="65"/>
  <c r="F40" i="65"/>
  <c r="M39" i="65"/>
  <c r="O39" i="65"/>
  <c r="Q39" i="65"/>
  <c r="S39" i="65"/>
  <c r="U39" i="65"/>
  <c r="P39" i="65"/>
  <c r="R39" i="65"/>
  <c r="T39" i="65"/>
  <c r="N39" i="65"/>
  <c r="I39" i="65"/>
  <c r="E39" i="65"/>
  <c r="K39" i="65"/>
  <c r="D39" i="65"/>
  <c r="H39" i="65"/>
  <c r="C39" i="65"/>
  <c r="G39" i="65"/>
  <c r="J39" i="65"/>
  <c r="F39" i="65"/>
  <c r="N26" i="65"/>
  <c r="P26" i="65"/>
  <c r="R26" i="65"/>
  <c r="T26" i="65"/>
  <c r="O26" i="65"/>
  <c r="Q26" i="65"/>
  <c r="S26" i="65"/>
  <c r="M26" i="65"/>
  <c r="U26" i="65"/>
  <c r="H26" i="65"/>
  <c r="K26" i="65"/>
  <c r="F26" i="65"/>
  <c r="J26" i="65"/>
  <c r="E26" i="65"/>
  <c r="G26" i="65"/>
  <c r="D26" i="65"/>
  <c r="I26" i="65"/>
  <c r="C26" i="65"/>
  <c r="N25" i="65"/>
  <c r="P25" i="65"/>
  <c r="R25" i="65"/>
  <c r="T25" i="65"/>
  <c r="M25" i="65"/>
  <c r="O25" i="65"/>
  <c r="Q25" i="65"/>
  <c r="S25" i="65"/>
  <c r="U25" i="65"/>
  <c r="J25" i="65"/>
  <c r="E25" i="65"/>
  <c r="G25" i="65"/>
  <c r="D25" i="65"/>
  <c r="I25" i="65"/>
  <c r="C25" i="65"/>
  <c r="H25" i="65"/>
  <c r="K25" i="65"/>
  <c r="F25" i="65"/>
  <c r="N21" i="65"/>
  <c r="P21" i="65"/>
  <c r="R21" i="65"/>
  <c r="T21" i="65"/>
  <c r="O21" i="65"/>
  <c r="Q21" i="65"/>
  <c r="S21" i="65"/>
  <c r="M21" i="65"/>
  <c r="U21" i="65"/>
  <c r="H21" i="65"/>
  <c r="K21" i="65"/>
  <c r="F21" i="65"/>
  <c r="J21" i="65"/>
  <c r="E21" i="65"/>
  <c r="G21" i="65"/>
  <c r="D21" i="65"/>
  <c r="I21" i="65"/>
  <c r="C21" i="65"/>
  <c r="M23" i="65"/>
  <c r="O23" i="65"/>
  <c r="Q23" i="65"/>
  <c r="S23" i="65"/>
  <c r="U23" i="65"/>
  <c r="N23" i="65"/>
  <c r="T23" i="65"/>
  <c r="P23" i="65"/>
  <c r="R23" i="65"/>
  <c r="H23" i="65"/>
  <c r="C23" i="65"/>
  <c r="G23" i="65"/>
  <c r="J23" i="65"/>
  <c r="F23" i="65"/>
  <c r="I23" i="65"/>
  <c r="E23" i="65"/>
  <c r="K23" i="65"/>
  <c r="D23" i="65"/>
  <c r="N14" i="65"/>
  <c r="P14" i="65"/>
  <c r="R14" i="65"/>
  <c r="T14" i="65"/>
  <c r="M14" i="65"/>
  <c r="O14" i="65"/>
  <c r="Q14" i="65"/>
  <c r="S14" i="65"/>
  <c r="U14" i="65"/>
  <c r="H14" i="65"/>
  <c r="K14" i="65"/>
  <c r="F14" i="65"/>
  <c r="J14" i="65"/>
  <c r="E14" i="65"/>
  <c r="G14" i="65"/>
  <c r="D14" i="65"/>
  <c r="I14" i="65"/>
  <c r="C14" i="65"/>
  <c r="M6" i="65"/>
  <c r="O6" i="65"/>
  <c r="Q6" i="65"/>
  <c r="S6" i="65"/>
  <c r="U6" i="65"/>
  <c r="N6" i="65"/>
  <c r="T6" i="65"/>
  <c r="R6" i="65"/>
  <c r="P6" i="65"/>
  <c r="I6" i="65"/>
  <c r="E6" i="65"/>
  <c r="K6" i="65"/>
  <c r="D6" i="65"/>
  <c r="J6" i="65"/>
  <c r="C6" i="65"/>
  <c r="G6" i="65"/>
  <c r="H6" i="65"/>
  <c r="F6" i="65"/>
  <c r="O3" i="65"/>
  <c r="S3" i="65"/>
  <c r="N3" i="65"/>
  <c r="T3" i="65"/>
  <c r="P3" i="65"/>
  <c r="U3" i="65"/>
  <c r="Q3" i="65"/>
  <c r="R3" i="65"/>
  <c r="M3" i="65"/>
  <c r="J3" i="65"/>
  <c r="C3" i="65"/>
  <c r="G3" i="65"/>
  <c r="H3" i="65"/>
  <c r="F3" i="65"/>
  <c r="K3" i="65"/>
  <c r="E3" i="65"/>
  <c r="I3" i="65"/>
  <c r="D3" i="65"/>
  <c r="AG2" i="24"/>
  <c r="AP50" i="21"/>
  <c r="AD50" i="21" s="1"/>
  <c r="AP130" i="19"/>
  <c r="AC130" i="19" s="1"/>
  <c r="AP81" i="19"/>
  <c r="AF81" i="19" s="1"/>
  <c r="S81" i="19"/>
  <c r="P81" i="19"/>
  <c r="R81" i="19"/>
  <c r="M81" i="19"/>
  <c r="N81" i="19"/>
  <c r="U81" i="19"/>
  <c r="Q81" i="19"/>
  <c r="O81" i="19"/>
  <c r="T81" i="19"/>
  <c r="AP122" i="19"/>
  <c r="AH122" i="19" s="1"/>
  <c r="AP65" i="19"/>
  <c r="AO65" i="19" s="1"/>
  <c r="AP25" i="21"/>
  <c r="AE25" i="21" s="1"/>
  <c r="AP136" i="19"/>
  <c r="AD136" i="19" s="1"/>
  <c r="AP72" i="19"/>
  <c r="W72" i="19" s="1"/>
  <c r="AP8" i="21"/>
  <c r="AK8" i="21" s="1"/>
  <c r="AP119" i="19"/>
  <c r="AG119" i="19" s="1"/>
  <c r="O119" i="19"/>
  <c r="S119" i="19"/>
  <c r="U119" i="19"/>
  <c r="Q119" i="19"/>
  <c r="M119" i="19"/>
  <c r="N119" i="19"/>
  <c r="R119" i="19"/>
  <c r="T119" i="19"/>
  <c r="P119" i="19"/>
  <c r="AP55" i="19"/>
  <c r="S55" i="19"/>
  <c r="M55" i="19"/>
  <c r="R55" i="19"/>
  <c r="P55" i="19"/>
  <c r="O55" i="19"/>
  <c r="N55" i="19"/>
  <c r="U55" i="19"/>
  <c r="AG55" i="19"/>
  <c r="T55" i="19"/>
  <c r="Q55" i="19"/>
  <c r="AP78" i="19"/>
  <c r="AJ78" i="19" s="1"/>
  <c r="M78" i="19"/>
  <c r="R78" i="19"/>
  <c r="O78" i="19"/>
  <c r="P78" i="19"/>
  <c r="U78" i="19"/>
  <c r="Q78" i="19"/>
  <c r="N78" i="19"/>
  <c r="S78" i="19"/>
  <c r="T78" i="19"/>
  <c r="AP166" i="19"/>
  <c r="AI166" i="19" s="1"/>
  <c r="O166" i="19"/>
  <c r="P166" i="19"/>
  <c r="S166" i="19"/>
  <c r="M166" i="19"/>
  <c r="N166" i="19"/>
  <c r="U166" i="19"/>
  <c r="R166" i="19"/>
  <c r="T166" i="19"/>
  <c r="Q166" i="19"/>
  <c r="AP146" i="19"/>
  <c r="AK146" i="19" s="1"/>
  <c r="AP149" i="19"/>
  <c r="W149" i="19" s="1"/>
  <c r="P149" i="19"/>
  <c r="M149" i="19"/>
  <c r="R149" i="19"/>
  <c r="O149" i="19"/>
  <c r="S149" i="19"/>
  <c r="Q149" i="19"/>
  <c r="N149" i="19"/>
  <c r="T149" i="19"/>
  <c r="U149" i="19"/>
  <c r="AP85" i="19"/>
  <c r="AM85" i="19" s="1"/>
  <c r="N85" i="19"/>
  <c r="P85" i="19"/>
  <c r="Q85" i="19"/>
  <c r="S85" i="19"/>
  <c r="M85" i="19"/>
  <c r="U85" i="19"/>
  <c r="T85" i="19"/>
  <c r="R85" i="19"/>
  <c r="O85" i="19"/>
  <c r="AP29" i="21"/>
  <c r="AI29" i="21" s="1"/>
  <c r="AP140" i="19"/>
  <c r="AN140" i="19" s="1"/>
  <c r="AP76" i="19"/>
  <c r="Z76" i="19" s="1"/>
  <c r="AP155" i="19"/>
  <c r="AE155" i="19" s="1"/>
  <c r="AP91" i="19"/>
  <c r="AI91" i="19" s="1"/>
  <c r="AP59" i="19"/>
  <c r="AO59" i="19" s="1"/>
  <c r="M50" i="21"/>
  <c r="O44" i="21"/>
  <c r="R44" i="21"/>
  <c r="O9" i="21"/>
  <c r="N9" i="21"/>
  <c r="S9" i="21"/>
  <c r="T126" i="19"/>
  <c r="U126" i="19"/>
  <c r="R126" i="19"/>
  <c r="M72" i="19"/>
  <c r="N72" i="19"/>
  <c r="O171" i="19"/>
  <c r="R171" i="19"/>
  <c r="Q171" i="19"/>
  <c r="T107" i="19"/>
  <c r="S107" i="19"/>
  <c r="M107" i="19"/>
  <c r="T138" i="19"/>
  <c r="O138" i="19"/>
  <c r="Q105" i="19"/>
  <c r="U105" i="19"/>
  <c r="T65" i="19"/>
  <c r="N65" i="19"/>
  <c r="O82" i="19"/>
  <c r="S82" i="19"/>
  <c r="Q82" i="19"/>
  <c r="T167" i="19"/>
  <c r="N167" i="19"/>
  <c r="O8" i="21"/>
  <c r="R8" i="21"/>
  <c r="T8" i="21"/>
  <c r="Q162" i="19"/>
  <c r="Q172" i="19"/>
  <c r="T108" i="19"/>
  <c r="N108" i="19"/>
  <c r="U25" i="21"/>
  <c r="P79" i="19"/>
  <c r="T174" i="19"/>
  <c r="P110" i="19"/>
  <c r="N110" i="19"/>
  <c r="R120" i="19"/>
  <c r="O120" i="19"/>
  <c r="R13" i="21"/>
  <c r="T13" i="21"/>
  <c r="U155" i="19"/>
  <c r="O155" i="19"/>
  <c r="S155" i="19"/>
  <c r="U91" i="19"/>
  <c r="N91" i="19"/>
  <c r="R122" i="19"/>
  <c r="N122" i="19"/>
  <c r="O122" i="19"/>
  <c r="T173" i="19"/>
  <c r="O173" i="19"/>
  <c r="U173" i="19"/>
  <c r="M129" i="19"/>
  <c r="N134" i="19"/>
  <c r="R68" i="19"/>
  <c r="S68" i="19"/>
  <c r="AD112" i="24"/>
  <c r="AC112" i="24"/>
  <c r="AN112" i="24"/>
  <c r="AI112" i="24"/>
  <c r="AF112" i="24"/>
  <c r="AD38" i="25"/>
  <c r="AL38" i="25"/>
  <c r="AM38" i="25"/>
  <c r="AB38" i="25"/>
  <c r="AL6" i="25"/>
  <c r="AC6" i="25"/>
  <c r="AG6" i="25"/>
  <c r="AI6" i="25"/>
  <c r="AH6" i="25"/>
  <c r="AB93" i="25"/>
  <c r="AI93" i="25"/>
  <c r="AF93" i="25"/>
  <c r="AK93" i="25"/>
  <c r="AC93" i="25"/>
  <c r="AL93" i="25"/>
  <c r="AH93" i="25"/>
  <c r="Z28" i="24"/>
  <c r="AL125" i="24"/>
  <c r="Z125" i="24"/>
  <c r="X125" i="24"/>
  <c r="AA125" i="24"/>
  <c r="W125" i="24"/>
  <c r="AD21" i="24"/>
  <c r="AO21" i="24"/>
  <c r="AE21" i="24"/>
  <c r="W21" i="24"/>
  <c r="X21" i="24"/>
  <c r="AE86" i="24"/>
  <c r="Y86" i="24"/>
  <c r="AM86" i="24"/>
  <c r="AL86" i="24"/>
  <c r="Z86" i="24"/>
  <c r="AE150" i="24"/>
  <c r="Y150" i="24"/>
  <c r="AM150" i="24"/>
  <c r="AL150" i="24"/>
  <c r="AH150" i="24"/>
  <c r="Z34" i="24"/>
  <c r="AN34" i="24"/>
  <c r="AO34" i="24"/>
  <c r="AM34" i="24"/>
  <c r="AE34" i="24"/>
  <c r="AB99" i="24"/>
  <c r="W99" i="24"/>
  <c r="AD99" i="24"/>
  <c r="Z99" i="24"/>
  <c r="AL99" i="24"/>
  <c r="AM22" i="24"/>
  <c r="AL22" i="24"/>
  <c r="AA22" i="24"/>
  <c r="AO22" i="24"/>
  <c r="AH22" i="24"/>
  <c r="AB87" i="24"/>
  <c r="AI87" i="24"/>
  <c r="AG87" i="24"/>
  <c r="AH87" i="24"/>
  <c r="AC87" i="24"/>
  <c r="AB151" i="24"/>
  <c r="AI151" i="24"/>
  <c r="AK151" i="24"/>
  <c r="AC151" i="24"/>
  <c r="AH151" i="24"/>
  <c r="AK41" i="24"/>
  <c r="AL41" i="24"/>
  <c r="AM41" i="24"/>
  <c r="AJ41" i="24"/>
  <c r="AA41" i="24"/>
  <c r="AG106" i="24"/>
  <c r="X106" i="24"/>
  <c r="AE106" i="24"/>
  <c r="Z106" i="24"/>
  <c r="AH106" i="24"/>
  <c r="AN170" i="24"/>
  <c r="AB170" i="24"/>
  <c r="AI170" i="24"/>
  <c r="AM170" i="24"/>
  <c r="AL170" i="24"/>
  <c r="Z19" i="25"/>
  <c r="AJ19" i="25"/>
  <c r="W19" i="25"/>
  <c r="AG32" i="25"/>
  <c r="AK32" i="25"/>
  <c r="AO32" i="25"/>
  <c r="AH32" i="25"/>
  <c r="AM32" i="25"/>
  <c r="AL32" i="25"/>
  <c r="AD110" i="25"/>
  <c r="AE110" i="25"/>
  <c r="AH110" i="25"/>
  <c r="AM110" i="25"/>
  <c r="X110" i="25"/>
  <c r="Z110" i="25"/>
  <c r="AB110" i="25"/>
  <c r="AI79" i="25"/>
  <c r="AF79" i="25"/>
  <c r="AE79" i="25"/>
  <c r="AB79" i="25"/>
  <c r="AD79" i="25"/>
  <c r="AH124" i="25"/>
  <c r="AB124" i="25"/>
  <c r="W124" i="25"/>
  <c r="AA124" i="25"/>
  <c r="AE124" i="25"/>
  <c r="AN104" i="26"/>
  <c r="AL104" i="26"/>
  <c r="AJ104" i="26"/>
  <c r="AA104" i="26"/>
  <c r="Y68" i="25"/>
  <c r="AG68" i="25"/>
  <c r="Z68" i="25"/>
  <c r="AL68" i="25"/>
  <c r="AD84" i="25"/>
  <c r="AF84" i="25"/>
  <c r="AH84" i="25"/>
  <c r="AE84" i="25"/>
  <c r="AA150" i="25"/>
  <c r="AL150" i="25"/>
  <c r="AF150" i="25"/>
  <c r="AG150" i="25"/>
  <c r="AM150" i="25"/>
  <c r="AG175" i="25"/>
  <c r="AO175" i="25"/>
  <c r="X175" i="25"/>
  <c r="AF42" i="25"/>
  <c r="AK42" i="25"/>
  <c r="Y42" i="25"/>
  <c r="AK72" i="25"/>
  <c r="Y72" i="25"/>
  <c r="AC72" i="25"/>
  <c r="AG72" i="25"/>
  <c r="AI141" i="25"/>
  <c r="W141" i="25"/>
  <c r="AD141" i="25"/>
  <c r="AC141" i="25"/>
  <c r="AC154" i="25"/>
  <c r="X154" i="25"/>
  <c r="AO154" i="25"/>
  <c r="AK154" i="25"/>
  <c r="AG154" i="25"/>
  <c r="Z154" i="25"/>
  <c r="AJ85" i="25"/>
  <c r="AM85" i="25"/>
  <c r="AC85" i="25"/>
  <c r="AH85" i="25"/>
  <c r="AN85" i="25"/>
  <c r="AN55" i="25"/>
  <c r="AO55" i="25"/>
  <c r="AC55" i="25"/>
  <c r="W159" i="26"/>
  <c r="AH159" i="26"/>
  <c r="AG159" i="26"/>
  <c r="AI159" i="26"/>
  <c r="AB159" i="26"/>
  <c r="U24" i="21"/>
  <c r="Q80" i="19"/>
  <c r="S80" i="19"/>
  <c r="T115" i="19"/>
  <c r="O115" i="19"/>
  <c r="N115" i="19"/>
  <c r="U146" i="19"/>
  <c r="R156" i="19"/>
  <c r="R41" i="21"/>
  <c r="M41" i="21"/>
  <c r="T41" i="21"/>
  <c r="R6" i="21"/>
  <c r="U94" i="19"/>
  <c r="P94" i="19"/>
  <c r="Q94" i="19"/>
  <c r="O104" i="19"/>
  <c r="O139" i="19"/>
  <c r="M139" i="19"/>
  <c r="T170" i="19"/>
  <c r="S170" i="19"/>
  <c r="T58" i="19"/>
  <c r="O58" i="19"/>
  <c r="R30" i="21"/>
  <c r="N30" i="21"/>
  <c r="AJ80" i="26"/>
  <c r="AK80" i="26"/>
  <c r="Y80" i="26"/>
  <c r="AF80" i="26"/>
  <c r="AA80" i="26"/>
  <c r="AE80" i="26"/>
  <c r="AA174" i="25"/>
  <c r="AO174" i="25"/>
  <c r="AJ174" i="25"/>
  <c r="AM174" i="25"/>
  <c r="AE102" i="24"/>
  <c r="AG151" i="25"/>
  <c r="AF151" i="25"/>
  <c r="AJ151" i="25"/>
  <c r="Z36" i="25"/>
  <c r="AG36" i="25"/>
  <c r="AE36" i="25"/>
  <c r="AK36" i="25"/>
  <c r="Y36" i="25"/>
  <c r="AH36" i="25"/>
  <c r="AB11" i="25"/>
  <c r="AG11" i="25"/>
  <c r="AH11" i="25"/>
  <c r="AJ11" i="25"/>
  <c r="AN11" i="25"/>
  <c r="AM153" i="25"/>
  <c r="X153" i="25"/>
  <c r="AB153" i="25"/>
  <c r="AF153" i="25"/>
  <c r="W90" i="25"/>
  <c r="AH90" i="25"/>
  <c r="AB90" i="25"/>
  <c r="Z90" i="25"/>
  <c r="AF90" i="25"/>
  <c r="N144" i="19"/>
  <c r="S144" i="19"/>
  <c r="Q2" i="21"/>
  <c r="R18" i="21"/>
  <c r="O18" i="21"/>
  <c r="S18" i="21"/>
  <c r="T12" i="21"/>
  <c r="T92" i="19"/>
  <c r="P92" i="19"/>
  <c r="T127" i="19"/>
  <c r="N127" i="19"/>
  <c r="S127" i="19"/>
  <c r="T158" i="19"/>
  <c r="O158" i="19"/>
  <c r="U158" i="19"/>
  <c r="P158" i="19"/>
  <c r="Q29" i="21"/>
  <c r="R29" i="21"/>
  <c r="N29" i="21"/>
  <c r="M29" i="21"/>
  <c r="T75" i="19"/>
  <c r="P75" i="19"/>
  <c r="U75" i="19"/>
  <c r="T106" i="19"/>
  <c r="U106" i="19"/>
  <c r="P106" i="19"/>
  <c r="U101" i="19"/>
  <c r="P101" i="19"/>
  <c r="O69" i="19"/>
  <c r="T69" i="19"/>
  <c r="Q69" i="19"/>
  <c r="Q51" i="21"/>
  <c r="R51" i="21"/>
  <c r="P132" i="19"/>
  <c r="X91" i="25"/>
  <c r="AC91" i="25"/>
  <c r="AD91" i="25"/>
  <c r="AH91" i="25"/>
  <c r="AE115" i="24"/>
  <c r="AM115" i="24"/>
  <c r="AC115" i="24"/>
  <c r="AD115" i="24"/>
  <c r="AO115" i="24"/>
  <c r="AC51" i="24"/>
  <c r="Y69" i="24"/>
  <c r="AM69" i="24"/>
  <c r="AA69" i="24"/>
  <c r="AI69" i="24"/>
  <c r="AH69" i="24"/>
  <c r="AH37" i="24"/>
  <c r="AC37" i="24"/>
  <c r="AA37" i="24"/>
  <c r="AB37" i="24"/>
  <c r="AN37" i="24"/>
  <c r="X45" i="25"/>
  <c r="AM45" i="25"/>
  <c r="AL45" i="25"/>
  <c r="AL23" i="25"/>
  <c r="AD23" i="25"/>
  <c r="AG23" i="25"/>
  <c r="AI23" i="25"/>
  <c r="AK23" i="25"/>
  <c r="X23" i="25"/>
  <c r="AJ140" i="25"/>
  <c r="AK140" i="25"/>
  <c r="AO140" i="25"/>
  <c r="AM140" i="25"/>
  <c r="AD140" i="25"/>
  <c r="AE140" i="25"/>
  <c r="W169" i="25"/>
  <c r="X169" i="25"/>
  <c r="AH169" i="25"/>
  <c r="AO169" i="25"/>
  <c r="AC169" i="25"/>
  <c r="Z169" i="25"/>
  <c r="AP153" i="19"/>
  <c r="AL153" i="19" s="1"/>
  <c r="Q153" i="19"/>
  <c r="R153" i="19"/>
  <c r="M153" i="19"/>
  <c r="O153" i="19"/>
  <c r="N153" i="19"/>
  <c r="U153" i="19"/>
  <c r="T153" i="19"/>
  <c r="P153" i="19"/>
  <c r="S153" i="19"/>
  <c r="AP34" i="21"/>
  <c r="AO34" i="21" s="1"/>
  <c r="AP30" i="21"/>
  <c r="AB30" i="21" s="1"/>
  <c r="AP169" i="19"/>
  <c r="AO169" i="19" s="1"/>
  <c r="AP66" i="19"/>
  <c r="Z66" i="19" s="1"/>
  <c r="AP168" i="19"/>
  <c r="AD168" i="19" s="1"/>
  <c r="AP104" i="19"/>
  <c r="Z104" i="19" s="1"/>
  <c r="AP40" i="21"/>
  <c r="Z40" i="21" s="1"/>
  <c r="AP151" i="19"/>
  <c r="AN151" i="19" s="1"/>
  <c r="Q151" i="19"/>
  <c r="N151" i="19"/>
  <c r="M151" i="19"/>
  <c r="S151" i="19"/>
  <c r="P151" i="19"/>
  <c r="R151" i="19"/>
  <c r="O151" i="19"/>
  <c r="U151" i="19"/>
  <c r="T151" i="19"/>
  <c r="AP87" i="19"/>
  <c r="AI87" i="19" s="1"/>
  <c r="Q87" i="19"/>
  <c r="S87" i="19"/>
  <c r="U87" i="19"/>
  <c r="P87" i="19"/>
  <c r="R87" i="19"/>
  <c r="M87" i="19"/>
  <c r="O87" i="19"/>
  <c r="N87" i="19"/>
  <c r="T87" i="19"/>
  <c r="AP23" i="21"/>
  <c r="Z23" i="21" s="1"/>
  <c r="O23" i="21"/>
  <c r="S23" i="21"/>
  <c r="M23" i="21"/>
  <c r="T23" i="21"/>
  <c r="N23" i="21"/>
  <c r="Q23" i="21"/>
  <c r="U23" i="21"/>
  <c r="R23" i="21"/>
  <c r="P23" i="21"/>
  <c r="AP74" i="19"/>
  <c r="AN74" i="19" s="1"/>
  <c r="N74" i="19"/>
  <c r="O74" i="19"/>
  <c r="R74" i="19"/>
  <c r="Q74" i="19"/>
  <c r="U74" i="19"/>
  <c r="P74" i="19"/>
  <c r="S74" i="19"/>
  <c r="M74" i="19"/>
  <c r="T74" i="19"/>
  <c r="AP42" i="21"/>
  <c r="AI42" i="21" s="1"/>
  <c r="AP6" i="21"/>
  <c r="AB6" i="21" s="1"/>
  <c r="AP117" i="19"/>
  <c r="AG117" i="19" s="1"/>
  <c r="R117" i="19"/>
  <c r="Q117" i="19"/>
  <c r="S117" i="19"/>
  <c r="P117" i="19"/>
  <c r="M117" i="19"/>
  <c r="N117" i="19"/>
  <c r="U117" i="19"/>
  <c r="O117" i="19"/>
  <c r="T117" i="19"/>
  <c r="AP53" i="19"/>
  <c r="AM53" i="19" s="1"/>
  <c r="P53" i="19"/>
  <c r="Q53" i="19"/>
  <c r="U53" i="19"/>
  <c r="R53" i="19"/>
  <c r="N53" i="19"/>
  <c r="S53" i="19"/>
  <c r="O53" i="19"/>
  <c r="M53" i="19"/>
  <c r="T53" i="19"/>
  <c r="AP172" i="19"/>
  <c r="AL172" i="19" s="1"/>
  <c r="AP108" i="19"/>
  <c r="AH108" i="19" s="1"/>
  <c r="AP44" i="21"/>
  <c r="AL44" i="21" s="1"/>
  <c r="AP12" i="21"/>
  <c r="AD12" i="21" s="1"/>
  <c r="AP123" i="19"/>
  <c r="AA123" i="19" s="1"/>
  <c r="AP27" i="21"/>
  <c r="Z27" i="21" s="1"/>
  <c r="M27" i="21"/>
  <c r="S27" i="21"/>
  <c r="O27" i="21"/>
  <c r="T27" i="21"/>
  <c r="N27" i="21"/>
  <c r="Q27" i="21"/>
  <c r="U27" i="21"/>
  <c r="R27" i="21"/>
  <c r="P27" i="21"/>
  <c r="O40" i="21"/>
  <c r="T40" i="21"/>
  <c r="N34" i="21"/>
  <c r="S34" i="21"/>
  <c r="Q130" i="19"/>
  <c r="S130" i="19"/>
  <c r="T28" i="21"/>
  <c r="P28" i="21"/>
  <c r="U140" i="19"/>
  <c r="T76" i="19"/>
  <c r="M76" i="19"/>
  <c r="S152" i="19"/>
  <c r="U152" i="19"/>
  <c r="M45" i="21"/>
  <c r="S45" i="21"/>
  <c r="U123" i="19"/>
  <c r="O59" i="19"/>
  <c r="M59" i="19"/>
  <c r="R60" i="19"/>
  <c r="M56" i="19"/>
  <c r="N66" i="19"/>
  <c r="S66" i="19"/>
  <c r="Q103" i="19"/>
  <c r="AB2" i="24"/>
  <c r="AI2" i="24"/>
  <c r="AA2" i="24"/>
  <c r="AL2" i="24"/>
  <c r="AC2" i="24"/>
  <c r="AF95" i="24"/>
  <c r="X95" i="24"/>
  <c r="W95" i="24"/>
  <c r="AC95" i="24"/>
  <c r="Y95" i="24"/>
  <c r="AG129" i="24"/>
  <c r="AK129" i="24"/>
  <c r="AO129" i="24"/>
  <c r="AI129" i="24"/>
  <c r="Y176" i="24"/>
  <c r="AG176" i="24"/>
  <c r="AM176" i="24"/>
  <c r="AI176" i="24"/>
  <c r="W176" i="24"/>
  <c r="AA47" i="24"/>
  <c r="AF47" i="24"/>
  <c r="AK47" i="24"/>
  <c r="Z47" i="24"/>
  <c r="AO47" i="24"/>
  <c r="AA77" i="25"/>
  <c r="AL77" i="25"/>
  <c r="AD77" i="25"/>
  <c r="W77" i="25"/>
  <c r="Y77" i="25"/>
  <c r="AO77" i="25"/>
  <c r="AM157" i="25"/>
  <c r="X157" i="25"/>
  <c r="AE157" i="25"/>
  <c r="AL157" i="25"/>
  <c r="AP54" i="19"/>
  <c r="Z54" i="19" s="1"/>
  <c r="R54" i="19"/>
  <c r="Q54" i="19"/>
  <c r="M54" i="19"/>
  <c r="P54" i="19"/>
  <c r="U54" i="19"/>
  <c r="N54" i="19"/>
  <c r="S54" i="19"/>
  <c r="O54" i="19"/>
  <c r="T54" i="19"/>
  <c r="AP121" i="19"/>
  <c r="AE121" i="19" s="1"/>
  <c r="P121" i="19"/>
  <c r="R121" i="19"/>
  <c r="S121" i="19"/>
  <c r="Q121" i="19"/>
  <c r="N121" i="19"/>
  <c r="M121" i="19"/>
  <c r="U121" i="19"/>
  <c r="T121" i="19"/>
  <c r="O121" i="19"/>
  <c r="AP58" i="19"/>
  <c r="AD58" i="19" s="1"/>
  <c r="AP177" i="19"/>
  <c r="W177" i="19" s="1"/>
  <c r="R177" i="19"/>
  <c r="M177" i="19"/>
  <c r="Q177" i="19"/>
  <c r="P177" i="19"/>
  <c r="N177" i="19"/>
  <c r="U177" i="19"/>
  <c r="O177" i="19"/>
  <c r="S177" i="19"/>
  <c r="T177" i="19"/>
  <c r="AP118" i="19"/>
  <c r="AB118" i="19" s="1"/>
  <c r="M118" i="19"/>
  <c r="O118" i="19"/>
  <c r="S118" i="19"/>
  <c r="U118" i="19"/>
  <c r="Q118" i="19"/>
  <c r="P118" i="19"/>
  <c r="N118" i="19"/>
  <c r="R118" i="19"/>
  <c r="T118" i="19"/>
  <c r="AP137" i="19"/>
  <c r="AC137" i="19" s="1"/>
  <c r="M137" i="19"/>
  <c r="O137" i="19"/>
  <c r="R137" i="19"/>
  <c r="S137" i="19"/>
  <c r="P137" i="19"/>
  <c r="N137" i="19"/>
  <c r="T137" i="19"/>
  <c r="U137" i="19"/>
  <c r="Q137" i="19"/>
  <c r="AP174" i="19"/>
  <c r="X174" i="19" s="1"/>
  <c r="AP161" i="19"/>
  <c r="AK161" i="19" s="1"/>
  <c r="Q161" i="19"/>
  <c r="M161" i="19"/>
  <c r="N161" i="19"/>
  <c r="P161" i="19"/>
  <c r="U161" i="19"/>
  <c r="R161" i="19"/>
  <c r="T161" i="19"/>
  <c r="S161" i="19"/>
  <c r="O161" i="19"/>
  <c r="AP49" i="21"/>
  <c r="AM49" i="21" s="1"/>
  <c r="N49" i="21"/>
  <c r="S49" i="21"/>
  <c r="M49" i="21"/>
  <c r="Q49" i="21"/>
  <c r="P49" i="21"/>
  <c r="U49" i="21"/>
  <c r="O49" i="21"/>
  <c r="R49" i="21"/>
  <c r="T49" i="21"/>
  <c r="AP17" i="21"/>
  <c r="AM17" i="21" s="1"/>
  <c r="S17" i="21"/>
  <c r="O17" i="21"/>
  <c r="T17" i="21"/>
  <c r="M17" i="21"/>
  <c r="N17" i="21"/>
  <c r="U17" i="21"/>
  <c r="R17" i="21"/>
  <c r="P17" i="21"/>
  <c r="Q17" i="21"/>
  <c r="AP160" i="19"/>
  <c r="AJ160" i="19" s="1"/>
  <c r="AP128" i="19"/>
  <c r="AD128" i="19" s="1"/>
  <c r="AP96" i="19"/>
  <c r="W96" i="19" s="1"/>
  <c r="AP64" i="19"/>
  <c r="AD64" i="19" s="1"/>
  <c r="S64" i="19"/>
  <c r="P64" i="19"/>
  <c r="Q64" i="19"/>
  <c r="O64" i="19"/>
  <c r="U64" i="19"/>
  <c r="M64" i="19"/>
  <c r="R64" i="19"/>
  <c r="N64" i="19"/>
  <c r="T64" i="19"/>
  <c r="AP32" i="21"/>
  <c r="Y32" i="21" s="1"/>
  <c r="AP175" i="19"/>
  <c r="AB175" i="19" s="1"/>
  <c r="AP143" i="19"/>
  <c r="AB143" i="19" s="1"/>
  <c r="AP111" i="19"/>
  <c r="AE111" i="19" s="1"/>
  <c r="AP79" i="19"/>
  <c r="AC79" i="19" s="1"/>
  <c r="AP47" i="21"/>
  <c r="AL47" i="21" s="1"/>
  <c r="N47" i="21"/>
  <c r="S47" i="21"/>
  <c r="P47" i="21"/>
  <c r="M47" i="21"/>
  <c r="T47" i="21"/>
  <c r="R47" i="21"/>
  <c r="O47" i="21"/>
  <c r="U47" i="21"/>
  <c r="Q47" i="21"/>
  <c r="AP15" i="21"/>
  <c r="AL15" i="21" s="1"/>
  <c r="S15" i="21"/>
  <c r="O15" i="21"/>
  <c r="M15" i="21"/>
  <c r="T15" i="21"/>
  <c r="N15" i="21"/>
  <c r="Q15" i="21"/>
  <c r="U15" i="21"/>
  <c r="R15" i="21"/>
  <c r="P15" i="21"/>
  <c r="AP170" i="19"/>
  <c r="AL170" i="19" s="1"/>
  <c r="AP46" i="21"/>
  <c r="AM46" i="21" s="1"/>
  <c r="O46" i="21"/>
  <c r="M46" i="21"/>
  <c r="P46" i="21"/>
  <c r="U46" i="21"/>
  <c r="R46" i="21"/>
  <c r="S46" i="21"/>
  <c r="N46" i="21"/>
  <c r="Q46" i="21"/>
  <c r="T46" i="21"/>
  <c r="AP134" i="19"/>
  <c r="Z134" i="19" s="1"/>
  <c r="AP10" i="21"/>
  <c r="W10" i="21" s="1"/>
  <c r="AP114" i="19"/>
  <c r="AH114" i="19" s="1"/>
  <c r="AP173" i="19"/>
  <c r="AO173" i="19" s="1"/>
  <c r="AP141" i="19"/>
  <c r="AK141" i="19" s="1"/>
  <c r="Q141" i="19"/>
  <c r="R141" i="19"/>
  <c r="M141" i="19"/>
  <c r="P141" i="19"/>
  <c r="S141" i="19"/>
  <c r="U141" i="19"/>
  <c r="N141" i="19"/>
  <c r="T141" i="19"/>
  <c r="O141" i="19"/>
  <c r="AP109" i="19"/>
  <c r="Y109" i="19" s="1"/>
  <c r="AP77" i="19"/>
  <c r="AK77" i="19" s="1"/>
  <c r="M77" i="19"/>
  <c r="S77" i="19"/>
  <c r="P77" i="19"/>
  <c r="R77" i="19"/>
  <c r="Q77" i="19"/>
  <c r="N77" i="19"/>
  <c r="U77" i="19"/>
  <c r="T77" i="19"/>
  <c r="O77" i="19"/>
  <c r="AP2" i="21"/>
  <c r="AM2" i="21" s="1"/>
  <c r="AP21" i="21"/>
  <c r="AJ21" i="21" s="1"/>
  <c r="AP164" i="19"/>
  <c r="AH164" i="19" s="1"/>
  <c r="P164" i="19"/>
  <c r="M164" i="19"/>
  <c r="Q164" i="19"/>
  <c r="S164" i="19"/>
  <c r="O164" i="19"/>
  <c r="N164" i="19"/>
  <c r="U164" i="19"/>
  <c r="T164" i="19"/>
  <c r="R164" i="19"/>
  <c r="AP132" i="19"/>
  <c r="W132" i="19" s="1"/>
  <c r="AP100" i="19"/>
  <c r="AL100" i="19" s="1"/>
  <c r="S100" i="19"/>
  <c r="O100" i="19"/>
  <c r="U100" i="19"/>
  <c r="N100" i="19"/>
  <c r="M100" i="19"/>
  <c r="R100" i="19"/>
  <c r="P100" i="19"/>
  <c r="Q100" i="19"/>
  <c r="T100" i="19"/>
  <c r="AP68" i="19"/>
  <c r="AH68" i="19" s="1"/>
  <c r="AP36" i="21"/>
  <c r="X36" i="21" s="1"/>
  <c r="AP4" i="21"/>
  <c r="AH4" i="21" s="1"/>
  <c r="O4" i="21"/>
  <c r="M4" i="21"/>
  <c r="Q4" i="21"/>
  <c r="N4" i="21"/>
  <c r="T4" i="21"/>
  <c r="P4" i="21"/>
  <c r="R4" i="21"/>
  <c r="U4" i="21"/>
  <c r="S4" i="21"/>
  <c r="AP147" i="19"/>
  <c r="AC147" i="19" s="1"/>
  <c r="AP115" i="19"/>
  <c r="Y115" i="19" s="1"/>
  <c r="AP83" i="19"/>
  <c r="AG83" i="19" s="1"/>
  <c r="AP51" i="21"/>
  <c r="Z51" i="21" s="1"/>
  <c r="AP19" i="21"/>
  <c r="AA19" i="21" s="1"/>
  <c r="T19" i="21"/>
  <c r="M19" i="21"/>
  <c r="S19" i="21"/>
  <c r="O19" i="21"/>
  <c r="N19" i="21"/>
  <c r="Q19" i="21"/>
  <c r="U19" i="21"/>
  <c r="R19" i="21"/>
  <c r="P19" i="21"/>
  <c r="AA67" i="24"/>
  <c r="W67" i="24"/>
  <c r="AH67" i="24"/>
  <c r="AO67" i="24"/>
  <c r="AE155" i="24"/>
  <c r="X155" i="24"/>
  <c r="AN155" i="24"/>
  <c r="AD155" i="24"/>
  <c r="AB155" i="24"/>
  <c r="AN54" i="24"/>
  <c r="X54" i="24"/>
  <c r="AO54" i="24"/>
  <c r="AC54" i="24"/>
  <c r="AG54" i="24"/>
  <c r="AL119" i="24"/>
  <c r="AM119" i="24"/>
  <c r="AJ119" i="24"/>
  <c r="AC119" i="24"/>
  <c r="AO119" i="24"/>
  <c r="Y9" i="24"/>
  <c r="Z9" i="24"/>
  <c r="AH9" i="24"/>
  <c r="X9" i="24"/>
  <c r="AI9" i="24"/>
  <c r="AG74" i="24"/>
  <c r="AC74" i="24"/>
  <c r="Y74" i="24"/>
  <c r="AK74" i="24"/>
  <c r="Z74" i="24"/>
  <c r="AG138" i="24"/>
  <c r="AN138" i="24"/>
  <c r="Y138" i="24"/>
  <c r="AK138" i="24"/>
  <c r="AD138" i="24"/>
  <c r="AH163" i="24"/>
  <c r="AC163" i="24"/>
  <c r="X163" i="24"/>
  <c r="AB163" i="24"/>
  <c r="AN163" i="24"/>
  <c r="AA63" i="25"/>
  <c r="AL63" i="25"/>
  <c r="X63" i="25"/>
  <c r="AE63" i="25"/>
  <c r="AN33" i="25"/>
  <c r="AK33" i="25"/>
  <c r="AE33" i="25"/>
  <c r="Z33" i="25"/>
  <c r="AO131" i="25"/>
  <c r="AF131" i="25"/>
  <c r="Z131" i="25"/>
  <c r="AD131" i="25"/>
  <c r="AH131" i="25"/>
  <c r="AN152" i="25"/>
  <c r="AL152" i="25"/>
  <c r="AA152" i="25"/>
  <c r="AE152" i="25"/>
  <c r="Z35" i="25"/>
  <c r="AK35" i="25"/>
  <c r="AO35" i="25"/>
  <c r="AA35" i="25"/>
  <c r="X46" i="26"/>
  <c r="AN46" i="26"/>
  <c r="AJ46" i="26"/>
  <c r="AM46" i="26"/>
  <c r="AH126" i="25"/>
  <c r="AL126" i="25"/>
  <c r="Y126" i="25"/>
  <c r="AD126" i="25"/>
  <c r="Z126" i="25"/>
  <c r="X161" i="25"/>
  <c r="AB161" i="25"/>
  <c r="AF161" i="25"/>
  <c r="AL161" i="25"/>
  <c r="Z161" i="25"/>
  <c r="AJ132" i="25"/>
  <c r="AN132" i="25"/>
  <c r="AO132" i="25"/>
  <c r="AA132" i="25"/>
  <c r="W132" i="25"/>
  <c r="AE132" i="25"/>
  <c r="AE57" i="25"/>
  <c r="AF57" i="25"/>
  <c r="AN57" i="25"/>
  <c r="AD57" i="25"/>
  <c r="AL57" i="25"/>
  <c r="AN25" i="25"/>
  <c r="AF25" i="25"/>
  <c r="Y25" i="25"/>
  <c r="AD25" i="25"/>
  <c r="AI25" i="25"/>
  <c r="X123" i="25"/>
  <c r="AO123" i="25"/>
  <c r="AN123" i="25"/>
  <c r="AM123" i="25"/>
  <c r="AJ123" i="25"/>
  <c r="AN144" i="25"/>
  <c r="W144" i="25"/>
  <c r="AL144" i="25"/>
  <c r="Z144" i="25"/>
  <c r="AD144" i="25"/>
  <c r="Q176" i="19"/>
  <c r="M176" i="19"/>
  <c r="U112" i="19"/>
  <c r="P112" i="19"/>
  <c r="T147" i="19"/>
  <c r="N147" i="19"/>
  <c r="P147" i="19"/>
  <c r="P83" i="19"/>
  <c r="U83" i="19"/>
  <c r="T50" i="21"/>
  <c r="U50" i="21"/>
  <c r="N50" i="21"/>
  <c r="O50" i="21"/>
  <c r="Q114" i="19"/>
  <c r="T44" i="21"/>
  <c r="N44" i="21"/>
  <c r="N124" i="19"/>
  <c r="R9" i="21"/>
  <c r="U159" i="19"/>
  <c r="Q95" i="19"/>
  <c r="P95" i="19"/>
  <c r="N38" i="21"/>
  <c r="N126" i="19"/>
  <c r="P32" i="21"/>
  <c r="N32" i="21"/>
  <c r="S32" i="21"/>
  <c r="O32" i="21"/>
  <c r="Q136" i="19"/>
  <c r="M136" i="19"/>
  <c r="R136" i="19"/>
  <c r="T72" i="19"/>
  <c r="P72" i="19"/>
  <c r="N171" i="19"/>
  <c r="S26" i="21"/>
  <c r="S138" i="19"/>
  <c r="M105" i="19"/>
  <c r="O105" i="19"/>
  <c r="O109" i="19"/>
  <c r="M109" i="19"/>
  <c r="N109" i="19"/>
  <c r="Q65" i="19"/>
  <c r="T82" i="19"/>
  <c r="U82" i="19"/>
  <c r="R167" i="19"/>
  <c r="AN16" i="25"/>
  <c r="W16" i="25"/>
  <c r="AD16" i="25"/>
  <c r="AO16" i="25"/>
  <c r="AE16" i="25"/>
  <c r="AK13" i="25"/>
  <c r="X13" i="25"/>
  <c r="Z13" i="25"/>
  <c r="AD13" i="25"/>
  <c r="AL7" i="25"/>
  <c r="W7" i="25"/>
  <c r="AO7" i="25"/>
  <c r="AI7" i="25"/>
  <c r="AC7" i="25"/>
  <c r="AK7" i="25"/>
  <c r="AF149" i="25"/>
  <c r="AB149" i="25"/>
  <c r="X149" i="25"/>
  <c r="AN149" i="25"/>
  <c r="AG96" i="25"/>
  <c r="AN96" i="25"/>
  <c r="AO96" i="25"/>
  <c r="W96" i="25"/>
  <c r="AM96" i="25"/>
  <c r="W101" i="25"/>
  <c r="Y101" i="25"/>
  <c r="Z71" i="25"/>
  <c r="AH71" i="25"/>
  <c r="AA71" i="25"/>
  <c r="AE71" i="25"/>
  <c r="AJ71" i="25"/>
  <c r="AK14" i="25"/>
  <c r="AB14" i="25"/>
  <c r="Z14" i="25"/>
  <c r="AG14" i="25"/>
  <c r="AB52" i="25"/>
  <c r="AC52" i="25"/>
  <c r="AA52" i="25"/>
  <c r="AL52" i="25"/>
  <c r="AM52" i="25"/>
  <c r="AM105" i="26"/>
  <c r="AA105" i="26"/>
  <c r="AH105" i="26"/>
  <c r="AL105" i="26"/>
  <c r="Z105" i="26"/>
  <c r="AA138" i="25"/>
  <c r="Z138" i="25"/>
  <c r="AH138" i="25"/>
  <c r="AK138" i="25"/>
  <c r="AJ156" i="26"/>
  <c r="AN156" i="26"/>
  <c r="AI156" i="26"/>
  <c r="AL156" i="26"/>
  <c r="AE156" i="26"/>
  <c r="AF18" i="25"/>
  <c r="Z18" i="25"/>
  <c r="AI18" i="25"/>
  <c r="AM18" i="25"/>
  <c r="AD18" i="25"/>
  <c r="AO51" i="26"/>
  <c r="AK51" i="26"/>
  <c r="AI51" i="26"/>
  <c r="AF51" i="26"/>
  <c r="AL51" i="26"/>
  <c r="AB129" i="25"/>
  <c r="AA129" i="25"/>
  <c r="Y129" i="25"/>
  <c r="AC129" i="25"/>
  <c r="X73" i="25"/>
  <c r="AJ73" i="25"/>
  <c r="AG73" i="25"/>
  <c r="AD73" i="25"/>
  <c r="AH73" i="25"/>
  <c r="AA54" i="25"/>
  <c r="AF54" i="25"/>
  <c r="AN54" i="25"/>
  <c r="AL54" i="25"/>
  <c r="AB54" i="25"/>
  <c r="AG147" i="25"/>
  <c r="AM147" i="25"/>
  <c r="AL147" i="25"/>
  <c r="AI147" i="25"/>
  <c r="AF172" i="25"/>
  <c r="AG172" i="25"/>
  <c r="AK172" i="25"/>
  <c r="AM172" i="25"/>
  <c r="AI172" i="25"/>
  <c r="U8" i="21"/>
  <c r="N8" i="21"/>
  <c r="R160" i="19"/>
  <c r="U160" i="19"/>
  <c r="P160" i="19"/>
  <c r="R96" i="19"/>
  <c r="U37" i="21"/>
  <c r="M37" i="21"/>
  <c r="M131" i="19"/>
  <c r="Q131" i="19"/>
  <c r="T67" i="19"/>
  <c r="U67" i="19"/>
  <c r="N67" i="19"/>
  <c r="M67" i="19"/>
  <c r="M162" i="19"/>
  <c r="R162" i="19"/>
  <c r="N98" i="19"/>
  <c r="P98" i="19"/>
  <c r="R98" i="19"/>
  <c r="U172" i="19"/>
  <c r="N172" i="19"/>
  <c r="O172" i="19"/>
  <c r="Q108" i="19"/>
  <c r="M108" i="19"/>
  <c r="O25" i="21"/>
  <c r="O143" i="19"/>
  <c r="U143" i="19"/>
  <c r="Q143" i="19"/>
  <c r="O79" i="19"/>
  <c r="Q79" i="19"/>
  <c r="S79" i="19"/>
  <c r="S174" i="19"/>
  <c r="R174" i="19"/>
  <c r="P174" i="19"/>
  <c r="S110" i="19"/>
  <c r="U48" i="21"/>
  <c r="M48" i="21"/>
  <c r="U13" i="21"/>
  <c r="P155" i="19"/>
  <c r="M155" i="19"/>
  <c r="O91" i="19"/>
  <c r="Q91" i="19"/>
  <c r="M91" i="19"/>
  <c r="R42" i="21"/>
  <c r="N42" i="21"/>
  <c r="M122" i="19"/>
  <c r="U122" i="19"/>
  <c r="S122" i="19"/>
  <c r="S169" i="19"/>
  <c r="T169" i="19"/>
  <c r="N169" i="19"/>
  <c r="P169" i="19"/>
  <c r="M173" i="19"/>
  <c r="U129" i="19"/>
  <c r="O129" i="19"/>
  <c r="P129" i="19"/>
  <c r="M134" i="19"/>
  <c r="R134" i="19"/>
  <c r="M68" i="19"/>
  <c r="P68" i="19"/>
  <c r="U68" i="19"/>
  <c r="AH38" i="25"/>
  <c r="AN38" i="25"/>
  <c r="AF38" i="25"/>
  <c r="AC38" i="25"/>
  <c r="AJ93" i="25"/>
  <c r="AA93" i="25"/>
  <c r="AO93" i="25"/>
  <c r="Z93" i="25"/>
  <c r="X19" i="25"/>
  <c r="AN19" i="25"/>
  <c r="AC19" i="25"/>
  <c r="AB19" i="25"/>
  <c r="AK19" i="25"/>
  <c r="AM19" i="25"/>
  <c r="W110" i="25"/>
  <c r="AL110" i="25"/>
  <c r="Y110" i="25"/>
  <c r="AF110" i="25"/>
  <c r="AG110" i="25"/>
  <c r="AJ124" i="25"/>
  <c r="X124" i="25"/>
  <c r="Y124" i="25"/>
  <c r="AD124" i="25"/>
  <c r="AM124" i="25"/>
  <c r="AF68" i="25"/>
  <c r="X68" i="25"/>
  <c r="AH68" i="25"/>
  <c r="AD68" i="25"/>
  <c r="W150" i="25"/>
  <c r="Z150" i="25"/>
  <c r="AH150" i="25"/>
  <c r="AK150" i="25"/>
  <c r="X150" i="25"/>
  <c r="AB150" i="25"/>
  <c r="AI42" i="25"/>
  <c r="Z42" i="25"/>
  <c r="AH42" i="25"/>
  <c r="AN42" i="25"/>
  <c r="AL42" i="25"/>
  <c r="AG141" i="25"/>
  <c r="AM141" i="25"/>
  <c r="AA141" i="25"/>
  <c r="AF141" i="25"/>
  <c r="Z141" i="25"/>
  <c r="X85" i="25"/>
  <c r="AI85" i="25"/>
  <c r="Z85" i="25"/>
  <c r="AD85" i="25"/>
  <c r="AG85" i="25"/>
  <c r="AO159" i="26"/>
  <c r="AK159" i="26"/>
  <c r="AA159" i="26"/>
  <c r="AE159" i="26"/>
  <c r="AM159" i="26"/>
  <c r="P24" i="21"/>
  <c r="N24" i="21"/>
  <c r="U80" i="19"/>
  <c r="R80" i="19"/>
  <c r="S115" i="19"/>
  <c r="T146" i="19"/>
  <c r="R146" i="19"/>
  <c r="Q146" i="19"/>
  <c r="T156" i="19"/>
  <c r="Q156" i="19"/>
  <c r="S41" i="21"/>
  <c r="P41" i="21"/>
  <c r="U6" i="21"/>
  <c r="Q6" i="21"/>
  <c r="T94" i="19"/>
  <c r="O94" i="19"/>
  <c r="R94" i="19"/>
  <c r="Q104" i="19"/>
  <c r="N104" i="19"/>
  <c r="P139" i="19"/>
  <c r="N170" i="19"/>
  <c r="M58" i="19"/>
  <c r="N58" i="19"/>
  <c r="O30" i="21"/>
  <c r="AG80" i="26"/>
  <c r="AH80" i="26"/>
  <c r="AO80" i="26"/>
  <c r="AC80" i="26"/>
  <c r="AC174" i="25"/>
  <c r="Y174" i="25"/>
  <c r="AI174" i="25"/>
  <c r="AN174" i="25"/>
  <c r="Z174" i="25"/>
  <c r="AH102" i="24"/>
  <c r="X151" i="25"/>
  <c r="Z151" i="25"/>
  <c r="AI151" i="25"/>
  <c r="AA151" i="25"/>
  <c r="AM36" i="25"/>
  <c r="AA36" i="25"/>
  <c r="AD36" i="25"/>
  <c r="AI36" i="25"/>
  <c r="AO36" i="25"/>
  <c r="Y11" i="25"/>
  <c r="AC11" i="25"/>
  <c r="AK11" i="25"/>
  <c r="AO11" i="25"/>
  <c r="AJ153" i="25"/>
  <c r="AN153" i="25"/>
  <c r="Y153" i="25"/>
  <c r="AC153" i="25"/>
  <c r="AL153" i="25"/>
  <c r="Z153" i="25"/>
  <c r="AI90" i="25"/>
  <c r="AJ90" i="25"/>
  <c r="X90" i="25"/>
  <c r="AM90" i="25"/>
  <c r="AO90" i="25"/>
  <c r="O144" i="19"/>
  <c r="U144" i="19"/>
  <c r="P144" i="19"/>
  <c r="M2" i="21"/>
  <c r="S2" i="21"/>
  <c r="R2" i="21"/>
  <c r="U18" i="21"/>
  <c r="T18" i="21"/>
  <c r="S12" i="21"/>
  <c r="M12" i="21"/>
  <c r="S92" i="19"/>
  <c r="M92" i="19"/>
  <c r="N92" i="19"/>
  <c r="O127" i="19"/>
  <c r="Q127" i="19"/>
  <c r="T168" i="19"/>
  <c r="U168" i="19"/>
  <c r="M168" i="19"/>
  <c r="O29" i="21"/>
  <c r="T29" i="21"/>
  <c r="O106" i="19"/>
  <c r="S69" i="19"/>
  <c r="M51" i="21"/>
  <c r="N51" i="21"/>
  <c r="M132" i="19"/>
  <c r="N132" i="19"/>
  <c r="R132" i="19"/>
  <c r="AO159" i="24"/>
  <c r="AI120" i="25"/>
  <c r="X120" i="25"/>
  <c r="Y120" i="25"/>
  <c r="AC120" i="25"/>
  <c r="AA120" i="25"/>
  <c r="Z120" i="25"/>
  <c r="AH56" i="24"/>
  <c r="X56" i="24"/>
  <c r="AJ56" i="24"/>
  <c r="AC56" i="24"/>
  <c r="AA56" i="24"/>
  <c r="Y91" i="25"/>
  <c r="Z91" i="25"/>
  <c r="AF91" i="25"/>
  <c r="AI91" i="25"/>
  <c r="AA91" i="25"/>
  <c r="AB115" i="24"/>
  <c r="W115" i="24"/>
  <c r="AL115" i="24"/>
  <c r="AN115" i="24"/>
  <c r="Z115" i="24"/>
  <c r="Y51" i="24"/>
  <c r="AO69" i="24"/>
  <c r="AF69" i="24"/>
  <c r="AJ69" i="24"/>
  <c r="X69" i="24"/>
  <c r="AE69" i="24"/>
  <c r="Y37" i="24"/>
  <c r="Z37" i="24"/>
  <c r="W37" i="24"/>
  <c r="AF37" i="24"/>
  <c r="AE37" i="24"/>
  <c r="AE131" i="24"/>
  <c r="AB131" i="24"/>
  <c r="W131" i="24"/>
  <c r="AD131" i="24"/>
  <c r="AG131" i="24"/>
  <c r="AI45" i="25"/>
  <c r="AF45" i="25"/>
  <c r="AN45" i="25"/>
  <c r="AG45" i="25"/>
  <c r="AC45" i="25"/>
  <c r="AN9" i="25"/>
  <c r="Z9" i="25"/>
  <c r="AO9" i="25"/>
  <c r="AD9" i="25"/>
  <c r="AC107" i="25"/>
  <c r="AM107" i="25"/>
  <c r="X107" i="25"/>
  <c r="AJ107" i="25"/>
  <c r="AO107" i="25"/>
  <c r="AF23" i="25"/>
  <c r="AB23" i="25"/>
  <c r="W23" i="25"/>
  <c r="AN23" i="25"/>
  <c r="AM23" i="25"/>
  <c r="X168" i="25"/>
  <c r="AB168" i="25"/>
  <c r="W114" i="25"/>
  <c r="AK114" i="25"/>
  <c r="AO114" i="25"/>
  <c r="AG140" i="25"/>
  <c r="AI140" i="25"/>
  <c r="Z140" i="25"/>
  <c r="AL140" i="25"/>
  <c r="AB81" i="25"/>
  <c r="AI81" i="25"/>
  <c r="W81" i="25"/>
  <c r="AG87" i="25"/>
  <c r="AO87" i="25"/>
  <c r="Z87" i="25"/>
  <c r="W87" i="25"/>
  <c r="AB87" i="25"/>
  <c r="X87" i="25"/>
  <c r="AM169" i="25"/>
  <c r="AN169" i="25"/>
  <c r="AE169" i="25"/>
  <c r="AL169" i="25"/>
  <c r="W86" i="25"/>
  <c r="AE86" i="25"/>
  <c r="AM86" i="25"/>
  <c r="AC86" i="25"/>
  <c r="Z86" i="25"/>
  <c r="AD86" i="25"/>
  <c r="AG86" i="25"/>
  <c r="O66" i="19"/>
  <c r="M66" i="19"/>
  <c r="AO2" i="24"/>
  <c r="AJ2" i="24"/>
  <c r="X2" i="24"/>
  <c r="AK2" i="24"/>
  <c r="W2" i="24"/>
  <c r="AI95" i="24"/>
  <c r="AA95" i="24"/>
  <c r="AL95" i="24"/>
  <c r="AO95" i="24"/>
  <c r="Z95" i="24"/>
  <c r="AB77" i="25"/>
  <c r="AC77" i="25"/>
  <c r="AI77" i="25"/>
  <c r="AM77" i="25"/>
  <c r="AH77" i="25"/>
  <c r="Z77" i="25"/>
  <c r="AP110" i="19"/>
  <c r="AJ110" i="19" s="1"/>
  <c r="AP162" i="19"/>
  <c r="AC162" i="19" s="1"/>
  <c r="AP89" i="19"/>
  <c r="AO89" i="19" s="1"/>
  <c r="N89" i="19"/>
  <c r="Q89" i="19"/>
  <c r="R89" i="19"/>
  <c r="P89" i="19"/>
  <c r="S89" i="19"/>
  <c r="U89" i="19"/>
  <c r="O89" i="19"/>
  <c r="M89" i="19"/>
  <c r="T89" i="19"/>
  <c r="AP150" i="19"/>
  <c r="AD150" i="19" s="1"/>
  <c r="O150" i="19"/>
  <c r="P150" i="19"/>
  <c r="Q150" i="19"/>
  <c r="M150" i="19"/>
  <c r="U150" i="19"/>
  <c r="S150" i="19"/>
  <c r="N150" i="19"/>
  <c r="R150" i="19"/>
  <c r="T150" i="19"/>
  <c r="AP145" i="19"/>
  <c r="AI145" i="19" s="1"/>
  <c r="P145" i="19"/>
  <c r="M145" i="19"/>
  <c r="R145" i="19"/>
  <c r="Q145" i="19"/>
  <c r="N145" i="19"/>
  <c r="U145" i="19"/>
  <c r="S145" i="19"/>
  <c r="T145" i="19"/>
  <c r="O145" i="19"/>
  <c r="AP158" i="19"/>
  <c r="Z158" i="19" s="1"/>
  <c r="AP105" i="19"/>
  <c r="AK105" i="19" s="1"/>
  <c r="AP86" i="19"/>
  <c r="Z86" i="19" s="1"/>
  <c r="M86" i="19"/>
  <c r="O86" i="19"/>
  <c r="R86" i="19"/>
  <c r="P86" i="19"/>
  <c r="U86" i="19"/>
  <c r="N86" i="19"/>
  <c r="Q86" i="19"/>
  <c r="S86" i="19"/>
  <c r="T86" i="19"/>
  <c r="AP129" i="19"/>
  <c r="AK129" i="19" s="1"/>
  <c r="AP41" i="21"/>
  <c r="AB41" i="21" s="1"/>
  <c r="AP9" i="21"/>
  <c r="Z9" i="21" s="1"/>
  <c r="AP152" i="19"/>
  <c r="X152" i="19" s="1"/>
  <c r="AP120" i="19"/>
  <c r="AL120" i="19" s="1"/>
  <c r="AP88" i="19"/>
  <c r="AL88" i="19" s="1"/>
  <c r="AP56" i="19"/>
  <c r="AL56" i="19" s="1"/>
  <c r="AP24" i="21"/>
  <c r="Z24" i="21" s="1"/>
  <c r="AP167" i="19"/>
  <c r="AA167" i="19" s="1"/>
  <c r="AP135" i="19"/>
  <c r="AI135" i="19" s="1"/>
  <c r="R135" i="19"/>
  <c r="M135" i="19"/>
  <c r="Q135" i="19"/>
  <c r="N135" i="19"/>
  <c r="U135" i="19"/>
  <c r="S135" i="19"/>
  <c r="P135" i="19"/>
  <c r="AD135" i="19"/>
  <c r="T135" i="19"/>
  <c r="O135" i="19"/>
  <c r="AP103" i="19"/>
  <c r="AC103" i="19" s="1"/>
  <c r="AP71" i="19"/>
  <c r="AO71" i="19" s="1"/>
  <c r="P71" i="19"/>
  <c r="S71" i="19"/>
  <c r="Q71" i="19"/>
  <c r="R71" i="19"/>
  <c r="N71" i="19"/>
  <c r="O71" i="19"/>
  <c r="M71" i="19"/>
  <c r="T71" i="19"/>
  <c r="U71" i="19"/>
  <c r="AP39" i="21"/>
  <c r="AL39" i="21" s="1"/>
  <c r="T39" i="21"/>
  <c r="O39" i="21"/>
  <c r="M39" i="21"/>
  <c r="S39" i="21"/>
  <c r="N39" i="21"/>
  <c r="Q39" i="21"/>
  <c r="U39" i="21"/>
  <c r="R39" i="21"/>
  <c r="P39" i="21"/>
  <c r="AP7" i="21"/>
  <c r="AD7" i="21" s="1"/>
  <c r="P7" i="21"/>
  <c r="S7" i="21"/>
  <c r="T7" i="21"/>
  <c r="U7" i="21"/>
  <c r="R7" i="21"/>
  <c r="M7" i="21"/>
  <c r="N7" i="21"/>
  <c r="Q7" i="21"/>
  <c r="O7" i="21"/>
  <c r="AP138" i="19"/>
  <c r="Y138" i="19" s="1"/>
  <c r="AP14" i="21"/>
  <c r="AF14" i="21" s="1"/>
  <c r="S14" i="21"/>
  <c r="M14" i="21"/>
  <c r="T14" i="21"/>
  <c r="O14" i="21"/>
  <c r="Q14" i="21"/>
  <c r="N14" i="21"/>
  <c r="U14" i="21"/>
  <c r="R14" i="21"/>
  <c r="P14" i="21"/>
  <c r="AP102" i="19"/>
  <c r="AH102" i="19" s="1"/>
  <c r="M102" i="19"/>
  <c r="S102" i="19"/>
  <c r="O102" i="19"/>
  <c r="Q102" i="19"/>
  <c r="P102" i="19"/>
  <c r="U102" i="19"/>
  <c r="R102" i="19"/>
  <c r="N102" i="19"/>
  <c r="T102" i="19"/>
  <c r="AP126" i="19"/>
  <c r="AB126" i="19" s="1"/>
  <c r="AP82" i="19"/>
  <c r="Z82" i="19" s="1"/>
  <c r="AP165" i="19"/>
  <c r="AK165" i="19" s="1"/>
  <c r="M165" i="19"/>
  <c r="Q165" i="19"/>
  <c r="R165" i="19"/>
  <c r="P165" i="19"/>
  <c r="S165" i="19"/>
  <c r="U165" i="19"/>
  <c r="N165" i="19"/>
  <c r="O165" i="19"/>
  <c r="T165" i="19"/>
  <c r="AP133" i="19"/>
  <c r="AI133" i="19" s="1"/>
  <c r="P133" i="19"/>
  <c r="R133" i="19"/>
  <c r="S133" i="19"/>
  <c r="M133" i="19"/>
  <c r="O133" i="19"/>
  <c r="Q133" i="19"/>
  <c r="N133" i="19"/>
  <c r="T133" i="19"/>
  <c r="U133" i="19"/>
  <c r="AP101" i="19"/>
  <c r="AG101" i="19" s="1"/>
  <c r="AP69" i="19"/>
  <c r="AC69" i="19" s="1"/>
  <c r="AP45" i="21"/>
  <c r="AF45" i="21" s="1"/>
  <c r="AP13" i="21"/>
  <c r="AA13" i="21" s="1"/>
  <c r="AP156" i="19"/>
  <c r="AJ156" i="19" s="1"/>
  <c r="AP124" i="19"/>
  <c r="W124" i="19" s="1"/>
  <c r="AP92" i="19"/>
  <c r="AL92" i="19" s="1"/>
  <c r="AP60" i="19"/>
  <c r="AH60" i="19" s="1"/>
  <c r="AP28" i="21"/>
  <c r="Z28" i="21" s="1"/>
  <c r="AP171" i="19"/>
  <c r="AE171" i="19" s="1"/>
  <c r="AP139" i="19"/>
  <c r="AE139" i="19" s="1"/>
  <c r="AP107" i="19"/>
  <c r="AG107" i="19" s="1"/>
  <c r="AP75" i="19"/>
  <c r="Y75" i="19" s="1"/>
  <c r="AP43" i="21"/>
  <c r="AN43" i="21" s="1"/>
  <c r="R43" i="21"/>
  <c r="M43" i="21"/>
  <c r="N43" i="21"/>
  <c r="O43" i="21"/>
  <c r="Q43" i="21"/>
  <c r="P43" i="21"/>
  <c r="S43" i="21"/>
  <c r="T43" i="21"/>
  <c r="U43" i="21"/>
  <c r="AP11" i="21"/>
  <c r="AG11" i="21" s="1"/>
  <c r="S11" i="21"/>
  <c r="O11" i="21"/>
  <c r="M11" i="21"/>
  <c r="T11" i="21"/>
  <c r="N11" i="21"/>
  <c r="Q11" i="21"/>
  <c r="U11" i="21"/>
  <c r="R11" i="21"/>
  <c r="P11" i="21"/>
  <c r="AJ67" i="24"/>
  <c r="Z67" i="24"/>
  <c r="AN67" i="24"/>
  <c r="AG67" i="24"/>
  <c r="AC155" i="24"/>
  <c r="AL155" i="24"/>
  <c r="Z155" i="24"/>
  <c r="AK155" i="24"/>
  <c r="AG155" i="24"/>
  <c r="AD54" i="24"/>
  <c r="Z54" i="24"/>
  <c r="AH54" i="24"/>
  <c r="AA54" i="24"/>
  <c r="AI54" i="24"/>
  <c r="AF119" i="24"/>
  <c r="W119" i="24"/>
  <c r="AE119" i="24"/>
  <c r="Y119" i="24"/>
  <c r="AN119" i="24"/>
  <c r="AO9" i="24"/>
  <c r="AG9" i="24"/>
  <c r="AB9" i="24"/>
  <c r="AF9" i="24"/>
  <c r="AA9" i="24"/>
  <c r="AE74" i="24"/>
  <c r="AN74" i="24"/>
  <c r="AJ74" i="24"/>
  <c r="AF74" i="24"/>
  <c r="AD74" i="24"/>
  <c r="AB138" i="24"/>
  <c r="X138" i="24"/>
  <c r="AJ138" i="24"/>
  <c r="AF138" i="24"/>
  <c r="AO138" i="24"/>
  <c r="AD163" i="24"/>
  <c r="AE163" i="24"/>
  <c r="Y163" i="24"/>
  <c r="AI163" i="24"/>
  <c r="AO163" i="24"/>
  <c r="AH63" i="25"/>
  <c r="AG63" i="25"/>
  <c r="AJ63" i="25"/>
  <c r="AB63" i="25"/>
  <c r="AE131" i="25"/>
  <c r="AM131" i="25"/>
  <c r="X131" i="25"/>
  <c r="AB131" i="25"/>
  <c r="W35" i="25"/>
  <c r="AH35" i="25"/>
  <c r="AL35" i="25"/>
  <c r="AN35" i="25"/>
  <c r="AE35" i="25"/>
  <c r="AB35" i="25"/>
  <c r="W126" i="25"/>
  <c r="AJ126" i="25"/>
  <c r="AO126" i="25"/>
  <c r="X126" i="25"/>
  <c r="AC126" i="25"/>
  <c r="AK126" i="25"/>
  <c r="AB25" i="25"/>
  <c r="Z25" i="25"/>
  <c r="AL25" i="25"/>
  <c r="AC25" i="25"/>
  <c r="AK144" i="25"/>
  <c r="AB144" i="25"/>
  <c r="AM144" i="25"/>
  <c r="AA144" i="25"/>
  <c r="P50" i="21"/>
  <c r="S50" i="21"/>
  <c r="U44" i="21"/>
  <c r="M44" i="21"/>
  <c r="P124" i="19"/>
  <c r="U124" i="19"/>
  <c r="S124" i="19"/>
  <c r="P9" i="21"/>
  <c r="Q9" i="21"/>
  <c r="T9" i="21"/>
  <c r="S126" i="19"/>
  <c r="Q126" i="19"/>
  <c r="U136" i="19"/>
  <c r="S136" i="19"/>
  <c r="N136" i="19"/>
  <c r="O72" i="19"/>
  <c r="S72" i="19"/>
  <c r="T171" i="19"/>
  <c r="U171" i="19"/>
  <c r="M171" i="19"/>
  <c r="P107" i="19"/>
  <c r="N107" i="19"/>
  <c r="P138" i="19"/>
  <c r="U138" i="19"/>
  <c r="R105" i="19"/>
  <c r="T105" i="19"/>
  <c r="N105" i="19"/>
  <c r="U65" i="19"/>
  <c r="R65" i="19"/>
  <c r="N82" i="19"/>
  <c r="P82" i="19"/>
  <c r="Q167" i="19"/>
  <c r="S167" i="19"/>
  <c r="AB16" i="25"/>
  <c r="AG16" i="25"/>
  <c r="AM16" i="25"/>
  <c r="X16" i="25"/>
  <c r="AL16" i="25"/>
  <c r="AJ16" i="25"/>
  <c r="X7" i="25"/>
  <c r="AH7" i="25"/>
  <c r="AN7" i="25"/>
  <c r="AG7" i="25"/>
  <c r="AA7" i="25"/>
  <c r="Z7" i="25"/>
  <c r="AD96" i="25"/>
  <c r="AK96" i="25"/>
  <c r="AF96" i="25"/>
  <c r="AL96" i="25"/>
  <c r="AE96" i="25"/>
  <c r="AG71" i="25"/>
  <c r="Y71" i="25"/>
  <c r="AI71" i="25"/>
  <c r="AB71" i="25"/>
  <c r="Y52" i="25"/>
  <c r="AI52" i="25"/>
  <c r="X52" i="25"/>
  <c r="Z52" i="25"/>
  <c r="AH52" i="25"/>
  <c r="W138" i="25"/>
  <c r="Y138" i="25"/>
  <c r="AC138" i="25"/>
  <c r="AJ138" i="25"/>
  <c r="AN138" i="25"/>
  <c r="AB138" i="25"/>
  <c r="AJ18" i="25"/>
  <c r="AL18" i="25"/>
  <c r="X18" i="25"/>
  <c r="AA18" i="25"/>
  <c r="AK18" i="25"/>
  <c r="AM129" i="25"/>
  <c r="AG129" i="25"/>
  <c r="AF129" i="25"/>
  <c r="Z129" i="25"/>
  <c r="AN129" i="25"/>
  <c r="AO129" i="25"/>
  <c r="W54" i="25"/>
  <c r="AH54" i="25"/>
  <c r="AO54" i="25"/>
  <c r="AG54" i="25"/>
  <c r="AL172" i="25"/>
  <c r="AC172" i="25"/>
  <c r="AD172" i="25"/>
  <c r="AH172" i="25"/>
  <c r="AE172" i="25"/>
  <c r="Q8" i="21"/>
  <c r="M8" i="21"/>
  <c r="O160" i="19"/>
  <c r="Q160" i="19"/>
  <c r="Q96" i="19"/>
  <c r="U96" i="19"/>
  <c r="P96" i="19"/>
  <c r="S96" i="19"/>
  <c r="O131" i="19"/>
  <c r="T162" i="19"/>
  <c r="O162" i="19"/>
  <c r="N162" i="19"/>
  <c r="P162" i="19"/>
  <c r="T172" i="19"/>
  <c r="M172" i="19"/>
  <c r="O108" i="19"/>
  <c r="S108" i="19"/>
  <c r="Q25" i="21"/>
  <c r="P25" i="21"/>
  <c r="N25" i="21"/>
  <c r="T25" i="21"/>
  <c r="T143" i="19"/>
  <c r="S143" i="19"/>
  <c r="M143" i="19"/>
  <c r="T79" i="19"/>
  <c r="R79" i="19"/>
  <c r="O174" i="19"/>
  <c r="Q174" i="19"/>
  <c r="T110" i="19"/>
  <c r="U110" i="19"/>
  <c r="R110" i="19"/>
  <c r="P48" i="21"/>
  <c r="Q120" i="19"/>
  <c r="M120" i="19"/>
  <c r="U120" i="19"/>
  <c r="Q13" i="21"/>
  <c r="S13" i="21"/>
  <c r="T155" i="19"/>
  <c r="N155" i="19"/>
  <c r="Q155" i="19"/>
  <c r="T91" i="19"/>
  <c r="S91" i="19"/>
  <c r="S42" i="21"/>
  <c r="O42" i="21"/>
  <c r="P42" i="21"/>
  <c r="T122" i="19"/>
  <c r="U169" i="19"/>
  <c r="Q169" i="19"/>
  <c r="Q173" i="19"/>
  <c r="S129" i="19"/>
  <c r="R129" i="19"/>
  <c r="O134" i="19"/>
  <c r="U134" i="19"/>
  <c r="Q68" i="19"/>
  <c r="N68" i="19"/>
  <c r="Q24" i="21"/>
  <c r="T24" i="21"/>
  <c r="O24" i="21"/>
  <c r="P115" i="19"/>
  <c r="U115" i="19"/>
  <c r="M146" i="19"/>
  <c r="N146" i="19"/>
  <c r="S146" i="19"/>
  <c r="O156" i="19"/>
  <c r="M156" i="19"/>
  <c r="U41" i="21"/>
  <c r="T6" i="21"/>
  <c r="M104" i="19"/>
  <c r="P104" i="19"/>
  <c r="T139" i="19"/>
  <c r="U139" i="19"/>
  <c r="S139" i="19"/>
  <c r="Q170" i="19"/>
  <c r="U58" i="19"/>
  <c r="P30" i="21"/>
  <c r="U30" i="21"/>
  <c r="Q30" i="21"/>
  <c r="S30" i="21"/>
  <c r="M144" i="19"/>
  <c r="T2" i="21"/>
  <c r="P18" i="21"/>
  <c r="P12" i="21"/>
  <c r="U12" i="21"/>
  <c r="Q92" i="19"/>
  <c r="O92" i="19"/>
  <c r="U127" i="19"/>
  <c r="R127" i="19"/>
  <c r="R158" i="19"/>
  <c r="O168" i="19"/>
  <c r="P168" i="19"/>
  <c r="U29" i="21"/>
  <c r="M75" i="19"/>
  <c r="N75" i="19"/>
  <c r="M106" i="19"/>
  <c r="T101" i="19"/>
  <c r="Q101" i="19"/>
  <c r="S101" i="19"/>
  <c r="U69" i="19"/>
  <c r="M69" i="19"/>
  <c r="R69" i="19"/>
  <c r="T51" i="21"/>
  <c r="U132" i="19"/>
  <c r="Q132" i="19"/>
  <c r="Q59" i="19"/>
  <c r="M40" i="21"/>
  <c r="U34" i="21"/>
  <c r="Q34" i="21"/>
  <c r="T34" i="21"/>
  <c r="T130" i="19"/>
  <c r="M130" i="19"/>
  <c r="P130" i="19"/>
  <c r="R28" i="21"/>
  <c r="S140" i="19"/>
  <c r="M140" i="19"/>
  <c r="N76" i="19"/>
  <c r="P76" i="19"/>
  <c r="O152" i="19"/>
  <c r="P152" i="19"/>
  <c r="P88" i="19"/>
  <c r="T88" i="19"/>
  <c r="Q88" i="19"/>
  <c r="O88" i="19"/>
  <c r="Q45" i="21"/>
  <c r="U45" i="21"/>
  <c r="P123" i="19"/>
  <c r="O123" i="19"/>
  <c r="T59" i="19"/>
  <c r="P59" i="19"/>
  <c r="R59" i="19"/>
  <c r="S59" i="19"/>
  <c r="P60" i="19"/>
  <c r="M60" i="19"/>
  <c r="Q56" i="19"/>
  <c r="O56" i="19"/>
  <c r="U66" i="19"/>
  <c r="R66" i="19"/>
  <c r="T103" i="19"/>
  <c r="P103" i="19"/>
  <c r="N103" i="19"/>
  <c r="S36" i="21"/>
  <c r="O36" i="21"/>
  <c r="AF2" i="24"/>
  <c r="Z2" i="24"/>
  <c r="AN2" i="24"/>
  <c r="AH2" i="24"/>
  <c r="AB95" i="24"/>
  <c r="AJ95" i="24"/>
  <c r="AK95" i="24"/>
  <c r="AN95" i="24"/>
  <c r="AE158" i="24"/>
  <c r="AM158" i="24"/>
  <c r="AB158" i="24"/>
  <c r="Z129" i="24"/>
  <c r="X129" i="24"/>
  <c r="AB129" i="24"/>
  <c r="AM129" i="24"/>
  <c r="AO176" i="24"/>
  <c r="AK176" i="24"/>
  <c r="AA176" i="24"/>
  <c r="AL176" i="24"/>
  <c r="X47" i="24"/>
  <c r="AB47" i="24"/>
  <c r="AM47" i="24"/>
  <c r="AC47" i="24"/>
  <c r="AK77" i="25"/>
  <c r="AE77" i="25"/>
  <c r="AF77" i="25"/>
  <c r="AH67" i="26"/>
  <c r="AL67" i="26"/>
  <c r="X67" i="26"/>
  <c r="AD24" i="24"/>
  <c r="AJ24" i="24"/>
  <c r="AE24" i="24"/>
  <c r="AK24" i="24"/>
  <c r="Z157" i="25"/>
  <c r="AD157" i="25"/>
  <c r="AK157" i="25"/>
  <c r="Y157" i="25"/>
  <c r="AP90" i="19"/>
  <c r="X90" i="19" s="1"/>
  <c r="AP22" i="21"/>
  <c r="AF22" i="21" s="1"/>
  <c r="AP57" i="19"/>
  <c r="AO57" i="19" s="1"/>
  <c r="Q57" i="19"/>
  <c r="O57" i="19"/>
  <c r="R57" i="19"/>
  <c r="N57" i="19"/>
  <c r="U57" i="19"/>
  <c r="M57" i="19"/>
  <c r="P57" i="19"/>
  <c r="T57" i="19"/>
  <c r="S57" i="19"/>
  <c r="AP26" i="21"/>
  <c r="AE26" i="21" s="1"/>
  <c r="AP113" i="19"/>
  <c r="AO113" i="19" s="1"/>
  <c r="S113" i="19"/>
  <c r="N113" i="19"/>
  <c r="R113" i="19"/>
  <c r="Q113" i="19"/>
  <c r="M113" i="19"/>
  <c r="O113" i="19"/>
  <c r="T113" i="19"/>
  <c r="U113" i="19"/>
  <c r="P113" i="19"/>
  <c r="AP154" i="19"/>
  <c r="AL154" i="19" s="1"/>
  <c r="AP98" i="19"/>
  <c r="AB98" i="19" s="1"/>
  <c r="AP73" i="19"/>
  <c r="AB73" i="19" s="1"/>
  <c r="M73" i="19"/>
  <c r="P73" i="19"/>
  <c r="R73" i="19"/>
  <c r="N73" i="19"/>
  <c r="S73" i="19"/>
  <c r="Q73" i="19"/>
  <c r="U73" i="19"/>
  <c r="O73" i="19"/>
  <c r="T73" i="19"/>
  <c r="AP62" i="19"/>
  <c r="AD62" i="19" s="1"/>
  <c r="R62" i="19"/>
  <c r="Q62" i="19"/>
  <c r="O62" i="19"/>
  <c r="M62" i="19"/>
  <c r="P62" i="19"/>
  <c r="U62" i="19"/>
  <c r="N62" i="19"/>
  <c r="S62" i="19"/>
  <c r="T62" i="19"/>
  <c r="AP97" i="19"/>
  <c r="AK97" i="19" s="1"/>
  <c r="S97" i="19"/>
  <c r="R97" i="19"/>
  <c r="M97" i="19"/>
  <c r="P97" i="19"/>
  <c r="Q97" i="19"/>
  <c r="U97" i="19"/>
  <c r="O97" i="19"/>
  <c r="N97" i="19"/>
  <c r="T97" i="19"/>
  <c r="AP33" i="21"/>
  <c r="AM33" i="21" s="1"/>
  <c r="T33" i="21"/>
  <c r="S33" i="21"/>
  <c r="M33" i="21"/>
  <c r="O33" i="21"/>
  <c r="N33" i="21"/>
  <c r="U33" i="21"/>
  <c r="R33" i="21"/>
  <c r="P33" i="21"/>
  <c r="Q33" i="21"/>
  <c r="AP176" i="19"/>
  <c r="AB176" i="19" s="1"/>
  <c r="AP144" i="19"/>
  <c r="AJ144" i="19" s="1"/>
  <c r="AP112" i="19"/>
  <c r="W112" i="19" s="1"/>
  <c r="AP80" i="19"/>
  <c r="Z80" i="19" s="1"/>
  <c r="AP48" i="21"/>
  <c r="AH48" i="21" s="1"/>
  <c r="AP16" i="21"/>
  <c r="AK16" i="21" s="1"/>
  <c r="AP159" i="19"/>
  <c r="AI159" i="19" s="1"/>
  <c r="AP127" i="19"/>
  <c r="AI127" i="19" s="1"/>
  <c r="AP95" i="19"/>
  <c r="Y95" i="19" s="1"/>
  <c r="AP63" i="19"/>
  <c r="W63" i="19" s="1"/>
  <c r="R63" i="19"/>
  <c r="M63" i="19"/>
  <c r="S63" i="19"/>
  <c r="P63" i="19"/>
  <c r="O63" i="19"/>
  <c r="U63" i="19"/>
  <c r="Q63" i="19"/>
  <c r="N63" i="19"/>
  <c r="T63" i="19"/>
  <c r="AP31" i="21"/>
  <c r="AO31" i="21" s="1"/>
  <c r="S31" i="21"/>
  <c r="O31" i="21"/>
  <c r="M31" i="21"/>
  <c r="T31" i="21"/>
  <c r="N31" i="21"/>
  <c r="Q31" i="21"/>
  <c r="U31" i="21"/>
  <c r="R31" i="21"/>
  <c r="P31" i="21"/>
  <c r="AP142" i="19"/>
  <c r="AD142" i="19" s="1"/>
  <c r="AP106" i="19"/>
  <c r="AP94" i="19"/>
  <c r="AF94" i="19" s="1"/>
  <c r="AP70" i="19"/>
  <c r="AD70" i="19" s="1"/>
  <c r="M70" i="19"/>
  <c r="P70" i="19"/>
  <c r="U70" i="19"/>
  <c r="N70" i="19"/>
  <c r="S70" i="19"/>
  <c r="R70" i="19"/>
  <c r="O70" i="19"/>
  <c r="Q70" i="19"/>
  <c r="T70" i="19"/>
  <c r="AP18" i="21"/>
  <c r="AB18" i="21" s="1"/>
  <c r="AP38" i="21"/>
  <c r="AO38" i="21" s="1"/>
  <c r="AP157" i="19"/>
  <c r="AO157" i="19" s="1"/>
  <c r="R157" i="19"/>
  <c r="M157" i="19"/>
  <c r="P157" i="19"/>
  <c r="O157" i="19"/>
  <c r="S157" i="19"/>
  <c r="N157" i="19"/>
  <c r="T157" i="19"/>
  <c r="Q157" i="19"/>
  <c r="U157" i="19"/>
  <c r="AP125" i="19"/>
  <c r="AO125" i="19" s="1"/>
  <c r="P125" i="19"/>
  <c r="Q125" i="19"/>
  <c r="M125" i="19"/>
  <c r="N125" i="19"/>
  <c r="R125" i="19"/>
  <c r="U125" i="19"/>
  <c r="S125" i="19"/>
  <c r="O125" i="19"/>
  <c r="T125" i="19"/>
  <c r="AP93" i="19"/>
  <c r="Y93" i="19" s="1"/>
  <c r="P93" i="19"/>
  <c r="N93" i="19"/>
  <c r="R93" i="19"/>
  <c r="M93" i="19"/>
  <c r="S93" i="19"/>
  <c r="U93" i="19"/>
  <c r="O93" i="19"/>
  <c r="T93" i="19"/>
  <c r="Q93" i="19"/>
  <c r="AP61" i="19"/>
  <c r="Y61" i="19" s="1"/>
  <c r="P61" i="19"/>
  <c r="R61" i="19"/>
  <c r="Q61" i="19"/>
  <c r="N61" i="19"/>
  <c r="M61" i="19"/>
  <c r="S61" i="19"/>
  <c r="U61" i="19"/>
  <c r="O61" i="19"/>
  <c r="T61" i="19"/>
  <c r="AP37" i="21"/>
  <c r="AG37" i="21" s="1"/>
  <c r="AP5" i="21"/>
  <c r="AA5" i="21" s="1"/>
  <c r="AP148" i="19"/>
  <c r="AK148" i="19" s="1"/>
  <c r="P148" i="19"/>
  <c r="S148" i="19"/>
  <c r="N148" i="19"/>
  <c r="O148" i="19"/>
  <c r="R148" i="19"/>
  <c r="Q148" i="19"/>
  <c r="M148" i="19"/>
  <c r="T148" i="19"/>
  <c r="U148" i="19"/>
  <c r="AP116" i="19"/>
  <c r="AD116" i="19" s="1"/>
  <c r="S116" i="19"/>
  <c r="N116" i="19"/>
  <c r="U116" i="19"/>
  <c r="M116" i="19"/>
  <c r="R116" i="19"/>
  <c r="P116" i="19"/>
  <c r="T116" i="19"/>
  <c r="O116" i="19"/>
  <c r="Q116" i="19"/>
  <c r="AP84" i="19"/>
  <c r="O84" i="19"/>
  <c r="S84" i="19"/>
  <c r="U84" i="19"/>
  <c r="P84" i="19"/>
  <c r="Q84" i="19"/>
  <c r="M84" i="19"/>
  <c r="N84" i="19"/>
  <c r="T84" i="19"/>
  <c r="R84" i="19"/>
  <c r="AP52" i="21"/>
  <c r="AH52" i="21" s="1"/>
  <c r="M52" i="21"/>
  <c r="Q52" i="21"/>
  <c r="U52" i="21"/>
  <c r="P52" i="21"/>
  <c r="T52" i="21"/>
  <c r="S52" i="21"/>
  <c r="N52" i="21"/>
  <c r="R52" i="21"/>
  <c r="O52" i="21"/>
  <c r="AP20" i="21"/>
  <c r="AH20" i="21" s="1"/>
  <c r="O20" i="21"/>
  <c r="M20" i="21"/>
  <c r="T20" i="21"/>
  <c r="S20" i="21"/>
  <c r="N20" i="21"/>
  <c r="U20" i="21"/>
  <c r="R20" i="21"/>
  <c r="Q20" i="21"/>
  <c r="P20" i="21"/>
  <c r="AP163" i="19"/>
  <c r="AI163" i="19" s="1"/>
  <c r="AP131" i="19"/>
  <c r="AI131" i="19" s="1"/>
  <c r="AP99" i="19"/>
  <c r="AK99" i="19" s="1"/>
  <c r="AP67" i="19"/>
  <c r="AA67" i="19" s="1"/>
  <c r="AP35" i="21"/>
  <c r="AI35" i="21" s="1"/>
  <c r="S35" i="21"/>
  <c r="O35" i="21"/>
  <c r="T35" i="21"/>
  <c r="M35" i="21"/>
  <c r="N35" i="21"/>
  <c r="Q35" i="21"/>
  <c r="U35" i="21"/>
  <c r="R35" i="21"/>
  <c r="P35" i="21"/>
  <c r="AP3" i="21"/>
  <c r="AA3" i="21" s="1"/>
  <c r="S3" i="21"/>
  <c r="O3" i="21"/>
  <c r="T3" i="21"/>
  <c r="P3" i="21"/>
  <c r="Q3" i="21"/>
  <c r="N3" i="21"/>
  <c r="U3" i="21"/>
  <c r="R3" i="21"/>
  <c r="M3" i="21"/>
  <c r="AE67" i="24"/>
  <c r="X67" i="24"/>
  <c r="AI67" i="24"/>
  <c r="AK67" i="24"/>
  <c r="AH155" i="24"/>
  <c r="W155" i="24"/>
  <c r="AJ155" i="24"/>
  <c r="AM155" i="24"/>
  <c r="AK54" i="24"/>
  <c r="AB54" i="24"/>
  <c r="AL54" i="24"/>
  <c r="W54" i="24"/>
  <c r="AA119" i="24"/>
  <c r="X119" i="24"/>
  <c r="AK119" i="24"/>
  <c r="AG119" i="24"/>
  <c r="AL9" i="24"/>
  <c r="AD9" i="24"/>
  <c r="AJ9" i="24"/>
  <c r="AN9" i="24"/>
  <c r="AL74" i="24"/>
  <c r="X74" i="24"/>
  <c r="W74" i="24"/>
  <c r="AA74" i="24"/>
  <c r="AE138" i="24"/>
  <c r="AI138" i="24"/>
  <c r="W138" i="24"/>
  <c r="AA138" i="24"/>
  <c r="Z163" i="24"/>
  <c r="AG163" i="24"/>
  <c r="AA163" i="24"/>
  <c r="AJ163" i="24"/>
  <c r="AD44" i="25"/>
  <c r="AA44" i="25"/>
  <c r="AC44" i="25"/>
  <c r="AH44" i="25"/>
  <c r="W121" i="25"/>
  <c r="AJ121" i="25"/>
  <c r="AF121" i="25"/>
  <c r="AC121" i="25"/>
  <c r="Y63" i="25"/>
  <c r="AC63" i="25"/>
  <c r="AD63" i="25"/>
  <c r="AI63" i="25"/>
  <c r="AN63" i="25"/>
  <c r="AK134" i="25"/>
  <c r="AC134" i="25"/>
  <c r="AB134" i="25"/>
  <c r="AB33" i="25"/>
  <c r="X33" i="25"/>
  <c r="AJ33" i="25"/>
  <c r="AF33" i="25"/>
  <c r="AH33" i="25"/>
  <c r="Y33" i="25"/>
  <c r="W131" i="25"/>
  <c r="AN131" i="25"/>
  <c r="AA131" i="25"/>
  <c r="AM10" i="25"/>
  <c r="AG10" i="25"/>
  <c r="AB10" i="25"/>
  <c r="AH152" i="25"/>
  <c r="Y152" i="25"/>
  <c r="AC152" i="25"/>
  <c r="AG35" i="25"/>
  <c r="X35" i="25"/>
  <c r="AI35" i="25"/>
  <c r="AA113" i="25"/>
  <c r="AF113" i="25"/>
  <c r="AO113" i="25"/>
  <c r="AD113" i="25"/>
  <c r="AC46" i="26"/>
  <c r="Y46" i="26"/>
  <c r="AB46" i="26"/>
  <c r="W46" i="26"/>
  <c r="AI126" i="25"/>
  <c r="AN126" i="25"/>
  <c r="AG126" i="25"/>
  <c r="W17" i="25"/>
  <c r="AM17" i="25"/>
  <c r="AG17" i="25"/>
  <c r="W161" i="25"/>
  <c r="AD161" i="25"/>
  <c r="AK161" i="25"/>
  <c r="AI136" i="25"/>
  <c r="AN136" i="25"/>
  <c r="AD136" i="25"/>
  <c r="Z132" i="25"/>
  <c r="AB132" i="25"/>
  <c r="Z59" i="26"/>
  <c r="AG59" i="26"/>
  <c r="AF59" i="26"/>
  <c r="AN59" i="26"/>
  <c r="AA57" i="25"/>
  <c r="AI57" i="25"/>
  <c r="AM57" i="25"/>
  <c r="AO57" i="25"/>
  <c r="AE25" i="25"/>
  <c r="AJ25" i="25"/>
  <c r="AG25" i="25"/>
  <c r="AO25" i="25"/>
  <c r="AN170" i="25"/>
  <c r="AC170" i="25"/>
  <c r="Y170" i="25"/>
  <c r="AE170" i="25"/>
  <c r="W170" i="25"/>
  <c r="AK123" i="25"/>
  <c r="AF123" i="25"/>
  <c r="Z123" i="25"/>
  <c r="AI144" i="25"/>
  <c r="Y144" i="25"/>
  <c r="AF144" i="25"/>
  <c r="AJ144" i="25"/>
  <c r="AG148" i="25"/>
  <c r="AN148" i="25"/>
  <c r="Y148" i="25"/>
  <c r="AF148" i="25"/>
  <c r="O176" i="19"/>
  <c r="P176" i="19"/>
  <c r="N112" i="19"/>
  <c r="S112" i="19"/>
  <c r="R21" i="21"/>
  <c r="M21" i="21"/>
  <c r="Q147" i="19"/>
  <c r="T83" i="19"/>
  <c r="O83" i="19"/>
  <c r="Q83" i="19"/>
  <c r="S83" i="19"/>
  <c r="Q50" i="21"/>
  <c r="R50" i="21"/>
  <c r="O114" i="19"/>
  <c r="U114" i="19"/>
  <c r="R114" i="19"/>
  <c r="Q44" i="21"/>
  <c r="P44" i="21"/>
  <c r="O124" i="19"/>
  <c r="T124" i="19"/>
  <c r="M124" i="19"/>
  <c r="R124" i="19"/>
  <c r="U9" i="21"/>
  <c r="P159" i="19"/>
  <c r="M159" i="19"/>
  <c r="R95" i="19"/>
  <c r="U38" i="21"/>
  <c r="S38" i="21"/>
  <c r="O38" i="21"/>
  <c r="P126" i="19"/>
  <c r="O126" i="19"/>
  <c r="R32" i="21"/>
  <c r="T32" i="21"/>
  <c r="M32" i="21"/>
  <c r="T136" i="19"/>
  <c r="P136" i="19"/>
  <c r="O136" i="19"/>
  <c r="Q72" i="19"/>
  <c r="R72" i="19"/>
  <c r="U72" i="19"/>
  <c r="S171" i="19"/>
  <c r="U107" i="19"/>
  <c r="Q107" i="19"/>
  <c r="R107" i="19"/>
  <c r="Q26" i="21"/>
  <c r="N138" i="19"/>
  <c r="M138" i="19"/>
  <c r="Q138" i="19"/>
  <c r="P105" i="19"/>
  <c r="T109" i="19"/>
  <c r="S109" i="19"/>
  <c r="S65" i="19"/>
  <c r="O65" i="19"/>
  <c r="M65" i="19"/>
  <c r="P65" i="19"/>
  <c r="R82" i="19"/>
  <c r="O167" i="19"/>
  <c r="U167" i="19"/>
  <c r="P167" i="19"/>
  <c r="AK30" i="24"/>
  <c r="AC16" i="25"/>
  <c r="AA16" i="25"/>
  <c r="AK16" i="25"/>
  <c r="AI13" i="25"/>
  <c r="AM13" i="25"/>
  <c r="W13" i="25"/>
  <c r="AF13" i="25"/>
  <c r="AB7" i="25"/>
  <c r="AE7" i="25"/>
  <c r="W82" i="25"/>
  <c r="AJ82" i="25"/>
  <c r="AH82" i="25"/>
  <c r="AE149" i="25"/>
  <c r="AG149" i="25"/>
  <c r="AM149" i="25"/>
  <c r="Y149" i="25"/>
  <c r="AL149" i="25"/>
  <c r="Z149" i="25"/>
  <c r="AA96" i="25"/>
  <c r="AB96" i="25"/>
  <c r="AC96" i="25"/>
  <c r="AI165" i="25"/>
  <c r="AJ165" i="25"/>
  <c r="AN165" i="25"/>
  <c r="Y165" i="25"/>
  <c r="AI101" i="25"/>
  <c r="AJ101" i="25"/>
  <c r="AE101" i="25"/>
  <c r="AH101" i="25"/>
  <c r="AO101" i="25"/>
  <c r="AD71" i="25"/>
  <c r="AO71" i="25"/>
  <c r="AF71" i="25"/>
  <c r="X71" i="25"/>
  <c r="X75" i="25"/>
  <c r="W75" i="25"/>
  <c r="AL75" i="25"/>
  <c r="AN75" i="25"/>
  <c r="AM14" i="25"/>
  <c r="AE14" i="25"/>
  <c r="AD14" i="25"/>
  <c r="AL14" i="25"/>
  <c r="AN14" i="25"/>
  <c r="AO52" i="25"/>
  <c r="AJ52" i="25"/>
  <c r="AN52" i="25"/>
  <c r="AA125" i="25"/>
  <c r="AE125" i="25"/>
  <c r="AF125" i="25"/>
  <c r="AO125" i="25"/>
  <c r="AG125" i="25"/>
  <c r="AN105" i="26"/>
  <c r="AJ105" i="26"/>
  <c r="AC105" i="26"/>
  <c r="AB105" i="26"/>
  <c r="AI138" i="25"/>
  <c r="X138" i="25"/>
  <c r="AD138" i="25"/>
  <c r="AM138" i="25"/>
  <c r="AL41" i="25"/>
  <c r="AC41" i="25"/>
  <c r="AA41" i="25"/>
  <c r="Z156" i="26"/>
  <c r="AD156" i="26"/>
  <c r="AH156" i="26"/>
  <c r="AE18" i="25"/>
  <c r="AN18" i="25"/>
  <c r="Y18" i="25"/>
  <c r="AO162" i="25"/>
  <c r="AC162" i="25"/>
  <c r="AC51" i="26"/>
  <c r="AG51" i="26"/>
  <c r="X51" i="26"/>
  <c r="AM51" i="26"/>
  <c r="AJ129" i="25"/>
  <c r="AI129" i="25"/>
  <c r="AH129" i="25"/>
  <c r="AD171" i="26"/>
  <c r="AM171" i="26"/>
  <c r="AF171" i="26"/>
  <c r="AB73" i="25"/>
  <c r="AM73" i="25"/>
  <c r="AF73" i="25"/>
  <c r="AI54" i="25"/>
  <c r="AJ54" i="25"/>
  <c r="AD5" i="25"/>
  <c r="AO5" i="25"/>
  <c r="AH147" i="25"/>
  <c r="AK147" i="25"/>
  <c r="AC147" i="25"/>
  <c r="X147" i="25"/>
  <c r="AB147" i="25"/>
  <c r="AB172" i="25"/>
  <c r="Z172" i="25"/>
  <c r="X172" i="25"/>
  <c r="W172" i="25"/>
  <c r="S8" i="21"/>
  <c r="P8" i="21"/>
  <c r="T160" i="19"/>
  <c r="S160" i="19"/>
  <c r="M160" i="19"/>
  <c r="O96" i="19"/>
  <c r="T96" i="19"/>
  <c r="N96" i="19"/>
  <c r="M96" i="19"/>
  <c r="P37" i="21"/>
  <c r="N37" i="21"/>
  <c r="S37" i="21"/>
  <c r="N131" i="19"/>
  <c r="R131" i="19"/>
  <c r="Q67" i="19"/>
  <c r="U162" i="19"/>
  <c r="S98" i="19"/>
  <c r="R172" i="19"/>
  <c r="P172" i="19"/>
  <c r="R108" i="19"/>
  <c r="P108" i="19"/>
  <c r="R25" i="21"/>
  <c r="S25" i="21"/>
  <c r="M25" i="21"/>
  <c r="N143" i="19"/>
  <c r="R143" i="19"/>
  <c r="U79" i="19"/>
  <c r="M79" i="19"/>
  <c r="U174" i="19"/>
  <c r="M174" i="19"/>
  <c r="O110" i="19"/>
  <c r="Q110" i="19"/>
  <c r="T48" i="21"/>
  <c r="P120" i="19"/>
  <c r="N120" i="19"/>
  <c r="S120" i="19"/>
  <c r="P13" i="21"/>
  <c r="N13" i="21"/>
  <c r="O13" i="21"/>
  <c r="R155" i="19"/>
  <c r="P91" i="19"/>
  <c r="R91" i="19"/>
  <c r="M42" i="21"/>
  <c r="T42" i="21"/>
  <c r="U42" i="21"/>
  <c r="Q122" i="19"/>
  <c r="P122" i="19"/>
  <c r="O169" i="19"/>
  <c r="M169" i="19"/>
  <c r="N173" i="19"/>
  <c r="S173" i="19"/>
  <c r="P173" i="19"/>
  <c r="T129" i="19"/>
  <c r="Q129" i="19"/>
  <c r="T134" i="19"/>
  <c r="Q134" i="19"/>
  <c r="S134" i="19"/>
  <c r="T68" i="19"/>
  <c r="AG112" i="24"/>
  <c r="AA112" i="24"/>
  <c r="AM112" i="24"/>
  <c r="W112" i="24"/>
  <c r="W38" i="25"/>
  <c r="AE38" i="25"/>
  <c r="AJ38" i="25"/>
  <c r="X38" i="25"/>
  <c r="Y38" i="25"/>
  <c r="AF6" i="25"/>
  <c r="AJ6" i="25"/>
  <c r="W6" i="25"/>
  <c r="AK6" i="25"/>
  <c r="Y93" i="25"/>
  <c r="X93" i="25"/>
  <c r="AM93" i="25"/>
  <c r="AM172" i="24"/>
  <c r="W172" i="24"/>
  <c r="AI28" i="24"/>
  <c r="AF28" i="24"/>
  <c r="AO125" i="24"/>
  <c r="AC125" i="24"/>
  <c r="AD125" i="24"/>
  <c r="AH125" i="24"/>
  <c r="AA21" i="24"/>
  <c r="Y21" i="24"/>
  <c r="Z21" i="24"/>
  <c r="AB21" i="24"/>
  <c r="AF86" i="24"/>
  <c r="AI86" i="24"/>
  <c r="W86" i="24"/>
  <c r="AA86" i="24"/>
  <c r="AG150" i="24"/>
  <c r="AI150" i="24"/>
  <c r="W150" i="24"/>
  <c r="AA150" i="24"/>
  <c r="AC34" i="24"/>
  <c r="X34" i="24"/>
  <c r="Y34" i="24"/>
  <c r="AL34" i="24"/>
  <c r="AE99" i="24"/>
  <c r="AM99" i="24"/>
  <c r="AN99" i="24"/>
  <c r="AG99" i="24"/>
  <c r="AC22" i="24"/>
  <c r="AG22" i="24"/>
  <c r="AK22" i="24"/>
  <c r="Y22" i="24"/>
  <c r="AF87" i="24"/>
  <c r="X87" i="24"/>
  <c r="Y87" i="24"/>
  <c r="AO87" i="24"/>
  <c r="AA151" i="24"/>
  <c r="X151" i="24"/>
  <c r="Y151" i="24"/>
  <c r="AD151" i="24"/>
  <c r="AD41" i="24"/>
  <c r="AO41" i="24"/>
  <c r="Z41" i="24"/>
  <c r="W41" i="24"/>
  <c r="AB106" i="24"/>
  <c r="AN106" i="24"/>
  <c r="AJ106" i="24"/>
  <c r="AI106" i="24"/>
  <c r="X170" i="24"/>
  <c r="AE170" i="24"/>
  <c r="AH170" i="24"/>
  <c r="W170" i="24"/>
  <c r="AL19" i="25"/>
  <c r="AA19" i="25"/>
  <c r="AF19" i="25"/>
  <c r="AJ32" i="25"/>
  <c r="AN32" i="25"/>
  <c r="Y32" i="25"/>
  <c r="W32" i="25"/>
  <c r="AD32" i="25"/>
  <c r="AA110" i="25"/>
  <c r="AI110" i="25"/>
  <c r="AK110" i="25"/>
  <c r="X79" i="25"/>
  <c r="W79" i="25"/>
  <c r="AL79" i="25"/>
  <c r="Z79" i="25"/>
  <c r="AC124" i="25"/>
  <c r="Z124" i="25"/>
  <c r="AK124" i="25"/>
  <c r="X104" i="26"/>
  <c r="AO104" i="26"/>
  <c r="Z104" i="26"/>
  <c r="AB68" i="25"/>
  <c r="AJ68" i="25"/>
  <c r="AK68" i="25"/>
  <c r="AI68" i="25"/>
  <c r="Y84" i="25"/>
  <c r="Z84" i="25"/>
  <c r="W84" i="25"/>
  <c r="AI84" i="25"/>
  <c r="AE150" i="25"/>
  <c r="AC150" i="25"/>
  <c r="AD150" i="25"/>
  <c r="AH175" i="25"/>
  <c r="Z175" i="25"/>
  <c r="AL175" i="25"/>
  <c r="AB175" i="25"/>
  <c r="W42" i="25"/>
  <c r="AC42" i="25"/>
  <c r="AM42" i="25"/>
  <c r="AB42" i="25"/>
  <c r="X42" i="25"/>
  <c r="W72" i="25"/>
  <c r="AB72" i="25"/>
  <c r="AF72" i="25"/>
  <c r="AB141" i="25"/>
  <c r="AN141" i="25"/>
  <c r="AJ141" i="25"/>
  <c r="AO141" i="25"/>
  <c r="AI154" i="25"/>
  <c r="AE154" i="25"/>
  <c r="AA154" i="25"/>
  <c r="AH154" i="25"/>
  <c r="AA85" i="25"/>
  <c r="AK85" i="25"/>
  <c r="W85" i="25"/>
  <c r="AL85" i="25"/>
  <c r="AO85" i="25"/>
  <c r="AG55" i="25"/>
  <c r="AH55" i="25"/>
  <c r="Y55" i="25"/>
  <c r="X55" i="25"/>
  <c r="AC159" i="26"/>
  <c r="AD159" i="26"/>
  <c r="X159" i="26"/>
  <c r="R24" i="21"/>
  <c r="S24" i="21"/>
  <c r="T80" i="19"/>
  <c r="M80" i="19"/>
  <c r="O80" i="19"/>
  <c r="P80" i="19"/>
  <c r="R115" i="19"/>
  <c r="M115" i="19"/>
  <c r="O146" i="19"/>
  <c r="P146" i="19"/>
  <c r="U156" i="19"/>
  <c r="N156" i="19"/>
  <c r="P156" i="19"/>
  <c r="N41" i="21"/>
  <c r="Q41" i="21"/>
  <c r="M6" i="21"/>
  <c r="P6" i="21"/>
  <c r="S6" i="21"/>
  <c r="O6" i="21"/>
  <c r="S94" i="19"/>
  <c r="M94" i="19"/>
  <c r="T104" i="19"/>
  <c r="S104" i="19"/>
  <c r="U104" i="19"/>
  <c r="N139" i="19"/>
  <c r="Q139" i="19"/>
  <c r="O170" i="19"/>
  <c r="M170" i="19"/>
  <c r="R170" i="19"/>
  <c r="P170" i="19"/>
  <c r="R58" i="19"/>
  <c r="P58" i="19"/>
  <c r="S58" i="19"/>
  <c r="T30" i="21"/>
  <c r="AI80" i="26"/>
  <c r="AN80" i="26"/>
  <c r="AB80" i="26"/>
  <c r="AE174" i="25"/>
  <c r="AF174" i="25"/>
  <c r="AB174" i="25"/>
  <c r="W174" i="25"/>
  <c r="AH174" i="25"/>
  <c r="AA102" i="24"/>
  <c r="W102" i="24"/>
  <c r="AH151" i="25"/>
  <c r="AC151" i="25"/>
  <c r="Y151" i="25"/>
  <c r="W151" i="25"/>
  <c r="AN151" i="25"/>
  <c r="AC36" i="25"/>
  <c r="AJ36" i="25"/>
  <c r="AN36" i="25"/>
  <c r="X11" i="25"/>
  <c r="AF11" i="25"/>
  <c r="AI11" i="25"/>
  <c r="W153" i="25"/>
  <c r="AA153" i="25"/>
  <c r="AE153" i="25"/>
  <c r="AA90" i="25"/>
  <c r="AD90" i="25"/>
  <c r="AC90" i="25"/>
  <c r="T144" i="19"/>
  <c r="Q144" i="19"/>
  <c r="U2" i="21"/>
  <c r="O2" i="21"/>
  <c r="P2" i="21"/>
  <c r="N18" i="21"/>
  <c r="M18" i="21"/>
  <c r="Q12" i="21"/>
  <c r="N12" i="21"/>
  <c r="O12" i="21"/>
  <c r="R92" i="19"/>
  <c r="M127" i="19"/>
  <c r="N158" i="19"/>
  <c r="S158" i="19"/>
  <c r="M158" i="19"/>
  <c r="N168" i="19"/>
  <c r="S168" i="19"/>
  <c r="R168" i="19"/>
  <c r="P29" i="21"/>
  <c r="S29" i="21"/>
  <c r="Q75" i="19"/>
  <c r="O75" i="19"/>
  <c r="R75" i="19"/>
  <c r="R106" i="19"/>
  <c r="S106" i="19"/>
  <c r="N106" i="19"/>
  <c r="O101" i="19"/>
  <c r="R101" i="19"/>
  <c r="N101" i="19"/>
  <c r="P69" i="19"/>
  <c r="U51" i="21"/>
  <c r="P51" i="21"/>
  <c r="O51" i="21"/>
  <c r="S132" i="19"/>
  <c r="O132" i="19"/>
  <c r="AK120" i="25"/>
  <c r="AD120" i="25"/>
  <c r="AE120" i="25"/>
  <c r="Z56" i="24"/>
  <c r="AN56" i="24"/>
  <c r="AB56" i="24"/>
  <c r="W56" i="24"/>
  <c r="AE91" i="25"/>
  <c r="W91" i="25"/>
  <c r="AG91" i="25"/>
  <c r="AK91" i="25"/>
  <c r="AF115" i="24"/>
  <c r="X115" i="24"/>
  <c r="AI115" i="24"/>
  <c r="AK115" i="24"/>
  <c r="AD51" i="24"/>
  <c r="AL51" i="24"/>
  <c r="AB69" i="24"/>
  <c r="AL69" i="24"/>
  <c r="Z69" i="24"/>
  <c r="AD69" i="24"/>
  <c r="AK37" i="24"/>
  <c r="AL37" i="24"/>
  <c r="AD37" i="24"/>
  <c r="AI37" i="24"/>
  <c r="X131" i="24"/>
  <c r="AJ131" i="24"/>
  <c r="AC131" i="24"/>
  <c r="AB45" i="25"/>
  <c r="W45" i="25"/>
  <c r="Y45" i="25"/>
  <c r="Z45" i="25"/>
  <c r="Z107" i="25"/>
  <c r="AG107" i="25"/>
  <c r="AK107" i="25"/>
  <c r="AA23" i="25"/>
  <c r="AJ23" i="25"/>
  <c r="AE114" i="25"/>
  <c r="AL114" i="25"/>
  <c r="AJ114" i="25"/>
  <c r="AD114" i="25"/>
  <c r="AH114" i="25"/>
  <c r="Z114" i="25"/>
  <c r="AC140" i="25"/>
  <c r="AN140" i="25"/>
  <c r="Y140" i="25"/>
  <c r="AH87" i="25"/>
  <c r="AA87" i="25"/>
  <c r="AN87" i="25"/>
  <c r="AG169" i="25"/>
  <c r="AA169" i="25"/>
  <c r="Y169" i="25"/>
  <c r="X86" i="25"/>
  <c r="AH86" i="25"/>
  <c r="AN53" i="19" l="1"/>
  <c r="AI27" i="21"/>
  <c r="AB153" i="24"/>
  <c r="AF73" i="28"/>
  <c r="AL133" i="24"/>
  <c r="AB39" i="24"/>
  <c r="AM97" i="24"/>
  <c r="Z4" i="24"/>
  <c r="AA148" i="24"/>
  <c r="AC97" i="24"/>
  <c r="Z39" i="24"/>
  <c r="AB87" i="23"/>
  <c r="AN94" i="24"/>
  <c r="AB68" i="24"/>
  <c r="AO153" i="24"/>
  <c r="AI56" i="28"/>
  <c r="AA94" i="24"/>
  <c r="AO4" i="24"/>
  <c r="AC127" i="28"/>
  <c r="AO68" i="24"/>
  <c r="AC133" i="24"/>
  <c r="Z133" i="24"/>
  <c r="Y94" i="24"/>
  <c r="AE133" i="24"/>
  <c r="AN4" i="24"/>
  <c r="Y148" i="24"/>
  <c r="AB133" i="24"/>
  <c r="AH133" i="24"/>
  <c r="X148" i="24"/>
  <c r="AN133" i="24"/>
  <c r="AF68" i="24"/>
  <c r="AL59" i="23"/>
  <c r="AJ154" i="24"/>
  <c r="X70" i="23"/>
  <c r="AF22" i="28"/>
  <c r="AD8" i="28"/>
  <c r="AH9" i="28"/>
  <c r="AI22" i="28"/>
  <c r="AE43" i="23"/>
  <c r="AG133" i="28"/>
  <c r="W103" i="24"/>
  <c r="AI21" i="23"/>
  <c r="AI39" i="21"/>
  <c r="AN98" i="24"/>
  <c r="AL103" i="24"/>
  <c r="X45" i="23"/>
  <c r="AF21" i="23"/>
  <c r="AI161" i="23"/>
  <c r="Y172" i="23"/>
  <c r="Y174" i="23"/>
  <c r="AG119" i="28"/>
  <c r="AE76" i="23"/>
  <c r="AM20" i="27"/>
  <c r="AI3" i="21"/>
  <c r="X51" i="24"/>
  <c r="X102" i="24"/>
  <c r="AL28" i="24"/>
  <c r="AG172" i="24"/>
  <c r="AM51" i="24"/>
  <c r="AL159" i="24"/>
  <c r="AK102" i="24"/>
  <c r="W51" i="24"/>
  <c r="AL102" i="24"/>
  <c r="AF102" i="24"/>
  <c r="AK28" i="24"/>
  <c r="AF172" i="24"/>
  <c r="AD172" i="24"/>
  <c r="Y107" i="24"/>
  <c r="AK159" i="24"/>
  <c r="AH28" i="24"/>
  <c r="AL135" i="24"/>
  <c r="W18" i="24"/>
  <c r="Z51" i="24"/>
  <c r="AB102" i="24"/>
  <c r="AD28" i="24"/>
  <c r="Y172" i="24"/>
  <c r="AH51" i="24"/>
  <c r="AI51" i="24"/>
  <c r="AB159" i="24"/>
  <c r="Y102" i="24"/>
  <c r="AB51" i="24"/>
  <c r="AO51" i="24"/>
  <c r="AM102" i="24"/>
  <c r="AB28" i="24"/>
  <c r="Z134" i="24"/>
  <c r="AK30" i="23"/>
  <c r="W172" i="28"/>
  <c r="AK51" i="24"/>
  <c r="AO102" i="24"/>
  <c r="AG102" i="24"/>
  <c r="AI102" i="24"/>
  <c r="AJ28" i="24"/>
  <c r="AB113" i="23"/>
  <c r="AN171" i="28"/>
  <c r="AD107" i="24"/>
  <c r="AK129" i="23"/>
  <c r="AC123" i="23"/>
  <c r="AI175" i="23"/>
  <c r="AE175" i="23"/>
  <c r="AN174" i="28"/>
  <c r="AK138" i="23"/>
  <c r="AC145" i="23"/>
  <c r="Z18" i="24"/>
  <c r="AI145" i="23"/>
  <c r="W177" i="28"/>
  <c r="X19" i="28"/>
  <c r="AJ123" i="23"/>
  <c r="AE135" i="24"/>
  <c r="AA165" i="28"/>
  <c r="AJ46" i="28"/>
  <c r="AH24" i="28"/>
  <c r="AB50" i="28"/>
  <c r="AK33" i="23"/>
  <c r="AB45" i="23"/>
  <c r="AB42" i="24"/>
  <c r="AN105" i="28"/>
  <c r="AI54" i="28"/>
  <c r="AL32" i="23"/>
  <c r="Y173" i="28"/>
  <c r="AF42" i="24"/>
  <c r="AM21" i="23"/>
  <c r="X66" i="28"/>
  <c r="AB33" i="23"/>
  <c r="W158" i="23"/>
  <c r="AI158" i="23"/>
  <c r="AK173" i="28"/>
  <c r="Y105" i="28"/>
  <c r="Z158" i="23"/>
  <c r="AL89" i="24"/>
  <c r="AI71" i="24"/>
  <c r="X137" i="28"/>
  <c r="AO76" i="23"/>
  <c r="AH89" i="24"/>
  <c r="W71" i="24"/>
  <c r="AN108" i="23"/>
  <c r="AD3" i="28"/>
  <c r="AO145" i="28"/>
  <c r="W14" i="23"/>
  <c r="AC55" i="28"/>
  <c r="AO133" i="24"/>
  <c r="AI4" i="24"/>
  <c r="AD148" i="24"/>
  <c r="AA39" i="24"/>
  <c r="AB97" i="24"/>
  <c r="AC94" i="24"/>
  <c r="AJ153" i="24"/>
  <c r="X133" i="24"/>
  <c r="AK4" i="24"/>
  <c r="AI148" i="24"/>
  <c r="AH148" i="24"/>
  <c r="X15" i="24"/>
  <c r="AO97" i="24"/>
  <c r="W94" i="24"/>
  <c r="AI133" i="24"/>
  <c r="AJ4" i="24"/>
  <c r="AK148" i="24"/>
  <c r="AG39" i="24"/>
  <c r="AN100" i="28"/>
  <c r="AM89" i="23"/>
  <c r="AK57" i="23"/>
  <c r="AL37" i="23"/>
  <c r="AL4" i="24"/>
  <c r="AF148" i="24"/>
  <c r="AF154" i="24"/>
  <c r="W136" i="28"/>
  <c r="AM18" i="23"/>
  <c r="AL26" i="23"/>
  <c r="AG56" i="28"/>
  <c r="AK18" i="23"/>
  <c r="Z154" i="24"/>
  <c r="AE85" i="24"/>
  <c r="AC68" i="24"/>
  <c r="AM153" i="24"/>
  <c r="Y68" i="24"/>
  <c r="AJ94" i="24"/>
  <c r="AK147" i="28"/>
  <c r="Y133" i="24"/>
  <c r="X4" i="24"/>
  <c r="W26" i="23"/>
  <c r="AF94" i="24"/>
  <c r="AJ148" i="24"/>
  <c r="AI153" i="24"/>
  <c r="AJ147" i="23"/>
  <c r="AF39" i="24"/>
  <c r="AG111" i="28"/>
  <c r="AA91" i="23"/>
  <c r="AG82" i="23"/>
  <c r="W133" i="24"/>
  <c r="AE4" i="24"/>
  <c r="AL148" i="24"/>
  <c r="W39" i="24"/>
  <c r="AI15" i="24"/>
  <c r="AH97" i="24"/>
  <c r="AG94" i="24"/>
  <c r="AG153" i="24"/>
  <c r="AJ133" i="24"/>
  <c r="W4" i="24"/>
  <c r="AH4" i="24"/>
  <c r="AB148" i="24"/>
  <c r="AA97" i="24"/>
  <c r="AN97" i="24"/>
  <c r="AI94" i="24"/>
  <c r="AA133" i="24"/>
  <c r="AB4" i="24"/>
  <c r="AF4" i="24"/>
  <c r="AO148" i="24"/>
  <c r="AI39" i="24"/>
  <c r="Z33" i="28"/>
  <c r="AA37" i="23"/>
  <c r="W87" i="23"/>
  <c r="AD25" i="23"/>
  <c r="AL91" i="23"/>
  <c r="AA154" i="24"/>
  <c r="X86" i="23"/>
  <c r="AB57" i="23"/>
  <c r="AA22" i="28"/>
  <c r="X39" i="24"/>
  <c r="AH153" i="24"/>
  <c r="AJ39" i="24"/>
  <c r="AM109" i="28"/>
  <c r="Y56" i="23"/>
  <c r="AO56" i="28"/>
  <c r="AG4" i="24"/>
  <c r="AD94" i="24"/>
  <c r="X26" i="23"/>
  <c r="AE68" i="24"/>
  <c r="AF169" i="23"/>
  <c r="AG133" i="24"/>
  <c r="AI97" i="24"/>
  <c r="Z83" i="28"/>
  <c r="AC87" i="23"/>
  <c r="AD133" i="24"/>
  <c r="Y4" i="24"/>
  <c r="AE148" i="24"/>
  <c r="AL39" i="24"/>
  <c r="W97" i="24"/>
  <c r="AK94" i="24"/>
  <c r="AC153" i="24"/>
  <c r="AF133" i="24"/>
  <c r="AD4" i="24"/>
  <c r="AN148" i="24"/>
  <c r="AG97" i="24"/>
  <c r="AO94" i="24"/>
  <c r="AE94" i="24"/>
  <c r="AM133" i="24"/>
  <c r="AA4" i="24"/>
  <c r="AG148" i="24"/>
  <c r="Z148" i="24"/>
  <c r="Y39" i="24"/>
  <c r="AM111" i="28"/>
  <c r="Y26" i="23"/>
  <c r="X22" i="28"/>
  <c r="X18" i="23"/>
  <c r="AC110" i="28"/>
  <c r="AK59" i="23"/>
  <c r="AG73" i="28"/>
  <c r="AH68" i="24"/>
  <c r="AH94" i="24"/>
  <c r="AC136" i="28"/>
  <c r="AH36" i="28"/>
  <c r="AM94" i="24"/>
  <c r="AL97" i="24"/>
  <c r="AM86" i="23"/>
  <c r="AG118" i="28"/>
  <c r="AB171" i="28"/>
  <c r="AA171" i="28"/>
  <c r="AL29" i="28"/>
  <c r="W165" i="28"/>
  <c r="X101" i="28"/>
  <c r="W131" i="23"/>
  <c r="AE121" i="23"/>
  <c r="AL76" i="23"/>
  <c r="AC176" i="23"/>
  <c r="AN33" i="23"/>
  <c r="AM12" i="23"/>
  <c r="AE44" i="28"/>
  <c r="AK76" i="23"/>
  <c r="AK25" i="40"/>
  <c r="AH66" i="28"/>
  <c r="Z76" i="23"/>
  <c r="AK142" i="28"/>
  <c r="Y44" i="28"/>
  <c r="X161" i="23"/>
  <c r="Z20" i="24"/>
  <c r="Y45" i="23"/>
  <c r="AG105" i="28"/>
  <c r="AB89" i="24"/>
  <c r="W89" i="24"/>
  <c r="AJ48" i="28"/>
  <c r="AC145" i="28"/>
  <c r="X145" i="28"/>
  <c r="W55" i="28"/>
  <c r="X3" i="28"/>
  <c r="AB32" i="23"/>
  <c r="Z163" i="23"/>
  <c r="AL173" i="28"/>
  <c r="AG54" i="28"/>
  <c r="AK32" i="23"/>
  <c r="AC51" i="23"/>
  <c r="AA55" i="28"/>
  <c r="Z163" i="28"/>
  <c r="AM14" i="23"/>
  <c r="W105" i="28"/>
  <c r="AO42" i="24"/>
  <c r="AL20" i="24"/>
  <c r="AE20" i="24"/>
  <c r="Z3" i="23"/>
  <c r="AI51" i="23"/>
  <c r="Y176" i="23"/>
  <c r="AK150" i="40"/>
  <c r="AI57" i="40"/>
  <c r="AE57" i="40"/>
  <c r="AJ33" i="40"/>
  <c r="Y33" i="40"/>
  <c r="AJ153" i="41"/>
  <c r="AD141" i="41"/>
  <c r="W33" i="40"/>
  <c r="X33" i="40"/>
  <c r="AN116" i="24"/>
  <c r="AN38" i="24"/>
  <c r="AM25" i="40"/>
  <c r="AG33" i="40"/>
  <c r="X96" i="41"/>
  <c r="AJ14" i="21"/>
  <c r="AO33" i="40"/>
  <c r="AK33" i="40"/>
  <c r="Z25" i="40"/>
  <c r="AJ25" i="40"/>
  <c r="AA25" i="40"/>
  <c r="AI33" i="40"/>
  <c r="AE38" i="24"/>
  <c r="AD33" i="40"/>
  <c r="Y38" i="24"/>
  <c r="AB40" i="40"/>
  <c r="AF25" i="40"/>
  <c r="Y25" i="40"/>
  <c r="AF33" i="40"/>
  <c r="AB25" i="40"/>
  <c r="AK153" i="41"/>
  <c r="AG66" i="41"/>
  <c r="AA72" i="40"/>
  <c r="AC70" i="28"/>
  <c r="Y70" i="28"/>
  <c r="AI70" i="28"/>
  <c r="AM164" i="28"/>
  <c r="Y164" i="28"/>
  <c r="Z164" i="28"/>
  <c r="AJ155" i="23"/>
  <c r="AO155" i="23"/>
  <c r="AE155" i="23"/>
  <c r="X155" i="23"/>
  <c r="AM155" i="23"/>
  <c r="AA157" i="23"/>
  <c r="X157" i="23"/>
  <c r="AG53" i="28"/>
  <c r="AA53" i="28"/>
  <c r="AC53" i="28"/>
  <c r="AO53" i="28"/>
  <c r="AN53" i="28"/>
  <c r="AK53" i="28"/>
  <c r="AD53" i="28"/>
  <c r="AN93" i="23"/>
  <c r="AB93" i="23"/>
  <c r="X93" i="23"/>
  <c r="AL93" i="23"/>
  <c r="AI78" i="23"/>
  <c r="AG78" i="23"/>
  <c r="AG152" i="23"/>
  <c r="AC152" i="23"/>
  <c r="AM152" i="23"/>
  <c r="AG27" i="23"/>
  <c r="Z27" i="23"/>
  <c r="AI27" i="23"/>
  <c r="AN27" i="23"/>
  <c r="AB27" i="23"/>
  <c r="AN139" i="23"/>
  <c r="Z139" i="23"/>
  <c r="X139" i="23"/>
  <c r="AM139" i="23"/>
  <c r="AA139" i="23"/>
  <c r="AJ139" i="23"/>
  <c r="Y139" i="23"/>
  <c r="AI143" i="28"/>
  <c r="AL143" i="28"/>
  <c r="W143" i="28"/>
  <c r="AB154" i="28"/>
  <c r="AE154" i="28"/>
  <c r="X154" i="28"/>
  <c r="AE81" i="23"/>
  <c r="AK81" i="23"/>
  <c r="W22" i="23"/>
  <c r="AD22" i="23"/>
  <c r="AA22" i="23"/>
  <c r="AK22" i="23"/>
  <c r="Y22" i="23"/>
  <c r="AM22" i="23"/>
  <c r="AG22" i="23"/>
  <c r="AJ22" i="23"/>
  <c r="AB22" i="23"/>
  <c r="AC22" i="23"/>
  <c r="AF118" i="28"/>
  <c r="W118" i="28"/>
  <c r="AE118" i="28"/>
  <c r="AD118" i="28"/>
  <c r="AA118" i="28"/>
  <c r="AB118" i="28"/>
  <c r="AM118" i="28"/>
  <c r="Y118" i="28"/>
  <c r="Z118" i="28"/>
  <c r="AE133" i="23"/>
  <c r="AA133" i="23"/>
  <c r="AA52" i="23"/>
  <c r="AG52" i="23"/>
  <c r="X52" i="23"/>
  <c r="AH52" i="23"/>
  <c r="AG145" i="23"/>
  <c r="Z145" i="23"/>
  <c r="AN145" i="23"/>
  <c r="AF145" i="23"/>
  <c r="AJ145" i="23"/>
  <c r="X145" i="23"/>
  <c r="AL145" i="23"/>
  <c r="Y145" i="23"/>
  <c r="AA145" i="23"/>
  <c r="AK145" i="23"/>
  <c r="AO145" i="23"/>
  <c r="W145" i="23"/>
  <c r="AI73" i="23"/>
  <c r="AD73" i="23"/>
  <c r="AJ73" i="23"/>
  <c r="AH73" i="23"/>
  <c r="AN73" i="23"/>
  <c r="AK73" i="23"/>
  <c r="AA28" i="28"/>
  <c r="AJ28" i="28"/>
  <c r="AO28" i="28"/>
  <c r="AF28" i="28"/>
  <c r="AO13" i="28"/>
  <c r="AN13" i="28"/>
  <c r="Y13" i="28"/>
  <c r="AD13" i="28"/>
  <c r="AL13" i="28"/>
  <c r="AE13" i="28"/>
  <c r="AM13" i="28"/>
  <c r="AC13" i="28"/>
  <c r="AO177" i="28"/>
  <c r="AE177" i="28"/>
  <c r="AD177" i="28"/>
  <c r="AC177" i="28"/>
  <c r="AF177" i="28"/>
  <c r="AN177" i="28"/>
  <c r="AL177" i="28"/>
  <c r="AA177" i="28"/>
  <c r="AG177" i="28"/>
  <c r="AK177" i="28"/>
  <c r="AH177" i="28"/>
  <c r="AJ143" i="23"/>
  <c r="AD143" i="23"/>
  <c r="AK143" i="23"/>
  <c r="Y171" i="28"/>
  <c r="AK171" i="28"/>
  <c r="Z171" i="28"/>
  <c r="X171" i="28"/>
  <c r="AM171" i="28"/>
  <c r="AJ171" i="28"/>
  <c r="AG171" i="28"/>
  <c r="AC171" i="28"/>
  <c r="AE171" i="28"/>
  <c r="W171" i="28"/>
  <c r="AI171" i="28"/>
  <c r="AD19" i="28"/>
  <c r="AC19" i="28"/>
  <c r="AI19" i="28"/>
  <c r="AL19" i="28"/>
  <c r="AO19" i="28"/>
  <c r="AJ19" i="28"/>
  <c r="AN134" i="28"/>
  <c r="X134" i="28"/>
  <c r="W134" i="28"/>
  <c r="AG134" i="28"/>
  <c r="AI134" i="28"/>
  <c r="AH134" i="28"/>
  <c r="AM175" i="23"/>
  <c r="AB175" i="23"/>
  <c r="Y175" i="23"/>
  <c r="W175" i="23"/>
  <c r="AO175" i="23"/>
  <c r="X175" i="23"/>
  <c r="AG175" i="23"/>
  <c r="AN175" i="23"/>
  <c r="AJ175" i="23"/>
  <c r="AF175" i="23"/>
  <c r="AK175" i="23"/>
  <c r="AM101" i="23"/>
  <c r="AF101" i="23"/>
  <c r="AA101" i="23"/>
  <c r="AO101" i="23"/>
  <c r="AM126" i="23"/>
  <c r="Y126" i="23"/>
  <c r="AC128" i="23"/>
  <c r="AN128" i="23"/>
  <c r="Y128" i="23"/>
  <c r="Z128" i="23"/>
  <c r="AO123" i="23"/>
  <c r="AE123" i="23"/>
  <c r="X123" i="23"/>
  <c r="AL123" i="23"/>
  <c r="AB123" i="23"/>
  <c r="AJ131" i="23"/>
  <c r="AN131" i="23"/>
  <c r="X131" i="23"/>
  <c r="AH131" i="23"/>
  <c r="AG131" i="23"/>
  <c r="AB131" i="23"/>
  <c r="AO131" i="23"/>
  <c r="Y131" i="23"/>
  <c r="AD131" i="23"/>
  <c r="AL131" i="23"/>
  <c r="AC131" i="23"/>
  <c r="AH96" i="28"/>
  <c r="AL96" i="28"/>
  <c r="AG96" i="28"/>
  <c r="AO13" i="23"/>
  <c r="AD13" i="23"/>
  <c r="AJ13" i="23"/>
  <c r="Y68" i="23"/>
  <c r="AJ68" i="23"/>
  <c r="AI68" i="23"/>
  <c r="AD68" i="23"/>
  <c r="AF68" i="23"/>
  <c r="AL138" i="23"/>
  <c r="AF138" i="23"/>
  <c r="AB138" i="23"/>
  <c r="AD138" i="23"/>
  <c r="AN138" i="23"/>
  <c r="AH138" i="23"/>
  <c r="Y138" i="23"/>
  <c r="AG138" i="23"/>
  <c r="W138" i="23"/>
  <c r="Z138" i="23"/>
  <c r="AC138" i="23"/>
  <c r="AM138" i="23"/>
  <c r="AF46" i="28"/>
  <c r="W46" i="28"/>
  <c r="AA46" i="28"/>
  <c r="AN46" i="28"/>
  <c r="AF152" i="28"/>
  <c r="AN152" i="28"/>
  <c r="AJ152" i="28"/>
  <c r="X26" i="28"/>
  <c r="AN26" i="28"/>
  <c r="AM26" i="28"/>
  <c r="AO75" i="23"/>
  <c r="Z75" i="23"/>
  <c r="X75" i="23"/>
  <c r="AE75" i="23"/>
  <c r="AJ75" i="23"/>
  <c r="Y167" i="23"/>
  <c r="AH167" i="23"/>
  <c r="AN167" i="23"/>
  <c r="AC167" i="23"/>
  <c r="AL167" i="23"/>
  <c r="AO167" i="23"/>
  <c r="W167" i="23"/>
  <c r="AI167" i="23"/>
  <c r="AJ167" i="23"/>
  <c r="AK167" i="23"/>
  <c r="AE167" i="23"/>
  <c r="AG167" i="23"/>
  <c r="AF129" i="23"/>
  <c r="X129" i="23"/>
  <c r="AH129" i="23"/>
  <c r="AI129" i="23"/>
  <c r="AE129" i="23"/>
  <c r="AB129" i="23"/>
  <c r="W122" i="28"/>
  <c r="AB122" i="28"/>
  <c r="AK122" i="28"/>
  <c r="AA122" i="28"/>
  <c r="AF122" i="28"/>
  <c r="Z122" i="28"/>
  <c r="Y122" i="28"/>
  <c r="AK30" i="28"/>
  <c r="AL30" i="28"/>
  <c r="AA30" i="28"/>
  <c r="Z30" i="28"/>
  <c r="AI30" i="28"/>
  <c r="AM30" i="28"/>
  <c r="Y30" i="28"/>
  <c r="AN30" i="28"/>
  <c r="AD30" i="28"/>
  <c r="AC30" i="28"/>
  <c r="AE141" i="23"/>
  <c r="AM141" i="23"/>
  <c r="Z141" i="23"/>
  <c r="AL141" i="23"/>
  <c r="AA141" i="23"/>
  <c r="AD141" i="23"/>
  <c r="AN141" i="23"/>
  <c r="AI113" i="23"/>
  <c r="X113" i="23"/>
  <c r="Z113" i="23"/>
  <c r="AO113" i="23"/>
  <c r="AH113" i="23"/>
  <c r="AA113" i="23"/>
  <c r="AE113" i="23"/>
  <c r="AD113" i="23"/>
  <c r="AF113" i="23"/>
  <c r="AJ113" i="23"/>
  <c r="AL113" i="23"/>
  <c r="W113" i="23"/>
  <c r="AE174" i="28"/>
  <c r="AJ174" i="28"/>
  <c r="AD174" i="28"/>
  <c r="AA174" i="28"/>
  <c r="AB174" i="28"/>
  <c r="AM174" i="28"/>
  <c r="X174" i="28"/>
  <c r="AD29" i="28"/>
  <c r="AA29" i="28"/>
  <c r="AK29" i="28"/>
  <c r="X29" i="28"/>
  <c r="AO71" i="23"/>
  <c r="AE71" i="23"/>
  <c r="AE168" i="23"/>
  <c r="AF168" i="23"/>
  <c r="X168" i="23"/>
  <c r="AH168" i="23"/>
  <c r="AN168" i="23"/>
  <c r="AC168" i="23"/>
  <c r="AL168" i="23"/>
  <c r="AJ168" i="23"/>
  <c r="Y168" i="23"/>
  <c r="AO168" i="23"/>
  <c r="AK168" i="23"/>
  <c r="W44" i="23"/>
  <c r="AE44" i="23"/>
  <c r="AB44" i="23"/>
  <c r="AN44" i="23"/>
  <c r="AF44" i="23"/>
  <c r="W121" i="28"/>
  <c r="AH121" i="28"/>
  <c r="AL121" i="28"/>
  <c r="AD30" i="24"/>
  <c r="AI30" i="24"/>
  <c r="W30" i="24"/>
  <c r="AB117" i="24"/>
  <c r="Z117" i="24"/>
  <c r="AE117" i="24"/>
  <c r="AA117" i="24"/>
  <c r="AD117" i="24"/>
  <c r="AG117" i="24"/>
  <c r="AL117" i="24"/>
  <c r="AF117" i="24"/>
  <c r="AJ117" i="24"/>
  <c r="W117" i="24"/>
  <c r="X117" i="24"/>
  <c r="AH117" i="24"/>
  <c r="Y117" i="24"/>
  <c r="AH159" i="24"/>
  <c r="AF159" i="24"/>
  <c r="AM159" i="24"/>
  <c r="AE51" i="24"/>
  <c r="AJ51" i="24"/>
  <c r="AF51" i="24"/>
  <c r="AA51" i="24"/>
  <c r="AB172" i="24"/>
  <c r="X172" i="24"/>
  <c r="AI172" i="24"/>
  <c r="AC172" i="24"/>
  <c r="AK172" i="24"/>
  <c r="AL172" i="24"/>
  <c r="AO172" i="24"/>
  <c r="AA172" i="24"/>
  <c r="AE172" i="24"/>
  <c r="AJ134" i="24"/>
  <c r="AF134" i="24"/>
  <c r="AL134" i="24"/>
  <c r="AH134" i="24"/>
  <c r="AN134" i="24"/>
  <c r="AI134" i="24"/>
  <c r="W134" i="24"/>
  <c r="AM134" i="24"/>
  <c r="AA134" i="24"/>
  <c r="AN80" i="24"/>
  <c r="Y80" i="24"/>
  <c r="AF80" i="24"/>
  <c r="AA80" i="24"/>
  <c r="AN102" i="24"/>
  <c r="Z102" i="24"/>
  <c r="AN135" i="24"/>
  <c r="Y135" i="24"/>
  <c r="AJ135" i="24"/>
  <c r="AO135" i="24"/>
  <c r="AF135" i="24"/>
  <c r="AC135" i="24"/>
  <c r="AK135" i="24"/>
  <c r="Z135" i="24"/>
  <c r="AG135" i="24"/>
  <c r="AA135" i="24"/>
  <c r="AB135" i="24"/>
  <c r="W135" i="24"/>
  <c r="AI135" i="24"/>
  <c r="AA18" i="24"/>
  <c r="AG18" i="24"/>
  <c r="AO18" i="24"/>
  <c r="AE18" i="24"/>
  <c r="AL18" i="24"/>
  <c r="X18" i="24"/>
  <c r="AB18" i="24"/>
  <c r="AD18" i="24"/>
  <c r="Y18" i="24"/>
  <c r="AJ18" i="24"/>
  <c r="AI18" i="24"/>
  <c r="AC18" i="24"/>
  <c r="AN18" i="24"/>
  <c r="AO107" i="24"/>
  <c r="W107" i="24"/>
  <c r="AG107" i="24"/>
  <c r="AM107" i="24"/>
  <c r="AI107" i="24"/>
  <c r="AE107" i="24"/>
  <c r="AB107" i="24"/>
  <c r="AA107" i="24"/>
  <c r="AL107" i="24"/>
  <c r="AG28" i="24"/>
  <c r="AE28" i="24"/>
  <c r="AA28" i="24"/>
  <c r="X28" i="24"/>
  <c r="W28" i="24"/>
  <c r="AO28" i="24"/>
  <c r="AB36" i="24"/>
  <c r="AO70" i="28"/>
  <c r="AA21" i="28"/>
  <c r="AD155" i="23"/>
  <c r="AA27" i="23"/>
  <c r="AG23" i="23"/>
  <c r="AD115" i="40"/>
  <c r="AL115" i="40"/>
  <c r="AH84" i="41"/>
  <c r="Z81" i="40"/>
  <c r="AE76" i="41"/>
  <c r="AL51" i="41"/>
  <c r="X36" i="24"/>
  <c r="AF36" i="24"/>
  <c r="AN36" i="24"/>
  <c r="AN43" i="24"/>
  <c r="AL11" i="24"/>
  <c r="AG85" i="24"/>
  <c r="AH85" i="24"/>
  <c r="AE166" i="24"/>
  <c r="AN122" i="24"/>
  <c r="AA76" i="24"/>
  <c r="AI122" i="24"/>
  <c r="X122" i="24"/>
  <c r="Y136" i="24"/>
  <c r="AJ43" i="24"/>
  <c r="AM40" i="40"/>
  <c r="AG43" i="24"/>
  <c r="AH70" i="24"/>
  <c r="Y137" i="41"/>
  <c r="AK43" i="24"/>
  <c r="AF17" i="42"/>
  <c r="AH43" i="24"/>
  <c r="AJ148" i="40"/>
  <c r="AH100" i="41"/>
  <c r="AJ38" i="24"/>
  <c r="AD36" i="24"/>
  <c r="Y114" i="24"/>
  <c r="Z38" i="24"/>
  <c r="AA38" i="24"/>
  <c r="AI36" i="24"/>
  <c r="AM38" i="24"/>
  <c r="AA36" i="24"/>
  <c r="AB157" i="24"/>
  <c r="AA11" i="24"/>
  <c r="X11" i="24"/>
  <c r="AO116" i="24"/>
  <c r="AD38" i="24"/>
  <c r="AK36" i="24"/>
  <c r="AG116" i="24"/>
  <c r="AF38" i="24"/>
  <c r="AC36" i="24"/>
  <c r="AB38" i="24"/>
  <c r="W36" i="24"/>
  <c r="Z36" i="24"/>
  <c r="AJ136" i="24"/>
  <c r="AF136" i="24"/>
  <c r="X38" i="24"/>
  <c r="Y36" i="24"/>
  <c r="AH157" i="24"/>
  <c r="AK38" i="24"/>
  <c r="AO36" i="24"/>
  <c r="AH38" i="24"/>
  <c r="AG38" i="24"/>
  <c r="AG36" i="24"/>
  <c r="AH136" i="24"/>
  <c r="AE15" i="24"/>
  <c r="AG15" i="24"/>
  <c r="AJ15" i="24"/>
  <c r="AL15" i="24"/>
  <c r="AD22" i="28"/>
  <c r="AD45" i="28"/>
  <c r="AE127" i="28"/>
  <c r="W85" i="28"/>
  <c r="AF155" i="28"/>
  <c r="AC111" i="28"/>
  <c r="AC86" i="23"/>
  <c r="AH82" i="23"/>
  <c r="AK87" i="23"/>
  <c r="AH26" i="23"/>
  <c r="AF103" i="23"/>
  <c r="AE102" i="23"/>
  <c r="AB104" i="23"/>
  <c r="AA110" i="28"/>
  <c r="AC22" i="28"/>
  <c r="AN73" i="28"/>
  <c r="AO22" i="28"/>
  <c r="AE73" i="28"/>
  <c r="AK127" i="28"/>
  <c r="AB116" i="28"/>
  <c r="Y111" i="28"/>
  <c r="AO86" i="23"/>
  <c r="AF18" i="23"/>
  <c r="AN87" i="23"/>
  <c r="AM26" i="23"/>
  <c r="AN107" i="23"/>
  <c r="AK103" i="23"/>
  <c r="AJ57" i="23"/>
  <c r="AA109" i="28"/>
  <c r="AE22" i="28"/>
  <c r="AI87" i="23"/>
  <c r="AJ32" i="28"/>
  <c r="X136" i="28"/>
  <c r="AJ114" i="28"/>
  <c r="AA32" i="28"/>
  <c r="AA155" i="28"/>
  <c r="AC132" i="28"/>
  <c r="AA56" i="28"/>
  <c r="AO43" i="23"/>
  <c r="AD26" i="23"/>
  <c r="AE103" i="23"/>
  <c r="AJ104" i="23"/>
  <c r="Z86" i="23"/>
  <c r="AB106" i="23"/>
  <c r="AO8" i="23"/>
  <c r="AK142" i="23"/>
  <c r="AF177" i="23"/>
  <c r="AL147" i="23"/>
  <c r="AI177" i="23"/>
  <c r="AH60" i="28"/>
  <c r="AA117" i="23"/>
  <c r="X100" i="28"/>
  <c r="AI7" i="28"/>
  <c r="AA116" i="28"/>
  <c r="AC15" i="24"/>
  <c r="AO15" i="24"/>
  <c r="W15" i="24"/>
  <c r="Z110" i="28"/>
  <c r="W22" i="28"/>
  <c r="AB73" i="28"/>
  <c r="X9" i="28"/>
  <c r="AN136" i="28"/>
  <c r="AB127" i="28"/>
  <c r="Z36" i="28"/>
  <c r="AC56" i="23"/>
  <c r="AN112" i="23"/>
  <c r="W18" i="23"/>
  <c r="AO87" i="23"/>
  <c r="AG26" i="23"/>
  <c r="AB91" i="23"/>
  <c r="AF57" i="23"/>
  <c r="AN109" i="28"/>
  <c r="AJ22" i="28"/>
  <c r="AA73" i="28"/>
  <c r="AB111" i="28"/>
  <c r="AE18" i="23"/>
  <c r="AG109" i="28"/>
  <c r="AN45" i="28"/>
  <c r="W9" i="28"/>
  <c r="AG136" i="28"/>
  <c r="AN132" i="28"/>
  <c r="AH18" i="23"/>
  <c r="AD87" i="23"/>
  <c r="AN59" i="23"/>
  <c r="AI57" i="23"/>
  <c r="AL110" i="28"/>
  <c r="AH22" i="28"/>
  <c r="AA18" i="23"/>
  <c r="AF136" i="28"/>
  <c r="X114" i="28"/>
  <c r="AH73" i="28"/>
  <c r="X33" i="28"/>
  <c r="AO103" i="23"/>
  <c r="AB56" i="28"/>
  <c r="AB86" i="23"/>
  <c r="AN26" i="23"/>
  <c r="Y102" i="23"/>
  <c r="AO136" i="28"/>
  <c r="AM147" i="23"/>
  <c r="AI123" i="28"/>
  <c r="AJ107" i="23"/>
  <c r="AF147" i="23"/>
  <c r="AD147" i="23"/>
  <c r="AF56" i="28"/>
  <c r="W177" i="23"/>
  <c r="X177" i="23"/>
  <c r="Z57" i="23"/>
  <c r="AL109" i="28"/>
  <c r="Z73" i="28"/>
  <c r="AA136" i="28"/>
  <c r="AA127" i="28"/>
  <c r="AG36" i="28"/>
  <c r="AI58" i="24"/>
  <c r="AH8" i="23"/>
  <c r="AJ18" i="23"/>
  <c r="AG87" i="23"/>
  <c r="AD107" i="23"/>
  <c r="AM103" i="23"/>
  <c r="AF102" i="23"/>
  <c r="AN56" i="28"/>
  <c r="AB22" i="28"/>
  <c r="AL73" i="28"/>
  <c r="AD18" i="23"/>
  <c r="AM22" i="28"/>
  <c r="AJ73" i="28"/>
  <c r="AL136" i="28"/>
  <c r="Z127" i="28"/>
  <c r="Y132" i="28"/>
  <c r="AJ82" i="23"/>
  <c r="AO18" i="23"/>
  <c r="AC171" i="23"/>
  <c r="AM102" i="23"/>
  <c r="AK22" i="28"/>
  <c r="AG18" i="23"/>
  <c r="AK136" i="28"/>
  <c r="AE114" i="28"/>
  <c r="AC114" i="28"/>
  <c r="AO45" i="28"/>
  <c r="AF132" i="28"/>
  <c r="Y103" i="23"/>
  <c r="AJ56" i="28"/>
  <c r="X8" i="23"/>
  <c r="AM57" i="23"/>
  <c r="Y18" i="23"/>
  <c r="AI26" i="23"/>
  <c r="W103" i="23"/>
  <c r="AH132" i="28"/>
  <c r="AB136" i="28"/>
  <c r="AD106" i="23"/>
  <c r="AJ106" i="23"/>
  <c r="Y171" i="23"/>
  <c r="AK74" i="23"/>
  <c r="AM57" i="24"/>
  <c r="AI165" i="24"/>
  <c r="AK165" i="24"/>
  <c r="AG57" i="24"/>
  <c r="Z165" i="24"/>
  <c r="AL165" i="24"/>
  <c r="AA166" i="24"/>
  <c r="AG122" i="24"/>
  <c r="AH168" i="24"/>
  <c r="AD166" i="24"/>
  <c r="AE149" i="24"/>
  <c r="AM166" i="24"/>
  <c r="AF122" i="24"/>
  <c r="Z168" i="24"/>
  <c r="X144" i="24"/>
  <c r="AN72" i="24"/>
  <c r="AG166" i="24"/>
  <c r="AO122" i="24"/>
  <c r="AL166" i="24"/>
  <c r="AH166" i="24"/>
  <c r="W144" i="24"/>
  <c r="AI166" i="24"/>
  <c r="Y122" i="24"/>
  <c r="AH72" i="24"/>
  <c r="AN166" i="24"/>
  <c r="AL122" i="24"/>
  <c r="AO144" i="24"/>
  <c r="X166" i="24"/>
  <c r="Y150" i="42"/>
  <c r="AM85" i="24"/>
  <c r="AO85" i="24"/>
  <c r="AB85" i="24"/>
  <c r="W85" i="24"/>
  <c r="Y85" i="24"/>
  <c r="AF85" i="24"/>
  <c r="AN85" i="24"/>
  <c r="X85" i="24"/>
  <c r="AK85" i="24"/>
  <c r="AA85" i="24"/>
  <c r="AC85" i="24"/>
  <c r="AJ85" i="24"/>
  <c r="AD85" i="24"/>
  <c r="AC70" i="24"/>
  <c r="AK70" i="24"/>
  <c r="Z70" i="24"/>
  <c r="AF70" i="24"/>
  <c r="AB70" i="24"/>
  <c r="AA70" i="24"/>
  <c r="X70" i="24"/>
  <c r="AN70" i="24"/>
  <c r="AL70" i="24"/>
  <c r="W70" i="24"/>
  <c r="AO70" i="24"/>
  <c r="AJ70" i="24"/>
  <c r="AG70" i="24"/>
  <c r="AD43" i="24"/>
  <c r="AE43" i="24"/>
  <c r="Y43" i="24"/>
  <c r="X43" i="24"/>
  <c r="AI43" i="24"/>
  <c r="AO43" i="24"/>
  <c r="AL43" i="24"/>
  <c r="W43" i="24"/>
  <c r="AM43" i="24"/>
  <c r="AC5" i="24"/>
  <c r="Z5" i="24"/>
  <c r="AM5" i="24"/>
  <c r="AD11" i="24"/>
  <c r="AE11" i="24"/>
  <c r="AI161" i="24"/>
  <c r="Y161" i="24"/>
  <c r="AE119" i="42"/>
  <c r="AF43" i="24"/>
  <c r="AL136" i="24"/>
  <c r="AB43" i="24"/>
  <c r="AC43" i="24"/>
  <c r="AI70" i="24"/>
  <c r="AL85" i="24"/>
  <c r="AI85" i="24"/>
  <c r="Y40" i="40"/>
  <c r="AF119" i="42"/>
  <c r="AK59" i="40"/>
  <c r="Y70" i="24"/>
  <c r="AE70" i="24"/>
  <c r="AD51" i="41"/>
  <c r="Z168" i="42"/>
  <c r="AL168" i="42"/>
  <c r="AK83" i="42"/>
  <c r="AH83" i="42"/>
  <c r="AI170" i="42"/>
  <c r="AO170" i="42"/>
  <c r="AI53" i="42"/>
  <c r="AE53" i="42"/>
  <c r="AG111" i="42"/>
  <c r="AD111" i="42"/>
  <c r="Y111" i="42"/>
  <c r="AN111" i="42"/>
  <c r="AE111" i="42"/>
  <c r="AA92" i="42"/>
  <c r="Z92" i="42"/>
  <c r="AB92" i="42"/>
  <c r="AE155" i="42"/>
  <c r="X155" i="42"/>
  <c r="AN76" i="42"/>
  <c r="W76" i="42"/>
  <c r="Z76" i="42"/>
  <c r="AO76" i="42"/>
  <c r="W87" i="42"/>
  <c r="AE87" i="42"/>
  <c r="AN87" i="42"/>
  <c r="AK87" i="42"/>
  <c r="W94" i="42"/>
  <c r="AG94" i="42"/>
  <c r="AJ94" i="42"/>
  <c r="AO17" i="42"/>
  <c r="X17" i="42"/>
  <c r="AL17" i="42"/>
  <c r="Y17" i="42"/>
  <c r="AJ17" i="42"/>
  <c r="AE17" i="42"/>
  <c r="AC17" i="42"/>
  <c r="AO40" i="40"/>
  <c r="AD40" i="40"/>
  <c r="W40" i="40"/>
  <c r="AC40" i="40"/>
  <c r="AH40" i="40"/>
  <c r="X40" i="40"/>
  <c r="AE40" i="40"/>
  <c r="AJ40" i="40"/>
  <c r="AL40" i="40"/>
  <c r="AN40" i="40"/>
  <c r="AK40" i="40"/>
  <c r="AB106" i="40"/>
  <c r="AJ106" i="40"/>
  <c r="AI106" i="40"/>
  <c r="AE115" i="40"/>
  <c r="AA115" i="40"/>
  <c r="AA57" i="40"/>
  <c r="AB57" i="40"/>
  <c r="AG53" i="40"/>
  <c r="AK53" i="40"/>
  <c r="AK148" i="40"/>
  <c r="AA148" i="40"/>
  <c r="Z20" i="42"/>
  <c r="Y20" i="42"/>
  <c r="AG20" i="42"/>
  <c r="AJ131" i="42"/>
  <c r="AN131" i="42"/>
  <c r="AB151" i="42"/>
  <c r="AK151" i="42"/>
  <c r="AJ151" i="42"/>
  <c r="AH157" i="42"/>
  <c r="AB157" i="42"/>
  <c r="X157" i="42"/>
  <c r="Y113" i="42"/>
  <c r="AB113" i="42"/>
  <c r="AI113" i="42"/>
  <c r="AH113" i="42"/>
  <c r="AK98" i="42"/>
  <c r="W98" i="42"/>
  <c r="AH114" i="42"/>
  <c r="AG114" i="42"/>
  <c r="AJ114" i="42"/>
  <c r="AE95" i="42"/>
  <c r="AC95" i="42"/>
  <c r="AO95" i="42"/>
  <c r="AI70" i="40"/>
  <c r="W70" i="40"/>
  <c r="AA70" i="40"/>
  <c r="AD9" i="40"/>
  <c r="AK9" i="40"/>
  <c r="AJ107" i="40"/>
  <c r="X107" i="40"/>
  <c r="AE107" i="40"/>
  <c r="AC107" i="40"/>
  <c r="Z107" i="40"/>
  <c r="AN107" i="40"/>
  <c r="AJ20" i="40"/>
  <c r="AO20" i="40"/>
  <c r="Y74" i="40"/>
  <c r="AJ74" i="40"/>
  <c r="AN11" i="40"/>
  <c r="AF11" i="40"/>
  <c r="AE11" i="40"/>
  <c r="AA113" i="40"/>
  <c r="AG113" i="40"/>
  <c r="AL100" i="41"/>
  <c r="AM100" i="41"/>
  <c r="W100" i="41"/>
  <c r="Y100" i="41"/>
  <c r="AJ75" i="41"/>
  <c r="AC75" i="41"/>
  <c r="AM137" i="41"/>
  <c r="AB137" i="41"/>
  <c r="AA137" i="41"/>
  <c r="AK137" i="41"/>
  <c r="AD137" i="41"/>
  <c r="X137" i="41"/>
  <c r="AF137" i="41"/>
  <c r="AM112" i="41"/>
  <c r="AF112" i="41"/>
  <c r="AA112" i="41"/>
  <c r="AD112" i="41"/>
  <c r="AJ112" i="41"/>
  <c r="AH112" i="41"/>
  <c r="AI112" i="41"/>
  <c r="AO112" i="41"/>
  <c r="AG87" i="41"/>
  <c r="X87" i="41"/>
  <c r="AA87" i="41"/>
  <c r="AH87" i="41"/>
  <c r="Y87" i="41"/>
  <c r="Z117" i="41"/>
  <c r="AL117" i="41"/>
  <c r="Y92" i="41"/>
  <c r="AE92" i="41"/>
  <c r="AJ92" i="41"/>
  <c r="AE67" i="41"/>
  <c r="AF67" i="41"/>
  <c r="AN67" i="41"/>
  <c r="W119" i="40"/>
  <c r="AD119" i="40"/>
  <c r="AK98" i="40"/>
  <c r="AA98" i="40"/>
  <c r="Z98" i="40"/>
  <c r="AM98" i="40"/>
  <c r="X60" i="40"/>
  <c r="AI60" i="40"/>
  <c r="AN60" i="40"/>
  <c r="AD60" i="40"/>
  <c r="AC59" i="41"/>
  <c r="Z59" i="41"/>
  <c r="AK59" i="41"/>
  <c r="AI88" i="41"/>
  <c r="AJ88" i="41"/>
  <c r="AC121" i="41"/>
  <c r="AJ121" i="41"/>
  <c r="AH121" i="41"/>
  <c r="AA121" i="41"/>
  <c r="AK121" i="41"/>
  <c r="AH96" i="41"/>
  <c r="Y96" i="41"/>
  <c r="AJ96" i="41"/>
  <c r="AO96" i="41"/>
  <c r="AN71" i="41"/>
  <c r="AK71" i="41"/>
  <c r="AJ71" i="41"/>
  <c r="AC71" i="41"/>
  <c r="X136" i="41"/>
  <c r="AL136" i="41"/>
  <c r="W136" i="41"/>
  <c r="AF136" i="41"/>
  <c r="AO101" i="41"/>
  <c r="AE101" i="41"/>
  <c r="X101" i="41"/>
  <c r="AJ101" i="41"/>
  <c r="Y101" i="41"/>
  <c r="AA101" i="41"/>
  <c r="AJ76" i="41"/>
  <c r="AK76" i="41"/>
  <c r="AM76" i="41"/>
  <c r="AB76" i="41"/>
  <c r="AI76" i="41"/>
  <c r="AA76" i="41"/>
  <c r="W76" i="41"/>
  <c r="AD76" i="41"/>
  <c r="AG51" i="41"/>
  <c r="Y51" i="41"/>
  <c r="AN51" i="41"/>
  <c r="AI51" i="41"/>
  <c r="AH51" i="41"/>
  <c r="AF51" i="41"/>
  <c r="W51" i="41"/>
  <c r="AM81" i="40"/>
  <c r="AJ81" i="40"/>
  <c r="AC33" i="40"/>
  <c r="AE33" i="40"/>
  <c r="AB33" i="40"/>
  <c r="AN33" i="40"/>
  <c r="AM33" i="40"/>
  <c r="AH33" i="40"/>
  <c r="AL33" i="40"/>
  <c r="AA67" i="40"/>
  <c r="AJ67" i="40"/>
  <c r="AF165" i="40"/>
  <c r="Z165" i="40"/>
  <c r="AA2" i="41"/>
  <c r="AN2" i="41"/>
  <c r="AJ2" i="41"/>
  <c r="Z175" i="41"/>
  <c r="W175" i="41"/>
  <c r="AI175" i="41"/>
  <c r="AN175" i="41"/>
  <c r="AD175" i="41"/>
  <c r="AG175" i="41"/>
  <c r="Y175" i="41"/>
  <c r="AM175" i="41"/>
  <c r="AA41" i="41"/>
  <c r="AO41" i="41"/>
  <c r="X41" i="41"/>
  <c r="AC50" i="41"/>
  <c r="AM50" i="41"/>
  <c r="W21" i="41"/>
  <c r="AE21" i="41"/>
  <c r="Y21" i="41"/>
  <c r="AO158" i="41"/>
  <c r="AE158" i="41"/>
  <c r="AH25" i="40"/>
  <c r="W25" i="40"/>
  <c r="AN25" i="40"/>
  <c r="AD108" i="41"/>
  <c r="AN153" i="41"/>
  <c r="AE153" i="41"/>
  <c r="AD91" i="41"/>
  <c r="W141" i="41"/>
  <c r="AB141" i="41"/>
  <c r="AI72" i="40"/>
  <c r="AC153" i="41"/>
  <c r="AG116" i="41"/>
  <c r="AH103" i="41"/>
  <c r="AO25" i="40"/>
  <c r="AD25" i="40"/>
  <c r="X25" i="40"/>
  <c r="AG25" i="40"/>
  <c r="AL91" i="41"/>
  <c r="AB66" i="41"/>
  <c r="AE127" i="40"/>
  <c r="Y141" i="41"/>
  <c r="AG141" i="41"/>
  <c r="AN72" i="40"/>
  <c r="Z153" i="41"/>
  <c r="AA116" i="41"/>
  <c r="AM152" i="41"/>
  <c r="AE25" i="40"/>
  <c r="AC25" i="40"/>
  <c r="AI25" i="40"/>
  <c r="X153" i="41"/>
  <c r="AF91" i="41"/>
  <c r="AI141" i="41"/>
  <c r="AL72" i="40"/>
  <c r="Z72" i="40"/>
  <c r="AB116" i="41"/>
  <c r="AO166" i="24"/>
  <c r="AA49" i="24"/>
  <c r="AM139" i="28"/>
  <c r="AH103" i="28"/>
  <c r="W54" i="23"/>
  <c r="AK80" i="28"/>
  <c r="AC29" i="24"/>
  <c r="AF57" i="28"/>
  <c r="AB34" i="28"/>
  <c r="AN117" i="28"/>
  <c r="AC117" i="28"/>
  <c r="Z61" i="24"/>
  <c r="AJ49" i="24"/>
  <c r="X159" i="23"/>
  <c r="X149" i="24"/>
  <c r="AN55" i="23"/>
  <c r="AD103" i="28"/>
  <c r="AL121" i="24"/>
  <c r="AJ144" i="24"/>
  <c r="AD67" i="23"/>
  <c r="AH121" i="24"/>
  <c r="AI144" i="24"/>
  <c r="AO121" i="24"/>
  <c r="AK72" i="24"/>
  <c r="AI121" i="24"/>
  <c r="AD121" i="24"/>
  <c r="AH144" i="24"/>
  <c r="AE72" i="24"/>
  <c r="AF57" i="24"/>
  <c r="AM144" i="24"/>
  <c r="AD19" i="24"/>
  <c r="AC144" i="24"/>
  <c r="AF72" i="24"/>
  <c r="AK57" i="24"/>
  <c r="AF144" i="24"/>
  <c r="Z144" i="24"/>
  <c r="AH76" i="24"/>
  <c r="AD61" i="24"/>
  <c r="AO61" i="24"/>
  <c r="Z76" i="24"/>
  <c r="AK61" i="24"/>
  <c r="AN76" i="24"/>
  <c r="AC65" i="24"/>
  <c r="AB76" i="24"/>
  <c r="Y76" i="24"/>
  <c r="AG165" i="24"/>
  <c r="AH165" i="24"/>
  <c r="AF165" i="24"/>
  <c r="AB165" i="24"/>
  <c r="AD165" i="24"/>
  <c r="AO165" i="24"/>
  <c r="X165" i="24"/>
  <c r="AE165" i="24"/>
  <c r="AC165" i="24"/>
  <c r="AM165" i="24"/>
  <c r="W165" i="24"/>
  <c r="AG76" i="24"/>
  <c r="AJ76" i="24"/>
  <c r="AL76" i="24"/>
  <c r="AO76" i="24"/>
  <c r="AK76" i="24"/>
  <c r="AI76" i="24"/>
  <c r="AJ29" i="24"/>
  <c r="AH29" i="24"/>
  <c r="AA29" i="24"/>
  <c r="AE29" i="24"/>
  <c r="AI29" i="24"/>
  <c r="AO29" i="24"/>
  <c r="Z29" i="24"/>
  <c r="Z160" i="28"/>
  <c r="AM160" i="28"/>
  <c r="AM51" i="28"/>
  <c r="AK51" i="28"/>
  <c r="X149" i="23"/>
  <c r="AM149" i="23"/>
  <c r="AF42" i="28"/>
  <c r="AJ42" i="28"/>
  <c r="AK118" i="23"/>
  <c r="AC118" i="23"/>
  <c r="AL88" i="23"/>
  <c r="AM88" i="23"/>
  <c r="AC161" i="28"/>
  <c r="AK161" i="28"/>
  <c r="AC136" i="23"/>
  <c r="Z136" i="23"/>
  <c r="Z94" i="28"/>
  <c r="Y94" i="28"/>
  <c r="X80" i="23"/>
  <c r="Z80" i="23"/>
  <c r="AI160" i="23"/>
  <c r="AB160" i="23"/>
  <c r="AM164" i="24"/>
  <c r="AD164" i="24"/>
  <c r="W76" i="24"/>
  <c r="AJ83" i="24"/>
  <c r="AO83" i="24"/>
  <c r="AG83" i="24"/>
  <c r="X121" i="24"/>
  <c r="Y121" i="24"/>
  <c r="AO23" i="28"/>
  <c r="X23" i="28"/>
  <c r="AF23" i="28"/>
  <c r="AJ114" i="23"/>
  <c r="AH114" i="23"/>
  <c r="AA67" i="28"/>
  <c r="AJ67" i="28"/>
  <c r="AN67" i="28"/>
  <c r="AF97" i="28"/>
  <c r="AD97" i="28"/>
  <c r="AL70" i="23"/>
  <c r="AG70" i="23"/>
  <c r="AD170" i="23"/>
  <c r="AA170" i="23"/>
  <c r="AO72" i="28"/>
  <c r="AG72" i="28"/>
  <c r="AF72" i="23"/>
  <c r="AJ72" i="23"/>
  <c r="W154" i="23"/>
  <c r="AC154" i="23"/>
  <c r="AK154" i="23"/>
  <c r="W33" i="28"/>
  <c r="AF33" i="28"/>
  <c r="AA133" i="28"/>
  <c r="AJ133" i="28"/>
  <c r="AI133" i="28"/>
  <c r="AF90" i="23"/>
  <c r="AK90" i="23"/>
  <c r="AJ90" i="23"/>
  <c r="X61" i="23"/>
  <c r="AF61" i="23"/>
  <c r="AD98" i="28"/>
  <c r="Y98" i="28"/>
  <c r="AG98" i="28"/>
  <c r="AF98" i="28"/>
  <c r="AC76" i="24"/>
  <c r="AM76" i="24"/>
  <c r="X76" i="24"/>
  <c r="AK29" i="24"/>
  <c r="AD76" i="24"/>
  <c r="AA144" i="24"/>
  <c r="AF76" i="24"/>
  <c r="AI102" i="23"/>
  <c r="AH136" i="28"/>
  <c r="AI136" i="28"/>
  <c r="AL60" i="28"/>
  <c r="AE74" i="28"/>
  <c r="AM58" i="24"/>
  <c r="Y56" i="28"/>
  <c r="Z56" i="28"/>
  <c r="AJ58" i="24"/>
  <c r="AD117" i="23"/>
  <c r="AO26" i="23"/>
  <c r="AB26" i="23"/>
  <c r="AJ26" i="23"/>
  <c r="AJ102" i="23"/>
  <c r="AN171" i="23"/>
  <c r="AK114" i="28"/>
  <c r="AN103" i="23"/>
  <c r="Z103" i="23"/>
  <c r="AL107" i="23"/>
  <c r="AL86" i="23"/>
  <c r="Y107" i="23"/>
  <c r="W86" i="23"/>
  <c r="Z15" i="24"/>
  <c r="AC106" i="23"/>
  <c r="AG107" i="23"/>
  <c r="AA15" i="24"/>
  <c r="AF107" i="23"/>
  <c r="AL103" i="23"/>
  <c r="AD15" i="24"/>
  <c r="AK153" i="24"/>
  <c r="AH56" i="23"/>
  <c r="AF74" i="23"/>
  <c r="AG32" i="28"/>
  <c r="AD58" i="24"/>
  <c r="AA57" i="23"/>
  <c r="AM60" i="28"/>
  <c r="AK146" i="28"/>
  <c r="AB102" i="23"/>
  <c r="AD32" i="28"/>
  <c r="AE136" i="28"/>
  <c r="Z136" i="28"/>
  <c r="Y136" i="28"/>
  <c r="AO155" i="28"/>
  <c r="Z155" i="28"/>
  <c r="AH56" i="28"/>
  <c r="AK58" i="24"/>
  <c r="Z26" i="23"/>
  <c r="AM136" i="28"/>
  <c r="AJ132" i="28"/>
  <c r="AB132" i="28"/>
  <c r="AO132" i="28"/>
  <c r="AA86" i="23"/>
  <c r="AN153" i="24"/>
  <c r="Z153" i="24"/>
  <c r="AB15" i="24"/>
  <c r="AH58" i="24"/>
  <c r="Z97" i="24"/>
  <c r="AA114" i="28"/>
  <c r="AE97" i="24"/>
  <c r="AE59" i="23"/>
  <c r="AA25" i="23"/>
  <c r="AF40" i="40"/>
  <c r="AO84" i="41"/>
  <c r="AK84" i="41"/>
  <c r="AB153" i="41"/>
  <c r="AI74" i="40"/>
  <c r="AL101" i="41"/>
  <c r="W84" i="41"/>
  <c r="AM17" i="42"/>
  <c r="AO21" i="41"/>
  <c r="AC101" i="41"/>
  <c r="AN117" i="41"/>
  <c r="X112" i="41"/>
  <c r="Y157" i="42"/>
  <c r="AL24" i="40"/>
  <c r="AE175" i="41"/>
  <c r="AF175" i="41"/>
  <c r="AL175" i="41"/>
  <c r="AM115" i="40"/>
  <c r="AO92" i="41"/>
  <c r="AD67" i="41"/>
  <c r="AI2" i="41"/>
  <c r="AH98" i="40"/>
  <c r="Y98" i="40"/>
  <c r="AI66" i="41"/>
  <c r="AN70" i="40"/>
  <c r="AO133" i="40"/>
  <c r="Z94" i="42"/>
  <c r="Y115" i="40"/>
  <c r="AB70" i="40"/>
  <c r="AI100" i="41"/>
  <c r="W153" i="41"/>
  <c r="AO11" i="40"/>
  <c r="Y11" i="40"/>
  <c r="AN127" i="40"/>
  <c r="W59" i="41"/>
  <c r="AB59" i="41"/>
  <c r="X51" i="41"/>
  <c r="AK51" i="41"/>
  <c r="AJ51" i="41"/>
  <c r="AG12" i="40"/>
  <c r="AC137" i="41"/>
  <c r="AN137" i="41"/>
  <c r="AO137" i="41"/>
  <c r="Z137" i="41"/>
  <c r="AM87" i="42"/>
  <c r="AN87" i="41"/>
  <c r="AL87" i="41"/>
  <c r="AI87" i="41"/>
  <c r="AO67" i="40"/>
  <c r="AN141" i="41"/>
  <c r="AA141" i="41"/>
  <c r="AJ141" i="41"/>
  <c r="AJ92" i="42"/>
  <c r="AO76" i="41"/>
  <c r="AN76" i="41"/>
  <c r="Y76" i="41"/>
  <c r="X76" i="41"/>
  <c r="Y41" i="41"/>
  <c r="AH155" i="42"/>
  <c r="AD72" i="40"/>
  <c r="AC72" i="40"/>
  <c r="AG72" i="40"/>
  <c r="W60" i="40"/>
  <c r="AL151" i="42"/>
  <c r="W151" i="42"/>
  <c r="X111" i="42"/>
  <c r="AL111" i="42"/>
  <c r="AM113" i="40"/>
  <c r="AJ21" i="41"/>
  <c r="Z74" i="40"/>
  <c r="AO153" i="41"/>
  <c r="Z84" i="41"/>
  <c r="AH101" i="41"/>
  <c r="AB101" i="41"/>
  <c r="AN17" i="42"/>
  <c r="AL107" i="40"/>
  <c r="AI107" i="40"/>
  <c r="AH20" i="40"/>
  <c r="W59" i="40"/>
  <c r="Z116" i="41"/>
  <c r="X76" i="42"/>
  <c r="AB31" i="40"/>
  <c r="AG121" i="41"/>
  <c r="AK157" i="42"/>
  <c r="AJ157" i="42"/>
  <c r="AO136" i="41"/>
  <c r="AO121" i="41"/>
  <c r="AI121" i="41"/>
  <c r="AE121" i="41"/>
  <c r="AO9" i="40"/>
  <c r="AL20" i="40"/>
  <c r="AN59" i="40"/>
  <c r="AB96" i="41"/>
  <c r="AA168" i="42"/>
  <c r="X168" i="42"/>
  <c r="AB103" i="41"/>
  <c r="Z115" i="40"/>
  <c r="Z106" i="40"/>
  <c r="AH95" i="42"/>
  <c r="W31" i="40"/>
  <c r="AB87" i="41"/>
  <c r="AK60" i="40"/>
  <c r="AH53" i="40"/>
  <c r="AD29" i="41"/>
  <c r="AN74" i="40"/>
  <c r="AK101" i="41"/>
  <c r="AG40" i="40"/>
  <c r="AA40" i="40"/>
  <c r="Z33" i="40"/>
  <c r="Z40" i="40"/>
  <c r="W112" i="41"/>
  <c r="AA153" i="41"/>
  <c r="AG74" i="40"/>
  <c r="AD17" i="42"/>
  <c r="AH17" i="42"/>
  <c r="W101" i="41"/>
  <c r="AM101" i="41"/>
  <c r="AC84" i="41"/>
  <c r="AL84" i="41"/>
  <c r="AD74" i="40"/>
  <c r="AD101" i="41"/>
  <c r="AO157" i="42"/>
  <c r="X24" i="40"/>
  <c r="AK175" i="41"/>
  <c r="AO175" i="41"/>
  <c r="AA92" i="41"/>
  <c r="Z54" i="40"/>
  <c r="AE98" i="40"/>
  <c r="AC66" i="41"/>
  <c r="AF24" i="40"/>
  <c r="AC133" i="40"/>
  <c r="AE136" i="41"/>
  <c r="AL41" i="41"/>
  <c r="AI11" i="40"/>
  <c r="AH11" i="40"/>
  <c r="AH59" i="41"/>
  <c r="Z51" i="41"/>
  <c r="AA51" i="41"/>
  <c r="AI137" i="41"/>
  <c r="AL137" i="41"/>
  <c r="AJ137" i="41"/>
  <c r="AA87" i="42"/>
  <c r="AH87" i="42"/>
  <c r="AC87" i="41"/>
  <c r="AK87" i="41"/>
  <c r="Z87" i="41"/>
  <c r="AI67" i="40"/>
  <c r="AC141" i="41"/>
  <c r="AO141" i="41"/>
  <c r="AM92" i="42"/>
  <c r="AG92" i="42"/>
  <c r="AH76" i="41"/>
  <c r="AG76" i="41"/>
  <c r="AL76" i="41"/>
  <c r="AK72" i="40"/>
  <c r="AJ72" i="40"/>
  <c r="AE151" i="42"/>
  <c r="AK111" i="42"/>
  <c r="AO111" i="42"/>
  <c r="AE74" i="40"/>
  <c r="Y153" i="41"/>
  <c r="AI84" i="41"/>
  <c r="AF101" i="41"/>
  <c r="AO107" i="40"/>
  <c r="AM20" i="40"/>
  <c r="AF31" i="40"/>
  <c r="AM96" i="41"/>
  <c r="W157" i="42"/>
  <c r="X20" i="42"/>
  <c r="AJ20" i="42"/>
  <c r="AA20" i="42"/>
  <c r="AK31" i="40"/>
  <c r="AB16" i="41"/>
  <c r="AB81" i="40"/>
  <c r="AM101" i="42"/>
  <c r="AE101" i="42"/>
  <c r="AM43" i="42"/>
  <c r="AN43" i="42"/>
  <c r="AA111" i="42"/>
  <c r="Z111" i="42"/>
  <c r="AH111" i="42"/>
  <c r="W111" i="42"/>
  <c r="AD119" i="42"/>
  <c r="AL119" i="42"/>
  <c r="AL155" i="42"/>
  <c r="AM155" i="42"/>
  <c r="W155" i="42"/>
  <c r="AG76" i="42"/>
  <c r="AI76" i="42"/>
  <c r="AL76" i="42"/>
  <c r="AD76" i="42"/>
  <c r="AB76" i="42"/>
  <c r="AC94" i="42"/>
  <c r="X94" i="42"/>
  <c r="AK94" i="42"/>
  <c r="AB17" i="42"/>
  <c r="AI17" i="42"/>
  <c r="AG115" i="40"/>
  <c r="AI115" i="40"/>
  <c r="AJ115" i="40"/>
  <c r="Z57" i="40"/>
  <c r="AO57" i="40"/>
  <c r="Y57" i="40"/>
  <c r="AD53" i="40"/>
  <c r="AA53" i="40"/>
  <c r="AM53" i="40"/>
  <c r="AF53" i="40"/>
  <c r="Y53" i="40"/>
  <c r="AJ53" i="40"/>
  <c r="AG148" i="40"/>
  <c r="AL148" i="40"/>
  <c r="AF148" i="40"/>
  <c r="W148" i="40"/>
  <c r="AE148" i="40"/>
  <c r="AI148" i="40"/>
  <c r="AN148" i="40"/>
  <c r="AM20" i="42"/>
  <c r="AC20" i="42"/>
  <c r="AN20" i="42"/>
  <c r="AE20" i="42"/>
  <c r="AD20" i="42"/>
  <c r="AH20" i="42"/>
  <c r="AO20" i="42"/>
  <c r="AA41" i="42"/>
  <c r="AD41" i="42"/>
  <c r="AN41" i="42"/>
  <c r="X41" i="42"/>
  <c r="AK41" i="42"/>
  <c r="AG41" i="42"/>
  <c r="AH41" i="42"/>
  <c r="AC41" i="42"/>
  <c r="Y41" i="42"/>
  <c r="W41" i="42"/>
  <c r="AL41" i="42"/>
  <c r="AE131" i="42"/>
  <c r="Y131" i="42"/>
  <c r="AO131" i="42"/>
  <c r="X131" i="42"/>
  <c r="Z131" i="42"/>
  <c r="W131" i="42"/>
  <c r="AG168" i="42"/>
  <c r="AJ168" i="42"/>
  <c r="AI168" i="42"/>
  <c r="AM168" i="42"/>
  <c r="AN168" i="42"/>
  <c r="AC168" i="42"/>
  <c r="AA151" i="42"/>
  <c r="AD151" i="42"/>
  <c r="AH151" i="42"/>
  <c r="Y151" i="42"/>
  <c r="Z151" i="42"/>
  <c r="AM151" i="42"/>
  <c r="Z157" i="42"/>
  <c r="AA157" i="42"/>
  <c r="AE157" i="42"/>
  <c r="AD157" i="42"/>
  <c r="AF157" i="42"/>
  <c r="AL157" i="42"/>
  <c r="AG113" i="42"/>
  <c r="AE113" i="42"/>
  <c r="AO98" i="42"/>
  <c r="AE98" i="42"/>
  <c r="Z98" i="42"/>
  <c r="AL114" i="42"/>
  <c r="AN114" i="42"/>
  <c r="AF114" i="42"/>
  <c r="W114" i="42"/>
  <c r="AA95" i="42"/>
  <c r="X95" i="42"/>
  <c r="AB95" i="42"/>
  <c r="AJ95" i="42"/>
  <c r="AD95" i="42"/>
  <c r="AN95" i="42"/>
  <c r="X70" i="40"/>
  <c r="AD70" i="40"/>
  <c r="AG70" i="40"/>
  <c r="W46" i="40"/>
  <c r="AL46" i="40"/>
  <c r="AA9" i="40"/>
  <c r="AF9" i="40"/>
  <c r="AC9" i="40"/>
  <c r="AL9" i="40"/>
  <c r="AA107" i="40"/>
  <c r="Y107" i="40"/>
  <c r="AG107" i="40"/>
  <c r="AM107" i="40"/>
  <c r="AH107" i="40"/>
  <c r="AF107" i="40"/>
  <c r="Y31" i="40"/>
  <c r="AJ31" i="40"/>
  <c r="AD31" i="40"/>
  <c r="AN31" i="40"/>
  <c r="AG31" i="40"/>
  <c r="AD20" i="40"/>
  <c r="AK20" i="40"/>
  <c r="AC20" i="40"/>
  <c r="W20" i="40"/>
  <c r="AC74" i="40"/>
  <c r="AB74" i="40"/>
  <c r="AL74" i="40"/>
  <c r="AK74" i="40"/>
  <c r="AO74" i="40"/>
  <c r="AF59" i="40"/>
  <c r="Y59" i="40"/>
  <c r="X59" i="40"/>
  <c r="AE59" i="40"/>
  <c r="AL59" i="40"/>
  <c r="Z136" i="40"/>
  <c r="AI136" i="40"/>
  <c r="AC136" i="40"/>
  <c r="AH136" i="40"/>
  <c r="AF136" i="40"/>
  <c r="AE136" i="40"/>
  <c r="AM136" i="40"/>
  <c r="AM125" i="41"/>
  <c r="AD125" i="41"/>
  <c r="Z100" i="41"/>
  <c r="AD100" i="41"/>
  <c r="AC100" i="41"/>
  <c r="AE100" i="41"/>
  <c r="AK100" i="41"/>
  <c r="AB100" i="41"/>
  <c r="AN100" i="41"/>
  <c r="AF100" i="41"/>
  <c r="AN75" i="41"/>
  <c r="AL75" i="41"/>
  <c r="Y120" i="41"/>
  <c r="AL120" i="41"/>
  <c r="Z120" i="41"/>
  <c r="AD120" i="41"/>
  <c r="X120" i="41"/>
  <c r="AN120" i="41"/>
  <c r="AE137" i="41"/>
  <c r="AG137" i="41"/>
  <c r="Z112" i="41"/>
  <c r="AK112" i="41"/>
  <c r="AL112" i="41"/>
  <c r="AE112" i="41"/>
  <c r="AO168" i="41"/>
  <c r="X168" i="41"/>
  <c r="AK168" i="41"/>
  <c r="W168" i="41"/>
  <c r="AE168" i="41"/>
  <c r="AN168" i="41"/>
  <c r="AD168" i="41"/>
  <c r="AG117" i="41"/>
  <c r="Y117" i="41"/>
  <c r="W117" i="41"/>
  <c r="AF117" i="41"/>
  <c r="AB117" i="41"/>
  <c r="AI92" i="41"/>
  <c r="AF92" i="41"/>
  <c r="AN92" i="41"/>
  <c r="W67" i="41"/>
  <c r="AI67" i="41"/>
  <c r="AL67" i="41"/>
  <c r="AF98" i="40"/>
  <c r="AO98" i="40"/>
  <c r="AN98" i="40"/>
  <c r="AG60" i="40"/>
  <c r="AE60" i="40"/>
  <c r="AO60" i="40"/>
  <c r="Y60" i="40"/>
  <c r="AL60" i="40"/>
  <c r="Z60" i="40"/>
  <c r="AM60" i="40"/>
  <c r="AN121" i="41"/>
  <c r="Z121" i="41"/>
  <c r="AB121" i="41"/>
  <c r="X121" i="41"/>
  <c r="AM121" i="41"/>
  <c r="W121" i="41"/>
  <c r="AF121" i="41"/>
  <c r="AL121" i="41"/>
  <c r="Y121" i="41"/>
  <c r="AD121" i="41"/>
  <c r="AE96" i="41"/>
  <c r="AG96" i="41"/>
  <c r="AD96" i="41"/>
  <c r="AN96" i="41"/>
  <c r="Z96" i="41"/>
  <c r="AI96" i="41"/>
  <c r="W96" i="41"/>
  <c r="AC96" i="41"/>
  <c r="AK96" i="41"/>
  <c r="W71" i="41"/>
  <c r="AO71" i="41"/>
  <c r="Y71" i="41"/>
  <c r="Z71" i="41"/>
  <c r="X71" i="41"/>
  <c r="AH71" i="41"/>
  <c r="AA71" i="41"/>
  <c r="AF71" i="41"/>
  <c r="AD71" i="41"/>
  <c r="AB136" i="41"/>
  <c r="AN136" i="41"/>
  <c r="AA136" i="41"/>
  <c r="AM136" i="41"/>
  <c r="Z136" i="41"/>
  <c r="AK136" i="41"/>
  <c r="AD136" i="41"/>
  <c r="Z101" i="41"/>
  <c r="AN101" i="41"/>
  <c r="AG101" i="41"/>
  <c r="AC76" i="41"/>
  <c r="Z76" i="41"/>
  <c r="AC51" i="41"/>
  <c r="AM51" i="41"/>
  <c r="AO51" i="41"/>
  <c r="AB51" i="41"/>
  <c r="AJ165" i="40"/>
  <c r="AH165" i="40"/>
  <c r="AE2" i="41"/>
  <c r="Z2" i="41"/>
  <c r="AN41" i="41"/>
  <c r="AF41" i="41"/>
  <c r="Z41" i="41"/>
  <c r="AL21" i="41"/>
  <c r="AK21" i="41"/>
  <c r="Z21" i="41"/>
  <c r="AN21" i="41"/>
  <c r="AN158" i="41"/>
  <c r="Z158" i="41"/>
  <c r="AJ156" i="40"/>
  <c r="AD156" i="40"/>
  <c r="AE156" i="40"/>
  <c r="X156" i="40"/>
  <c r="AH73" i="40"/>
  <c r="AC73" i="40"/>
  <c r="X73" i="40"/>
  <c r="AA159" i="40"/>
  <c r="AJ159" i="40"/>
  <c r="AG159" i="40"/>
  <c r="AJ127" i="40"/>
  <c r="AD127" i="40"/>
  <c r="AO72" i="40"/>
  <c r="AH72" i="40"/>
  <c r="AM72" i="40"/>
  <c r="X72" i="40"/>
  <c r="AD116" i="41"/>
  <c r="AC116" i="41"/>
  <c r="Y91" i="41"/>
  <c r="X91" i="41"/>
  <c r="X152" i="41"/>
  <c r="Z152" i="41"/>
  <c r="AJ128" i="41"/>
  <c r="AD128" i="41"/>
  <c r="Z128" i="41"/>
  <c r="AL128" i="41"/>
  <c r="W128" i="41"/>
  <c r="AI103" i="41"/>
  <c r="AF103" i="41"/>
  <c r="W103" i="41"/>
  <c r="W133" i="41"/>
  <c r="AN133" i="41"/>
  <c r="AI133" i="41"/>
  <c r="AK32" i="24"/>
  <c r="W50" i="24"/>
  <c r="AI139" i="40"/>
  <c r="AK50" i="24"/>
  <c r="AA84" i="24"/>
  <c r="AM139" i="40"/>
  <c r="AO139" i="40"/>
  <c r="Y139" i="40"/>
  <c r="AE50" i="24"/>
  <c r="Z44" i="40"/>
  <c r="AN168" i="24"/>
  <c r="AC166" i="24"/>
  <c r="AA122" i="24"/>
  <c r="AJ166" i="24"/>
  <c r="AH122" i="24"/>
  <c r="AB122" i="24"/>
  <c r="AG49" i="24"/>
  <c r="Z49" i="24"/>
  <c r="AD117" i="28"/>
  <c r="AJ112" i="28"/>
  <c r="AB80" i="28"/>
  <c r="AI99" i="28"/>
  <c r="AF51" i="28"/>
  <c r="AA118" i="23"/>
  <c r="AO54" i="23"/>
  <c r="AC80" i="23"/>
  <c r="AG117" i="28"/>
  <c r="AO87" i="28"/>
  <c r="Y15" i="23"/>
  <c r="AA149" i="24"/>
  <c r="AD139" i="28"/>
  <c r="AL117" i="28"/>
  <c r="AO31" i="28"/>
  <c r="AO118" i="23"/>
  <c r="X119" i="23"/>
  <c r="AG54" i="23"/>
  <c r="AH15" i="23"/>
  <c r="AH60" i="23"/>
  <c r="AC47" i="23"/>
  <c r="AH139" i="28"/>
  <c r="X164" i="24"/>
  <c r="AD168" i="24"/>
  <c r="Z52" i="24"/>
  <c r="AF149" i="28"/>
  <c r="AN119" i="23"/>
  <c r="AE149" i="23"/>
  <c r="Y140" i="23"/>
  <c r="Z88" i="23"/>
  <c r="AM57" i="28"/>
  <c r="X49" i="24"/>
  <c r="AO110" i="23"/>
  <c r="AF168" i="24"/>
  <c r="Y166" i="24"/>
  <c r="W122" i="24"/>
  <c r="AF166" i="24"/>
  <c r="AE122" i="24"/>
  <c r="AF49" i="24"/>
  <c r="AO49" i="24"/>
  <c r="AF117" i="28"/>
  <c r="AK112" i="28"/>
  <c r="AD99" i="28"/>
  <c r="Z15" i="23"/>
  <c r="Y136" i="23"/>
  <c r="AJ117" i="28"/>
  <c r="AI15" i="23"/>
  <c r="AL136" i="23"/>
  <c r="X139" i="28"/>
  <c r="AM99" i="28"/>
  <c r="AH54" i="23"/>
  <c r="AK15" i="23"/>
  <c r="AD149" i="23"/>
  <c r="AO60" i="23"/>
  <c r="AM80" i="23"/>
  <c r="Z139" i="28"/>
  <c r="AD15" i="23"/>
  <c r="AF149" i="24"/>
  <c r="AH164" i="24"/>
  <c r="Y168" i="24"/>
  <c r="Y164" i="24"/>
  <c r="W168" i="24"/>
  <c r="Y117" i="28"/>
  <c r="AI88" i="23"/>
  <c r="AK122" i="24"/>
  <c r="W119" i="23"/>
  <c r="AB166" i="24"/>
  <c r="AN49" i="24"/>
  <c r="AI49" i="24"/>
  <c r="AF139" i="28"/>
  <c r="AB18" i="28"/>
  <c r="AN15" i="23"/>
  <c r="AM136" i="23"/>
  <c r="AK77" i="23"/>
  <c r="AH80" i="28"/>
  <c r="AI60" i="23"/>
  <c r="AF80" i="23"/>
  <c r="AO112" i="28"/>
  <c r="AI136" i="23"/>
  <c r="AN80" i="23"/>
  <c r="Y80" i="28"/>
  <c r="AO164" i="24"/>
  <c r="AG160" i="23"/>
  <c r="AF140" i="24"/>
  <c r="AG4" i="28"/>
  <c r="AC52" i="24"/>
  <c r="AC50" i="23"/>
  <c r="AD50" i="23"/>
  <c r="X50" i="23"/>
  <c r="AM100" i="23"/>
  <c r="AE100" i="23"/>
  <c r="AL87" i="28"/>
  <c r="AG87" i="28"/>
  <c r="Z87" i="28"/>
  <c r="AJ11" i="28"/>
  <c r="AG11" i="28"/>
  <c r="AG149" i="28"/>
  <c r="AA149" i="28"/>
  <c r="AK149" i="28"/>
  <c r="X137" i="23"/>
  <c r="AE137" i="23"/>
  <c r="AK160" i="28"/>
  <c r="AD160" i="28"/>
  <c r="AG95" i="28"/>
  <c r="AI95" i="28"/>
  <c r="AJ149" i="23"/>
  <c r="AK149" i="23"/>
  <c r="AN159" i="23"/>
  <c r="AJ159" i="23"/>
  <c r="Y159" i="23"/>
  <c r="AO159" i="23"/>
  <c r="AI140" i="23"/>
  <c r="AN140" i="23"/>
  <c r="AJ140" i="23"/>
  <c r="AC15" i="23"/>
  <c r="AM15" i="23"/>
  <c r="AA15" i="23"/>
  <c r="AL15" i="23"/>
  <c r="AJ15" i="23"/>
  <c r="AB15" i="23"/>
  <c r="AE118" i="23"/>
  <c r="W118" i="23"/>
  <c r="AI118" i="23"/>
  <c r="AB118" i="23"/>
  <c r="X118" i="23"/>
  <c r="AJ151" i="28"/>
  <c r="AN151" i="28"/>
  <c r="AL151" i="28"/>
  <c r="Z151" i="28"/>
  <c r="AI151" i="28"/>
  <c r="AE151" i="28"/>
  <c r="X151" i="28"/>
  <c r="AB151" i="28"/>
  <c r="AO117" i="28"/>
  <c r="W117" i="28"/>
  <c r="AE117" i="28"/>
  <c r="AB117" i="28"/>
  <c r="AI117" i="28"/>
  <c r="X117" i="28"/>
  <c r="AM117" i="28"/>
  <c r="Z117" i="28"/>
  <c r="AA117" i="28"/>
  <c r="AK117" i="28"/>
  <c r="AB88" i="23"/>
  <c r="X88" i="23"/>
  <c r="AE88" i="23"/>
  <c r="AN88" i="23"/>
  <c r="AF88" i="23"/>
  <c r="AA88" i="23"/>
  <c r="AG88" i="23"/>
  <c r="Y88" i="23"/>
  <c r="AC88" i="23"/>
  <c r="AH88" i="23"/>
  <c r="AH39" i="23"/>
  <c r="AF39" i="23"/>
  <c r="AA39" i="23"/>
  <c r="AK110" i="23"/>
  <c r="W110" i="23"/>
  <c r="AL110" i="23"/>
  <c r="AE110" i="23"/>
  <c r="AA110" i="23"/>
  <c r="AC110" i="23"/>
  <c r="X110" i="23"/>
  <c r="AM110" i="23"/>
  <c r="AN110" i="23"/>
  <c r="AD110" i="23"/>
  <c r="AF110" i="23"/>
  <c r="AB110" i="23"/>
  <c r="AI110" i="23"/>
  <c r="Z110" i="23"/>
  <c r="AG110" i="23"/>
  <c r="AJ110" i="23"/>
  <c r="AH110" i="23"/>
  <c r="AI157" i="28"/>
  <c r="AK157" i="28"/>
  <c r="AJ157" i="28"/>
  <c r="X157" i="28"/>
  <c r="AF157" i="28"/>
  <c r="AM157" i="28"/>
  <c r="AC157" i="28"/>
  <c r="AB157" i="28"/>
  <c r="AD157" i="28"/>
  <c r="W157" i="28"/>
  <c r="AH157" i="28"/>
  <c r="Y157" i="28"/>
  <c r="AN157" i="28"/>
  <c r="AO80" i="28"/>
  <c r="AF80" i="28"/>
  <c r="Z80" i="28"/>
  <c r="AC80" i="28"/>
  <c r="AD80" i="28"/>
  <c r="AI80" i="28"/>
  <c r="AM161" i="28"/>
  <c r="AE161" i="28"/>
  <c r="AG161" i="28"/>
  <c r="X161" i="28"/>
  <c r="AF161" i="28"/>
  <c r="W161" i="28"/>
  <c r="Y161" i="28"/>
  <c r="AH161" i="28"/>
  <c r="AI161" i="28"/>
  <c r="AL161" i="28"/>
  <c r="AO161" i="28"/>
  <c r="AJ161" i="28"/>
  <c r="AD161" i="28"/>
  <c r="AC41" i="23"/>
  <c r="AG41" i="23"/>
  <c r="W41" i="23"/>
  <c r="AA41" i="23"/>
  <c r="Z41" i="23"/>
  <c r="AH41" i="23"/>
  <c r="AM41" i="23"/>
  <c r="AJ41" i="23"/>
  <c r="AI41" i="23"/>
  <c r="X41" i="23"/>
  <c r="AK41" i="23"/>
  <c r="AO41" i="23"/>
  <c r="W136" i="23"/>
  <c r="AE136" i="23"/>
  <c r="AD136" i="23"/>
  <c r="X136" i="23"/>
  <c r="AB136" i="23"/>
  <c r="AF136" i="23"/>
  <c r="AO136" i="23"/>
  <c r="AN136" i="23"/>
  <c r="AE57" i="28"/>
  <c r="AD57" i="28"/>
  <c r="AJ57" i="28"/>
  <c r="AL57" i="28"/>
  <c r="AH57" i="28"/>
  <c r="AA57" i="28"/>
  <c r="W57" i="28"/>
  <c r="AC57" i="28"/>
  <c r="AG57" i="28"/>
  <c r="AO57" i="28"/>
  <c r="Z57" i="28"/>
  <c r="X57" i="28"/>
  <c r="AI57" i="28"/>
  <c r="AF176" i="28"/>
  <c r="Z176" i="28"/>
  <c r="AL94" i="28"/>
  <c r="AD94" i="28"/>
  <c r="AO94" i="28"/>
  <c r="AD55" i="23"/>
  <c r="AE55" i="23"/>
  <c r="AK55" i="23"/>
  <c r="AA55" i="23"/>
  <c r="AM55" i="23"/>
  <c r="AO55" i="23"/>
  <c r="AC55" i="23"/>
  <c r="Z125" i="23"/>
  <c r="AO125" i="23"/>
  <c r="AF125" i="23"/>
  <c r="AE125" i="23"/>
  <c r="AC125" i="23"/>
  <c r="AM125" i="23"/>
  <c r="AA125" i="23"/>
  <c r="AI125" i="23"/>
  <c r="W125" i="23"/>
  <c r="AM124" i="28"/>
  <c r="AK124" i="28"/>
  <c r="AG124" i="28"/>
  <c r="AD124" i="28"/>
  <c r="AJ124" i="28"/>
  <c r="AO124" i="28"/>
  <c r="AH124" i="28"/>
  <c r="W124" i="28"/>
  <c r="Y124" i="28"/>
  <c r="AE124" i="28"/>
  <c r="W31" i="28"/>
  <c r="AC31" i="28"/>
  <c r="AE31" i="28"/>
  <c r="AG31" i="28"/>
  <c r="AN31" i="28"/>
  <c r="AK139" i="28"/>
  <c r="AE139" i="28"/>
  <c r="AL139" i="28"/>
  <c r="AA139" i="28"/>
  <c r="Y139" i="28"/>
  <c r="AN139" i="28"/>
  <c r="AI139" i="28"/>
  <c r="AB139" i="28"/>
  <c r="W139" i="28"/>
  <c r="AG80" i="23"/>
  <c r="W80" i="23"/>
  <c r="AE80" i="23"/>
  <c r="AH80" i="23"/>
  <c r="AO80" i="23"/>
  <c r="AJ80" i="23"/>
  <c r="AO153" i="23"/>
  <c r="AG153" i="23"/>
  <c r="AD153" i="23"/>
  <c r="AK153" i="23"/>
  <c r="Z153" i="23"/>
  <c r="AF153" i="23"/>
  <c r="AE153" i="23"/>
  <c r="AN153" i="23"/>
  <c r="W153" i="23"/>
  <c r="AC153" i="23"/>
  <c r="Y153" i="23"/>
  <c r="AH153" i="23"/>
  <c r="AI153" i="23"/>
  <c r="AM153" i="23"/>
  <c r="AA153" i="23"/>
  <c r="AM119" i="23"/>
  <c r="AD119" i="23"/>
  <c r="AH119" i="23"/>
  <c r="AE119" i="23"/>
  <c r="AJ119" i="23"/>
  <c r="AG103" i="28"/>
  <c r="AI103" i="28"/>
  <c r="AE103" i="28"/>
  <c r="Y103" i="28"/>
  <c r="AJ103" i="28"/>
  <c r="AK103" i="28"/>
  <c r="AA103" i="28"/>
  <c r="W103" i="28"/>
  <c r="AF103" i="28"/>
  <c r="AL103" i="28"/>
  <c r="AH115" i="28"/>
  <c r="X115" i="28"/>
  <c r="AK115" i="28"/>
  <c r="AG115" i="28"/>
  <c r="AE115" i="28"/>
  <c r="AA115" i="28"/>
  <c r="AB115" i="28"/>
  <c r="AO115" i="28"/>
  <c r="AN115" i="28"/>
  <c r="AD115" i="28"/>
  <c r="Y115" i="28"/>
  <c r="Z115" i="28"/>
  <c r="AL115" i="28"/>
  <c r="W115" i="28"/>
  <c r="AM115" i="28"/>
  <c r="AI115" i="28"/>
  <c r="AF115" i="28"/>
  <c r="AC115" i="28"/>
  <c r="AJ115" i="28"/>
  <c r="Y76" i="28"/>
  <c r="W76" i="28"/>
  <c r="AJ76" i="28"/>
  <c r="AE76" i="28"/>
  <c r="AE46" i="23"/>
  <c r="AC46" i="23"/>
  <c r="AN46" i="23"/>
  <c r="AF46" i="23"/>
  <c r="AD46" i="23"/>
  <c r="AF60" i="23"/>
  <c r="AN60" i="23"/>
  <c r="AC60" i="23"/>
  <c r="AJ60" i="23"/>
  <c r="AL60" i="23"/>
  <c r="AD60" i="23"/>
  <c r="AM60" i="23"/>
  <c r="Z60" i="23"/>
  <c r="AL10" i="23"/>
  <c r="AB10" i="23"/>
  <c r="AG10" i="23"/>
  <c r="AD10" i="23"/>
  <c r="AA10" i="23"/>
  <c r="AC10" i="23"/>
  <c r="AI10" i="23"/>
  <c r="AK10" i="23"/>
  <c r="AO10" i="23"/>
  <c r="AH10" i="23"/>
  <c r="AI15" i="28"/>
  <c r="AD15" i="28"/>
  <c r="W15" i="28"/>
  <c r="X15" i="28"/>
  <c r="AH15" i="28"/>
  <c r="AN34" i="28"/>
  <c r="AA34" i="28"/>
  <c r="Y34" i="28"/>
  <c r="Y10" i="28"/>
  <c r="W10" i="28"/>
  <c r="AI10" i="28"/>
  <c r="AF10" i="28"/>
  <c r="AH10" i="28"/>
  <c r="AD10" i="28"/>
  <c r="AA10" i="28"/>
  <c r="AL10" i="28"/>
  <c r="AM10" i="28"/>
  <c r="AL160" i="23"/>
  <c r="X160" i="23"/>
  <c r="AK160" i="23"/>
  <c r="AC160" i="23"/>
  <c r="Z160" i="23"/>
  <c r="AE160" i="23"/>
  <c r="W160" i="23"/>
  <c r="AM160" i="23"/>
  <c r="AJ160" i="23"/>
  <c r="AH160" i="23"/>
  <c r="AN160" i="23"/>
  <c r="Y160" i="23"/>
  <c r="AA160" i="23"/>
  <c r="AO160" i="23"/>
  <c r="AD160" i="23"/>
  <c r="AF160" i="23"/>
  <c r="AA54" i="23"/>
  <c r="AN54" i="23"/>
  <c r="AE54" i="23"/>
  <c r="AL54" i="23"/>
  <c r="Y54" i="23"/>
  <c r="AD54" i="23"/>
  <c r="AC54" i="23"/>
  <c r="AI54" i="23"/>
  <c r="Z54" i="23"/>
  <c r="X54" i="23"/>
  <c r="AJ113" i="28"/>
  <c r="X113" i="28"/>
  <c r="AO113" i="28"/>
  <c r="AC113" i="28"/>
  <c r="AD113" i="28"/>
  <c r="AL113" i="28"/>
  <c r="W113" i="28"/>
  <c r="AA113" i="28"/>
  <c r="Z113" i="28"/>
  <c r="AI113" i="28"/>
  <c r="AN113" i="28"/>
  <c r="AC99" i="28"/>
  <c r="AK99" i="28"/>
  <c r="AJ99" i="28"/>
  <c r="X99" i="28"/>
  <c r="AG99" i="28"/>
  <c r="AN99" i="28"/>
  <c r="AF99" i="28"/>
  <c r="AD6" i="28"/>
  <c r="AG6" i="28"/>
  <c r="X6" i="28"/>
  <c r="AM6" i="28"/>
  <c r="AB6" i="28"/>
  <c r="AA6" i="28"/>
  <c r="AG52" i="24"/>
  <c r="AI52" i="24"/>
  <c r="AE52" i="24"/>
  <c r="AH52" i="24"/>
  <c r="AM52" i="24"/>
  <c r="W52" i="24"/>
  <c r="AB52" i="24"/>
  <c r="AN52" i="24"/>
  <c r="AA52" i="24"/>
  <c r="AI168" i="24"/>
  <c r="AB168" i="24"/>
  <c r="AA168" i="24"/>
  <c r="AL168" i="24"/>
  <c r="X168" i="24"/>
  <c r="AO168" i="24"/>
  <c r="AB49" i="24"/>
  <c r="W49" i="24"/>
  <c r="Y49" i="24"/>
  <c r="AE49" i="24"/>
  <c r="AM49" i="24"/>
  <c r="AH49" i="24"/>
  <c r="AB149" i="24"/>
  <c r="AO149" i="24"/>
  <c r="AN149" i="24"/>
  <c r="AC149" i="24"/>
  <c r="AD149" i="24"/>
  <c r="AI164" i="24"/>
  <c r="AK164" i="24"/>
  <c r="AC164" i="24"/>
  <c r="AN164" i="24"/>
  <c r="AE164" i="24"/>
  <c r="AJ164" i="24"/>
  <c r="AC122" i="24"/>
  <c r="Z122" i="24"/>
  <c r="AM122" i="24"/>
  <c r="AL149" i="24"/>
  <c r="AK149" i="24"/>
  <c r="W164" i="24"/>
  <c r="Z164" i="24"/>
  <c r="AE168" i="24"/>
  <c r="AG168" i="24"/>
  <c r="AD122" i="24"/>
  <c r="AC49" i="24"/>
  <c r="AM149" i="24"/>
  <c r="W166" i="24"/>
  <c r="AD49" i="24"/>
  <c r="AG164" i="24"/>
  <c r="W149" i="24"/>
  <c r="AG149" i="24"/>
  <c r="AB164" i="24"/>
  <c r="AA164" i="24"/>
  <c r="AJ168" i="24"/>
  <c r="AH149" i="24"/>
  <c r="AL49" i="24"/>
  <c r="Z149" i="24"/>
  <c r="AL164" i="24"/>
  <c r="AI149" i="24"/>
  <c r="AK166" i="24"/>
  <c r="AJ149" i="24"/>
  <c r="Y39" i="42"/>
  <c r="Z43" i="24"/>
  <c r="AD70" i="24"/>
  <c r="AN121" i="24"/>
  <c r="Z72" i="24"/>
  <c r="AB121" i="24"/>
  <c r="AC83" i="24"/>
  <c r="AD139" i="40"/>
  <c r="AI83" i="24"/>
  <c r="AL144" i="24"/>
  <c r="Z121" i="24"/>
  <c r="AC41" i="40"/>
  <c r="AG44" i="40"/>
  <c r="AI50" i="24"/>
  <c r="AA165" i="24"/>
  <c r="AC121" i="24"/>
  <c r="W72" i="24"/>
  <c r="AI108" i="24"/>
  <c r="AG121" i="24"/>
  <c r="AA125" i="40"/>
  <c r="W83" i="24"/>
  <c r="X125" i="40"/>
  <c r="AI72" i="24"/>
  <c r="AN41" i="40"/>
  <c r="AE144" i="24"/>
  <c r="AM83" i="24"/>
  <c r="AM121" i="24"/>
  <c r="AC72" i="24"/>
  <c r="AB83" i="24"/>
  <c r="Y72" i="24"/>
  <c r="AO41" i="40"/>
  <c r="AD144" i="24"/>
  <c r="AG144" i="24"/>
  <c r="AO125" i="40"/>
  <c r="AH83" i="24"/>
  <c r="AK52" i="24"/>
  <c r="AJ52" i="24"/>
  <c r="X72" i="24"/>
  <c r="AK83" i="24"/>
  <c r="AL52" i="24"/>
  <c r="AL83" i="24"/>
  <c r="AL72" i="24"/>
  <c r="AD52" i="24"/>
  <c r="Y52" i="24"/>
  <c r="AO52" i="24"/>
  <c r="AN144" i="24"/>
  <c r="AO72" i="24"/>
  <c r="X52" i="24"/>
  <c r="AK144" i="24"/>
  <c r="AM72" i="24"/>
  <c r="AJ72" i="24"/>
  <c r="AK121" i="24"/>
  <c r="Z83" i="24"/>
  <c r="AE84" i="24"/>
  <c r="AA101" i="24"/>
  <c r="AL167" i="28"/>
  <c r="AN167" i="28"/>
  <c r="AG37" i="28"/>
  <c r="AO100" i="24"/>
  <c r="AL100" i="24"/>
  <c r="AA50" i="24"/>
  <c r="AO93" i="24"/>
  <c r="Y50" i="24"/>
  <c r="AH122" i="40"/>
  <c r="AB50" i="24"/>
  <c r="AI93" i="24"/>
  <c r="AA45" i="40"/>
  <c r="AF50" i="24"/>
  <c r="AH50" i="24"/>
  <c r="X50" i="24"/>
  <c r="AM50" i="24"/>
  <c r="AG50" i="24"/>
  <c r="Z50" i="23"/>
  <c r="AO50" i="24"/>
  <c r="AK167" i="24"/>
  <c r="AJ50" i="24"/>
  <c r="AL167" i="24"/>
  <c r="Z50" i="24"/>
  <c r="W167" i="24"/>
  <c r="AC50" i="24"/>
  <c r="AB84" i="24"/>
  <c r="AD50" i="24"/>
  <c r="Z108" i="40"/>
  <c r="AH108" i="40"/>
  <c r="AL134" i="41"/>
  <c r="AI134" i="41"/>
  <c r="X134" i="41"/>
  <c r="AC138" i="41"/>
  <c r="AF138" i="41"/>
  <c r="AK138" i="41"/>
  <c r="AJ138" i="41"/>
  <c r="Y159" i="41"/>
  <c r="AI159" i="41"/>
  <c r="AA159" i="41"/>
  <c r="AO5" i="41"/>
  <c r="Z5" i="41"/>
  <c r="AC94" i="41"/>
  <c r="AO94" i="41"/>
  <c r="AB94" i="41"/>
  <c r="AK147" i="23"/>
  <c r="Z147" i="23"/>
  <c r="AA147" i="23"/>
  <c r="AE147" i="23"/>
  <c r="AI147" i="23"/>
  <c r="Y147" i="23"/>
  <c r="AG147" i="23"/>
  <c r="AO147" i="23"/>
  <c r="AN147" i="23"/>
  <c r="AC147" i="23"/>
  <c r="AB147" i="23"/>
  <c r="AH147" i="23"/>
  <c r="X147" i="23"/>
  <c r="AJ162" i="23"/>
  <c r="AE162" i="23"/>
  <c r="AF162" i="23"/>
  <c r="AM162" i="23"/>
  <c r="AK162" i="23"/>
  <c r="AA162" i="23"/>
  <c r="X162" i="23"/>
  <c r="AO162" i="23"/>
  <c r="Y162" i="23"/>
  <c r="AB162" i="23"/>
  <c r="W162" i="23"/>
  <c r="AI162" i="23"/>
  <c r="Z162" i="23"/>
  <c r="AL162" i="23"/>
  <c r="AD162" i="23"/>
  <c r="AG162" i="23"/>
  <c r="AC162" i="23"/>
  <c r="AN162" i="23"/>
  <c r="AE48" i="23"/>
  <c r="W48" i="23"/>
  <c r="AB48" i="23"/>
  <c r="AF48" i="23"/>
  <c r="AI48" i="23"/>
  <c r="AL48" i="23"/>
  <c r="AM48" i="23"/>
  <c r="Z48" i="23"/>
  <c r="AK48" i="23"/>
  <c r="X48" i="23"/>
  <c r="AA48" i="23"/>
  <c r="AD48" i="23"/>
  <c r="AO48" i="23"/>
  <c r="AH48" i="23"/>
  <c r="AG48" i="23"/>
  <c r="AC48" i="23"/>
  <c r="AJ48" i="23"/>
  <c r="Y48" i="23"/>
  <c r="AI166" i="28"/>
  <c r="AM166" i="28"/>
  <c r="Y166" i="28"/>
  <c r="W166" i="28"/>
  <c r="AG166" i="28"/>
  <c r="AK166" i="28"/>
  <c r="AO166" i="28"/>
  <c r="AC166" i="28"/>
  <c r="AH166" i="28"/>
  <c r="AD166" i="28"/>
  <c r="AL166" i="28"/>
  <c r="AF166" i="28"/>
  <c r="X166" i="28"/>
  <c r="AB166" i="28"/>
  <c r="AN166" i="28"/>
  <c r="AJ166" i="28"/>
  <c r="Z166" i="28"/>
  <c r="AA166" i="28"/>
  <c r="AE166" i="28"/>
  <c r="AG23" i="28"/>
  <c r="AH23" i="28"/>
  <c r="Y23" i="28"/>
  <c r="Z23" i="28"/>
  <c r="AK23" i="28"/>
  <c r="AI23" i="28"/>
  <c r="AL23" i="28"/>
  <c r="AE23" i="28"/>
  <c r="AD23" i="28"/>
  <c r="W23" i="28"/>
  <c r="AC23" i="28"/>
  <c r="AJ23" i="28"/>
  <c r="AM23" i="28"/>
  <c r="AN23" i="28"/>
  <c r="AB23" i="28"/>
  <c r="W114" i="23"/>
  <c r="AC114" i="23"/>
  <c r="AG114" i="23"/>
  <c r="AF114" i="23"/>
  <c r="AM114" i="23"/>
  <c r="AD114" i="23"/>
  <c r="AO114" i="23"/>
  <c r="AB114" i="23"/>
  <c r="AI114" i="23"/>
  <c r="X114" i="23"/>
  <c r="AK114" i="23"/>
  <c r="Z114" i="23"/>
  <c r="Y114" i="23"/>
  <c r="AE114" i="23"/>
  <c r="AA114" i="23"/>
  <c r="AL114" i="23"/>
  <c r="Y66" i="23"/>
  <c r="Z66" i="23"/>
  <c r="AI66" i="23"/>
  <c r="AA66" i="23"/>
  <c r="AE66" i="23"/>
  <c r="AH66" i="23"/>
  <c r="AO66" i="23"/>
  <c r="AN66" i="23"/>
  <c r="AK66" i="23"/>
  <c r="AM66" i="23"/>
  <c r="X66" i="23"/>
  <c r="AC66" i="23"/>
  <c r="AJ66" i="23"/>
  <c r="AL66" i="23"/>
  <c r="W66" i="23"/>
  <c r="AB66" i="23"/>
  <c r="AD66" i="23"/>
  <c r="AG66" i="23"/>
  <c r="AI67" i="28"/>
  <c r="W67" i="28"/>
  <c r="X67" i="28"/>
  <c r="Z67" i="28"/>
  <c r="AO67" i="28"/>
  <c r="AD67" i="28"/>
  <c r="AL67" i="28"/>
  <c r="AH67" i="28"/>
  <c r="AG67" i="28"/>
  <c r="AB67" i="28"/>
  <c r="AM67" i="28"/>
  <c r="AK67" i="28"/>
  <c r="Y67" i="28"/>
  <c r="AE67" i="28"/>
  <c r="AF67" i="28"/>
  <c r="X7" i="28"/>
  <c r="AG7" i="28"/>
  <c r="AB7" i="28"/>
  <c r="AC7" i="28"/>
  <c r="AL7" i="28"/>
  <c r="AJ7" i="28"/>
  <c r="AM7" i="28"/>
  <c r="Y7" i="28"/>
  <c r="AE7" i="28"/>
  <c r="AN7" i="28"/>
  <c r="W7" i="28"/>
  <c r="Z7" i="28"/>
  <c r="AO7" i="28"/>
  <c r="AD7" i="28"/>
  <c r="AF7" i="28"/>
  <c r="AK7" i="28"/>
  <c r="AA7" i="28"/>
  <c r="Y97" i="28"/>
  <c r="AM97" i="28"/>
  <c r="AJ97" i="28"/>
  <c r="AE97" i="28"/>
  <c r="AI97" i="28"/>
  <c r="AK97" i="28"/>
  <c r="AA97" i="28"/>
  <c r="W97" i="28"/>
  <c r="AN97" i="28"/>
  <c r="AB97" i="28"/>
  <c r="X97" i="28"/>
  <c r="AL97" i="28"/>
  <c r="AH97" i="28"/>
  <c r="Z97" i="28"/>
  <c r="AC97" i="28"/>
  <c r="AO97" i="28"/>
  <c r="AE67" i="23"/>
  <c r="AC67" i="23"/>
  <c r="AL67" i="23"/>
  <c r="AA67" i="23"/>
  <c r="AG67" i="23"/>
  <c r="AJ67" i="23"/>
  <c r="AO67" i="23"/>
  <c r="AF67" i="23"/>
  <c r="AH67" i="23"/>
  <c r="AI67" i="23"/>
  <c r="Z67" i="23"/>
  <c r="AM67" i="23"/>
  <c r="X67" i="23"/>
  <c r="Y67" i="23"/>
  <c r="W67" i="23"/>
  <c r="AK67" i="23"/>
  <c r="AB67" i="23"/>
  <c r="Z146" i="23"/>
  <c r="AG146" i="23"/>
  <c r="AJ146" i="23"/>
  <c r="AA146" i="23"/>
  <c r="AI146" i="23"/>
  <c r="AF146" i="23"/>
  <c r="AC146" i="23"/>
  <c r="Y146" i="23"/>
  <c r="AD146" i="23"/>
  <c r="AK146" i="23"/>
  <c r="AO146" i="23"/>
  <c r="W146" i="23"/>
  <c r="AH146" i="23"/>
  <c r="AL146" i="23"/>
  <c r="AE146" i="23"/>
  <c r="AN146" i="23"/>
  <c r="AB146" i="23"/>
  <c r="X146" i="23"/>
  <c r="AI70" i="23"/>
  <c r="AF70" i="23"/>
  <c r="AM70" i="23"/>
  <c r="AO70" i="23"/>
  <c r="AD70" i="23"/>
  <c r="AB70" i="23"/>
  <c r="AH70" i="23"/>
  <c r="W70" i="23"/>
  <c r="AC70" i="23"/>
  <c r="AK70" i="23"/>
  <c r="AN70" i="23"/>
  <c r="Z70" i="23"/>
  <c r="AE70" i="23"/>
  <c r="Y70" i="23"/>
  <c r="AA70" i="23"/>
  <c r="AL35" i="28"/>
  <c r="Z35" i="28"/>
  <c r="AD35" i="28"/>
  <c r="AO35" i="28"/>
  <c r="AC35" i="28"/>
  <c r="AB35" i="28"/>
  <c r="AH35" i="28"/>
  <c r="AE35" i="28"/>
  <c r="AA35" i="28"/>
  <c r="AG35" i="28"/>
  <c r="AN35" i="28"/>
  <c r="AI35" i="28"/>
  <c r="X35" i="28"/>
  <c r="AK35" i="28"/>
  <c r="Y35" i="28"/>
  <c r="AJ35" i="28"/>
  <c r="AM35" i="28"/>
  <c r="W35" i="28"/>
  <c r="X83" i="28"/>
  <c r="AK83" i="28"/>
  <c r="AN83" i="28"/>
  <c r="AE83" i="28"/>
  <c r="AA83" i="28"/>
  <c r="AC83" i="28"/>
  <c r="AH83" i="28"/>
  <c r="AJ83" i="28"/>
  <c r="AI83" i="28"/>
  <c r="AF83" i="28"/>
  <c r="Y83" i="28"/>
  <c r="W83" i="28"/>
  <c r="AB83" i="28"/>
  <c r="AD83" i="28"/>
  <c r="AM83" i="28"/>
  <c r="AG83" i="28"/>
  <c r="AO83" i="28"/>
  <c r="Y170" i="23"/>
  <c r="W170" i="23"/>
  <c r="AH170" i="23"/>
  <c r="AL170" i="23"/>
  <c r="AE170" i="23"/>
  <c r="Z170" i="23"/>
  <c r="AI170" i="23"/>
  <c r="AB170" i="23"/>
  <c r="AO170" i="23"/>
  <c r="AM170" i="23"/>
  <c r="AC170" i="23"/>
  <c r="AF170" i="23"/>
  <c r="AG170" i="23"/>
  <c r="AN170" i="23"/>
  <c r="AJ170" i="23"/>
  <c r="X170" i="23"/>
  <c r="AE177" i="23"/>
  <c r="Y177" i="23"/>
  <c r="AM177" i="23"/>
  <c r="AK177" i="23"/>
  <c r="AC177" i="23"/>
  <c r="AO177" i="23"/>
  <c r="AH177" i="23"/>
  <c r="AN177" i="23"/>
  <c r="Z177" i="23"/>
  <c r="AB177" i="23"/>
  <c r="AD177" i="23"/>
  <c r="AG177" i="23"/>
  <c r="AA177" i="23"/>
  <c r="AJ177" i="23"/>
  <c r="Z37" i="23"/>
  <c r="Y37" i="23"/>
  <c r="AN37" i="23"/>
  <c r="AK37" i="23"/>
  <c r="W37" i="23"/>
  <c r="AI37" i="23"/>
  <c r="AJ37" i="23"/>
  <c r="AD37" i="23"/>
  <c r="AF37" i="23"/>
  <c r="AB37" i="23"/>
  <c r="AG37" i="23"/>
  <c r="AO37" i="23"/>
  <c r="AM37" i="23"/>
  <c r="AE37" i="23"/>
  <c r="AH37" i="23"/>
  <c r="X37" i="23"/>
  <c r="AA72" i="28"/>
  <c r="W72" i="28"/>
  <c r="AL72" i="28"/>
  <c r="X72" i="28"/>
  <c r="AH72" i="28"/>
  <c r="Y72" i="28"/>
  <c r="AB72" i="28"/>
  <c r="AM72" i="28"/>
  <c r="AF72" i="28"/>
  <c r="AE72" i="28"/>
  <c r="AD72" i="28"/>
  <c r="AI72" i="28"/>
  <c r="AC72" i="28"/>
  <c r="AJ72" i="28"/>
  <c r="AN72" i="28"/>
  <c r="AK72" i="28"/>
  <c r="Y120" i="28"/>
  <c r="AJ120" i="28"/>
  <c r="AL120" i="28"/>
  <c r="AD120" i="28"/>
  <c r="AK120" i="28"/>
  <c r="AN120" i="28"/>
  <c r="W120" i="28"/>
  <c r="AC120" i="28"/>
  <c r="AI120" i="28"/>
  <c r="AB120" i="28"/>
  <c r="AF120" i="28"/>
  <c r="AA120" i="28"/>
  <c r="AG120" i="28"/>
  <c r="AE120" i="28"/>
  <c r="AO120" i="28"/>
  <c r="AH120" i="28"/>
  <c r="X120" i="28"/>
  <c r="AM120" i="28"/>
  <c r="W72" i="23"/>
  <c r="Z72" i="23"/>
  <c r="Y72" i="23"/>
  <c r="AA72" i="23"/>
  <c r="AO72" i="23"/>
  <c r="AL72" i="23"/>
  <c r="AM72" i="23"/>
  <c r="AN72" i="23"/>
  <c r="AI72" i="23"/>
  <c r="AB72" i="23"/>
  <c r="AG72" i="23"/>
  <c r="AK72" i="23"/>
  <c r="X72" i="23"/>
  <c r="AC72" i="23"/>
  <c r="AE72" i="23"/>
  <c r="AD72" i="23"/>
  <c r="AH72" i="23"/>
  <c r="X38" i="23"/>
  <c r="AE38" i="23"/>
  <c r="AN38" i="23"/>
  <c r="AB38" i="23"/>
  <c r="Z38" i="23"/>
  <c r="AO38" i="23"/>
  <c r="AD38" i="23"/>
  <c r="AJ38" i="23"/>
  <c r="AI38" i="23"/>
  <c r="W38" i="23"/>
  <c r="AC38" i="23"/>
  <c r="AM38" i="23"/>
  <c r="AF38" i="23"/>
  <c r="AK38" i="23"/>
  <c r="AL38" i="23"/>
  <c r="AG38" i="23"/>
  <c r="AH38" i="23"/>
  <c r="Y38" i="23"/>
  <c r="AA38" i="23"/>
  <c r="AN154" i="23"/>
  <c r="AB154" i="23"/>
  <c r="AE154" i="23"/>
  <c r="AO154" i="23"/>
  <c r="AG154" i="23"/>
  <c r="AL154" i="23"/>
  <c r="AJ154" i="23"/>
  <c r="X154" i="23"/>
  <c r="AH154" i="23"/>
  <c r="AD154" i="23"/>
  <c r="AF154" i="23"/>
  <c r="AA154" i="23"/>
  <c r="AI154" i="23"/>
  <c r="Z154" i="23"/>
  <c r="AM154" i="23"/>
  <c r="Y154" i="23"/>
  <c r="AJ147" i="28"/>
  <c r="AG147" i="28"/>
  <c r="AA147" i="28"/>
  <c r="AO147" i="28"/>
  <c r="AH147" i="28"/>
  <c r="AN147" i="28"/>
  <c r="AC147" i="28"/>
  <c r="AM147" i="28"/>
  <c r="AI147" i="28"/>
  <c r="AE147" i="28"/>
  <c r="AL147" i="28"/>
  <c r="W147" i="28"/>
  <c r="X147" i="28"/>
  <c r="Y147" i="28"/>
  <c r="AD147" i="28"/>
  <c r="AF147" i="28"/>
  <c r="Z147" i="28"/>
  <c r="AD33" i="28"/>
  <c r="AJ33" i="28"/>
  <c r="AL33" i="28"/>
  <c r="AN33" i="28"/>
  <c r="AA33" i="28"/>
  <c r="AH33" i="28"/>
  <c r="AE33" i="28"/>
  <c r="AM33" i="28"/>
  <c r="AK33" i="28"/>
  <c r="AC33" i="28"/>
  <c r="AB33" i="28"/>
  <c r="Y33" i="28"/>
  <c r="AO33" i="28"/>
  <c r="AI33" i="28"/>
  <c r="AM133" i="28"/>
  <c r="AH133" i="28"/>
  <c r="AF133" i="28"/>
  <c r="W133" i="28"/>
  <c r="AC133" i="28"/>
  <c r="Y133" i="28"/>
  <c r="AE133" i="28"/>
  <c r="X133" i="28"/>
  <c r="AO133" i="28"/>
  <c r="AN133" i="28"/>
  <c r="Z133" i="28"/>
  <c r="AD133" i="28"/>
  <c r="AB133" i="28"/>
  <c r="AK133" i="28"/>
  <c r="W90" i="23"/>
  <c r="AN90" i="23"/>
  <c r="AM90" i="23"/>
  <c r="X90" i="23"/>
  <c r="AE90" i="23"/>
  <c r="Y90" i="23"/>
  <c r="AG90" i="23"/>
  <c r="AO90" i="23"/>
  <c r="AD90" i="23"/>
  <c r="AI90" i="23"/>
  <c r="AC90" i="23"/>
  <c r="Z90" i="23"/>
  <c r="AA90" i="23"/>
  <c r="AL90" i="23"/>
  <c r="AB90" i="23"/>
  <c r="AH90" i="23"/>
  <c r="AC61" i="23"/>
  <c r="Z61" i="23"/>
  <c r="Y61" i="23"/>
  <c r="AM61" i="23"/>
  <c r="AB61" i="23"/>
  <c r="AG61" i="23"/>
  <c r="AH61" i="23"/>
  <c r="AN61" i="23"/>
  <c r="AE61" i="23"/>
  <c r="AJ61" i="23"/>
  <c r="W61" i="23"/>
  <c r="AL61" i="23"/>
  <c r="AI61" i="23"/>
  <c r="AA61" i="23"/>
  <c r="AO61" i="23"/>
  <c r="AD61" i="23"/>
  <c r="AF82" i="23"/>
  <c r="AN82" i="23"/>
  <c r="AA82" i="23"/>
  <c r="AI82" i="23"/>
  <c r="Y82" i="23"/>
  <c r="AB82" i="23"/>
  <c r="AC82" i="23"/>
  <c r="W82" i="23"/>
  <c r="AD82" i="23"/>
  <c r="X82" i="23"/>
  <c r="AK82" i="23"/>
  <c r="AO82" i="23"/>
  <c r="AL82" i="23"/>
  <c r="AM82" i="23"/>
  <c r="Z82" i="23"/>
  <c r="AO36" i="28"/>
  <c r="AK36" i="28"/>
  <c r="AL36" i="28"/>
  <c r="AJ36" i="28"/>
  <c r="AE36" i="28"/>
  <c r="AI36" i="28"/>
  <c r="AB36" i="28"/>
  <c r="AM36" i="28"/>
  <c r="AN36" i="28"/>
  <c r="AD36" i="28"/>
  <c r="AC36" i="28"/>
  <c r="W36" i="28"/>
  <c r="X36" i="28"/>
  <c r="AA36" i="28"/>
  <c r="Y36" i="28"/>
  <c r="AI98" i="28"/>
  <c r="AK98" i="28"/>
  <c r="AN98" i="28"/>
  <c r="AH98" i="28"/>
  <c r="AL98" i="28"/>
  <c r="Z98" i="28"/>
  <c r="AA98" i="28"/>
  <c r="AJ98" i="28"/>
  <c r="AE98" i="28"/>
  <c r="AB98" i="28"/>
  <c r="AC98" i="28"/>
  <c r="X98" i="28"/>
  <c r="W98" i="28"/>
  <c r="AM98" i="28"/>
  <c r="AO98" i="28"/>
  <c r="AC68" i="28"/>
  <c r="Z68" i="28"/>
  <c r="AH68" i="28"/>
  <c r="AA68" i="28"/>
  <c r="AN68" i="28"/>
  <c r="AD68" i="28"/>
  <c r="AL68" i="28"/>
  <c r="AF68" i="28"/>
  <c r="AG68" i="28"/>
  <c r="AB68" i="28"/>
  <c r="Y68" i="28"/>
  <c r="AK68" i="28"/>
  <c r="AM68" i="28"/>
  <c r="AO68" i="28"/>
  <c r="X68" i="28"/>
  <c r="AE68" i="28"/>
  <c r="AI68" i="28"/>
  <c r="W68" i="28"/>
  <c r="AG102" i="23"/>
  <c r="X102" i="23"/>
  <c r="AD102" i="23"/>
  <c r="AA102" i="23"/>
  <c r="AO102" i="23"/>
  <c r="AN102" i="23"/>
  <c r="AH102" i="23"/>
  <c r="Z102" i="23"/>
  <c r="W102" i="23"/>
  <c r="AL102" i="23"/>
  <c r="AC102" i="23"/>
  <c r="AN142" i="23"/>
  <c r="AA142" i="23"/>
  <c r="AH142" i="23"/>
  <c r="Y142" i="23"/>
  <c r="AF142" i="23"/>
  <c r="AI142" i="23"/>
  <c r="AB142" i="23"/>
  <c r="AL142" i="23"/>
  <c r="Z142" i="23"/>
  <c r="AO142" i="23"/>
  <c r="AC142" i="23"/>
  <c r="AJ142" i="23"/>
  <c r="X142" i="23"/>
  <c r="AD142" i="23"/>
  <c r="AM142" i="23"/>
  <c r="W142" i="23"/>
  <c r="AE142" i="23"/>
  <c r="W56" i="23"/>
  <c r="AA56" i="23"/>
  <c r="AN56" i="23"/>
  <c r="AD56" i="23"/>
  <c r="AG56" i="23"/>
  <c r="AI56" i="23"/>
  <c r="AL56" i="23"/>
  <c r="Z56" i="23"/>
  <c r="AM56" i="23"/>
  <c r="X56" i="23"/>
  <c r="AO56" i="23"/>
  <c r="AK56" i="23"/>
  <c r="AE56" i="23"/>
  <c r="AF56" i="23"/>
  <c r="AB56" i="23"/>
  <c r="AM155" i="28"/>
  <c r="X155" i="28"/>
  <c r="AK155" i="28"/>
  <c r="Y155" i="28"/>
  <c r="AC155" i="28"/>
  <c r="AD155" i="28"/>
  <c r="AE155" i="28"/>
  <c r="AL155" i="28"/>
  <c r="AJ155" i="28"/>
  <c r="AB155" i="28"/>
  <c r="W155" i="28"/>
  <c r="AI155" i="28"/>
  <c r="AG155" i="28"/>
  <c r="AH155" i="28"/>
  <c r="AE27" i="28"/>
  <c r="X27" i="28"/>
  <c r="AB27" i="28"/>
  <c r="Z27" i="28"/>
  <c r="AH27" i="28"/>
  <c r="AI27" i="28"/>
  <c r="AA27" i="28"/>
  <c r="Y27" i="28"/>
  <c r="AD27" i="28"/>
  <c r="AJ27" i="28"/>
  <c r="AG27" i="28"/>
  <c r="AL27" i="28"/>
  <c r="W27" i="28"/>
  <c r="AN27" i="28"/>
  <c r="AF27" i="28"/>
  <c r="AM27" i="28"/>
  <c r="AO27" i="28"/>
  <c r="AC27" i="28"/>
  <c r="AG8" i="28"/>
  <c r="Z8" i="28"/>
  <c r="AH8" i="28"/>
  <c r="AO8" i="28"/>
  <c r="AF8" i="28"/>
  <c r="Y8" i="28"/>
  <c r="AC8" i="28"/>
  <c r="AM8" i="28"/>
  <c r="AA8" i="28"/>
  <c r="AI8" i="28"/>
  <c r="W8" i="28"/>
  <c r="AE8" i="28"/>
  <c r="AB8" i="28"/>
  <c r="AK8" i="28"/>
  <c r="AJ8" i="28"/>
  <c r="AL8" i="28"/>
  <c r="X8" i="28"/>
  <c r="AH104" i="23"/>
  <c r="AM104" i="23"/>
  <c r="Y104" i="23"/>
  <c r="AO104" i="23"/>
  <c r="AI104" i="23"/>
  <c r="AA104" i="23"/>
  <c r="X104" i="23"/>
  <c r="AK104" i="23"/>
  <c r="Z104" i="23"/>
  <c r="AC104" i="23"/>
  <c r="AF104" i="23"/>
  <c r="AE104" i="23"/>
  <c r="AG104" i="23"/>
  <c r="AL104" i="23"/>
  <c r="AN104" i="23"/>
  <c r="W104" i="23"/>
  <c r="AA29" i="23"/>
  <c r="AM29" i="23"/>
  <c r="AK29" i="23"/>
  <c r="AH29" i="23"/>
  <c r="AD29" i="23"/>
  <c r="AC29" i="23"/>
  <c r="AJ29" i="23"/>
  <c r="AO29" i="23"/>
  <c r="AI29" i="23"/>
  <c r="AE29" i="23"/>
  <c r="Y29" i="23"/>
  <c r="AL29" i="23"/>
  <c r="X29" i="23"/>
  <c r="AF29" i="23"/>
  <c r="Z29" i="23"/>
  <c r="AN29" i="23"/>
  <c r="AB29" i="23"/>
  <c r="AG29" i="23"/>
  <c r="AK8" i="23"/>
  <c r="Y8" i="23"/>
  <c r="AG8" i="23"/>
  <c r="AJ8" i="23"/>
  <c r="AD8" i="23"/>
  <c r="AE8" i="23"/>
  <c r="W8" i="23"/>
  <c r="AI8" i="23"/>
  <c r="AF8" i="23"/>
  <c r="AM8" i="23"/>
  <c r="AC8" i="23"/>
  <c r="AA8" i="23"/>
  <c r="AB8" i="23"/>
  <c r="Z8" i="23"/>
  <c r="AL8" i="23"/>
  <c r="AI74" i="28"/>
  <c r="AG74" i="28"/>
  <c r="AH74" i="28"/>
  <c r="AD74" i="28"/>
  <c r="W74" i="28"/>
  <c r="AF74" i="28"/>
  <c r="Z74" i="28"/>
  <c r="AO74" i="28"/>
  <c r="AM74" i="28"/>
  <c r="AA74" i="28"/>
  <c r="AN74" i="28"/>
  <c r="AJ74" i="28"/>
  <c r="X74" i="28"/>
  <c r="AB74" i="28"/>
  <c r="Y74" i="28"/>
  <c r="AC74" i="28"/>
  <c r="AL74" i="28"/>
  <c r="Z123" i="28"/>
  <c r="AF123" i="28"/>
  <c r="AO123" i="28"/>
  <c r="AG123" i="28"/>
  <c r="AK123" i="28"/>
  <c r="AC123" i="28"/>
  <c r="AM123" i="28"/>
  <c r="X123" i="28"/>
  <c r="AE123" i="28"/>
  <c r="AB123" i="28"/>
  <c r="AH123" i="28"/>
  <c r="AL123" i="28"/>
  <c r="AN123" i="28"/>
  <c r="W123" i="28"/>
  <c r="AJ123" i="28"/>
  <c r="AD123" i="28"/>
  <c r="AA123" i="28"/>
  <c r="Y60" i="28"/>
  <c r="AK60" i="28"/>
  <c r="AC60" i="28"/>
  <c r="AF60" i="28"/>
  <c r="Z60" i="28"/>
  <c r="AD60" i="28"/>
  <c r="AE60" i="28"/>
  <c r="AA60" i="28"/>
  <c r="AG60" i="28"/>
  <c r="AJ60" i="28"/>
  <c r="X60" i="28"/>
  <c r="AI60" i="28"/>
  <c r="AN60" i="28"/>
  <c r="AB60" i="28"/>
  <c r="W60" i="28"/>
  <c r="AB25" i="23"/>
  <c r="Z25" i="23"/>
  <c r="X25" i="23"/>
  <c r="AC25" i="23"/>
  <c r="AM25" i="23"/>
  <c r="W25" i="23"/>
  <c r="AG25" i="23"/>
  <c r="Y25" i="23"/>
  <c r="AH25" i="23"/>
  <c r="AI25" i="23"/>
  <c r="AO25" i="23"/>
  <c r="AE25" i="23"/>
  <c r="AJ25" i="23"/>
  <c r="AK25" i="23"/>
  <c r="AL25" i="23"/>
  <c r="AF25" i="23"/>
  <c r="AO74" i="23"/>
  <c r="AA74" i="23"/>
  <c r="AB74" i="23"/>
  <c r="X74" i="23"/>
  <c r="Y74" i="23"/>
  <c r="AC74" i="23"/>
  <c r="Z74" i="23"/>
  <c r="AL74" i="23"/>
  <c r="AJ74" i="23"/>
  <c r="AD74" i="23"/>
  <c r="AN74" i="23"/>
  <c r="AM74" i="23"/>
  <c r="AI74" i="23"/>
  <c r="AE74" i="23"/>
  <c r="AH74" i="23"/>
  <c r="AG74" i="23"/>
  <c r="AM53" i="23"/>
  <c r="W53" i="23"/>
  <c r="AE53" i="23"/>
  <c r="AO53" i="23"/>
  <c r="AI53" i="23"/>
  <c r="AB53" i="23"/>
  <c r="AG53" i="23"/>
  <c r="AC53" i="23"/>
  <c r="AN53" i="23"/>
  <c r="Y53" i="23"/>
  <c r="AJ53" i="23"/>
  <c r="AL53" i="23"/>
  <c r="AD53" i="23"/>
  <c r="AF53" i="23"/>
  <c r="AH53" i="23"/>
  <c r="X53" i="23"/>
  <c r="AA53" i="23"/>
  <c r="Z53" i="23"/>
  <c r="AN32" i="28"/>
  <c r="AM32" i="28"/>
  <c r="AB32" i="28"/>
  <c r="AE32" i="28"/>
  <c r="AO32" i="28"/>
  <c r="AH32" i="28"/>
  <c r="X32" i="28"/>
  <c r="W32" i="28"/>
  <c r="AL32" i="28"/>
  <c r="Z32" i="28"/>
  <c r="AK32" i="28"/>
  <c r="AI32" i="28"/>
  <c r="AF32" i="28"/>
  <c r="Y32" i="28"/>
  <c r="AF9" i="28"/>
  <c r="AA9" i="28"/>
  <c r="AJ9" i="28"/>
  <c r="AM9" i="28"/>
  <c r="AE9" i="28"/>
  <c r="AO9" i="28"/>
  <c r="AK9" i="28"/>
  <c r="AG9" i="28"/>
  <c r="Y9" i="28"/>
  <c r="AC9" i="28"/>
  <c r="AN9" i="28"/>
  <c r="AD9" i="28"/>
  <c r="AL9" i="28"/>
  <c r="AI9" i="28"/>
  <c r="Z9" i="28"/>
  <c r="AM91" i="23"/>
  <c r="AE91" i="23"/>
  <c r="AD91" i="23"/>
  <c r="AC117" i="23"/>
  <c r="W117" i="23"/>
  <c r="AF117" i="23"/>
  <c r="AN117" i="23"/>
  <c r="AJ117" i="23"/>
  <c r="AB117" i="23"/>
  <c r="AL162" i="28"/>
  <c r="AM162" i="28"/>
  <c r="AA162" i="28"/>
  <c r="AD162" i="28"/>
  <c r="AN162" i="28"/>
  <c r="W162" i="28"/>
  <c r="AE162" i="28"/>
  <c r="AC162" i="28"/>
  <c r="Z162" i="28"/>
  <c r="AJ162" i="28"/>
  <c r="AB162" i="28"/>
  <c r="AO162" i="28"/>
  <c r="AI162" i="28"/>
  <c r="AF127" i="28"/>
  <c r="AN127" i="28"/>
  <c r="AD127" i="28"/>
  <c r="X127" i="28"/>
  <c r="X45" i="28"/>
  <c r="AH45" i="28"/>
  <c r="AG45" i="28"/>
  <c r="AE45" i="28"/>
  <c r="W43" i="23"/>
  <c r="AB43" i="23"/>
  <c r="AL43" i="23"/>
  <c r="X43" i="23"/>
  <c r="X98" i="23"/>
  <c r="AL98" i="23"/>
  <c r="AM98" i="23"/>
  <c r="AH98" i="23"/>
  <c r="AO98" i="23"/>
  <c r="AJ98" i="23"/>
  <c r="AK98" i="23"/>
  <c r="AI98" i="23"/>
  <c r="AF98" i="23"/>
  <c r="AN98" i="23"/>
  <c r="AE98" i="23"/>
  <c r="W98" i="23"/>
  <c r="AA98" i="23"/>
  <c r="Z98" i="23"/>
  <c r="AC98" i="23"/>
  <c r="AG98" i="23"/>
  <c r="Z89" i="23"/>
  <c r="AK89" i="23"/>
  <c r="Y89" i="23"/>
  <c r="AL89" i="23"/>
  <c r="AO89" i="23"/>
  <c r="AF89" i="23"/>
  <c r="AI89" i="23"/>
  <c r="AA89" i="23"/>
  <c r="AB89" i="23"/>
  <c r="AD89" i="23"/>
  <c r="W89" i="23"/>
  <c r="AJ89" i="23"/>
  <c r="X89" i="23"/>
  <c r="AC89" i="23"/>
  <c r="AG89" i="23"/>
  <c r="AD116" i="28"/>
  <c r="W116" i="28"/>
  <c r="AL116" i="28"/>
  <c r="AE116" i="28"/>
  <c r="AN116" i="28"/>
  <c r="AG116" i="28"/>
  <c r="AC116" i="28"/>
  <c r="AJ116" i="28"/>
  <c r="AI116" i="28"/>
  <c r="AF116" i="28"/>
  <c r="Z116" i="28"/>
  <c r="Y116" i="28"/>
  <c r="AD100" i="28"/>
  <c r="AJ100" i="28"/>
  <c r="AI100" i="28"/>
  <c r="AE100" i="28"/>
  <c r="Y100" i="28"/>
  <c r="AF100" i="28"/>
  <c r="AA100" i="28"/>
  <c r="AB100" i="28"/>
  <c r="W100" i="28"/>
  <c r="AO100" i="28"/>
  <c r="AH100" i="28"/>
  <c r="AC109" i="28"/>
  <c r="AJ109" i="28"/>
  <c r="X109" i="28"/>
  <c r="AK109" i="28"/>
  <c r="AI109" i="28"/>
  <c r="Y109" i="28"/>
  <c r="Z171" i="23"/>
  <c r="AK171" i="23"/>
  <c r="AI171" i="23"/>
  <c r="AE171" i="23"/>
  <c r="X171" i="23"/>
  <c r="AL171" i="23"/>
  <c r="AD171" i="23"/>
  <c r="AO171" i="23"/>
  <c r="AG171" i="23"/>
  <c r="AB171" i="23"/>
  <c r="W112" i="23"/>
  <c r="AL112" i="23"/>
  <c r="AH112" i="23"/>
  <c r="AD112" i="23"/>
  <c r="AK112" i="23"/>
  <c r="X112" i="23"/>
  <c r="AF112" i="23"/>
  <c r="AI112" i="23"/>
  <c r="AG112" i="23"/>
  <c r="AC112" i="23"/>
  <c r="AM112" i="23"/>
  <c r="AO112" i="23"/>
  <c r="AE111" i="28"/>
  <c r="AN111" i="28"/>
  <c r="AD111" i="28"/>
  <c r="Z111" i="28"/>
  <c r="AO111" i="28"/>
  <c r="AJ111" i="28"/>
  <c r="AI111" i="28"/>
  <c r="AL111" i="28"/>
  <c r="AF111" i="28"/>
  <c r="Y82" i="28"/>
  <c r="AI82" i="28"/>
  <c r="AH82" i="28"/>
  <c r="Z82" i="28"/>
  <c r="X82" i="28"/>
  <c r="AN82" i="28"/>
  <c r="AD82" i="28"/>
  <c r="AO82" i="28"/>
  <c r="AA82" i="28"/>
  <c r="AJ82" i="28"/>
  <c r="AE82" i="28"/>
  <c r="AB82" i="28"/>
  <c r="AM82" i="28"/>
  <c r="W82" i="28"/>
  <c r="AC71" i="28"/>
  <c r="AE71" i="28"/>
  <c r="AH71" i="28"/>
  <c r="Z71" i="28"/>
  <c r="AJ71" i="28"/>
  <c r="AB71" i="28"/>
  <c r="AM71" i="28"/>
  <c r="AI71" i="28"/>
  <c r="AL71" i="28"/>
  <c r="AG71" i="28"/>
  <c r="AO71" i="28"/>
  <c r="AN71" i="28"/>
  <c r="AD71" i="28"/>
  <c r="Y71" i="28"/>
  <c r="X71" i="28"/>
  <c r="AH57" i="23"/>
  <c r="W57" i="23"/>
  <c r="X57" i="23"/>
  <c r="AE57" i="23"/>
  <c r="AG57" i="23"/>
  <c r="AN57" i="23"/>
  <c r="AC57" i="23"/>
  <c r="AL57" i="23"/>
  <c r="AO57" i="23"/>
  <c r="Y57" i="23"/>
  <c r="AE26" i="23"/>
  <c r="AA26" i="23"/>
  <c r="AK26" i="23"/>
  <c r="AC26" i="23"/>
  <c r="Z58" i="24"/>
  <c r="AN58" i="24"/>
  <c r="AL58" i="24"/>
  <c r="AF58" i="24"/>
  <c r="X58" i="24"/>
  <c r="AG58" i="24"/>
  <c r="AE125" i="28"/>
  <c r="AJ125" i="28"/>
  <c r="X125" i="28"/>
  <c r="AM125" i="28"/>
  <c r="AF125" i="28"/>
  <c r="AH125" i="28"/>
  <c r="AD125" i="28"/>
  <c r="AN125" i="28"/>
  <c r="AL125" i="28"/>
  <c r="Y125" i="28"/>
  <c r="AO125" i="28"/>
  <c r="Z125" i="28"/>
  <c r="AA125" i="28"/>
  <c r="AG125" i="28"/>
  <c r="AK125" i="28"/>
  <c r="AB125" i="28"/>
  <c r="AI125" i="28"/>
  <c r="AM56" i="28"/>
  <c r="AE56" i="28"/>
  <c r="AK56" i="28"/>
  <c r="AC56" i="28"/>
  <c r="X56" i="28"/>
  <c r="AD56" i="28"/>
  <c r="Z22" i="28"/>
  <c r="AG22" i="28"/>
  <c r="AN22" i="28"/>
  <c r="Y22" i="28"/>
  <c r="AM107" i="23"/>
  <c r="AE107" i="23"/>
  <c r="AH107" i="23"/>
  <c r="W107" i="23"/>
  <c r="AC107" i="23"/>
  <c r="AO107" i="23"/>
  <c r="X107" i="23"/>
  <c r="AL18" i="23"/>
  <c r="AC18" i="23"/>
  <c r="Z18" i="23"/>
  <c r="AB18" i="23"/>
  <c r="AH106" i="23"/>
  <c r="AM106" i="23"/>
  <c r="AA106" i="23"/>
  <c r="AG106" i="23"/>
  <c r="AO106" i="23"/>
  <c r="AF106" i="23"/>
  <c r="X106" i="23"/>
  <c r="W106" i="23"/>
  <c r="AN106" i="23"/>
  <c r="AE106" i="23"/>
  <c r="Y106" i="23"/>
  <c r="Z106" i="23"/>
  <c r="X85" i="28"/>
  <c r="AE85" i="28"/>
  <c r="AB85" i="28"/>
  <c r="AD85" i="28"/>
  <c r="AN85" i="28"/>
  <c r="AC85" i="28"/>
  <c r="AO85" i="28"/>
  <c r="AH85" i="28"/>
  <c r="AK85" i="28"/>
  <c r="AM85" i="28"/>
  <c r="AF85" i="28"/>
  <c r="Y85" i="28"/>
  <c r="AJ85" i="28"/>
  <c r="AD73" i="28"/>
  <c r="X73" i="28"/>
  <c r="AI73" i="28"/>
  <c r="W73" i="28"/>
  <c r="AM73" i="28"/>
  <c r="AO73" i="28"/>
  <c r="AC73" i="28"/>
  <c r="AK73" i="28"/>
  <c r="AG103" i="23"/>
  <c r="X103" i="23"/>
  <c r="AI103" i="23"/>
  <c r="AB103" i="23"/>
  <c r="AJ103" i="23"/>
  <c r="X87" i="23"/>
  <c r="AH87" i="23"/>
  <c r="Y87" i="23"/>
  <c r="AM87" i="23"/>
  <c r="Y86" i="23"/>
  <c r="AJ86" i="23"/>
  <c r="AN86" i="23"/>
  <c r="AG86" i="23"/>
  <c r="AE86" i="23"/>
  <c r="AD86" i="23"/>
  <c r="AI86" i="23"/>
  <c r="AD40" i="28"/>
  <c r="Z40" i="28"/>
  <c r="AM38" i="28"/>
  <c r="AD38" i="28"/>
  <c r="AK117" i="23"/>
  <c r="X91" i="23"/>
  <c r="AF45" i="28"/>
  <c r="AB45" i="28"/>
  <c r="AA45" i="28"/>
  <c r="AO127" i="28"/>
  <c r="AG117" i="23"/>
  <c r="AI117" i="23"/>
  <c r="AN43" i="23"/>
  <c r="AG43" i="23"/>
  <c r="AK43" i="23"/>
  <c r="W171" i="23"/>
  <c r="X116" i="28"/>
  <c r="AF171" i="23"/>
  <c r="Y162" i="28"/>
  <c r="AA71" i="28"/>
  <c r="W111" i="28"/>
  <c r="Z87" i="23"/>
  <c r="W58" i="24"/>
  <c r="AB58" i="24"/>
  <c r="AI91" i="23"/>
  <c r="AJ91" i="23"/>
  <c r="Z117" i="23"/>
  <c r="W109" i="28"/>
  <c r="AM100" i="28"/>
  <c r="AF82" i="28"/>
  <c r="AL82" i="28"/>
  <c r="AO110" i="28"/>
  <c r="AO116" i="28"/>
  <c r="AA107" i="23"/>
  <c r="AI85" i="28"/>
  <c r="AL106" i="23"/>
  <c r="AI107" i="23"/>
  <c r="W71" i="28"/>
  <c r="AF109" i="28"/>
  <c r="AG91" i="23"/>
  <c r="AC45" i="28"/>
  <c r="AL100" i="28"/>
  <c r="Y127" i="28"/>
  <c r="AF162" i="28"/>
  <c r="AO117" i="23"/>
  <c r="Z91" i="23"/>
  <c r="X111" i="28"/>
  <c r="AI45" i="28"/>
  <c r="Y45" i="28"/>
  <c r="AH162" i="28"/>
  <c r="AL127" i="28"/>
  <c r="AM127" i="28"/>
  <c r="AM43" i="23"/>
  <c r="AM117" i="23"/>
  <c r="Y117" i="23"/>
  <c r="AJ43" i="23"/>
  <c r="AI43" i="23"/>
  <c r="AH43" i="23"/>
  <c r="AC43" i="23"/>
  <c r="AA112" i="23"/>
  <c r="AM116" i="28"/>
  <c r="AG100" i="28"/>
  <c r="AH91" i="23"/>
  <c r="AJ171" i="23"/>
  <c r="AD103" i="23"/>
  <c r="Y112" i="23"/>
  <c r="AB38" i="28"/>
  <c r="Y98" i="23"/>
  <c r="AE39" i="24"/>
  <c r="AF87" i="23"/>
  <c r="AL87" i="23"/>
  <c r="AA58" i="24"/>
  <c r="AE58" i="24"/>
  <c r="Y91" i="23"/>
  <c r="AC91" i="23"/>
  <c r="AM171" i="23"/>
  <c r="AD109" i="28"/>
  <c r="AK100" i="28"/>
  <c r="AC82" i="28"/>
  <c r="AK106" i="23"/>
  <c r="AA85" i="28"/>
  <c r="AB107" i="23"/>
  <c r="Z85" i="28"/>
  <c r="AF86" i="23"/>
  <c r="AN89" i="23"/>
  <c r="AN18" i="23"/>
  <c r="AG162" i="28"/>
  <c r="Z109" i="28"/>
  <c r="W45" i="28"/>
  <c r="AH109" i="28"/>
  <c r="W127" i="28"/>
  <c r="AH116" i="28"/>
  <c r="AH111" i="28"/>
  <c r="AJ112" i="23"/>
  <c r="AN91" i="23"/>
  <c r="AB109" i="28"/>
  <c r="AM45" i="28"/>
  <c r="AJ45" i="28"/>
  <c r="Z45" i="28"/>
  <c r="AJ127" i="28"/>
  <c r="AH127" i="28"/>
  <c r="AH117" i="23"/>
  <c r="X117" i="23"/>
  <c r="Y43" i="23"/>
  <c r="AD43" i="23"/>
  <c r="Z43" i="23"/>
  <c r="AA43" i="23"/>
  <c r="Z112" i="23"/>
  <c r="AH89" i="23"/>
  <c r="X162" i="28"/>
  <c r="AK162" i="28"/>
  <c r="AJ136" i="28"/>
  <c r="AA111" i="28"/>
  <c r="AA103" i="23"/>
  <c r="W56" i="28"/>
  <c r="AF71" i="28"/>
  <c r="AE112" i="23"/>
  <c r="AO114" i="28"/>
  <c r="AD98" i="23"/>
  <c r="AE87" i="23"/>
  <c r="AA87" i="23"/>
  <c r="AD114" i="28"/>
  <c r="AO58" i="24"/>
  <c r="Y58" i="24"/>
  <c r="AF91" i="23"/>
  <c r="AK91" i="23"/>
  <c r="AO91" i="23"/>
  <c r="AJ40" i="28"/>
  <c r="AE117" i="23"/>
  <c r="AH171" i="23"/>
  <c r="AO109" i="28"/>
  <c r="Z100" i="28"/>
  <c r="AK82" i="28"/>
  <c r="W125" i="28"/>
  <c r="Z107" i="23"/>
  <c r="AG85" i="28"/>
  <c r="AH86" i="23"/>
  <c r="AI127" i="28"/>
  <c r="AL45" i="28"/>
  <c r="AE32" i="24"/>
  <c r="AG11" i="24"/>
  <c r="AF11" i="24"/>
  <c r="AO136" i="24"/>
  <c r="AH11" i="24"/>
  <c r="AA32" i="24"/>
  <c r="X29" i="24"/>
  <c r="AL50" i="24"/>
  <c r="AE161" i="24"/>
  <c r="AM36" i="24"/>
  <c r="AM29" i="24"/>
  <c r="AB29" i="24"/>
  <c r="AI41" i="40"/>
  <c r="AB138" i="41"/>
  <c r="AA78" i="41"/>
  <c r="AK25" i="41"/>
  <c r="AB177" i="41"/>
  <c r="AK94" i="41"/>
  <c r="AE127" i="41"/>
  <c r="X25" i="41"/>
  <c r="AI47" i="40"/>
  <c r="AA110" i="41"/>
  <c r="AF13" i="41"/>
  <c r="AH92" i="42"/>
  <c r="AF92" i="42"/>
  <c r="AN155" i="42"/>
  <c r="Z155" i="42"/>
  <c r="AG155" i="42"/>
  <c r="X66" i="42"/>
  <c r="AD66" i="42"/>
  <c r="AI94" i="42"/>
  <c r="AF94" i="42"/>
  <c r="AA94" i="42"/>
  <c r="X106" i="40"/>
  <c r="AL106" i="40"/>
  <c r="AH106" i="40"/>
  <c r="AN57" i="40"/>
  <c r="AD57" i="40"/>
  <c r="X53" i="40"/>
  <c r="AO53" i="40"/>
  <c r="W53" i="40"/>
  <c r="AE53" i="40"/>
  <c r="Z53" i="40"/>
  <c r="Z148" i="40"/>
  <c r="X148" i="40"/>
  <c r="AH148" i="40"/>
  <c r="AC148" i="40"/>
  <c r="AM148" i="40"/>
  <c r="AI41" i="42"/>
  <c r="AJ41" i="42"/>
  <c r="Z41" i="42"/>
  <c r="AE41" i="42"/>
  <c r="AI131" i="42"/>
  <c r="AA131" i="42"/>
  <c r="AH131" i="42"/>
  <c r="AK168" i="42"/>
  <c r="Y168" i="42"/>
  <c r="AD168" i="42"/>
  <c r="AE168" i="42"/>
  <c r="AH168" i="42"/>
  <c r="AN151" i="42"/>
  <c r="AI151" i="42"/>
  <c r="AF151" i="42"/>
  <c r="AM113" i="42"/>
  <c r="W113" i="42"/>
  <c r="AD113" i="42"/>
  <c r="AF113" i="42"/>
  <c r="AM95" i="42"/>
  <c r="AF95" i="42"/>
  <c r="AI95" i="42"/>
  <c r="AJ70" i="40"/>
  <c r="AH70" i="40"/>
  <c r="AM9" i="40"/>
  <c r="Y9" i="40"/>
  <c r="AJ9" i="40"/>
  <c r="Z9" i="40"/>
  <c r="AL31" i="40"/>
  <c r="Z31" i="40"/>
  <c r="AH74" i="40"/>
  <c r="W74" i="40"/>
  <c r="AM74" i="40"/>
  <c r="AA136" i="40"/>
  <c r="X136" i="40"/>
  <c r="AD136" i="40"/>
  <c r="AG136" i="40"/>
  <c r="X100" i="41"/>
  <c r="AA100" i="41"/>
  <c r="AB75" i="41"/>
  <c r="W75" i="41"/>
  <c r="AH75" i="41"/>
  <c r="AB112" i="41"/>
  <c r="Y112" i="41"/>
  <c r="AN112" i="41"/>
  <c r="AG112" i="41"/>
  <c r="AO87" i="41"/>
  <c r="AE87" i="41"/>
  <c r="AC168" i="41"/>
  <c r="AM168" i="41"/>
  <c r="Y168" i="41"/>
  <c r="AB168" i="41"/>
  <c r="AI117" i="41"/>
  <c r="AD117" i="41"/>
  <c r="AD92" i="41"/>
  <c r="AH92" i="41"/>
  <c r="AC119" i="40"/>
  <c r="Y119" i="40"/>
  <c r="AB60" i="40"/>
  <c r="AA60" i="40"/>
  <c r="W88" i="41"/>
  <c r="AB88" i="41"/>
  <c r="AN88" i="41"/>
  <c r="AL96" i="41"/>
  <c r="AF96" i="41"/>
  <c r="AM71" i="41"/>
  <c r="AE71" i="41"/>
  <c r="AI71" i="41"/>
  <c r="AL71" i="41"/>
  <c r="AB71" i="41"/>
  <c r="AJ136" i="41"/>
  <c r="AH136" i="41"/>
  <c r="AG136" i="41"/>
  <c r="AC136" i="41"/>
  <c r="W32" i="24"/>
  <c r="AD5" i="24"/>
  <c r="AL135" i="40"/>
  <c r="W17" i="42"/>
  <c r="AG17" i="42"/>
  <c r="Z17" i="42"/>
  <c r="AO115" i="40"/>
  <c r="AH115" i="40"/>
  <c r="AF177" i="41"/>
  <c r="AJ18" i="40"/>
  <c r="AI101" i="42"/>
  <c r="AA106" i="40"/>
  <c r="AK106" i="40"/>
  <c r="AK113" i="41"/>
  <c r="W47" i="40"/>
  <c r="AK11" i="40"/>
  <c r="AC11" i="40"/>
  <c r="X87" i="42"/>
  <c r="AM51" i="42"/>
  <c r="AK92" i="42"/>
  <c r="AN92" i="42"/>
  <c r="AJ155" i="42"/>
  <c r="AO155" i="42"/>
  <c r="AG151" i="42"/>
  <c r="AO151" i="42"/>
  <c r="X151" i="42"/>
  <c r="AM111" i="42"/>
  <c r="AC111" i="42"/>
  <c r="AF111" i="42"/>
  <c r="AJ111" i="42"/>
  <c r="AE160" i="42"/>
  <c r="X74" i="40"/>
  <c r="AA74" i="40"/>
  <c r="AD25" i="41"/>
  <c r="AK17" i="42"/>
  <c r="AB107" i="40"/>
  <c r="W107" i="40"/>
  <c r="AK107" i="40"/>
  <c r="AA20" i="40"/>
  <c r="AF131" i="42"/>
  <c r="Z59" i="40"/>
  <c r="AK56" i="40"/>
  <c r="AJ76" i="42"/>
  <c r="AM76" i="42"/>
  <c r="Y76" i="42"/>
  <c r="AK47" i="40"/>
  <c r="AO31" i="40"/>
  <c r="AN9" i="40"/>
  <c r="AA114" i="42"/>
  <c r="AC157" i="42"/>
  <c r="AN157" i="42"/>
  <c r="AI157" i="42"/>
  <c r="AG157" i="42"/>
  <c r="W20" i="42"/>
  <c r="AF20" i="42"/>
  <c r="AL20" i="42"/>
  <c r="AK20" i="42"/>
  <c r="AI9" i="40"/>
  <c r="W9" i="40"/>
  <c r="AG20" i="40"/>
  <c r="AC79" i="40"/>
  <c r="AL131" i="42"/>
  <c r="AE76" i="42"/>
  <c r="X9" i="40"/>
  <c r="AB20" i="42"/>
  <c r="AM120" i="41"/>
  <c r="AF168" i="42"/>
  <c r="AO41" i="42"/>
  <c r="AE120" i="41"/>
  <c r="AO113" i="42"/>
  <c r="X92" i="41"/>
  <c r="AM92" i="41"/>
  <c r="AK46" i="40"/>
  <c r="AD94" i="42"/>
  <c r="AM106" i="40"/>
  <c r="AE70" i="40"/>
  <c r="Y95" i="42"/>
  <c r="Z95" i="42"/>
  <c r="AB131" i="42"/>
  <c r="AC31" i="40"/>
  <c r="AH9" i="40"/>
  <c r="W66" i="42"/>
  <c r="W137" i="41"/>
  <c r="W87" i="41"/>
  <c r="AI111" i="42"/>
  <c r="AB148" i="40"/>
  <c r="AC112" i="41"/>
  <c r="AL53" i="40"/>
  <c r="AN53" i="40"/>
  <c r="AI53" i="40"/>
  <c r="Z75" i="41"/>
  <c r="AC53" i="40"/>
  <c r="AI46" i="40"/>
  <c r="AK70" i="40"/>
  <c r="AB155" i="42"/>
  <c r="AO148" i="40"/>
  <c r="AG100" i="41"/>
  <c r="AJ100" i="41"/>
  <c r="AD148" i="40"/>
  <c r="AF74" i="40"/>
  <c r="X117" i="41"/>
  <c r="AK117" i="41"/>
  <c r="AB53" i="40"/>
  <c r="AO136" i="40"/>
  <c r="AH57" i="40"/>
  <c r="AO168" i="42"/>
  <c r="W168" i="42"/>
  <c r="AM41" i="42"/>
  <c r="AJ74" i="41"/>
  <c r="AJ168" i="41"/>
  <c r="AG168" i="41"/>
  <c r="AA113" i="42"/>
  <c r="W136" i="40"/>
  <c r="AJ136" i="40"/>
  <c r="AG57" i="40"/>
  <c r="AM57" i="40"/>
  <c r="Z92" i="41"/>
  <c r="AB41" i="42"/>
  <c r="AB15" i="40"/>
  <c r="AB3" i="40"/>
  <c r="AF65" i="42"/>
  <c r="AD65" i="42"/>
  <c r="AB65" i="42"/>
  <c r="AL115" i="42"/>
  <c r="AG115" i="42"/>
  <c r="Z177" i="42"/>
  <c r="W177" i="42"/>
  <c r="W44" i="40"/>
  <c r="AH44" i="40"/>
  <c r="AI44" i="40"/>
  <c r="AC44" i="40"/>
  <c r="AK44" i="40"/>
  <c r="AM44" i="40"/>
  <c r="AB44" i="40"/>
  <c r="X44" i="40"/>
  <c r="Z47" i="42"/>
  <c r="Y47" i="42"/>
  <c r="AC12" i="42"/>
  <c r="AB12" i="42"/>
  <c r="AN12" i="42"/>
  <c r="Z174" i="42"/>
  <c r="AA174" i="42"/>
  <c r="AI174" i="42"/>
  <c r="AE171" i="40"/>
  <c r="AF171" i="40"/>
  <c r="AL171" i="40"/>
  <c r="AF13" i="40"/>
  <c r="AM13" i="40"/>
  <c r="AI13" i="40"/>
  <c r="AA13" i="40"/>
  <c r="AJ13" i="40"/>
  <c r="AL13" i="40"/>
  <c r="X13" i="40"/>
  <c r="AE13" i="40"/>
  <c r="AN13" i="40"/>
  <c r="W13" i="40"/>
  <c r="AC13" i="40"/>
  <c r="AC169" i="42"/>
  <c r="AI169" i="42"/>
  <c r="W169" i="42"/>
  <c r="AD169" i="42"/>
  <c r="AM169" i="42"/>
  <c r="AF169" i="42"/>
  <c r="AG169" i="42"/>
  <c r="AB169" i="42"/>
  <c r="AO169" i="42"/>
  <c r="AD56" i="42"/>
  <c r="Y56" i="42"/>
  <c r="AN56" i="42"/>
  <c r="AN116" i="42"/>
  <c r="AK116" i="42"/>
  <c r="Y116" i="42"/>
  <c r="AN62" i="40"/>
  <c r="AI62" i="40"/>
  <c r="AG62" i="40"/>
  <c r="AO62" i="40"/>
  <c r="AK62" i="40"/>
  <c r="AC62" i="40"/>
  <c r="X62" i="40"/>
  <c r="AF62" i="40"/>
  <c r="Y62" i="40"/>
  <c r="AH62" i="40"/>
  <c r="AA62" i="40"/>
  <c r="Z62" i="40"/>
  <c r="AE62" i="40"/>
  <c r="AB62" i="40"/>
  <c r="AJ62" i="40"/>
  <c r="W62" i="40"/>
  <c r="AL62" i="40"/>
  <c r="AD62" i="40"/>
  <c r="X58" i="40"/>
  <c r="AK58" i="40"/>
  <c r="AN58" i="40"/>
  <c r="Z135" i="41"/>
  <c r="AH135" i="41"/>
  <c r="AO135" i="41"/>
  <c r="AL135" i="41"/>
  <c r="Z115" i="41"/>
  <c r="AA115" i="41"/>
  <c r="AJ115" i="41"/>
  <c r="AF115" i="41"/>
  <c r="AC115" i="41"/>
  <c r="AB115" i="41"/>
  <c r="AE115" i="41"/>
  <c r="AO115" i="41"/>
  <c r="AH115" i="41"/>
  <c r="X115" i="41"/>
  <c r="AM115" i="41"/>
  <c r="AN115" i="41"/>
  <c r="AD115" i="41"/>
  <c r="AN141" i="40"/>
  <c r="Y141" i="40"/>
  <c r="AL141" i="40"/>
  <c r="AF141" i="40"/>
  <c r="AF76" i="40"/>
  <c r="AI76" i="40"/>
  <c r="AL76" i="40"/>
  <c r="AB76" i="40"/>
  <c r="W76" i="40"/>
  <c r="AH76" i="40"/>
  <c r="Z76" i="40"/>
  <c r="AC104" i="41"/>
  <c r="W104" i="41"/>
  <c r="AK104" i="41"/>
  <c r="AK85" i="41"/>
  <c r="AF85" i="41"/>
  <c r="W85" i="41"/>
  <c r="AJ85" i="41"/>
  <c r="AD85" i="41"/>
  <c r="AM85" i="41"/>
  <c r="Y85" i="41"/>
  <c r="X85" i="41"/>
  <c r="AE85" i="41"/>
  <c r="Z85" i="41"/>
  <c r="AC85" i="41"/>
  <c r="AN27" i="40"/>
  <c r="W27" i="40"/>
  <c r="AF27" i="40"/>
  <c r="AB27" i="40"/>
  <c r="AL27" i="40"/>
  <c r="AH27" i="40"/>
  <c r="Z27" i="40"/>
  <c r="Y27" i="40"/>
  <c r="AA27" i="40"/>
  <c r="AJ27" i="40"/>
  <c r="AO27" i="40"/>
  <c r="X27" i="40"/>
  <c r="AE27" i="40"/>
  <c r="AG27" i="40"/>
  <c r="AK27" i="40"/>
  <c r="AC27" i="40"/>
  <c r="AD27" i="40"/>
  <c r="AH166" i="40"/>
  <c r="Z166" i="40"/>
  <c r="AB166" i="40"/>
  <c r="AA166" i="40"/>
  <c r="AN166" i="40"/>
  <c r="AL166" i="40"/>
  <c r="AO166" i="40"/>
  <c r="AC166" i="40"/>
  <c r="AM166" i="40"/>
  <c r="AD166" i="40"/>
  <c r="AI166" i="40"/>
  <c r="Y166" i="40"/>
  <c r="AF166" i="40"/>
  <c r="W166" i="40"/>
  <c r="X166" i="40"/>
  <c r="AK166" i="40"/>
  <c r="AG166" i="40"/>
  <c r="AE166" i="40"/>
  <c r="AM111" i="40"/>
  <c r="AO111" i="40"/>
  <c r="AB111" i="40"/>
  <c r="W111" i="40"/>
  <c r="AK111" i="40"/>
  <c r="AN111" i="40"/>
  <c r="AD111" i="40"/>
  <c r="AG111" i="40"/>
  <c r="AE111" i="40"/>
  <c r="AC111" i="40"/>
  <c r="Z111" i="40"/>
  <c r="AD23" i="40"/>
  <c r="AI23" i="40"/>
  <c r="AN23" i="40"/>
  <c r="W23" i="40"/>
  <c r="AB23" i="40"/>
  <c r="Z23" i="40"/>
  <c r="AE23" i="40"/>
  <c r="X82" i="41"/>
  <c r="AJ82" i="41"/>
  <c r="AD82" i="41"/>
  <c r="AA82" i="41"/>
  <c r="AO82" i="41"/>
  <c r="AK82" i="41"/>
  <c r="Z82" i="41"/>
  <c r="Y82" i="41"/>
  <c r="AH82" i="41"/>
  <c r="AG82" i="41"/>
  <c r="AN82" i="41"/>
  <c r="AE82" i="41"/>
  <c r="W82" i="41"/>
  <c r="AF82" i="41"/>
  <c r="AM82" i="41"/>
  <c r="AL82" i="41"/>
  <c r="Y14" i="41"/>
  <c r="AD14" i="41"/>
  <c r="AI14" i="41"/>
  <c r="AG14" i="41"/>
  <c r="AO14" i="41"/>
  <c r="W14" i="41"/>
  <c r="AL14" i="41"/>
  <c r="AC14" i="41"/>
  <c r="AH14" i="41"/>
  <c r="AN14" i="41"/>
  <c r="Z14" i="41"/>
  <c r="AK14" i="41"/>
  <c r="AE14" i="41"/>
  <c r="X14" i="41"/>
  <c r="AM14" i="41"/>
  <c r="AA14" i="41"/>
  <c r="AF14" i="41"/>
  <c r="AB14" i="41"/>
  <c r="AJ14" i="41"/>
  <c r="AO155" i="41"/>
  <c r="AB155" i="41"/>
  <c r="AC155" i="41"/>
  <c r="AJ155" i="41"/>
  <c r="W155" i="41"/>
  <c r="AF155" i="41"/>
  <c r="AK155" i="41"/>
  <c r="AD155" i="41"/>
  <c r="Y155" i="41"/>
  <c r="AH155" i="41"/>
  <c r="AM155" i="41"/>
  <c r="X155" i="41"/>
  <c r="AG155" i="41"/>
  <c r="AI155" i="41"/>
  <c r="AA155" i="41"/>
  <c r="AN155" i="41"/>
  <c r="AE155" i="41"/>
  <c r="AL155" i="41"/>
  <c r="AL49" i="41"/>
  <c r="AI49" i="41"/>
  <c r="AK49" i="41"/>
  <c r="AF49" i="41"/>
  <c r="AE49" i="41"/>
  <c r="AN49" i="41"/>
  <c r="Z49" i="41"/>
  <c r="AH49" i="41"/>
  <c r="W49" i="41"/>
  <c r="AC49" i="41"/>
  <c r="AO49" i="41"/>
  <c r="AJ49" i="41"/>
  <c r="AA49" i="41"/>
  <c r="AG114" i="41"/>
  <c r="Z114" i="41"/>
  <c r="AC114" i="41"/>
  <c r="AB114" i="41"/>
  <c r="Y114" i="41"/>
  <c r="Y46" i="41"/>
  <c r="AH46" i="41"/>
  <c r="AJ46" i="41"/>
  <c r="AF46" i="41"/>
  <c r="AM46" i="41"/>
  <c r="AO46" i="41"/>
  <c r="AN46" i="41"/>
  <c r="AA167" i="41"/>
  <c r="Z167" i="41"/>
  <c r="AE167" i="41"/>
  <c r="AB97" i="41"/>
  <c r="AI97" i="41"/>
  <c r="AH97" i="41"/>
  <c r="AA97" i="41"/>
  <c r="Z97" i="41"/>
  <c r="AO97" i="41"/>
  <c r="AO15" i="41"/>
  <c r="AF15" i="41"/>
  <c r="AL15" i="41"/>
  <c r="Z15" i="41"/>
  <c r="AA15" i="41"/>
  <c r="AG58" i="41"/>
  <c r="X58" i="41"/>
  <c r="AF58" i="41"/>
  <c r="AK58" i="41"/>
  <c r="Z58" i="41"/>
  <c r="AI58" i="41"/>
  <c r="Y58" i="41"/>
  <c r="AC58" i="41"/>
  <c r="AJ58" i="41"/>
  <c r="AE58" i="41"/>
  <c r="AA58" i="41"/>
  <c r="AN58" i="41"/>
  <c r="AO58" i="41"/>
  <c r="AL58" i="41"/>
  <c r="W58" i="41"/>
  <c r="AM58" i="41"/>
  <c r="AD58" i="41"/>
  <c r="AB58" i="41"/>
  <c r="AH58" i="41"/>
  <c r="AF172" i="41"/>
  <c r="AL172" i="41"/>
  <c r="AN172" i="41"/>
  <c r="AI172" i="41"/>
  <c r="W172" i="41"/>
  <c r="AB172" i="41"/>
  <c r="Z172" i="41"/>
  <c r="AA172" i="41"/>
  <c r="AJ172" i="41"/>
  <c r="AG172" i="41"/>
  <c r="AE172" i="41"/>
  <c r="AF147" i="41"/>
  <c r="AA147" i="41"/>
  <c r="X147" i="41"/>
  <c r="AD147" i="41"/>
  <c r="AL147" i="41"/>
  <c r="AB147" i="41"/>
  <c r="Z147" i="41"/>
  <c r="W147" i="41"/>
  <c r="AE147" i="41"/>
  <c r="AC147" i="41"/>
  <c r="AN147" i="41"/>
  <c r="Y94" i="23"/>
  <c r="AA94" i="23"/>
  <c r="AE94" i="23"/>
  <c r="Z94" i="23"/>
  <c r="X94" i="23"/>
  <c r="AG94" i="23"/>
  <c r="AL94" i="23"/>
  <c r="AK94" i="23"/>
  <c r="AL23" i="23"/>
  <c r="Z23" i="23"/>
  <c r="AE23" i="23"/>
  <c r="AF23" i="23"/>
  <c r="AO23" i="23"/>
  <c r="AK23" i="23"/>
  <c r="AA23" i="23"/>
  <c r="W135" i="28"/>
  <c r="AG135" i="28"/>
  <c r="AF135" i="28"/>
  <c r="AD164" i="28"/>
  <c r="X164" i="28"/>
  <c r="W164" i="28"/>
  <c r="AF164" i="28"/>
  <c r="AA164" i="28"/>
  <c r="AH164" i="28"/>
  <c r="AI164" i="28"/>
  <c r="AK164" i="28"/>
  <c r="AB164" i="28"/>
  <c r="AE164" i="28"/>
  <c r="AJ164" i="28"/>
  <c r="AL155" i="23"/>
  <c r="Z155" i="23"/>
  <c r="AH173" i="23"/>
  <c r="AN173" i="23"/>
  <c r="AI173" i="23"/>
  <c r="AA173" i="23"/>
  <c r="AK173" i="23"/>
  <c r="AM173" i="23"/>
  <c r="AF173" i="23"/>
  <c r="W173" i="23"/>
  <c r="AC173" i="23"/>
  <c r="AJ173" i="23"/>
  <c r="AE173" i="23"/>
  <c r="Z173" i="23"/>
  <c r="AH157" i="23"/>
  <c r="Y157" i="23"/>
  <c r="AD157" i="23"/>
  <c r="AO157" i="23"/>
  <c r="AN157" i="23"/>
  <c r="Z157" i="23"/>
  <c r="AC157" i="23"/>
  <c r="Z21" i="28"/>
  <c r="AH21" i="28"/>
  <c r="AB21" i="28"/>
  <c r="AI21" i="28"/>
  <c r="Y21" i="28"/>
  <c r="AF21" i="28"/>
  <c r="AE21" i="28"/>
  <c r="AM21" i="28"/>
  <c r="AC91" i="28"/>
  <c r="AD91" i="28"/>
  <c r="AN91" i="28"/>
  <c r="AG91" i="28"/>
  <c r="W91" i="28"/>
  <c r="AL91" i="28"/>
  <c r="AB91" i="28"/>
  <c r="Z91" i="28"/>
  <c r="AJ91" i="28"/>
  <c r="AM91" i="28"/>
  <c r="AC93" i="23"/>
  <c r="AI93" i="23"/>
  <c r="Y93" i="23"/>
  <c r="AA93" i="23"/>
  <c r="W93" i="23"/>
  <c r="AD93" i="23"/>
  <c r="AK93" i="23"/>
  <c r="AM93" i="23"/>
  <c r="AH93" i="23"/>
  <c r="AG93" i="23"/>
  <c r="AJ93" i="23"/>
  <c r="AE93" i="23"/>
  <c r="AB78" i="23"/>
  <c r="Z78" i="23"/>
  <c r="AE78" i="23"/>
  <c r="AO78" i="23"/>
  <c r="AA78" i="23"/>
  <c r="AL78" i="23"/>
  <c r="AF78" i="23"/>
  <c r="AN78" i="23"/>
  <c r="AC78" i="23"/>
  <c r="AB144" i="28"/>
  <c r="AN144" i="28"/>
  <c r="Y144" i="28"/>
  <c r="AG144" i="28"/>
  <c r="AM144" i="28"/>
  <c r="Z144" i="28"/>
  <c r="AI144" i="28"/>
  <c r="AJ84" i="28"/>
  <c r="AG84" i="28"/>
  <c r="AE84" i="28"/>
  <c r="Z84" i="28"/>
  <c r="AL84" i="28"/>
  <c r="AA84" i="28"/>
  <c r="AH84" i="28"/>
  <c r="AF84" i="28"/>
  <c r="AO84" i="28"/>
  <c r="AB84" i="28"/>
  <c r="AK84" i="28"/>
  <c r="AL165" i="28"/>
  <c r="AH165" i="28"/>
  <c r="Y165" i="28"/>
  <c r="AI165" i="28"/>
  <c r="AK165" i="28"/>
  <c r="AM166" i="23"/>
  <c r="Y166" i="23"/>
  <c r="AB166" i="23"/>
  <c r="AL152" i="23"/>
  <c r="AH152" i="23"/>
  <c r="AO152" i="23"/>
  <c r="AD152" i="23"/>
  <c r="AN152" i="23"/>
  <c r="W152" i="23"/>
  <c r="AI152" i="23"/>
  <c r="AE152" i="23"/>
  <c r="AF88" i="28"/>
  <c r="AH88" i="28"/>
  <c r="AI88" i="28"/>
  <c r="AL88" i="28"/>
  <c r="W88" i="28"/>
  <c r="AI16" i="28"/>
  <c r="Z16" i="28"/>
  <c r="Y16" i="28"/>
  <c r="AD24" i="28"/>
  <c r="AJ24" i="28"/>
  <c r="AN24" i="28"/>
  <c r="Y24" i="28"/>
  <c r="AI24" i="28"/>
  <c r="AO24" i="28"/>
  <c r="AK24" i="28"/>
  <c r="AK36" i="23"/>
  <c r="Z36" i="23"/>
  <c r="AM36" i="23"/>
  <c r="AG36" i="23"/>
  <c r="AE36" i="23"/>
  <c r="Y36" i="23"/>
  <c r="AC36" i="23"/>
  <c r="AD27" i="23"/>
  <c r="Y27" i="23"/>
  <c r="AF27" i="23"/>
  <c r="X27" i="23"/>
  <c r="AC27" i="23"/>
  <c r="AM27" i="23"/>
  <c r="AO27" i="23"/>
  <c r="AL139" i="23"/>
  <c r="W139" i="23"/>
  <c r="AE143" i="28"/>
  <c r="AF143" i="28"/>
  <c r="AD143" i="28"/>
  <c r="AO143" i="28"/>
  <c r="AC107" i="28"/>
  <c r="AB107" i="28"/>
  <c r="AE107" i="28"/>
  <c r="AH107" i="28"/>
  <c r="W107" i="28"/>
  <c r="AG107" i="28"/>
  <c r="AM107" i="28"/>
  <c r="AF107" i="28"/>
  <c r="AI107" i="28"/>
  <c r="AJ107" i="28"/>
  <c r="AA107" i="28"/>
  <c r="AL107" i="28"/>
  <c r="AJ154" i="28"/>
  <c r="AA154" i="28"/>
  <c r="W154" i="28"/>
  <c r="AM154" i="28"/>
  <c r="AD154" i="28"/>
  <c r="AG154" i="28"/>
  <c r="AN154" i="28"/>
  <c r="Z154" i="28"/>
  <c r="AL154" i="28"/>
  <c r="AD81" i="23"/>
  <c r="AG81" i="23"/>
  <c r="AF81" i="23"/>
  <c r="AO81" i="23"/>
  <c r="AA81" i="23"/>
  <c r="Y81" i="23"/>
  <c r="AH22" i="23"/>
  <c r="AO22" i="23"/>
  <c r="AO30" i="23"/>
  <c r="AG30" i="23"/>
  <c r="AM30" i="23"/>
  <c r="AI30" i="23"/>
  <c r="AE30" i="23"/>
  <c r="AN30" i="23"/>
  <c r="Y30" i="23"/>
  <c r="Z30" i="23"/>
  <c r="AD30" i="23"/>
  <c r="AI153" i="28"/>
  <c r="X153" i="28"/>
  <c r="AB153" i="28"/>
  <c r="AA153" i="28"/>
  <c r="AJ153" i="28"/>
  <c r="AC153" i="28"/>
  <c r="Y153" i="28"/>
  <c r="AD153" i="28"/>
  <c r="AL118" i="28"/>
  <c r="AH118" i="28"/>
  <c r="AK158" i="28"/>
  <c r="Y158" i="28"/>
  <c r="X158" i="28"/>
  <c r="Z158" i="28"/>
  <c r="AL158" i="28"/>
  <c r="AF158" i="28"/>
  <c r="AG158" i="28"/>
  <c r="AE158" i="28"/>
  <c r="AE124" i="23"/>
  <c r="X124" i="23"/>
  <c r="AF124" i="23"/>
  <c r="AC124" i="23"/>
  <c r="AI124" i="23"/>
  <c r="Y124" i="23"/>
  <c r="AG124" i="23"/>
  <c r="AO124" i="23"/>
  <c r="W62" i="23"/>
  <c r="AN62" i="23"/>
  <c r="AD62" i="23"/>
  <c r="AM62" i="23"/>
  <c r="AI62" i="23"/>
  <c r="AO62" i="23"/>
  <c r="Y62" i="23"/>
  <c r="Z62" i="23"/>
  <c r="AC62" i="23"/>
  <c r="X62" i="23"/>
  <c r="AJ62" i="23"/>
  <c r="AI133" i="23"/>
  <c r="AO133" i="23"/>
  <c r="AF133" i="23"/>
  <c r="Y133" i="23"/>
  <c r="AG133" i="23"/>
  <c r="W133" i="23"/>
  <c r="AB133" i="23"/>
  <c r="AH133" i="23"/>
  <c r="Z133" i="23"/>
  <c r="AM133" i="23"/>
  <c r="AF65" i="28"/>
  <c r="AM65" i="28"/>
  <c r="AL65" i="28"/>
  <c r="Y65" i="28"/>
  <c r="AK65" i="28"/>
  <c r="W65" i="28"/>
  <c r="AC65" i="28"/>
  <c r="AE65" i="28"/>
  <c r="AC104" i="28"/>
  <c r="AE104" i="28"/>
  <c r="AI104" i="28"/>
  <c r="AG104" i="28"/>
  <c r="AH104" i="28"/>
  <c r="Y104" i="28"/>
  <c r="AK104" i="28"/>
  <c r="Z104" i="28"/>
  <c r="AD104" i="28"/>
  <c r="Z52" i="23"/>
  <c r="W52" i="23"/>
  <c r="AO52" i="23"/>
  <c r="AL52" i="23"/>
  <c r="AE52" i="23"/>
  <c r="AF52" i="23"/>
  <c r="AC52" i="23"/>
  <c r="Z73" i="23"/>
  <c r="X73" i="23"/>
  <c r="AO73" i="23"/>
  <c r="AM73" i="23"/>
  <c r="AD28" i="28"/>
  <c r="AB28" i="28"/>
  <c r="AH28" i="28"/>
  <c r="AK28" i="28"/>
  <c r="AC28" i="28"/>
  <c r="AJ13" i="28"/>
  <c r="AI13" i="28"/>
  <c r="AF13" i="28"/>
  <c r="AB13" i="28"/>
  <c r="AB177" i="28"/>
  <c r="Z177" i="28"/>
  <c r="AJ177" i="28"/>
  <c r="AM177" i="28"/>
  <c r="AI177" i="28"/>
  <c r="X177" i="28"/>
  <c r="X122" i="23"/>
  <c r="AB122" i="23"/>
  <c r="AA122" i="23"/>
  <c r="AK122" i="23"/>
  <c r="AL122" i="23"/>
  <c r="AE122" i="23"/>
  <c r="W122" i="23"/>
  <c r="AO122" i="23"/>
  <c r="AG122" i="23"/>
  <c r="X143" i="23"/>
  <c r="W143" i="23"/>
  <c r="AN143" i="23"/>
  <c r="Z143" i="23"/>
  <c r="AO143" i="23"/>
  <c r="AG143" i="23"/>
  <c r="AI143" i="23"/>
  <c r="Y143" i="23"/>
  <c r="AM143" i="23"/>
  <c r="AC143" i="23"/>
  <c r="AF143" i="23"/>
  <c r="AL143" i="23"/>
  <c r="AE143" i="23"/>
  <c r="AA143" i="23"/>
  <c r="AO171" i="28"/>
  <c r="AD171" i="28"/>
  <c r="AF171" i="28"/>
  <c r="AE19" i="28"/>
  <c r="AA19" i="28"/>
  <c r="AK19" i="28"/>
  <c r="AN19" i="28"/>
  <c r="AM19" i="28"/>
  <c r="AH19" i="28"/>
  <c r="AD134" i="28"/>
  <c r="AB134" i="28"/>
  <c r="AM134" i="28"/>
  <c r="AL134" i="28"/>
  <c r="Y134" i="28"/>
  <c r="AJ134" i="28"/>
  <c r="AA134" i="28"/>
  <c r="AE134" i="28"/>
  <c r="AD175" i="23"/>
  <c r="AC175" i="23"/>
  <c r="AA175" i="23"/>
  <c r="AH175" i="23"/>
  <c r="AL175" i="23"/>
  <c r="AJ101" i="23"/>
  <c r="AG101" i="23"/>
  <c r="W101" i="23"/>
  <c r="AK101" i="23"/>
  <c r="X101" i="23"/>
  <c r="AH101" i="23"/>
  <c r="AL101" i="23"/>
  <c r="W126" i="23"/>
  <c r="AJ126" i="23"/>
  <c r="AC126" i="23"/>
  <c r="AO126" i="23"/>
  <c r="AE126" i="23"/>
  <c r="AA126" i="23"/>
  <c r="AN126" i="23"/>
  <c r="AK126" i="23"/>
  <c r="AF126" i="23"/>
  <c r="Y5" i="28"/>
  <c r="AL5" i="28"/>
  <c r="X5" i="28"/>
  <c r="AG5" i="28"/>
  <c r="W5" i="28"/>
  <c r="AJ5" i="28"/>
  <c r="AK5" i="28"/>
  <c r="AE78" i="28"/>
  <c r="AF78" i="28"/>
  <c r="AG78" i="28"/>
  <c r="Y78" i="28"/>
  <c r="X78" i="28"/>
  <c r="AN78" i="28"/>
  <c r="W78" i="28"/>
  <c r="AL78" i="28"/>
  <c r="AE59" i="28"/>
  <c r="AI59" i="28"/>
  <c r="AN59" i="28"/>
  <c r="X59" i="28"/>
  <c r="AM59" i="28"/>
  <c r="AD59" i="28"/>
  <c r="AB59" i="28"/>
  <c r="AA59" i="28"/>
  <c r="AK59" i="28"/>
  <c r="AO59" i="28"/>
  <c r="AG59" i="28"/>
  <c r="AG128" i="23"/>
  <c r="AB128" i="23"/>
  <c r="AL128" i="23"/>
  <c r="AE128" i="23"/>
  <c r="AI128" i="23"/>
  <c r="AA128" i="23"/>
  <c r="AK128" i="23"/>
  <c r="W128" i="23"/>
  <c r="Z123" i="23"/>
  <c r="Y123" i="23"/>
  <c r="AI123" i="23"/>
  <c r="AK123" i="23"/>
  <c r="AN123" i="23"/>
  <c r="AG123" i="23"/>
  <c r="AH123" i="23"/>
  <c r="AD123" i="23"/>
  <c r="AF123" i="23"/>
  <c r="AA123" i="23"/>
  <c r="W123" i="23"/>
  <c r="AI131" i="23"/>
  <c r="AK131" i="23"/>
  <c r="AF101" i="28"/>
  <c r="AL101" i="28"/>
  <c r="W101" i="28"/>
  <c r="AI101" i="28"/>
  <c r="AO96" i="28"/>
  <c r="Z96" i="28"/>
  <c r="AD96" i="28"/>
  <c r="AK96" i="28"/>
  <c r="AB96" i="28"/>
  <c r="AJ96" i="28"/>
  <c r="AF96" i="28"/>
  <c r="AA96" i="28"/>
  <c r="AF13" i="23"/>
  <c r="AE13" i="23"/>
  <c r="AN13" i="23"/>
  <c r="AC13" i="23"/>
  <c r="AH13" i="23"/>
  <c r="Y13" i="23"/>
  <c r="Z13" i="23"/>
  <c r="X13" i="23"/>
  <c r="W68" i="23"/>
  <c r="AB68" i="23"/>
  <c r="AM68" i="23"/>
  <c r="AK68" i="23"/>
  <c r="X68" i="23"/>
  <c r="AG68" i="23"/>
  <c r="AA138" i="23"/>
  <c r="AO138" i="23"/>
  <c r="AI138" i="23"/>
  <c r="AO46" i="28"/>
  <c r="AL46" i="28"/>
  <c r="AC46" i="28"/>
  <c r="AB46" i="28"/>
  <c r="AD46" i="28"/>
  <c r="AO152" i="28"/>
  <c r="AH152" i="28"/>
  <c r="AB152" i="28"/>
  <c r="AK152" i="28"/>
  <c r="AA152" i="28"/>
  <c r="Y152" i="28"/>
  <c r="X152" i="28"/>
  <c r="W152" i="28"/>
  <c r="AL152" i="28"/>
  <c r="AE152" i="28"/>
  <c r="Y26" i="28"/>
  <c r="AA26" i="28"/>
  <c r="AG26" i="28"/>
  <c r="AK26" i="28"/>
  <c r="Z26" i="28"/>
  <c r="AO26" i="28"/>
  <c r="AC26" i="28"/>
  <c r="AF26" i="28"/>
  <c r="AL26" i="28"/>
  <c r="AD26" i="28"/>
  <c r="AD75" i="23"/>
  <c r="AC75" i="23"/>
  <c r="AH75" i="23"/>
  <c r="AG75" i="23"/>
  <c r="AL75" i="23"/>
  <c r="Y75" i="23"/>
  <c r="AN75" i="23"/>
  <c r="X167" i="23"/>
  <c r="AF167" i="23"/>
  <c r="AM167" i="23"/>
  <c r="AD167" i="23"/>
  <c r="AN129" i="23"/>
  <c r="W129" i="23"/>
  <c r="AA129" i="23"/>
  <c r="AG129" i="23"/>
  <c r="Z129" i="23"/>
  <c r="Y129" i="23"/>
  <c r="AL122" i="28"/>
  <c r="AI122" i="28"/>
  <c r="AN122" i="28"/>
  <c r="AD122" i="28"/>
  <c r="AG122" i="28"/>
  <c r="AM122" i="28"/>
  <c r="AC122" i="28"/>
  <c r="AO122" i="28"/>
  <c r="X122" i="28"/>
  <c r="AE122" i="28"/>
  <c r="AH122" i="28"/>
  <c r="AJ122" i="28"/>
  <c r="W30" i="28"/>
  <c r="AO30" i="28"/>
  <c r="AB30" i="28"/>
  <c r="AE30" i="28"/>
  <c r="AG30" i="28"/>
  <c r="AJ141" i="23"/>
  <c r="AH141" i="23"/>
  <c r="AK141" i="23"/>
  <c r="AC141" i="23"/>
  <c r="AF141" i="23"/>
  <c r="W141" i="23"/>
  <c r="AG141" i="23"/>
  <c r="AB141" i="23"/>
  <c r="AO141" i="23"/>
  <c r="Y141" i="23"/>
  <c r="AI141" i="23"/>
  <c r="X141" i="23"/>
  <c r="AK113" i="23"/>
  <c r="AN113" i="23"/>
  <c r="AG113" i="23"/>
  <c r="AC113" i="23"/>
  <c r="Y113" i="23"/>
  <c r="AI52" i="27"/>
  <c r="AN52" i="27"/>
  <c r="AO52" i="27"/>
  <c r="AL52" i="27"/>
  <c r="AM52" i="27"/>
  <c r="AJ52" i="27"/>
  <c r="AE52" i="27"/>
  <c r="AF52" i="27"/>
  <c r="AO174" i="28"/>
  <c r="W174" i="28"/>
  <c r="AG174" i="28"/>
  <c r="AK174" i="28"/>
  <c r="Z174" i="28"/>
  <c r="AC29" i="28"/>
  <c r="AG29" i="28"/>
  <c r="AO29" i="28"/>
  <c r="AF29" i="28"/>
  <c r="AI29" i="28"/>
  <c r="AE29" i="28"/>
  <c r="AG71" i="23"/>
  <c r="AB71" i="23"/>
  <c r="AA71" i="23"/>
  <c r="AF71" i="23"/>
  <c r="AN71" i="23"/>
  <c r="X71" i="23"/>
  <c r="AI168" i="23"/>
  <c r="AM168" i="23"/>
  <c r="AA168" i="23"/>
  <c r="W168" i="23"/>
  <c r="AB168" i="23"/>
  <c r="AD168" i="23"/>
  <c r="AG168" i="23"/>
  <c r="AM44" i="23"/>
  <c r="AO44" i="23"/>
  <c r="X44" i="23"/>
  <c r="AH44" i="23"/>
  <c r="AI44" i="23"/>
  <c r="AA44" i="23"/>
  <c r="AJ148" i="23"/>
  <c r="Z148" i="23"/>
  <c r="AB30" i="24"/>
  <c r="AE30" i="24"/>
  <c r="AO117" i="24"/>
  <c r="AM117" i="24"/>
  <c r="AI117" i="24"/>
  <c r="AN117" i="24"/>
  <c r="AC117" i="24"/>
  <c r="AJ159" i="24"/>
  <c r="AN159" i="24"/>
  <c r="W159" i="24"/>
  <c r="AA159" i="24"/>
  <c r="AE159" i="24"/>
  <c r="AG159" i="24"/>
  <c r="Z159" i="24"/>
  <c r="AC159" i="24"/>
  <c r="AI159" i="24"/>
  <c r="X159" i="24"/>
  <c r="Y159" i="24"/>
  <c r="AJ172" i="24"/>
  <c r="Z172" i="24"/>
  <c r="AN172" i="24"/>
  <c r="X134" i="24"/>
  <c r="AO134" i="24"/>
  <c r="AK134" i="24"/>
  <c r="AG134" i="24"/>
  <c r="Y134" i="24"/>
  <c r="AC134" i="24"/>
  <c r="AD134" i="24"/>
  <c r="AE134" i="24"/>
  <c r="AH80" i="24"/>
  <c r="AC80" i="24"/>
  <c r="AO80" i="24"/>
  <c r="AM80" i="24"/>
  <c r="AI80" i="24"/>
  <c r="AL80" i="24"/>
  <c r="AJ80" i="24"/>
  <c r="AD80" i="24"/>
  <c r="AE80" i="24"/>
  <c r="AB80" i="24"/>
  <c r="Z80" i="24"/>
  <c r="AG80" i="24"/>
  <c r="AK80" i="24"/>
  <c r="X80" i="24"/>
  <c r="W80" i="24"/>
  <c r="AD102" i="24"/>
  <c r="AC102" i="24"/>
  <c r="AH135" i="24"/>
  <c r="AM135" i="24"/>
  <c r="AD135" i="24"/>
  <c r="AH18" i="24"/>
  <c r="AF18" i="24"/>
  <c r="AK18" i="24"/>
  <c r="AJ107" i="24"/>
  <c r="AN107" i="24"/>
  <c r="AH107" i="24"/>
  <c r="AF107" i="24"/>
  <c r="AC107" i="24"/>
  <c r="AK107" i="24"/>
  <c r="X107" i="24"/>
  <c r="AC28" i="24"/>
  <c r="AN28" i="24"/>
  <c r="Y28" i="24"/>
  <c r="AG138" i="42"/>
  <c r="AD138" i="42"/>
  <c r="AA138" i="42"/>
  <c r="X138" i="42"/>
  <c r="AF138" i="42"/>
  <c r="AK49" i="42"/>
  <c r="AE49" i="42"/>
  <c r="AI49" i="42"/>
  <c r="AB105" i="42"/>
  <c r="AE105" i="42"/>
  <c r="AH105" i="42"/>
  <c r="AC69" i="42"/>
  <c r="AG69" i="42"/>
  <c r="AM69" i="42"/>
  <c r="AH69" i="42"/>
  <c r="AL69" i="42"/>
  <c r="W69" i="42"/>
  <c r="Y69" i="42"/>
  <c r="AF69" i="42"/>
  <c r="AJ69" i="42"/>
  <c r="X69" i="42"/>
  <c r="Z69" i="42"/>
  <c r="AA69" i="42"/>
  <c r="AK69" i="42"/>
  <c r="AN69" i="42"/>
  <c r="AD69" i="42"/>
  <c r="AB69" i="42"/>
  <c r="AE69" i="42"/>
  <c r="AO69" i="42"/>
  <c r="AI69" i="42"/>
  <c r="AI174" i="40"/>
  <c r="Z174" i="40"/>
  <c r="AD174" i="40"/>
  <c r="AE174" i="40"/>
  <c r="AB174" i="40"/>
  <c r="AL174" i="40"/>
  <c r="AK174" i="40"/>
  <c r="AG174" i="40"/>
  <c r="AJ174" i="40"/>
  <c r="AM2" i="40"/>
  <c r="AJ2" i="40"/>
  <c r="X2" i="40"/>
  <c r="AO65" i="41"/>
  <c r="AE65" i="41"/>
  <c r="AH65" i="41"/>
  <c r="W65" i="41"/>
  <c r="Y65" i="41"/>
  <c r="AF65" i="41"/>
  <c r="AM65" i="41"/>
  <c r="AJ65" i="41"/>
  <c r="AD65" i="41"/>
  <c r="AI65" i="41"/>
  <c r="X65" i="41"/>
  <c r="AI156" i="41"/>
  <c r="AJ156" i="41"/>
  <c r="X156" i="41"/>
  <c r="AB156" i="41"/>
  <c r="AG156" i="41"/>
  <c r="AD156" i="41"/>
  <c r="AO156" i="41"/>
  <c r="AK96" i="40"/>
  <c r="AI96" i="40"/>
  <c r="AF96" i="40"/>
  <c r="AL96" i="40"/>
  <c r="AC96" i="40"/>
  <c r="AM96" i="40"/>
  <c r="AH96" i="40"/>
  <c r="AJ96" i="40"/>
  <c r="AO96" i="40"/>
  <c r="AC123" i="41"/>
  <c r="Z123" i="41"/>
  <c r="AE123" i="41"/>
  <c r="AA123" i="41"/>
  <c r="Y123" i="41"/>
  <c r="AB123" i="41"/>
  <c r="AJ123" i="41"/>
  <c r="AL123" i="41"/>
  <c r="AK123" i="41"/>
  <c r="X123" i="41"/>
  <c r="AD123" i="41"/>
  <c r="AN123" i="41"/>
  <c r="AM123" i="41"/>
  <c r="AG140" i="41"/>
  <c r="W140" i="41"/>
  <c r="AH104" i="40"/>
  <c r="W104" i="40"/>
  <c r="AO104" i="40"/>
  <c r="AG139" i="40"/>
  <c r="AE139" i="40"/>
  <c r="AK139" i="40"/>
  <c r="AG125" i="40"/>
  <c r="Z125" i="40"/>
  <c r="AD125" i="40"/>
  <c r="AO164" i="28"/>
  <c r="AN118" i="28"/>
  <c r="AM143" i="28"/>
  <c r="AL70" i="28"/>
  <c r="AB139" i="23"/>
  <c r="AH139" i="23"/>
  <c r="AG41" i="40"/>
  <c r="AO44" i="40"/>
  <c r="W21" i="28"/>
  <c r="AN155" i="23"/>
  <c r="Y41" i="40"/>
  <c r="Y44" i="40"/>
  <c r="AF152" i="23"/>
  <c r="X22" i="23"/>
  <c r="AA104" i="28"/>
  <c r="Z107" i="28"/>
  <c r="AA44" i="40"/>
  <c r="AJ104" i="28"/>
  <c r="Y91" i="28"/>
  <c r="W135" i="40"/>
  <c r="AH125" i="40"/>
  <c r="Y143" i="28"/>
  <c r="AN164" i="28"/>
  <c r="AK107" i="28"/>
  <c r="Y84" i="28"/>
  <c r="AG173" i="23"/>
  <c r="Z93" i="23"/>
  <c r="AB143" i="23"/>
  <c r="AM104" i="28"/>
  <c r="AJ30" i="23"/>
  <c r="AH91" i="28"/>
  <c r="AH41" i="40"/>
  <c r="AI158" i="28"/>
  <c r="AE165" i="28"/>
  <c r="AK157" i="23"/>
  <c r="AM62" i="40"/>
  <c r="AG96" i="40"/>
  <c r="AC117" i="40"/>
  <c r="X117" i="40"/>
  <c r="AL28" i="42"/>
  <c r="AK28" i="42"/>
  <c r="AA28" i="42"/>
  <c r="W28" i="42"/>
  <c r="AC121" i="40"/>
  <c r="Z121" i="40"/>
  <c r="AG121" i="40"/>
  <c r="AM121" i="40"/>
  <c r="AO121" i="40"/>
  <c r="AI121" i="40"/>
  <c r="AA121" i="40"/>
  <c r="AL139" i="40"/>
  <c r="W139" i="40"/>
  <c r="AM145" i="40"/>
  <c r="AJ145" i="40"/>
  <c r="AO145" i="40"/>
  <c r="AN145" i="40"/>
  <c r="AK145" i="40"/>
  <c r="X55" i="42"/>
  <c r="AL55" i="42"/>
  <c r="AJ55" i="42"/>
  <c r="AE55" i="42"/>
  <c r="AH55" i="42"/>
  <c r="AB55" i="42"/>
  <c r="AI55" i="42"/>
  <c r="W153" i="42"/>
  <c r="AJ153" i="42"/>
  <c r="AI153" i="42"/>
  <c r="AO153" i="42"/>
  <c r="AA153" i="42"/>
  <c r="AC153" i="42"/>
  <c r="AN153" i="42"/>
  <c r="AM153" i="42"/>
  <c r="X153" i="42"/>
  <c r="AG153" i="42"/>
  <c r="AE153" i="42"/>
  <c r="Z153" i="42"/>
  <c r="AB153" i="42"/>
  <c r="Z170" i="40"/>
  <c r="X170" i="40"/>
  <c r="AE170" i="40"/>
  <c r="AC170" i="40"/>
  <c r="AK170" i="40"/>
  <c r="AH170" i="40"/>
  <c r="AI170" i="40"/>
  <c r="AM170" i="40"/>
  <c r="AA170" i="40"/>
  <c r="W170" i="40"/>
  <c r="AD170" i="40"/>
  <c r="AL170" i="40"/>
  <c r="AN170" i="40"/>
  <c r="AG170" i="40"/>
  <c r="AJ170" i="40"/>
  <c r="AB170" i="40"/>
  <c r="AO170" i="40"/>
  <c r="Y170" i="40"/>
  <c r="AH164" i="41"/>
  <c r="AD164" i="41"/>
  <c r="AI164" i="41"/>
  <c r="AG70" i="41"/>
  <c r="AD70" i="41"/>
  <c r="AA70" i="41"/>
  <c r="AL70" i="41"/>
  <c r="X70" i="41"/>
  <c r="AC70" i="41"/>
  <c r="AM70" i="41"/>
  <c r="Y151" i="41"/>
  <c r="AC151" i="41"/>
  <c r="AO151" i="41"/>
  <c r="AA102" i="40"/>
  <c r="AG102" i="40"/>
  <c r="AN173" i="41"/>
  <c r="W173" i="41"/>
  <c r="AO173" i="41"/>
  <c r="AL173" i="41"/>
  <c r="AE173" i="41"/>
  <c r="X173" i="41"/>
  <c r="AK56" i="41"/>
  <c r="AL56" i="41"/>
  <c r="AF56" i="41"/>
  <c r="AC56" i="41"/>
  <c r="W56" i="41"/>
  <c r="AH56" i="41"/>
  <c r="Z56" i="41"/>
  <c r="AO56" i="41"/>
  <c r="W80" i="41"/>
  <c r="AC80" i="41"/>
  <c r="AA80" i="41"/>
  <c r="AO80" i="41"/>
  <c r="AB80" i="41"/>
  <c r="AD80" i="41"/>
  <c r="AI80" i="41"/>
  <c r="X80" i="41"/>
  <c r="AF80" i="41"/>
  <c r="AK80" i="41"/>
  <c r="AG80" i="41"/>
  <c r="AL80" i="41"/>
  <c r="AM80" i="41"/>
  <c r="Z80" i="41"/>
  <c r="AN80" i="41"/>
  <c r="AE80" i="41"/>
  <c r="Y80" i="41"/>
  <c r="AH80" i="41"/>
  <c r="AJ55" i="41"/>
  <c r="X55" i="41"/>
  <c r="Z55" i="41"/>
  <c r="AO55" i="41"/>
  <c r="AG55" i="41"/>
  <c r="AA55" i="41"/>
  <c r="W55" i="41"/>
  <c r="AK55" i="41"/>
  <c r="AN55" i="41"/>
  <c r="Y55" i="41"/>
  <c r="AM55" i="41"/>
  <c r="AE55" i="41"/>
  <c r="AG35" i="41"/>
  <c r="Z35" i="41"/>
  <c r="AJ139" i="40"/>
  <c r="AA139" i="40"/>
  <c r="AN139" i="40"/>
  <c r="AH139" i="40"/>
  <c r="AF165" i="28"/>
  <c r="AB53" i="28"/>
  <c r="AF70" i="28"/>
  <c r="W155" i="23"/>
  <c r="AB165" i="28"/>
  <c r="Z53" i="28"/>
  <c r="Y125" i="40"/>
  <c r="AN165" i="28"/>
  <c r="AE53" i="28"/>
  <c r="AF139" i="23"/>
  <c r="Z152" i="23"/>
  <c r="AL27" i="23"/>
  <c r="AF93" i="23"/>
  <c r="AG155" i="23"/>
  <c r="AJ165" i="28"/>
  <c r="AH27" i="23"/>
  <c r="AL164" i="28"/>
  <c r="X118" i="28"/>
  <c r="AC118" i="28"/>
  <c r="AC143" i="28"/>
  <c r="AG88" i="28"/>
  <c r="AK52" i="23"/>
  <c r="AN94" i="23"/>
  <c r="AI52" i="23"/>
  <c r="AM81" i="23"/>
  <c r="AD70" i="28"/>
  <c r="AD139" i="23"/>
  <c r="AC122" i="23"/>
  <c r="Z41" i="40"/>
  <c r="AF44" i="40"/>
  <c r="Y28" i="28"/>
  <c r="Z28" i="28"/>
  <c r="AI155" i="23"/>
  <c r="AE44" i="40"/>
  <c r="X152" i="23"/>
  <c r="AF22" i="23"/>
  <c r="Y73" i="23"/>
  <c r="AG73" i="23"/>
  <c r="AN104" i="28"/>
  <c r="Y107" i="28"/>
  <c r="X36" i="23"/>
  <c r="AK78" i="23"/>
  <c r="AK13" i="28"/>
  <c r="AN44" i="40"/>
  <c r="X107" i="28"/>
  <c r="AF53" i="28"/>
  <c r="Y121" i="40"/>
  <c r="AB104" i="28"/>
  <c r="AK91" i="28"/>
  <c r="W153" i="28"/>
  <c r="AE24" i="28"/>
  <c r="AH59" i="28"/>
  <c r="AM52" i="23"/>
  <c r="AE62" i="23"/>
  <c r="AA13" i="28"/>
  <c r="AG164" i="28"/>
  <c r="AO107" i="28"/>
  <c r="AI84" i="28"/>
  <c r="AO93" i="23"/>
  <c r="AJ78" i="23"/>
  <c r="AH143" i="23"/>
  <c r="AF122" i="23"/>
  <c r="AD107" i="28"/>
  <c r="AJ59" i="28"/>
  <c r="Y59" i="28"/>
  <c r="AG166" i="23"/>
  <c r="AA166" i="23"/>
  <c r="X30" i="23"/>
  <c r="AC78" i="28"/>
  <c r="AO5" i="28"/>
  <c r="AL24" i="28"/>
  <c r="AE5" i="28"/>
  <c r="AK153" i="28"/>
  <c r="AM27" i="40"/>
  <c r="AN171" i="40"/>
  <c r="AF125" i="40"/>
  <c r="AE125" i="40"/>
  <c r="AN125" i="40"/>
  <c r="AB125" i="40"/>
  <c r="AC125" i="40"/>
  <c r="AM125" i="40"/>
  <c r="AJ125" i="40"/>
  <c r="AI125" i="40"/>
  <c r="AE90" i="42"/>
  <c r="AO90" i="42"/>
  <c r="AN90" i="42"/>
  <c r="AK137" i="42"/>
  <c r="AG137" i="42"/>
  <c r="AH137" i="42"/>
  <c r="Y28" i="40"/>
  <c r="AK28" i="40"/>
  <c r="W28" i="40"/>
  <c r="AN28" i="40"/>
  <c r="Z28" i="40"/>
  <c r="AG28" i="40"/>
  <c r="AO28" i="40"/>
  <c r="AM28" i="40"/>
  <c r="AD28" i="40"/>
  <c r="AC28" i="40"/>
  <c r="Y164" i="40"/>
  <c r="AO164" i="40"/>
  <c r="AE164" i="40"/>
  <c r="AL164" i="40"/>
  <c r="X142" i="42"/>
  <c r="AG142" i="42"/>
  <c r="AA142" i="42"/>
  <c r="AO142" i="42"/>
  <c r="AC142" i="42"/>
  <c r="Y88" i="42"/>
  <c r="AD88" i="42"/>
  <c r="AM88" i="42"/>
  <c r="X88" i="42"/>
  <c r="Y135" i="40"/>
  <c r="AD135" i="40"/>
  <c r="AM135" i="40"/>
  <c r="AO135" i="40"/>
  <c r="AJ135" i="40"/>
  <c r="X135" i="40"/>
  <c r="Z135" i="40"/>
  <c r="AN135" i="40"/>
  <c r="AB135" i="40"/>
  <c r="AA135" i="40"/>
  <c r="AG135" i="40"/>
  <c r="AH135" i="40"/>
  <c r="AK41" i="40"/>
  <c r="AE41" i="40"/>
  <c r="AA41" i="40"/>
  <c r="AM41" i="40"/>
  <c r="AD41" i="40"/>
  <c r="AL41" i="40"/>
  <c r="AF41" i="40"/>
  <c r="AA30" i="40"/>
  <c r="W30" i="40"/>
  <c r="AK30" i="40"/>
  <c r="AJ30" i="40"/>
  <c r="AG30" i="40"/>
  <c r="AO30" i="40"/>
  <c r="AF30" i="40"/>
  <c r="Y30" i="40"/>
  <c r="W51" i="40"/>
  <c r="Z51" i="40"/>
  <c r="AD16" i="40"/>
  <c r="X16" i="40"/>
  <c r="AI16" i="40"/>
  <c r="AJ16" i="40"/>
  <c r="AL16" i="40"/>
  <c r="Z16" i="40"/>
  <c r="AA16" i="40"/>
  <c r="AH16" i="40"/>
  <c r="AB16" i="40"/>
  <c r="Y16" i="40"/>
  <c r="W16" i="40"/>
  <c r="AM16" i="40"/>
  <c r="AG16" i="40"/>
  <c r="AE16" i="40"/>
  <c r="AN16" i="40"/>
  <c r="AO16" i="40"/>
  <c r="AK16" i="40"/>
  <c r="AF16" i="40"/>
  <c r="AC16" i="40"/>
  <c r="AD139" i="41"/>
  <c r="AB139" i="41"/>
  <c r="AC139" i="41"/>
  <c r="AH139" i="41"/>
  <c r="AJ139" i="41"/>
  <c r="Z139" i="41"/>
  <c r="AO139" i="41"/>
  <c r="X139" i="41"/>
  <c r="AH6" i="41"/>
  <c r="AF6" i="41"/>
  <c r="Z6" i="41"/>
  <c r="Y6" i="41"/>
  <c r="AC6" i="41"/>
  <c r="X6" i="41"/>
  <c r="AD6" i="41"/>
  <c r="AI6" i="41"/>
  <c r="AN6" i="41"/>
  <c r="AJ6" i="41"/>
  <c r="W6" i="41"/>
  <c r="AB148" i="41"/>
  <c r="AF148" i="41"/>
  <c r="AN148" i="41"/>
  <c r="AI148" i="41"/>
  <c r="AM148" i="41"/>
  <c r="Y148" i="41"/>
  <c r="AK148" i="41"/>
  <c r="AC148" i="41"/>
  <c r="AO148" i="41"/>
  <c r="AH148" i="41"/>
  <c r="AE148" i="41"/>
  <c r="AA118" i="41"/>
  <c r="AH118" i="41"/>
  <c r="Y118" i="41"/>
  <c r="X118" i="41"/>
  <c r="AB118" i="41"/>
  <c r="AK118" i="41"/>
  <c r="AL118" i="41"/>
  <c r="AJ118" i="41"/>
  <c r="Z118" i="41"/>
  <c r="AM118" i="41"/>
  <c r="AI118" i="41"/>
  <c r="AF118" i="41"/>
  <c r="AL165" i="41"/>
  <c r="AM165" i="41"/>
  <c r="W165" i="41"/>
  <c r="AO165" i="41"/>
  <c r="Y165" i="41"/>
  <c r="Y48" i="40"/>
  <c r="AJ48" i="40"/>
  <c r="W48" i="40"/>
  <c r="AJ93" i="41"/>
  <c r="X93" i="41"/>
  <c r="AL43" i="41"/>
  <c r="AA43" i="41"/>
  <c r="AN43" i="41"/>
  <c r="AF43" i="41"/>
  <c r="X43" i="41"/>
  <c r="AO43" i="41"/>
  <c r="W43" i="41"/>
  <c r="Z43" i="41"/>
  <c r="AJ43" i="41"/>
  <c r="Y43" i="41"/>
  <c r="AK105" i="41"/>
  <c r="AA105" i="41"/>
  <c r="Z105" i="41"/>
  <c r="AB105" i="41"/>
  <c r="AI105" i="41"/>
  <c r="AB60" i="41"/>
  <c r="AN60" i="41"/>
  <c r="AE135" i="40"/>
  <c r="Z139" i="40"/>
  <c r="AC135" i="40"/>
  <c r="AF139" i="40"/>
  <c r="AC139" i="40"/>
  <c r="AI135" i="40"/>
  <c r="X139" i="40"/>
  <c r="AN84" i="28"/>
  <c r="AM53" i="28"/>
  <c r="Z70" i="28"/>
  <c r="Y155" i="23"/>
  <c r="W53" i="28"/>
  <c r="AK125" i="40"/>
  <c r="AG165" i="28"/>
  <c r="AM84" i="28"/>
  <c r="AL53" i="28"/>
  <c r="AE139" i="23"/>
  <c r="AK152" i="23"/>
  <c r="W27" i="23"/>
  <c r="AK155" i="23"/>
  <c r="X84" i="28"/>
  <c r="AH53" i="28"/>
  <c r="W125" i="40"/>
  <c r="AF104" i="28"/>
  <c r="AC164" i="28"/>
  <c r="AF154" i="28"/>
  <c r="AK118" i="28"/>
  <c r="Y88" i="28"/>
  <c r="AB94" i="23"/>
  <c r="AB52" i="23"/>
  <c r="Z81" i="23"/>
  <c r="AJ143" i="28"/>
  <c r="AD52" i="23"/>
  <c r="AA70" i="28"/>
  <c r="AM70" i="28"/>
  <c r="AG139" i="23"/>
  <c r="AI122" i="23"/>
  <c r="AB41" i="40"/>
  <c r="AD44" i="40"/>
  <c r="AG21" i="28"/>
  <c r="W28" i="28"/>
  <c r="AI28" i="28"/>
  <c r="AM145" i="23"/>
  <c r="AB155" i="23"/>
  <c r="AC155" i="23"/>
  <c r="AJ41" i="40"/>
  <c r="AJ44" i="40"/>
  <c r="AI22" i="23"/>
  <c r="AN22" i="23"/>
  <c r="AL73" i="23"/>
  <c r="W73" i="23"/>
  <c r="AF91" i="28"/>
  <c r="AO104" i="28"/>
  <c r="Z13" i="28"/>
  <c r="AH143" i="28"/>
  <c r="AF62" i="23"/>
  <c r="AH13" i="28"/>
  <c r="AG13" i="28"/>
  <c r="AK62" i="23"/>
  <c r="AH94" i="23"/>
  <c r="AJ121" i="40"/>
  <c r="AO91" i="28"/>
  <c r="AC165" i="28"/>
  <c r="AL171" i="28"/>
  <c r="AK121" i="40"/>
  <c r="X24" i="28"/>
  <c r="AL59" i="28"/>
  <c r="AK135" i="40"/>
  <c r="AB126" i="23"/>
  <c r="W41" i="40"/>
  <c r="AK134" i="28"/>
  <c r="AN21" i="28"/>
  <c r="AJ133" i="23"/>
  <c r="AO173" i="23"/>
  <c r="Y78" i="23"/>
  <c r="X88" i="28"/>
  <c r="AN122" i="23"/>
  <c r="AK154" i="28"/>
  <c r="Z59" i="28"/>
  <c r="W124" i="23"/>
  <c r="AB23" i="23"/>
  <c r="Z166" i="23"/>
  <c r="AJ81" i="23"/>
  <c r="X91" i="28"/>
  <c r="AF94" i="23"/>
  <c r="AC105" i="41"/>
  <c r="AH167" i="24"/>
  <c r="AD84" i="24"/>
  <c r="Y32" i="24"/>
  <c r="AJ167" i="24"/>
  <c r="AJ84" i="24"/>
  <c r="AB167" i="24"/>
  <c r="AO84" i="24"/>
  <c r="AC32" i="24"/>
  <c r="AN167" i="24"/>
  <c r="AM84" i="24"/>
  <c r="AN126" i="40"/>
  <c r="AH32" i="24"/>
  <c r="AF167" i="24"/>
  <c r="AF84" i="24"/>
  <c r="AH84" i="24"/>
  <c r="Y167" i="24"/>
  <c r="AC84" i="24"/>
  <c r="AK25" i="24"/>
  <c r="AA167" i="24"/>
  <c r="X84" i="24"/>
  <c r="AJ32" i="24"/>
  <c r="AG167" i="24"/>
  <c r="Z167" i="24"/>
  <c r="Y84" i="24"/>
  <c r="AM167" i="24"/>
  <c r="AD167" i="24"/>
  <c r="AG84" i="24"/>
  <c r="Z84" i="24"/>
  <c r="AL32" i="24"/>
  <c r="Z32" i="24"/>
  <c r="AD32" i="24"/>
  <c r="X32" i="24"/>
  <c r="AB32" i="24"/>
  <c r="Y3" i="24"/>
  <c r="AF32" i="24"/>
  <c r="AI32" i="24"/>
  <c r="AM32" i="24"/>
  <c r="AC167" i="24"/>
  <c r="AO32" i="24"/>
  <c r="AN32" i="24"/>
  <c r="AJ114" i="24"/>
  <c r="AN29" i="24"/>
  <c r="W29" i="24"/>
  <c r="AL29" i="24"/>
  <c r="AG29" i="24"/>
  <c r="Y29" i="24"/>
  <c r="AF29" i="24"/>
  <c r="AM44" i="42"/>
  <c r="AN134" i="40"/>
  <c r="AJ134" i="40"/>
  <c r="AB88" i="40"/>
  <c r="AD88" i="40"/>
  <c r="AI88" i="40"/>
  <c r="Y148" i="42"/>
  <c r="AC148" i="42"/>
  <c r="AL142" i="40"/>
  <c r="AH142" i="40"/>
  <c r="AJ142" i="40"/>
  <c r="W142" i="40"/>
  <c r="X142" i="40"/>
  <c r="AC142" i="40"/>
  <c r="AK142" i="40"/>
  <c r="AN142" i="40"/>
  <c r="AB142" i="40"/>
  <c r="AE142" i="40"/>
  <c r="AF142" i="40"/>
  <c r="AO142" i="40"/>
  <c r="AI142" i="40"/>
  <c r="AM142" i="40"/>
  <c r="AG142" i="40"/>
  <c r="Y142" i="40"/>
  <c r="AE17" i="40"/>
  <c r="AH17" i="40"/>
  <c r="AG17" i="40"/>
  <c r="AN17" i="40"/>
  <c r="AO17" i="40"/>
  <c r="Y17" i="40"/>
  <c r="Z17" i="40"/>
  <c r="AL17" i="40"/>
  <c r="AA17" i="40"/>
  <c r="AF17" i="40"/>
  <c r="AB17" i="40"/>
  <c r="AJ17" i="40"/>
  <c r="W17" i="40"/>
  <c r="AC17" i="40"/>
  <c r="AD17" i="40"/>
  <c r="AI17" i="40"/>
  <c r="X17" i="40"/>
  <c r="AM17" i="40"/>
  <c r="AK17" i="40"/>
  <c r="AF14" i="40"/>
  <c r="AG14" i="40"/>
  <c r="Y14" i="40"/>
  <c r="AA14" i="40"/>
  <c r="W14" i="40"/>
  <c r="AB14" i="40"/>
  <c r="AI14" i="40"/>
  <c r="X14" i="40"/>
  <c r="AE71" i="40"/>
  <c r="AK71" i="40"/>
  <c r="AO71" i="40"/>
  <c r="AI71" i="40"/>
  <c r="AD71" i="40"/>
  <c r="Z71" i="40"/>
  <c r="AJ71" i="40"/>
  <c r="AC71" i="40"/>
  <c r="AG71" i="40"/>
  <c r="AM71" i="40"/>
  <c r="W71" i="40"/>
  <c r="AN71" i="40"/>
  <c r="Y71" i="40"/>
  <c r="AF71" i="40"/>
  <c r="AB71" i="40"/>
  <c r="AA71" i="40"/>
  <c r="AH71" i="40"/>
  <c r="X71" i="40"/>
  <c r="AL71" i="40"/>
  <c r="AK147" i="40"/>
  <c r="X147" i="40"/>
  <c r="Y147" i="40"/>
  <c r="AE147" i="40"/>
  <c r="AI147" i="40"/>
  <c r="AJ147" i="40"/>
  <c r="AO147" i="40"/>
  <c r="AH147" i="40"/>
  <c r="AN147" i="40"/>
  <c r="AD147" i="40"/>
  <c r="AG147" i="40"/>
  <c r="Z147" i="40"/>
  <c r="AM147" i="40"/>
  <c r="AC147" i="40"/>
  <c r="AF147" i="40"/>
  <c r="AA147" i="40"/>
  <c r="W147" i="40"/>
  <c r="AK126" i="40"/>
  <c r="AJ126" i="40"/>
  <c r="AI126" i="40"/>
  <c r="AH126" i="40"/>
  <c r="AB126" i="40"/>
  <c r="AA126" i="41"/>
  <c r="AC126" i="41"/>
  <c r="AD126" i="41"/>
  <c r="AF54" i="41"/>
  <c r="AH54" i="41"/>
  <c r="Z54" i="41"/>
  <c r="Y54" i="41"/>
  <c r="AL54" i="41"/>
  <c r="AG54" i="41"/>
  <c r="AA54" i="41"/>
  <c r="AM54" i="41"/>
  <c r="AO54" i="41"/>
  <c r="AJ54" i="41"/>
  <c r="W54" i="41"/>
  <c r="AD54" i="41"/>
  <c r="AM171" i="41"/>
  <c r="W171" i="41"/>
  <c r="AJ171" i="41"/>
  <c r="AE171" i="41"/>
  <c r="AG171" i="41"/>
  <c r="AK171" i="41"/>
  <c r="AL171" i="41"/>
  <c r="W81" i="41"/>
  <c r="AK81" i="41"/>
  <c r="AN81" i="41"/>
  <c r="Z81" i="41"/>
  <c r="X81" i="41"/>
  <c r="AB81" i="41"/>
  <c r="AA81" i="41"/>
  <c r="AM81" i="41"/>
  <c r="AJ81" i="41"/>
  <c r="AO81" i="41"/>
  <c r="AE81" i="41"/>
  <c r="AL81" i="41"/>
  <c r="AF81" i="41"/>
  <c r="AI81" i="41"/>
  <c r="Y81" i="41"/>
  <c r="AC81" i="41"/>
  <c r="AD162" i="41"/>
  <c r="AC162" i="41"/>
  <c r="AO162" i="41"/>
  <c r="AM162" i="41"/>
  <c r="AH162" i="41"/>
  <c r="AM90" i="41"/>
  <c r="AN90" i="41"/>
  <c r="AB90" i="41"/>
  <c r="AD90" i="41"/>
  <c r="AH90" i="41"/>
  <c r="AA90" i="41"/>
  <c r="AO90" i="41"/>
  <c r="AJ90" i="41"/>
  <c r="AC90" i="41"/>
  <c r="AH18" i="41"/>
  <c r="AB18" i="41"/>
  <c r="AL18" i="41"/>
  <c r="AA18" i="41"/>
  <c r="AJ18" i="41"/>
  <c r="AM18" i="41"/>
  <c r="Z18" i="41"/>
  <c r="AK18" i="41"/>
  <c r="AM129" i="41"/>
  <c r="AI129" i="41"/>
  <c r="AD129" i="41"/>
  <c r="W129" i="41"/>
  <c r="AB129" i="41"/>
  <c r="AJ129" i="41"/>
  <c r="AG129" i="41"/>
  <c r="AK129" i="41"/>
  <c r="AA129" i="41"/>
  <c r="AE129" i="41"/>
  <c r="X129" i="41"/>
  <c r="AO129" i="41"/>
  <c r="AN129" i="41"/>
  <c r="AF129" i="41"/>
  <c r="AC129" i="41"/>
  <c r="Z129" i="41"/>
  <c r="X63" i="41"/>
  <c r="AO63" i="41"/>
  <c r="AF63" i="41"/>
  <c r="AG63" i="41"/>
  <c r="AI63" i="41"/>
  <c r="AA63" i="41"/>
  <c r="W63" i="41"/>
  <c r="AD63" i="41"/>
  <c r="AE63" i="41"/>
  <c r="AL106" i="41"/>
  <c r="AM106" i="41"/>
  <c r="AK106" i="41"/>
  <c r="X106" i="41"/>
  <c r="AN106" i="41"/>
  <c r="AF106" i="41"/>
  <c r="Y106" i="41"/>
  <c r="AI106" i="41"/>
  <c r="AE34" i="41"/>
  <c r="AH34" i="41"/>
  <c r="AI34" i="41"/>
  <c r="AJ34" i="41"/>
  <c r="Z34" i="41"/>
  <c r="AC34" i="41"/>
  <c r="W34" i="41"/>
  <c r="AL34" i="41"/>
  <c r="AD34" i="41"/>
  <c r="AN34" i="41"/>
  <c r="AO34" i="41"/>
  <c r="AF34" i="41"/>
  <c r="AA34" i="41"/>
  <c r="AN163" i="41"/>
  <c r="X163" i="41"/>
  <c r="AI163" i="41"/>
  <c r="AA163" i="41"/>
  <c r="AF163" i="41"/>
  <c r="W163" i="41"/>
  <c r="AB163" i="41"/>
  <c r="AO163" i="41"/>
  <c r="AK163" i="41"/>
  <c r="AD163" i="41"/>
  <c r="AE163" i="41"/>
  <c r="AH163" i="41"/>
  <c r="AC163" i="41"/>
  <c r="AM163" i="41"/>
  <c r="AK31" i="41"/>
  <c r="AC31" i="41"/>
  <c r="AF31" i="41"/>
  <c r="AD31" i="41"/>
  <c r="Y31" i="41"/>
  <c r="AH31" i="41"/>
  <c r="AB31" i="41"/>
  <c r="AN31" i="41"/>
  <c r="Z45" i="40"/>
  <c r="X45" i="40"/>
  <c r="AB132" i="23"/>
  <c r="AF132" i="23"/>
  <c r="AM132" i="23"/>
  <c r="AI132" i="23"/>
  <c r="AA132" i="23"/>
  <c r="AJ132" i="23"/>
  <c r="AM92" i="23"/>
  <c r="Y92" i="23"/>
  <c r="AJ92" i="23"/>
  <c r="AN92" i="23"/>
  <c r="AL92" i="23"/>
  <c r="X92" i="23"/>
  <c r="W92" i="23"/>
  <c r="AA92" i="23"/>
  <c r="AN17" i="23"/>
  <c r="AE17" i="23"/>
  <c r="AK17" i="23"/>
  <c r="AD17" i="23"/>
  <c r="Y17" i="23"/>
  <c r="Z17" i="23"/>
  <c r="AA17" i="23"/>
  <c r="AM17" i="23"/>
  <c r="AB37" i="28"/>
  <c r="AH37" i="28"/>
  <c r="AM37" i="28"/>
  <c r="AE37" i="28"/>
  <c r="X37" i="28"/>
  <c r="AG20" i="28"/>
  <c r="Y20" i="28"/>
  <c r="AD20" i="28"/>
  <c r="AI20" i="28"/>
  <c r="AJ20" i="28"/>
  <c r="AC20" i="28"/>
  <c r="AB20" i="28"/>
  <c r="AN20" i="28"/>
  <c r="X20" i="28"/>
  <c r="AG126" i="28"/>
  <c r="AB126" i="28"/>
  <c r="X126" i="28"/>
  <c r="AC126" i="28"/>
  <c r="AJ126" i="28"/>
  <c r="AF144" i="23"/>
  <c r="AD144" i="23"/>
  <c r="AG144" i="23"/>
  <c r="AE144" i="23"/>
  <c r="AJ144" i="23"/>
  <c r="Y144" i="23"/>
  <c r="W144" i="23"/>
  <c r="AC144" i="23"/>
  <c r="AL42" i="23"/>
  <c r="AI42" i="23"/>
  <c r="W42" i="23"/>
  <c r="AG42" i="23"/>
  <c r="AF42" i="23"/>
  <c r="AH42" i="23"/>
  <c r="AM42" i="23"/>
  <c r="AK50" i="23"/>
  <c r="AA50" i="23"/>
  <c r="AN50" i="23"/>
  <c r="AL50" i="23"/>
  <c r="AF50" i="23"/>
  <c r="Y50" i="23"/>
  <c r="AG50" i="23"/>
  <c r="AB175" i="28"/>
  <c r="AD175" i="28"/>
  <c r="AE175" i="28"/>
  <c r="X175" i="28"/>
  <c r="AC175" i="28"/>
  <c r="AD167" i="28"/>
  <c r="AH167" i="28"/>
  <c r="AN99" i="23"/>
  <c r="AO99" i="23"/>
  <c r="AG99" i="23"/>
  <c r="AC99" i="23"/>
  <c r="AA99" i="23"/>
  <c r="AA83" i="23"/>
  <c r="AD83" i="23"/>
  <c r="AI83" i="23"/>
  <c r="AM83" i="23"/>
  <c r="AJ83" i="23"/>
  <c r="AF83" i="23"/>
  <c r="AB83" i="23"/>
  <c r="AC83" i="23"/>
  <c r="AH83" i="23"/>
  <c r="AL2" i="23"/>
  <c r="AJ2" i="23"/>
  <c r="AG2" i="23"/>
  <c r="W2" i="23"/>
  <c r="AA2" i="23"/>
  <c r="AF2" i="23"/>
  <c r="AN2" i="23"/>
  <c r="AO2" i="23"/>
  <c r="AD4" i="28"/>
  <c r="AB4" i="28"/>
  <c r="X4" i="28"/>
  <c r="AF4" i="28"/>
  <c r="AA4" i="28"/>
  <c r="Y4" i="28"/>
  <c r="AO4" i="28"/>
  <c r="AJ4" i="28"/>
  <c r="AK4" i="28"/>
  <c r="AN4" i="28"/>
  <c r="AC4" i="28"/>
  <c r="AI4" i="28"/>
  <c r="AA89" i="28"/>
  <c r="X89" i="28"/>
  <c r="Z89" i="28"/>
  <c r="AI89" i="28"/>
  <c r="W89" i="28"/>
  <c r="AK89" i="28"/>
  <c r="AO89" i="28"/>
  <c r="AF156" i="28"/>
  <c r="AH156" i="28"/>
  <c r="AO156" i="28"/>
  <c r="AD156" i="28"/>
  <c r="AG156" i="28"/>
  <c r="AC156" i="28"/>
  <c r="AE156" i="28"/>
  <c r="W156" i="28"/>
  <c r="AK150" i="23"/>
  <c r="AL150" i="23"/>
  <c r="AD150" i="23"/>
  <c r="AE150" i="23"/>
  <c r="AF150" i="23"/>
  <c r="AI150" i="23"/>
  <c r="AC150" i="23"/>
  <c r="Z150" i="23"/>
  <c r="AF100" i="23"/>
  <c r="AG100" i="23"/>
  <c r="AN100" i="23"/>
  <c r="X100" i="23"/>
  <c r="AL31" i="23"/>
  <c r="Z31" i="23"/>
  <c r="Y31" i="23"/>
  <c r="AA31" i="23"/>
  <c r="AB31" i="23"/>
  <c r="AM31" i="23"/>
  <c r="AC31" i="23"/>
  <c r="X31" i="23"/>
  <c r="AG31" i="23"/>
  <c r="AF41" i="28"/>
  <c r="AH41" i="28"/>
  <c r="AA14" i="28"/>
  <c r="AO14" i="28"/>
  <c r="AI14" i="28"/>
  <c r="AB14" i="28"/>
  <c r="AM14" i="28"/>
  <c r="AE14" i="28"/>
  <c r="Z14" i="28"/>
  <c r="AD14" i="28"/>
  <c r="AM151" i="23"/>
  <c r="Y151" i="23"/>
  <c r="AH151" i="23"/>
  <c r="AC151" i="23"/>
  <c r="W151" i="23"/>
  <c r="AO151" i="23"/>
  <c r="AF151" i="23"/>
  <c r="AG151" i="23"/>
  <c r="AK151" i="23"/>
  <c r="AI24" i="23"/>
  <c r="AF24" i="23"/>
  <c r="W24" i="23"/>
  <c r="AK24" i="23"/>
  <c r="AM24" i="23"/>
  <c r="AO24" i="23"/>
  <c r="AE49" i="28"/>
  <c r="Z49" i="28"/>
  <c r="AH49" i="28"/>
  <c r="AG49" i="28"/>
  <c r="AM108" i="28"/>
  <c r="Z108" i="28"/>
  <c r="AN47" i="28"/>
  <c r="AE47" i="28"/>
  <c r="AD47" i="28"/>
  <c r="AH47" i="28"/>
  <c r="AB47" i="28"/>
  <c r="AL47" i="28"/>
  <c r="AI47" i="28"/>
  <c r="AD156" i="23"/>
  <c r="AF156" i="23"/>
  <c r="AL156" i="23"/>
  <c r="AG156" i="23"/>
  <c r="AH156" i="23"/>
  <c r="Z156" i="23"/>
  <c r="AI156" i="23"/>
  <c r="W156" i="23"/>
  <c r="AD79" i="23"/>
  <c r="AJ79" i="23"/>
  <c r="Y79" i="23"/>
  <c r="AO79" i="23"/>
  <c r="AG79" i="23"/>
  <c r="AA79" i="23"/>
  <c r="AE79" i="23"/>
  <c r="AI79" i="23"/>
  <c r="AF87" i="28"/>
  <c r="AN87" i="28"/>
  <c r="AA87" i="28"/>
  <c r="AM11" i="28"/>
  <c r="AA11" i="28"/>
  <c r="AI11" i="28"/>
  <c r="AC11" i="28"/>
  <c r="Z149" i="28"/>
  <c r="W149" i="28"/>
  <c r="AN149" i="28"/>
  <c r="X149" i="28"/>
  <c r="AC149" i="28"/>
  <c r="AO149" i="28"/>
  <c r="AF137" i="23"/>
  <c r="Y137" i="23"/>
  <c r="AN137" i="23"/>
  <c r="AK137" i="23"/>
  <c r="AG137" i="23"/>
  <c r="AJ137" i="23"/>
  <c r="Z137" i="23"/>
  <c r="AA137" i="23"/>
  <c r="W137" i="23"/>
  <c r="W35" i="23"/>
  <c r="AL35" i="23"/>
  <c r="AH35" i="23"/>
  <c r="AA35" i="23"/>
  <c r="AB35" i="23"/>
  <c r="AE35" i="23"/>
  <c r="AN116" i="23"/>
  <c r="Z116" i="23"/>
  <c r="AI116" i="23"/>
  <c r="AD116" i="23"/>
  <c r="AB116" i="23"/>
  <c r="AE116" i="23"/>
  <c r="AF116" i="23"/>
  <c r="AD93" i="28"/>
  <c r="AG93" i="28"/>
  <c r="AH160" i="28"/>
  <c r="AG160" i="28"/>
  <c r="AE160" i="28"/>
  <c r="AI2" i="28"/>
  <c r="Y2" i="28"/>
  <c r="W2" i="28"/>
  <c r="AE2" i="28"/>
  <c r="AK2" i="28"/>
  <c r="AL2" i="28"/>
  <c r="AM2" i="28"/>
  <c r="AC5" i="23"/>
  <c r="AH5" i="23"/>
  <c r="AA5" i="23"/>
  <c r="AE5" i="23"/>
  <c r="AO5" i="23"/>
  <c r="Z5" i="23"/>
  <c r="AJ5" i="23"/>
  <c r="AO84" i="23"/>
  <c r="AE84" i="23"/>
  <c r="Z84" i="23"/>
  <c r="AA84" i="23"/>
  <c r="Y84" i="23"/>
  <c r="AF84" i="23"/>
  <c r="AG84" i="23"/>
  <c r="AK84" i="23"/>
  <c r="AM84" i="23"/>
  <c r="AI84" i="23"/>
  <c r="AL84" i="23"/>
  <c r="AD84" i="23"/>
  <c r="X51" i="28"/>
  <c r="AO51" i="28"/>
  <c r="AE51" i="28"/>
  <c r="AL51" i="28"/>
  <c r="AD39" i="28"/>
  <c r="X39" i="28"/>
  <c r="AB39" i="28"/>
  <c r="Z39" i="28"/>
  <c r="AE95" i="28"/>
  <c r="AL95" i="28"/>
  <c r="X95" i="28"/>
  <c r="AJ95" i="28"/>
  <c r="AA95" i="28"/>
  <c r="AN95" i="28"/>
  <c r="Z95" i="28"/>
  <c r="AM95" i="28"/>
  <c r="AB95" i="28"/>
  <c r="AD95" i="28"/>
  <c r="AH95" i="28"/>
  <c r="AE77" i="23"/>
  <c r="AL77" i="23"/>
  <c r="AG77" i="23"/>
  <c r="Z77" i="23"/>
  <c r="AD77" i="23"/>
  <c r="AO77" i="23"/>
  <c r="AB77" i="23"/>
  <c r="AJ77" i="23"/>
  <c r="X77" i="23"/>
  <c r="AI77" i="23"/>
  <c r="AC77" i="23"/>
  <c r="W149" i="23"/>
  <c r="AC149" i="23"/>
  <c r="AH149" i="23"/>
  <c r="Y149" i="23"/>
  <c r="AG159" i="23"/>
  <c r="AK159" i="23"/>
  <c r="AA42" i="28"/>
  <c r="AK42" i="28"/>
  <c r="AL42" i="28"/>
  <c r="AG42" i="28"/>
  <c r="AH42" i="28"/>
  <c r="AB112" i="28"/>
  <c r="AF112" i="28"/>
  <c r="AH112" i="28"/>
  <c r="Y112" i="28"/>
  <c r="AE112" i="28"/>
  <c r="AC112" i="28"/>
  <c r="AM112" i="28"/>
  <c r="Z112" i="28"/>
  <c r="AO128" i="42"/>
  <c r="W128" i="42"/>
  <c r="AA128" i="42"/>
  <c r="AN122" i="40"/>
  <c r="AL122" i="40"/>
  <c r="AC122" i="40"/>
  <c r="AO122" i="40"/>
  <c r="AF122" i="40"/>
  <c r="AM122" i="40"/>
  <c r="AD122" i="40"/>
  <c r="W176" i="42"/>
  <c r="AM176" i="42"/>
  <c r="AA176" i="42"/>
  <c r="AG31" i="42"/>
  <c r="AM31" i="42"/>
  <c r="AJ31" i="42"/>
  <c r="AI31" i="42"/>
  <c r="Z60" i="42"/>
  <c r="AB60" i="42"/>
  <c r="AG165" i="42"/>
  <c r="Y165" i="42"/>
  <c r="AM126" i="40"/>
  <c r="AD126" i="40"/>
  <c r="AC45" i="40"/>
  <c r="AL45" i="40"/>
  <c r="AJ156" i="28"/>
  <c r="Y167" i="28"/>
  <c r="Y2" i="23"/>
  <c r="Y156" i="28"/>
  <c r="Y47" i="28"/>
  <c r="AA167" i="28"/>
  <c r="W77" i="23"/>
  <c r="AK156" i="28"/>
  <c r="X47" i="28"/>
  <c r="AB167" i="28"/>
  <c r="AI112" i="28"/>
  <c r="AD41" i="28"/>
  <c r="AH108" i="28"/>
  <c r="AM18" i="28"/>
  <c r="Z51" i="28"/>
  <c r="AH87" i="28"/>
  <c r="AE159" i="23"/>
  <c r="Z149" i="23"/>
  <c r="AI100" i="23"/>
  <c r="Y126" i="28"/>
  <c r="AL156" i="28"/>
  <c r="AO167" i="28"/>
  <c r="AK11" i="28"/>
  <c r="AB87" i="28"/>
  <c r="X112" i="28"/>
  <c r="AK20" i="28"/>
  <c r="AM39" i="28"/>
  <c r="AI50" i="23"/>
  <c r="AF149" i="23"/>
  <c r="AN144" i="23"/>
  <c r="AO132" i="23"/>
  <c r="Y11" i="28"/>
  <c r="AA42" i="23"/>
  <c r="Y150" i="23"/>
  <c r="AD87" i="28"/>
  <c r="AI2" i="23"/>
  <c r="AL79" i="23"/>
  <c r="AB122" i="40"/>
  <c r="AM156" i="23"/>
  <c r="AI137" i="23"/>
  <c r="AL149" i="23"/>
  <c r="AB42" i="28"/>
  <c r="AO17" i="23"/>
  <c r="W84" i="23"/>
  <c r="Z122" i="40"/>
  <c r="X5" i="23"/>
  <c r="AL4" i="28"/>
  <c r="AF77" i="23"/>
  <c r="AI18" i="28"/>
  <c r="AC84" i="23"/>
  <c r="AE92" i="23"/>
  <c r="X156" i="28"/>
  <c r="AL5" i="23"/>
  <c r="AB137" i="23"/>
  <c r="AB42" i="23"/>
  <c r="AM77" i="23"/>
  <c r="X49" i="28"/>
  <c r="AN112" i="28"/>
  <c r="AJ31" i="23"/>
  <c r="AA116" i="23"/>
  <c r="AO116" i="23"/>
  <c r="Z42" i="28"/>
  <c r="X34" i="41"/>
  <c r="AE54" i="41"/>
  <c r="AL147" i="40"/>
  <c r="AB97" i="42"/>
  <c r="AI97" i="42"/>
  <c r="AC97" i="42"/>
  <c r="AE121" i="42"/>
  <c r="Y121" i="42"/>
  <c r="AK121" i="42"/>
  <c r="AO52" i="42"/>
  <c r="AE52" i="42"/>
  <c r="Y14" i="42"/>
  <c r="AC14" i="42"/>
  <c r="AM25" i="42"/>
  <c r="AB25" i="42"/>
  <c r="W25" i="42"/>
  <c r="AJ25" i="42"/>
  <c r="AA25" i="42"/>
  <c r="AH118" i="42"/>
  <c r="W118" i="42"/>
  <c r="AE126" i="40"/>
  <c r="AO45" i="40"/>
  <c r="X126" i="40"/>
  <c r="AB45" i="40"/>
  <c r="AF126" i="40"/>
  <c r="Y45" i="40"/>
  <c r="AD126" i="28"/>
  <c r="AN156" i="28"/>
  <c r="AB2" i="28"/>
  <c r="Y149" i="28"/>
  <c r="W47" i="28"/>
  <c r="AM167" i="28"/>
  <c r="AC89" i="28"/>
  <c r="AE41" i="28"/>
  <c r="AH18" i="28"/>
  <c r="AF93" i="28"/>
  <c r="W51" i="28"/>
  <c r="AM87" i="28"/>
  <c r="AO31" i="23"/>
  <c r="AH79" i="23"/>
  <c r="AD92" i="23"/>
  <c r="AO100" i="23"/>
  <c r="AA150" i="23"/>
  <c r="AK126" i="28"/>
  <c r="AJ167" i="28"/>
  <c r="AI41" i="28"/>
  <c r="AK37" i="28"/>
  <c r="X18" i="28"/>
  <c r="AL159" i="23"/>
  <c r="W100" i="23"/>
  <c r="AJ2" i="28"/>
  <c r="AE149" i="28"/>
  <c r="AC167" i="28"/>
  <c r="AE167" i="28"/>
  <c r="AG112" i="28"/>
  <c r="AL41" i="28"/>
  <c r="AF37" i="28"/>
  <c r="AA18" i="28"/>
  <c r="AJ51" i="28"/>
  <c r="AC87" i="28"/>
  <c r="AN31" i="23"/>
  <c r="AH116" i="23"/>
  <c r="AN79" i="23"/>
  <c r="Z42" i="23"/>
  <c r="AB149" i="23"/>
  <c r="AJ100" i="23"/>
  <c r="AC35" i="23"/>
  <c r="AF167" i="28"/>
  <c r="AI108" i="28"/>
  <c r="AN18" i="28"/>
  <c r="AJ149" i="28"/>
  <c r="AL112" i="28"/>
  <c r="AD49" i="28"/>
  <c r="AO50" i="23"/>
  <c r="AC100" i="23"/>
  <c r="AB144" i="23"/>
  <c r="AH132" i="23"/>
  <c r="AE11" i="28"/>
  <c r="AO149" i="23"/>
  <c r="AA144" i="23"/>
  <c r="AI87" i="28"/>
  <c r="AM2" i="23"/>
  <c r="AE122" i="40"/>
  <c r="AM79" i="23"/>
  <c r="AI122" i="40"/>
  <c r="AC126" i="40"/>
  <c r="X167" i="28"/>
  <c r="AK156" i="23"/>
  <c r="AN42" i="28"/>
  <c r="AM150" i="23"/>
  <c r="AO126" i="40"/>
  <c r="AE132" i="23"/>
  <c r="AG132" i="23"/>
  <c r="AN84" i="23"/>
  <c r="AG126" i="40"/>
  <c r="AE4" i="28"/>
  <c r="AN77" i="23"/>
  <c r="X160" i="28"/>
  <c r="Z156" i="28"/>
  <c r="W150" i="23"/>
  <c r="AG116" i="23"/>
  <c r="AA37" i="28"/>
  <c r="AM93" i="28"/>
  <c r="AF39" i="28"/>
  <c r="AN108" i="28"/>
  <c r="AO47" i="28"/>
  <c r="AF127" i="42"/>
  <c r="AK127" i="42"/>
  <c r="AG127" i="42"/>
  <c r="W127" i="42"/>
  <c r="AD141" i="42"/>
  <c r="W141" i="42"/>
  <c r="AK116" i="40"/>
  <c r="AJ116" i="40"/>
  <c r="AH116" i="40"/>
  <c r="Z126" i="40"/>
  <c r="AI45" i="40"/>
  <c r="X122" i="40"/>
  <c r="Y126" i="40"/>
  <c r="AN45" i="40"/>
  <c r="AF45" i="40"/>
  <c r="AK122" i="40"/>
  <c r="AA122" i="40"/>
  <c r="Y122" i="40"/>
  <c r="AJ122" i="40"/>
  <c r="W126" i="28"/>
  <c r="AD149" i="28"/>
  <c r="AG167" i="28"/>
  <c r="AA41" i="28"/>
  <c r="AH175" i="28"/>
  <c r="AL18" i="28"/>
  <c r="X87" i="28"/>
  <c r="AJ42" i="23"/>
  <c r="AB100" i="23"/>
  <c r="AN150" i="23"/>
  <c r="AH126" i="28"/>
  <c r="Z167" i="28"/>
  <c r="AO41" i="28"/>
  <c r="Z4" i="28"/>
  <c r="AF18" i="28"/>
  <c r="AH100" i="23"/>
  <c r="W122" i="40"/>
  <c r="AO126" i="28"/>
  <c r="AL149" i="28"/>
  <c r="AI167" i="28"/>
  <c r="AA112" i="28"/>
  <c r="Y41" i="28"/>
  <c r="AI39" i="28"/>
  <c r="AF11" i="28"/>
  <c r="AN37" i="28"/>
  <c r="Y87" i="28"/>
  <c r="AL17" i="23"/>
  <c r="AF31" i="23"/>
  <c r="Z79" i="23"/>
  <c r="AK42" i="23"/>
  <c r="AA149" i="23"/>
  <c r="AD100" i="23"/>
  <c r="AN35" i="23"/>
  <c r="AB151" i="23"/>
  <c r="AA77" i="23"/>
  <c r="AM156" i="28"/>
  <c r="X14" i="28"/>
  <c r="Z41" i="28"/>
  <c r="AE108" i="28"/>
  <c r="AB149" i="28"/>
  <c r="AM149" i="28"/>
  <c r="AD112" i="28"/>
  <c r="AC51" i="28"/>
  <c r="AM49" i="28"/>
  <c r="AB159" i="23"/>
  <c r="X42" i="23"/>
  <c r="Y35" i="23"/>
  <c r="W132" i="23"/>
  <c r="AG150" i="23"/>
  <c r="W31" i="23"/>
  <c r="AJ87" i="28"/>
  <c r="AK2" i="23"/>
  <c r="W126" i="40"/>
  <c r="W41" i="28"/>
  <c r="AA24" i="23"/>
  <c r="W167" i="28"/>
  <c r="AM137" i="23"/>
  <c r="AB150" i="23"/>
  <c r="AA126" i="40"/>
  <c r="Z100" i="23"/>
  <c r="Y132" i="23"/>
  <c r="AF47" i="28"/>
  <c r="W4" i="28"/>
  <c r="AG2" i="28"/>
  <c r="AI149" i="28"/>
  <c r="Y89" i="28"/>
  <c r="Z151" i="23"/>
  <c r="AD42" i="23"/>
  <c r="AH77" i="23"/>
  <c r="AO150" i="23"/>
  <c r="W95" i="28"/>
  <c r="AH24" i="23"/>
  <c r="AM35" i="23"/>
  <c r="AM89" i="28"/>
  <c r="AB147" i="40"/>
  <c r="AG140" i="23"/>
  <c r="AO140" i="23"/>
  <c r="AA140" i="23"/>
  <c r="Z118" i="23"/>
  <c r="AF118" i="23"/>
  <c r="AL118" i="23"/>
  <c r="AA151" i="28"/>
  <c r="W151" i="28"/>
  <c r="AI39" i="23"/>
  <c r="AJ39" i="23"/>
  <c r="AG80" i="28"/>
  <c r="X80" i="28"/>
  <c r="Y41" i="23"/>
  <c r="AB41" i="23"/>
  <c r="AK136" i="23"/>
  <c r="AJ136" i="23"/>
  <c r="AA135" i="23"/>
  <c r="AD135" i="23"/>
  <c r="Y135" i="23"/>
  <c r="AG135" i="23"/>
  <c r="AB135" i="23"/>
  <c r="AJ135" i="23"/>
  <c r="AE135" i="23"/>
  <c r="AE176" i="28"/>
  <c r="W176" i="28"/>
  <c r="AA176" i="28"/>
  <c r="AH176" i="28"/>
  <c r="AK176" i="28"/>
  <c r="AB94" i="28"/>
  <c r="AF94" i="28"/>
  <c r="W94" i="28"/>
  <c r="X94" i="28"/>
  <c r="AH94" i="28"/>
  <c r="AA47" i="23"/>
  <c r="AM47" i="23"/>
  <c r="Z47" i="23"/>
  <c r="Y47" i="23"/>
  <c r="AB47" i="23"/>
  <c r="AH47" i="23"/>
  <c r="X55" i="23"/>
  <c r="AI55" i="23"/>
  <c r="W55" i="23"/>
  <c r="AL55" i="23"/>
  <c r="Y125" i="23"/>
  <c r="AL125" i="23"/>
  <c r="AG125" i="23"/>
  <c r="AN125" i="23"/>
  <c r="Z124" i="28"/>
  <c r="AI124" i="28"/>
  <c r="AA124" i="28"/>
  <c r="AF31" i="28"/>
  <c r="X31" i="28"/>
  <c r="Y31" i="28"/>
  <c r="AH31" i="28"/>
  <c r="AK31" i="28"/>
  <c r="AD80" i="23"/>
  <c r="AB80" i="23"/>
  <c r="AA80" i="23"/>
  <c r="AI80" i="23"/>
  <c r="AB153" i="23"/>
  <c r="AJ153" i="23"/>
  <c r="Z119" i="23"/>
  <c r="AG119" i="23"/>
  <c r="AB119" i="23"/>
  <c r="AO119" i="23"/>
  <c r="X103" i="28"/>
  <c r="AB103" i="28"/>
  <c r="AM76" i="28"/>
  <c r="AA76" i="28"/>
  <c r="AI76" i="28"/>
  <c r="Z76" i="28"/>
  <c r="AN76" i="28"/>
  <c r="AL76" i="28"/>
  <c r="AD76" i="28"/>
  <c r="AA46" i="23"/>
  <c r="W46" i="23"/>
  <c r="AB46" i="23"/>
  <c r="AB60" i="23"/>
  <c r="AA60" i="23"/>
  <c r="X60" i="23"/>
  <c r="X10" i="23"/>
  <c r="AN10" i="23"/>
  <c r="AF10" i="23"/>
  <c r="Y15" i="28"/>
  <c r="AG15" i="28"/>
  <c r="AE15" i="28"/>
  <c r="AC15" i="28"/>
  <c r="AG34" i="28"/>
  <c r="X34" i="28"/>
  <c r="AJ34" i="28"/>
  <c r="AE34" i="28"/>
  <c r="AK34" i="28"/>
  <c r="AO34" i="28"/>
  <c r="X10" i="28"/>
  <c r="AO10" i="28"/>
  <c r="AN10" i="28"/>
  <c r="Y113" i="28"/>
  <c r="AH113" i="28"/>
  <c r="AB113" i="28"/>
  <c r="AF6" i="28"/>
  <c r="AI6" i="28"/>
  <c r="Z6" i="28"/>
  <c r="AN6" i="28"/>
  <c r="AD140" i="23"/>
  <c r="AM39" i="23"/>
  <c r="AK39" i="23"/>
  <c r="AB140" i="23"/>
  <c r="AC140" i="23"/>
  <c r="AM94" i="28"/>
  <c r="AG55" i="23"/>
  <c r="AJ88" i="23"/>
  <c r="W15" i="23"/>
  <c r="AF140" i="23"/>
  <c r="AE140" i="23"/>
  <c r="AK88" i="23"/>
  <c r="X140" i="23"/>
  <c r="W88" i="23"/>
  <c r="AD88" i="23"/>
  <c r="AC39" i="23"/>
  <c r="W140" i="23"/>
  <c r="AM140" i="23"/>
  <c r="AO39" i="23"/>
  <c r="AK151" i="28"/>
  <c r="AC151" i="28"/>
  <c r="AI176" i="28"/>
  <c r="AD118" i="23"/>
  <c r="AO88" i="23"/>
  <c r="AN39" i="23"/>
  <c r="AL140" i="23"/>
  <c r="Y39" i="23"/>
  <c r="AC176" i="28"/>
  <c r="AM80" i="28"/>
  <c r="AB77" i="42"/>
  <c r="AB126" i="26"/>
  <c r="AD128" i="42"/>
  <c r="AI173" i="42"/>
  <c r="AO14" i="42"/>
  <c r="AE14" i="42"/>
  <c r="Y128" i="40"/>
  <c r="AO11" i="24"/>
  <c r="AB136" i="24"/>
  <c r="AK136" i="24"/>
  <c r="AL84" i="24"/>
  <c r="AF161" i="24"/>
  <c r="AC11" i="24"/>
  <c r="Y5" i="24"/>
  <c r="W161" i="24"/>
  <c r="X161" i="24"/>
  <c r="AK11" i="24"/>
  <c r="AH5" i="24"/>
  <c r="AH100" i="24"/>
  <c r="AC161" i="24"/>
  <c r="AL29" i="40"/>
  <c r="AC136" i="24"/>
  <c r="AL5" i="24"/>
  <c r="W29" i="40"/>
  <c r="Y11" i="24"/>
  <c r="W138" i="41"/>
  <c r="AE138" i="41"/>
  <c r="AH25" i="41"/>
  <c r="AM5" i="41"/>
  <c r="AE5" i="41"/>
  <c r="AG5" i="41"/>
  <c r="AL5" i="41"/>
  <c r="AJ170" i="41"/>
  <c r="AC177" i="41"/>
  <c r="AJ94" i="41"/>
  <c r="AN94" i="41"/>
  <c r="AK177" i="41"/>
  <c r="Y177" i="41"/>
  <c r="AA94" i="41"/>
  <c r="W95" i="41"/>
  <c r="AN138" i="41"/>
  <c r="AL138" i="41"/>
  <c r="W25" i="41"/>
  <c r="AM25" i="41"/>
  <c r="AC5" i="41"/>
  <c r="Z79" i="41"/>
  <c r="AJ56" i="40"/>
  <c r="AD159" i="41"/>
  <c r="AL159" i="41"/>
  <c r="AE47" i="40"/>
  <c r="AG47" i="40"/>
  <c r="AA47" i="40"/>
  <c r="AB134" i="41"/>
  <c r="AM134" i="41"/>
  <c r="AD110" i="41"/>
  <c r="AI110" i="41"/>
  <c r="AO13" i="41"/>
  <c r="AF159" i="41"/>
  <c r="AH13" i="41"/>
  <c r="AN110" i="41"/>
  <c r="AI150" i="41"/>
  <c r="AE159" i="41"/>
  <c r="AJ13" i="41"/>
  <c r="X142" i="41"/>
  <c r="W11" i="24"/>
  <c r="AM136" i="24"/>
  <c r="AI136" i="24"/>
  <c r="AO167" i="24"/>
  <c r="AK161" i="24"/>
  <c r="AI11" i="24"/>
  <c r="AJ5" i="24"/>
  <c r="AD161" i="24"/>
  <c r="AM11" i="24"/>
  <c r="AA5" i="24"/>
  <c r="AE5" i="24"/>
  <c r="AI100" i="24"/>
  <c r="AJ36" i="24"/>
  <c r="AG29" i="40"/>
  <c r="AM161" i="24"/>
  <c r="X136" i="24"/>
  <c r="AG136" i="24"/>
  <c r="AE136" i="24"/>
  <c r="AD136" i="24"/>
  <c r="AO5" i="24"/>
  <c r="AJ100" i="24"/>
  <c r="AI5" i="24"/>
  <c r="AN5" i="41"/>
  <c r="AE174" i="41"/>
  <c r="AI42" i="41"/>
  <c r="Y138" i="41"/>
  <c r="W30" i="41"/>
  <c r="AA177" i="41"/>
  <c r="X177" i="41"/>
  <c r="AI94" i="41"/>
  <c r="AF94" i="41"/>
  <c r="AG94" i="41"/>
  <c r="Z94" i="41"/>
  <c r="W177" i="41"/>
  <c r="AH94" i="41"/>
  <c r="AI174" i="41"/>
  <c r="AI138" i="41"/>
  <c r="AC25" i="41"/>
  <c r="AB25" i="41"/>
  <c r="AC78" i="41"/>
  <c r="AM108" i="40"/>
  <c r="AG159" i="41"/>
  <c r="AJ159" i="41"/>
  <c r="AD47" i="40"/>
  <c r="AM47" i="40"/>
  <c r="X47" i="40"/>
  <c r="AD134" i="41"/>
  <c r="AJ110" i="41"/>
  <c r="W110" i="41"/>
  <c r="AD94" i="41"/>
  <c r="AH159" i="41"/>
  <c r="Y13" i="41"/>
  <c r="W159" i="41"/>
  <c r="AM143" i="41"/>
  <c r="AN177" i="41"/>
  <c r="X94" i="41"/>
  <c r="AB11" i="24"/>
  <c r="AA136" i="24"/>
  <c r="AH161" i="24"/>
  <c r="AB5" i="24"/>
  <c r="Z161" i="24"/>
  <c r="AN11" i="24"/>
  <c r="W5" i="24"/>
  <c r="Y100" i="24"/>
  <c r="AD29" i="40"/>
  <c r="AE36" i="24"/>
  <c r="AI38" i="24"/>
  <c r="AA161" i="24"/>
  <c r="AI167" i="24"/>
  <c r="W100" i="24"/>
  <c r="AE100" i="24"/>
  <c r="AK5" i="24"/>
  <c r="X5" i="41"/>
  <c r="AB5" i="41"/>
  <c r="AN174" i="41"/>
  <c r="AB174" i="41"/>
  <c r="X161" i="41"/>
  <c r="AI177" i="41"/>
  <c r="W94" i="41"/>
  <c r="AE35" i="42"/>
  <c r="AO122" i="41"/>
  <c r="AD138" i="41"/>
  <c r="AE25" i="41"/>
  <c r="AG63" i="42"/>
  <c r="AN159" i="41"/>
  <c r="AH47" i="40"/>
  <c r="AH134" i="41"/>
  <c r="AA134" i="41"/>
  <c r="AM110" i="41"/>
  <c r="AB13" i="41"/>
  <c r="AK13" i="41"/>
  <c r="AG127" i="41"/>
  <c r="AI35" i="42"/>
  <c r="AO95" i="41"/>
  <c r="AE95" i="41"/>
  <c r="AO44" i="42"/>
  <c r="Z174" i="41"/>
  <c r="AA122" i="41"/>
  <c r="AO78" i="41"/>
  <c r="AC42" i="41"/>
  <c r="AD79" i="41"/>
  <c r="AN63" i="42"/>
  <c r="AH56" i="40"/>
  <c r="AI56" i="40"/>
  <c r="Y153" i="40"/>
  <c r="AB161" i="24"/>
  <c r="AO161" i="24"/>
  <c r="AN161" i="24"/>
  <c r="AL36" i="24"/>
  <c r="AG5" i="24"/>
  <c r="X5" i="24"/>
  <c r="AK100" i="24"/>
  <c r="Z11" i="24"/>
  <c r="AO29" i="40"/>
  <c r="Z136" i="24"/>
  <c r="AO30" i="41"/>
  <c r="AM78" i="41"/>
  <c r="AH18" i="40"/>
  <c r="AA90" i="40"/>
  <c r="Z119" i="41"/>
  <c r="W42" i="40"/>
  <c r="AC35" i="42"/>
  <c r="AB35" i="42"/>
  <c r="AB95" i="41"/>
  <c r="AJ95" i="41"/>
  <c r="AB44" i="42"/>
  <c r="AF174" i="41"/>
  <c r="X79" i="41"/>
  <c r="Z150" i="41"/>
  <c r="AB56" i="40"/>
  <c r="Z59" i="42"/>
  <c r="AD45" i="42"/>
  <c r="AI162" i="42"/>
  <c r="AM132" i="42"/>
  <c r="AC56" i="40"/>
  <c r="AO162" i="42"/>
  <c r="Y22" i="42"/>
  <c r="AJ86" i="41"/>
  <c r="AL161" i="24"/>
  <c r="AJ161" i="24"/>
  <c r="AN136" i="24"/>
  <c r="AE167" i="24"/>
  <c r="AN5" i="24"/>
  <c r="AF5" i="24"/>
  <c r="Y78" i="41"/>
  <c r="Y30" i="41"/>
  <c r="AF161" i="41"/>
  <c r="AI90" i="40"/>
  <c r="AK35" i="42"/>
  <c r="AA79" i="41"/>
  <c r="AD56" i="40"/>
  <c r="AE59" i="42"/>
  <c r="Y9" i="41"/>
  <c r="AG56" i="40"/>
  <c r="X6" i="42"/>
  <c r="Y6" i="42"/>
  <c r="AF7" i="40"/>
  <c r="AC7" i="40"/>
  <c r="AC84" i="40"/>
  <c r="AK84" i="40"/>
  <c r="AO13" i="40"/>
  <c r="AH13" i="40"/>
  <c r="AK13" i="40"/>
  <c r="AD13" i="40"/>
  <c r="Z13" i="40"/>
  <c r="AB13" i="40"/>
  <c r="Y13" i="40"/>
  <c r="Y145" i="40"/>
  <c r="AF145" i="40"/>
  <c r="AC145" i="40"/>
  <c r="X145" i="40"/>
  <c r="AD145" i="40"/>
  <c r="AL145" i="40"/>
  <c r="AJ28" i="40"/>
  <c r="X28" i="40"/>
  <c r="AI28" i="40"/>
  <c r="AB28" i="40"/>
  <c r="AL28" i="40"/>
  <c r="AJ164" i="40"/>
  <c r="AC164" i="40"/>
  <c r="AF164" i="40"/>
  <c r="W164" i="40"/>
  <c r="X164" i="40"/>
  <c r="AN164" i="40"/>
  <c r="AN55" i="42"/>
  <c r="Z55" i="42"/>
  <c r="AG55" i="42"/>
  <c r="AO55" i="42"/>
  <c r="AA55" i="42"/>
  <c r="AE142" i="42"/>
  <c r="AB142" i="42"/>
  <c r="AH142" i="42"/>
  <c r="AK142" i="42"/>
  <c r="AJ142" i="42"/>
  <c r="W142" i="42"/>
  <c r="Y142" i="42"/>
  <c r="AN169" i="42"/>
  <c r="AL169" i="42"/>
  <c r="AH169" i="42"/>
  <c r="Z169" i="42"/>
  <c r="AK169" i="42"/>
  <c r="AE169" i="42"/>
  <c r="AA169" i="42"/>
  <c r="W105" i="42"/>
  <c r="AG105" i="42"/>
  <c r="AD105" i="42"/>
  <c r="AC105" i="42"/>
  <c r="AM105" i="42"/>
  <c r="X105" i="42"/>
  <c r="AM56" i="42"/>
  <c r="AC56" i="42"/>
  <c r="AI56" i="42"/>
  <c r="AA56" i="42"/>
  <c r="AO116" i="42"/>
  <c r="AC116" i="42"/>
  <c r="AF116" i="42"/>
  <c r="AD116" i="42"/>
  <c r="AG116" i="42"/>
  <c r="AB116" i="42"/>
  <c r="AH88" i="42"/>
  <c r="W88" i="42"/>
  <c r="AG88" i="42"/>
  <c r="AO88" i="42"/>
  <c r="AI88" i="42"/>
  <c r="AA88" i="42"/>
  <c r="AB88" i="42"/>
  <c r="AC88" i="42"/>
  <c r="AL30" i="42"/>
  <c r="AM30" i="42"/>
  <c r="AL153" i="42"/>
  <c r="AK153" i="42"/>
  <c r="AA174" i="40"/>
  <c r="AF174" i="40"/>
  <c r="X174" i="40"/>
  <c r="W174" i="40"/>
  <c r="AK143" i="40"/>
  <c r="AH143" i="40"/>
  <c r="AN143" i="40"/>
  <c r="AD30" i="40"/>
  <c r="AH30" i="40"/>
  <c r="Z30" i="40"/>
  <c r="AB30" i="40"/>
  <c r="AN30" i="40"/>
  <c r="X30" i="40"/>
  <c r="AJ51" i="40"/>
  <c r="AB51" i="40"/>
  <c r="AI51" i="40"/>
  <c r="X51" i="40"/>
  <c r="AC51" i="40"/>
  <c r="AL164" i="41"/>
  <c r="AM164" i="41"/>
  <c r="AF139" i="41"/>
  <c r="AL139" i="41"/>
  <c r="Y139" i="41"/>
  <c r="AG139" i="41"/>
  <c r="AN139" i="41"/>
  <c r="AA139" i="41"/>
  <c r="AM139" i="41"/>
  <c r="AA17" i="41"/>
  <c r="Y17" i="41"/>
  <c r="AI17" i="41"/>
  <c r="AF17" i="41"/>
  <c r="AO70" i="41"/>
  <c r="W70" i="41"/>
  <c r="AK70" i="41"/>
  <c r="AE70" i="41"/>
  <c r="AI176" i="41"/>
  <c r="AE176" i="41"/>
  <c r="AF176" i="41"/>
  <c r="AO176" i="41"/>
  <c r="AN151" i="41"/>
  <c r="X151" i="41"/>
  <c r="Z151" i="41"/>
  <c r="AA65" i="41"/>
  <c r="AC65" i="41"/>
  <c r="AK65" i="41"/>
  <c r="AG65" i="41"/>
  <c r="AB65" i="41"/>
  <c r="AL65" i="41"/>
  <c r="AN65" i="41"/>
  <c r="Z65" i="41"/>
  <c r="AA6" i="41"/>
  <c r="AK6" i="41"/>
  <c r="AL6" i="41"/>
  <c r="AO6" i="41"/>
  <c r="AM6" i="41"/>
  <c r="AN156" i="41"/>
  <c r="Z156" i="41"/>
  <c r="AK156" i="41"/>
  <c r="W156" i="41"/>
  <c r="Y156" i="41"/>
  <c r="AA156" i="41"/>
  <c r="AC156" i="41"/>
  <c r="AM131" i="41"/>
  <c r="AL131" i="41"/>
  <c r="Z131" i="41"/>
  <c r="AK138" i="42"/>
  <c r="AG70" i="42"/>
  <c r="Y177" i="42"/>
  <c r="W117" i="40"/>
  <c r="AF12" i="42"/>
  <c r="AJ12" i="42"/>
  <c r="AG171" i="40"/>
  <c r="AI145" i="40"/>
  <c r="AM174" i="42"/>
  <c r="AC174" i="42"/>
  <c r="AL166" i="42"/>
  <c r="AM59" i="42"/>
  <c r="AH164" i="40"/>
  <c r="AM164" i="40"/>
  <c r="Z164" i="40"/>
  <c r="AA145" i="40"/>
  <c r="AE153" i="40"/>
  <c r="AB164" i="40"/>
  <c r="AK55" i="42"/>
  <c r="AM55" i="42"/>
  <c r="Z142" i="42"/>
  <c r="AM142" i="42"/>
  <c r="AF28" i="40"/>
  <c r="AG13" i="40"/>
  <c r="Z88" i="42"/>
  <c r="AK88" i="42"/>
  <c r="AA28" i="40"/>
  <c r="AE28" i="40"/>
  <c r="AJ70" i="41"/>
  <c r="AN51" i="40"/>
  <c r="AO17" i="41"/>
  <c r="AJ169" i="42"/>
  <c r="Y169" i="42"/>
  <c r="AL116" i="42"/>
  <c r="AE12" i="42"/>
  <c r="AH145" i="40"/>
  <c r="W145" i="40"/>
  <c r="AL59" i="42"/>
  <c r="AA164" i="40"/>
  <c r="AE145" i="40"/>
  <c r="AG164" i="40"/>
  <c r="Y132" i="42"/>
  <c r="Z116" i="42"/>
  <c r="AH116" i="42"/>
  <c r="AF142" i="42"/>
  <c r="AD142" i="42"/>
  <c r="X169" i="42"/>
  <c r="AH28" i="40"/>
  <c r="AL88" i="42"/>
  <c r="AN70" i="41"/>
  <c r="AL105" i="42"/>
  <c r="AM51" i="40"/>
  <c r="AO51" i="40"/>
  <c r="AG17" i="41"/>
  <c r="AJ56" i="42"/>
  <c r="AI142" i="42"/>
  <c r="AF88" i="42"/>
  <c r="AG126" i="26"/>
  <c r="AC126" i="26"/>
  <c r="AJ148" i="41"/>
  <c r="AH173" i="41"/>
  <c r="AN96" i="40"/>
  <c r="X148" i="41"/>
  <c r="AE126" i="26"/>
  <c r="Z148" i="41"/>
  <c r="Z96" i="40"/>
  <c r="AB96" i="40"/>
  <c r="AF126" i="26"/>
  <c r="AL123" i="24"/>
  <c r="AE150" i="42"/>
  <c r="W24" i="40"/>
  <c r="AM24" i="40"/>
  <c r="AK133" i="40"/>
  <c r="AD54" i="40"/>
  <c r="AH133" i="40"/>
  <c r="AC101" i="42"/>
  <c r="AN150" i="42"/>
  <c r="AB12" i="40"/>
  <c r="X170" i="42"/>
  <c r="AG19" i="40"/>
  <c r="AG160" i="42"/>
  <c r="Z150" i="42"/>
  <c r="AL3" i="40"/>
  <c r="AN83" i="42"/>
  <c r="AK100" i="42"/>
  <c r="AG54" i="40"/>
  <c r="Y133" i="40"/>
  <c r="AG43" i="42"/>
  <c r="AC150" i="42"/>
  <c r="AE24" i="40"/>
  <c r="AI133" i="40"/>
  <c r="AA101" i="42"/>
  <c r="AC54" i="40"/>
  <c r="AG72" i="42"/>
  <c r="Z12" i="40"/>
  <c r="AE170" i="42"/>
  <c r="W19" i="40"/>
  <c r="AA160" i="42"/>
  <c r="X3" i="40"/>
  <c r="X147" i="42"/>
  <c r="AD79" i="40"/>
  <c r="AK124" i="42"/>
  <c r="AM147" i="42"/>
  <c r="Z32" i="40"/>
  <c r="W170" i="42"/>
  <c r="AC3" i="40"/>
  <c r="AE128" i="40"/>
  <c r="Y170" i="42"/>
  <c r="AA43" i="42"/>
  <c r="AO150" i="42"/>
  <c r="AA158" i="42"/>
  <c r="AF158" i="42"/>
  <c r="AF125" i="42"/>
  <c r="AK24" i="40"/>
  <c r="AB24" i="40"/>
  <c r="AF133" i="40"/>
  <c r="X101" i="42"/>
  <c r="Z24" i="40"/>
  <c r="AJ54" i="40"/>
  <c r="AE133" i="40"/>
  <c r="AK12" i="40"/>
  <c r="AM170" i="42"/>
  <c r="AE19" i="40"/>
  <c r="AN3" i="40"/>
  <c r="AD158" i="42"/>
  <c r="AC147" i="42"/>
  <c r="AF79" i="40"/>
  <c r="Z147" i="42"/>
  <c r="Y43" i="42"/>
  <c r="AH43" i="42"/>
  <c r="AH19" i="24"/>
  <c r="AJ22" i="42"/>
  <c r="AH92" i="26"/>
  <c r="AN126" i="26"/>
  <c r="AM158" i="42"/>
  <c r="AB150" i="42"/>
  <c r="AJ150" i="42"/>
  <c r="AI3" i="40"/>
  <c r="X158" i="42"/>
  <c r="AD160" i="42"/>
  <c r="AK150" i="42"/>
  <c r="W150" i="42"/>
  <c r="AJ24" i="40"/>
  <c r="AA24" i="40"/>
  <c r="AI24" i="40"/>
  <c r="AK154" i="42"/>
  <c r="AM54" i="40"/>
  <c r="AM133" i="40"/>
  <c r="AB54" i="40"/>
  <c r="AF50" i="40"/>
  <c r="AE81" i="40"/>
  <c r="AM41" i="41"/>
  <c r="AA12" i="40"/>
  <c r="X12" i="40"/>
  <c r="AK67" i="40"/>
  <c r="AG41" i="41"/>
  <c r="AH41" i="41"/>
  <c r="AI41" i="41"/>
  <c r="AL53" i="42"/>
  <c r="AB170" i="42"/>
  <c r="AK170" i="42"/>
  <c r="AC160" i="42"/>
  <c r="AO160" i="42"/>
  <c r="AF81" i="40"/>
  <c r="AH3" i="40"/>
  <c r="AO165" i="40"/>
  <c r="X59" i="42"/>
  <c r="AA59" i="42"/>
  <c r="AO29" i="41"/>
  <c r="AL73" i="42"/>
  <c r="AH163" i="40"/>
  <c r="AM150" i="40"/>
  <c r="AM2" i="41"/>
  <c r="AD73" i="40"/>
  <c r="AG50" i="41"/>
  <c r="AL150" i="42"/>
  <c r="AD150" i="42"/>
  <c r="AF150" i="42"/>
  <c r="AH158" i="42"/>
  <c r="AE158" i="42"/>
  <c r="Y158" i="42"/>
  <c r="AG158" i="42"/>
  <c r="AL101" i="42"/>
  <c r="Z101" i="42"/>
  <c r="W101" i="42"/>
  <c r="W160" i="42"/>
  <c r="AF160" i="42"/>
  <c r="AM160" i="42"/>
  <c r="X83" i="42"/>
  <c r="AI83" i="42"/>
  <c r="AE83" i="42"/>
  <c r="AF83" i="42"/>
  <c r="AG83" i="42"/>
  <c r="AL39" i="42"/>
  <c r="AB39" i="42"/>
  <c r="AN39" i="42"/>
  <c r="AJ39" i="42"/>
  <c r="Z39" i="42"/>
  <c r="AO3" i="40"/>
  <c r="Y3" i="40"/>
  <c r="AD3" i="40"/>
  <c r="AJ3" i="40"/>
  <c r="Z3" i="40"/>
  <c r="AG3" i="40"/>
  <c r="AA3" i="40"/>
  <c r="AM3" i="40"/>
  <c r="AN54" i="40"/>
  <c r="AO54" i="40"/>
  <c r="AI54" i="40"/>
  <c r="X54" i="40"/>
  <c r="AL54" i="40"/>
  <c r="AD133" i="40"/>
  <c r="AG133" i="40"/>
  <c r="AN69" i="40"/>
  <c r="X69" i="40"/>
  <c r="AJ69" i="40"/>
  <c r="AH69" i="40"/>
  <c r="AC24" i="40"/>
  <c r="Y24" i="40"/>
  <c r="AD19" i="40"/>
  <c r="AN19" i="40"/>
  <c r="AB19" i="40"/>
  <c r="AF19" i="40"/>
  <c r="Z19" i="40"/>
  <c r="X128" i="40"/>
  <c r="AN128" i="40"/>
  <c r="AO128" i="40"/>
  <c r="AH128" i="40"/>
  <c r="AL128" i="40"/>
  <c r="AJ128" i="40"/>
  <c r="AA128" i="40"/>
  <c r="AC128" i="40"/>
  <c r="AF128" i="40"/>
  <c r="AC100" i="42"/>
  <c r="AF100" i="42"/>
  <c r="AD147" i="42"/>
  <c r="AF147" i="42"/>
  <c r="AG147" i="42"/>
  <c r="AL147" i="42"/>
  <c r="AO147" i="42"/>
  <c r="AH79" i="40"/>
  <c r="AB79" i="40"/>
  <c r="AN79" i="40"/>
  <c r="AK79" i="40"/>
  <c r="AO79" i="40"/>
  <c r="W79" i="40"/>
  <c r="AM114" i="40"/>
  <c r="Z114" i="40"/>
  <c r="AK114" i="40"/>
  <c r="AN114" i="40"/>
  <c r="AH114" i="40"/>
  <c r="X50" i="40"/>
  <c r="AN50" i="40"/>
  <c r="AM173" i="26"/>
  <c r="AO173" i="26"/>
  <c r="AK173" i="26"/>
  <c r="AG81" i="40"/>
  <c r="Y81" i="40"/>
  <c r="AC81" i="40"/>
  <c r="AD165" i="40"/>
  <c r="AN165" i="40"/>
  <c r="AM165" i="40"/>
  <c r="AC165" i="40"/>
  <c r="AB165" i="40"/>
  <c r="AI165" i="40"/>
  <c r="AA165" i="40"/>
  <c r="AL165" i="40"/>
  <c r="X165" i="40"/>
  <c r="AK29" i="41"/>
  <c r="AI29" i="41"/>
  <c r="W29" i="41"/>
  <c r="Z29" i="41"/>
  <c r="AB29" i="41"/>
  <c r="AF29" i="41"/>
  <c r="AL29" i="41"/>
  <c r="AJ29" i="41"/>
  <c r="AE4" i="41"/>
  <c r="AC4" i="41"/>
  <c r="AB4" i="41"/>
  <c r="AF4" i="41"/>
  <c r="AA4" i="41"/>
  <c r="AO4" i="41"/>
  <c r="W4" i="41"/>
  <c r="AK4" i="41"/>
  <c r="X175" i="41"/>
  <c r="AH175" i="41"/>
  <c r="AJ175" i="41"/>
  <c r="AA175" i="41"/>
  <c r="AB175" i="41"/>
  <c r="AF16" i="41"/>
  <c r="AH16" i="41"/>
  <c r="AI16" i="41"/>
  <c r="AG16" i="41"/>
  <c r="W16" i="41"/>
  <c r="Z16" i="41"/>
  <c r="AK16" i="41"/>
  <c r="AD16" i="41"/>
  <c r="AO16" i="41"/>
  <c r="X16" i="41"/>
  <c r="AM16" i="41"/>
  <c r="AA16" i="41"/>
  <c r="AE16" i="41"/>
  <c r="AJ16" i="41"/>
  <c r="Y16" i="41"/>
  <c r="Z50" i="41"/>
  <c r="X50" i="41"/>
  <c r="AH50" i="41"/>
  <c r="AA50" i="41"/>
  <c r="AI50" i="41"/>
  <c r="AL50" i="41"/>
  <c r="AN50" i="41"/>
  <c r="W50" i="41"/>
  <c r="AF50" i="41"/>
  <c r="AE50" i="41"/>
  <c r="AB50" i="41"/>
  <c r="AB21" i="41"/>
  <c r="AA21" i="41"/>
  <c r="AM21" i="41"/>
  <c r="AD21" i="41"/>
  <c r="AI21" i="41"/>
  <c r="X21" i="41"/>
  <c r="AH21" i="41"/>
  <c r="AI158" i="41"/>
  <c r="AF158" i="41"/>
  <c r="W158" i="41"/>
  <c r="AD158" i="41"/>
  <c r="AC158" i="41"/>
  <c r="AL158" i="41"/>
  <c r="AK158" i="41"/>
  <c r="AF156" i="40"/>
  <c r="AK156" i="40"/>
  <c r="AL156" i="40"/>
  <c r="AH156" i="40"/>
  <c r="AC156" i="40"/>
  <c r="AA156" i="40"/>
  <c r="AI156" i="40"/>
  <c r="W156" i="40"/>
  <c r="AN156" i="40"/>
  <c r="AA73" i="40"/>
  <c r="AN73" i="40"/>
  <c r="AM73" i="40"/>
  <c r="AI73" i="40"/>
  <c r="AL73" i="40"/>
  <c r="AG73" i="40"/>
  <c r="AO73" i="40"/>
  <c r="AF73" i="40"/>
  <c r="AE73" i="40"/>
  <c r="AD159" i="40"/>
  <c r="Z159" i="40"/>
  <c r="AM159" i="40"/>
  <c r="AO159" i="40"/>
  <c r="Y159" i="40"/>
  <c r="AI159" i="40"/>
  <c r="AC159" i="40"/>
  <c r="AH159" i="40"/>
  <c r="AK159" i="40"/>
  <c r="W159" i="40"/>
  <c r="X159" i="40"/>
  <c r="AF159" i="40"/>
  <c r="AL159" i="40"/>
  <c r="AB127" i="40"/>
  <c r="AI127" i="40"/>
  <c r="Z127" i="40"/>
  <c r="AL127" i="40"/>
  <c r="Y72" i="40"/>
  <c r="W72" i="40"/>
  <c r="AE72" i="40"/>
  <c r="X141" i="41"/>
  <c r="AL141" i="41"/>
  <c r="Z141" i="41"/>
  <c r="AL116" i="41"/>
  <c r="AI116" i="41"/>
  <c r="Y116" i="41"/>
  <c r="AM116" i="41"/>
  <c r="AO116" i="41"/>
  <c r="W116" i="41"/>
  <c r="X116" i="41"/>
  <c r="AF116" i="41"/>
  <c r="AB91" i="41"/>
  <c r="AJ91" i="41"/>
  <c r="Z91" i="41"/>
  <c r="AH91" i="41"/>
  <c r="AI91" i="41"/>
  <c r="W91" i="41"/>
  <c r="AC91" i="41"/>
  <c r="AO152" i="41"/>
  <c r="AH152" i="41"/>
  <c r="AC152" i="41"/>
  <c r="AA152" i="41"/>
  <c r="AN152" i="41"/>
  <c r="AD152" i="41"/>
  <c r="AF152" i="41"/>
  <c r="AJ152" i="41"/>
  <c r="AE152" i="41"/>
  <c r="AF153" i="41"/>
  <c r="AH153" i="41"/>
  <c r="AL153" i="41"/>
  <c r="AC128" i="41"/>
  <c r="AO128" i="41"/>
  <c r="AG128" i="41"/>
  <c r="AH128" i="41"/>
  <c r="AE128" i="41"/>
  <c r="AI128" i="41"/>
  <c r="AC103" i="41"/>
  <c r="AE103" i="41"/>
  <c r="AN103" i="41"/>
  <c r="AA103" i="41"/>
  <c r="AJ103" i="41"/>
  <c r="AO103" i="41"/>
  <c r="AD103" i="41"/>
  <c r="Z103" i="41"/>
  <c r="AO66" i="41"/>
  <c r="W66" i="41"/>
  <c r="Y66" i="41"/>
  <c r="AF133" i="41"/>
  <c r="AK133" i="41"/>
  <c r="AL133" i="41"/>
  <c r="X133" i="41"/>
  <c r="AM133" i="41"/>
  <c r="AA133" i="41"/>
  <c r="AD133" i="41"/>
  <c r="Y133" i="41"/>
  <c r="AH133" i="41"/>
  <c r="AB133" i="41"/>
  <c r="AC133" i="41"/>
  <c r="AE133" i="41"/>
  <c r="Z133" i="41"/>
  <c r="AO133" i="41"/>
  <c r="AL108" i="41"/>
  <c r="Z108" i="41"/>
  <c r="AH150" i="42"/>
  <c r="AC158" i="42"/>
  <c r="AK158" i="42"/>
  <c r="AI158" i="42"/>
  <c r="AM150" i="42"/>
  <c r="AG24" i="40"/>
  <c r="AH24" i="40"/>
  <c r="AD24" i="40"/>
  <c r="AB133" i="40"/>
  <c r="Z133" i="40"/>
  <c r="AO101" i="42"/>
  <c r="AJ101" i="42"/>
  <c r="AH54" i="40"/>
  <c r="AJ158" i="42"/>
  <c r="AA81" i="40"/>
  <c r="AN12" i="40"/>
  <c r="Y12" i="40"/>
  <c r="AM67" i="40"/>
  <c r="AC41" i="41"/>
  <c r="AJ41" i="41"/>
  <c r="AE41" i="41"/>
  <c r="AH170" i="42"/>
  <c r="AF170" i="42"/>
  <c r="AO19" i="40"/>
  <c r="AC21" i="41"/>
  <c r="AH160" i="42"/>
  <c r="AK160" i="42"/>
  <c r="AI81" i="40"/>
  <c r="AI150" i="42"/>
  <c r="AE3" i="40"/>
  <c r="AN158" i="42"/>
  <c r="W147" i="42"/>
  <c r="AG165" i="40"/>
  <c r="Y165" i="40"/>
  <c r="Z79" i="40"/>
  <c r="AF59" i="42"/>
  <c r="AH59" i="42"/>
  <c r="AB156" i="40"/>
  <c r="AN16" i="41"/>
  <c r="AM156" i="40"/>
  <c r="AE159" i="40"/>
  <c r="AG4" i="41"/>
  <c r="AA158" i="41"/>
  <c r="AO24" i="40"/>
  <c r="AM154" i="42"/>
  <c r="AE54" i="40"/>
  <c r="Y69" i="40"/>
  <c r="AB72" i="40"/>
  <c r="AA19" i="40"/>
  <c r="AF21" i="41"/>
  <c r="AK3" i="40"/>
  <c r="Z128" i="40"/>
  <c r="AM128" i="40"/>
  <c r="AL37" i="40"/>
  <c r="AN29" i="41"/>
  <c r="AA91" i="41"/>
  <c r="AH158" i="41"/>
  <c r="AC16" i="41"/>
  <c r="AJ4" i="41"/>
  <c r="AG133" i="41"/>
  <c r="AK103" i="41"/>
  <c r="AB159" i="40"/>
  <c r="W54" i="40"/>
  <c r="AD101" i="42"/>
  <c r="AL19" i="40"/>
  <c r="AF3" i="40"/>
  <c r="AI128" i="40"/>
  <c r="AN59" i="42"/>
  <c r="AJ59" i="42"/>
  <c r="AO59" i="42"/>
  <c r="AG59" i="42"/>
  <c r="AK59" i="42"/>
  <c r="AD59" i="42"/>
  <c r="AI59" i="42"/>
  <c r="AC59" i="42"/>
  <c r="W59" i="42"/>
  <c r="Y59" i="42"/>
  <c r="AE22" i="42"/>
  <c r="Z22" i="42"/>
  <c r="AB22" i="42"/>
  <c r="AN71" i="42"/>
  <c r="AJ71" i="42"/>
  <c r="W71" i="42"/>
  <c r="AL6" i="42"/>
  <c r="AK6" i="42"/>
  <c r="AH6" i="42"/>
  <c r="AN6" i="42"/>
  <c r="AA149" i="42"/>
  <c r="AC149" i="42"/>
  <c r="AF149" i="42"/>
  <c r="X162" i="42"/>
  <c r="Y162" i="42"/>
  <c r="X63" i="42"/>
  <c r="Y63" i="42"/>
  <c r="AJ63" i="42"/>
  <c r="AC153" i="40"/>
  <c r="AI153" i="40"/>
  <c r="AL153" i="40"/>
  <c r="AO6" i="40"/>
  <c r="AD148" i="26"/>
  <c r="AK126" i="26"/>
  <c r="AI126" i="26"/>
  <c r="X148" i="26"/>
  <c r="AI7" i="26"/>
  <c r="AG148" i="26"/>
  <c r="Z158" i="42"/>
  <c r="AB173" i="26"/>
  <c r="Y4" i="23"/>
  <c r="AN4" i="23"/>
  <c r="AD142" i="28"/>
  <c r="AG142" i="28"/>
  <c r="AI49" i="23"/>
  <c r="X49" i="23"/>
  <c r="AM49" i="23"/>
  <c r="AD45" i="23"/>
  <c r="AO45" i="23"/>
  <c r="AJ45" i="23"/>
  <c r="AA45" i="23"/>
  <c r="AG45" i="23"/>
  <c r="Z45" i="23"/>
  <c r="AK66" i="28"/>
  <c r="AF66" i="28"/>
  <c r="AC66" i="28"/>
  <c r="AH3" i="28"/>
  <c r="AN3" i="28"/>
  <c r="AE3" i="28"/>
  <c r="AJ3" i="28"/>
  <c r="AA3" i="28"/>
  <c r="AK130" i="28"/>
  <c r="AE130" i="28"/>
  <c r="AN130" i="28"/>
  <c r="W130" i="28"/>
  <c r="X130" i="28"/>
  <c r="Y130" i="28"/>
  <c r="AH130" i="28"/>
  <c r="AG130" i="28"/>
  <c r="AM130" i="28"/>
  <c r="AA130" i="28"/>
  <c r="AF130" i="28"/>
  <c r="AL130" i="28"/>
  <c r="AD130" i="28"/>
  <c r="Z130" i="28"/>
  <c r="Z164" i="23"/>
  <c r="AL164" i="23"/>
  <c r="X77" i="28"/>
  <c r="Y77" i="28"/>
  <c r="AM77" i="28"/>
  <c r="AK109" i="23"/>
  <c r="AM109" i="23"/>
  <c r="AI119" i="28"/>
  <c r="Y119" i="28"/>
  <c r="AO119" i="28"/>
  <c r="AN119" i="28"/>
  <c r="AB119" i="28"/>
  <c r="AL119" i="28"/>
  <c r="W119" i="28"/>
  <c r="AK119" i="28"/>
  <c r="AL158" i="23"/>
  <c r="AB158" i="23"/>
  <c r="AE158" i="23"/>
  <c r="Y158" i="23"/>
  <c r="AD158" i="23"/>
  <c r="AD75" i="28"/>
  <c r="AN75" i="28"/>
  <c r="AO75" i="28"/>
  <c r="AI75" i="28"/>
  <c r="W75" i="28"/>
  <c r="AK75" i="28"/>
  <c r="X75" i="28"/>
  <c r="AG75" i="28"/>
  <c r="AH75" i="28"/>
  <c r="AA75" i="28"/>
  <c r="AE75" i="28"/>
  <c r="Z75" i="28"/>
  <c r="AC75" i="28"/>
  <c r="AJ75" i="28"/>
  <c r="AB75" i="28"/>
  <c r="Y75" i="28"/>
  <c r="AF89" i="24"/>
  <c r="AG89" i="24"/>
  <c r="AK89" i="24"/>
  <c r="X89" i="24"/>
  <c r="AM89" i="24"/>
  <c r="Z89" i="24"/>
  <c r="Y103" i="24"/>
  <c r="AK103" i="24"/>
  <c r="AM103" i="24"/>
  <c r="AG103" i="24"/>
  <c r="AI103" i="24"/>
  <c r="AE103" i="24"/>
  <c r="AH103" i="24"/>
  <c r="AD103" i="24"/>
  <c r="W19" i="24"/>
  <c r="AJ55" i="28"/>
  <c r="AL3" i="28"/>
  <c r="AL17" i="28"/>
  <c r="AM66" i="28"/>
  <c r="AC130" i="28"/>
  <c r="AB86" i="28"/>
  <c r="AL4" i="23"/>
  <c r="X32" i="23"/>
  <c r="X121" i="23"/>
  <c r="AO120" i="23"/>
  <c r="AH158" i="23"/>
  <c r="AN161" i="23"/>
  <c r="AE45" i="23"/>
  <c r="AN76" i="23"/>
  <c r="AO173" i="28"/>
  <c r="AE55" i="28"/>
  <c r="AO3" i="28"/>
  <c r="AM137" i="28"/>
  <c r="AL45" i="23"/>
  <c r="AG76" i="23"/>
  <c r="AN42" i="24"/>
  <c r="AN89" i="24"/>
  <c r="AC173" i="28"/>
  <c r="AO105" i="28"/>
  <c r="AD55" i="28"/>
  <c r="W3" i="28"/>
  <c r="AN63" i="28"/>
  <c r="AC119" i="28"/>
  <c r="X163" i="28"/>
  <c r="AE66" i="28"/>
  <c r="AD137" i="28"/>
  <c r="AJ44" i="28"/>
  <c r="Z4" i="23"/>
  <c r="AH32" i="23"/>
  <c r="AL14" i="23"/>
  <c r="AC172" i="23"/>
  <c r="AC158" i="23"/>
  <c r="AM161" i="23"/>
  <c r="AC45" i="23"/>
  <c r="Y76" i="23"/>
  <c r="AE174" i="23"/>
  <c r="AE79" i="28"/>
  <c r="AI45" i="23"/>
  <c r="AB103" i="24"/>
  <c r="AD42" i="24"/>
  <c r="AD89" i="24"/>
  <c r="Y20" i="24"/>
  <c r="W20" i="24"/>
  <c r="Z142" i="28"/>
  <c r="X142" i="28"/>
  <c r="AM34" i="23"/>
  <c r="AN20" i="23"/>
  <c r="X108" i="23"/>
  <c r="AK3" i="28"/>
  <c r="AJ119" i="28"/>
  <c r="AG158" i="23"/>
  <c r="X33" i="23"/>
  <c r="AI92" i="28"/>
  <c r="AD12" i="23"/>
  <c r="AJ66" i="28"/>
  <c r="AM96" i="23"/>
  <c r="Y3" i="28"/>
  <c r="AB130" i="28"/>
  <c r="X176" i="23"/>
  <c r="AI143" i="24"/>
  <c r="AH176" i="23"/>
  <c r="AL129" i="28"/>
  <c r="X129" i="28"/>
  <c r="AE131" i="28"/>
  <c r="AM131" i="28"/>
  <c r="AM69" i="28"/>
  <c r="AA69" i="28"/>
  <c r="AA21" i="23"/>
  <c r="AJ21" i="23"/>
  <c r="AL165" i="23"/>
  <c r="AC165" i="23"/>
  <c r="AF141" i="28"/>
  <c r="AE141" i="28"/>
  <c r="AJ32" i="23"/>
  <c r="AE32" i="23"/>
  <c r="Z34" i="23"/>
  <c r="AA34" i="23"/>
  <c r="AE34" i="23"/>
  <c r="AG34" i="23"/>
  <c r="AK34" i="23"/>
  <c r="AL34" i="23"/>
  <c r="Y3" i="23"/>
  <c r="AC3" i="23"/>
  <c r="AH3" i="23"/>
  <c r="AK3" i="23"/>
  <c r="AN3" i="23"/>
  <c r="AL3" i="23"/>
  <c r="W3" i="23"/>
  <c r="AJ3" i="23"/>
  <c r="AG3" i="23"/>
  <c r="AB3" i="23"/>
  <c r="AI3" i="23"/>
  <c r="AA173" i="28"/>
  <c r="AH173" i="28"/>
  <c r="W173" i="28"/>
  <c r="AD173" i="28"/>
  <c r="Z173" i="28"/>
  <c r="AG173" i="28"/>
  <c r="AM173" i="28"/>
  <c r="AE173" i="28"/>
  <c r="AI173" i="28"/>
  <c r="AF173" i="28"/>
  <c r="W108" i="23"/>
  <c r="AC108" i="23"/>
  <c r="AJ108" i="23"/>
  <c r="AG108" i="23"/>
  <c r="AE108" i="23"/>
  <c r="Y108" i="23"/>
  <c r="AA108" i="23"/>
  <c r="Z108" i="23"/>
  <c r="AK108" i="23"/>
  <c r="AL108" i="23"/>
  <c r="AM108" i="23"/>
  <c r="AB108" i="23"/>
  <c r="Z55" i="28"/>
  <c r="AN55" i="28"/>
  <c r="AM55" i="28"/>
  <c r="AI55" i="28"/>
  <c r="AO55" i="28"/>
  <c r="Y121" i="23"/>
  <c r="AO121" i="23"/>
  <c r="AK121" i="23"/>
  <c r="AA121" i="23"/>
  <c r="AI121" i="23"/>
  <c r="AF121" i="23"/>
  <c r="AL121" i="23"/>
  <c r="AN121" i="23"/>
  <c r="AG121" i="23"/>
  <c r="AH121" i="23"/>
  <c r="AM121" i="23"/>
  <c r="AD121" i="23"/>
  <c r="AG102" i="28"/>
  <c r="AE102" i="28"/>
  <c r="AE111" i="23"/>
  <c r="AF111" i="23"/>
  <c r="Z62" i="28"/>
  <c r="AB62" i="28"/>
  <c r="AA62" i="28"/>
  <c r="AO43" i="28"/>
  <c r="AJ43" i="28"/>
  <c r="AB43" i="28"/>
  <c r="AC43" i="28"/>
  <c r="AG43" i="28"/>
  <c r="AK43" i="28"/>
  <c r="AD43" i="28"/>
  <c r="AL43" i="28"/>
  <c r="AF43" i="28"/>
  <c r="Y43" i="28"/>
  <c r="AI43" i="28"/>
  <c r="AA43" i="28"/>
  <c r="AH43" i="28"/>
  <c r="AO33" i="23"/>
  <c r="AL33" i="23"/>
  <c r="AM33" i="23"/>
  <c r="AC33" i="23"/>
  <c r="W33" i="23"/>
  <c r="AD33" i="23"/>
  <c r="AA33" i="23"/>
  <c r="AH33" i="23"/>
  <c r="Z33" i="23"/>
  <c r="Y33" i="23"/>
  <c r="AJ33" i="23"/>
  <c r="AN71" i="24"/>
  <c r="AC71" i="24"/>
  <c r="AL71" i="24"/>
  <c r="Y71" i="24"/>
  <c r="AF71" i="24"/>
  <c r="AJ71" i="24"/>
  <c r="AA71" i="24"/>
  <c r="AD71" i="24"/>
  <c r="AM71" i="24"/>
  <c r="AH71" i="24"/>
  <c r="AN19" i="24"/>
  <c r="X103" i="24"/>
  <c r="W43" i="28"/>
  <c r="AC142" i="28"/>
  <c r="AG3" i="28"/>
  <c r="Y79" i="28"/>
  <c r="AO66" i="28"/>
  <c r="AE137" i="28"/>
  <c r="AB44" i="28"/>
  <c r="AG4" i="23"/>
  <c r="Y32" i="23"/>
  <c r="AD172" i="23"/>
  <c r="Z121" i="23"/>
  <c r="AJ158" i="23"/>
  <c r="AK45" i="23"/>
  <c r="X76" i="23"/>
  <c r="AN173" i="28"/>
  <c r="AG55" i="28"/>
  <c r="AN137" i="28"/>
  <c r="AO32" i="23"/>
  <c r="AJ76" i="23"/>
  <c r="AN103" i="24"/>
  <c r="AJ42" i="24"/>
  <c r="AE89" i="24"/>
  <c r="AO71" i="24"/>
  <c r="Y55" i="28"/>
  <c r="AF128" i="28"/>
  <c r="AC3" i="28"/>
  <c r="W17" i="28"/>
  <c r="Z58" i="28"/>
  <c r="AG66" i="28"/>
  <c r="W44" i="28"/>
  <c r="AE33" i="23"/>
  <c r="AJ4" i="23"/>
  <c r="AD32" i="23"/>
  <c r="AO14" i="23"/>
  <c r="AN172" i="23"/>
  <c r="AN51" i="23"/>
  <c r="AM158" i="23"/>
  <c r="AF158" i="23"/>
  <c r="AF45" i="23"/>
  <c r="AM163" i="23"/>
  <c r="X43" i="28"/>
  <c r="AB55" i="28"/>
  <c r="AB3" i="28"/>
  <c r="AC163" i="28"/>
  <c r="AI32" i="23"/>
  <c r="AE161" i="23"/>
  <c r="AO103" i="24"/>
  <c r="AE42" i="24"/>
  <c r="AC89" i="24"/>
  <c r="AN142" i="28"/>
  <c r="AK55" i="28"/>
  <c r="AI172" i="23"/>
  <c r="W161" i="23"/>
  <c r="AN32" i="23"/>
  <c r="X14" i="23"/>
  <c r="AA158" i="23"/>
  <c r="AA89" i="24"/>
  <c r="AI108" i="23"/>
  <c r="AD108" i="23"/>
  <c r="AI165" i="23"/>
  <c r="AC19" i="23"/>
  <c r="AF165" i="23"/>
  <c r="AE12" i="23"/>
  <c r="AF108" i="23"/>
  <c r="AO3" i="23"/>
  <c r="AK71" i="24"/>
  <c r="X71" i="24"/>
  <c r="W109" i="23"/>
  <c r="AH108" i="23"/>
  <c r="AK176" i="23"/>
  <c r="AI14" i="23"/>
  <c r="AM119" i="28"/>
  <c r="AE43" i="28"/>
  <c r="AF119" i="28"/>
  <c r="AM75" i="28"/>
  <c r="X105" i="28"/>
  <c r="AB105" i="28"/>
  <c r="AH105" i="28"/>
  <c r="AL138" i="28"/>
  <c r="AN138" i="28"/>
  <c r="W138" i="28"/>
  <c r="AE138" i="28"/>
  <c r="AH172" i="23"/>
  <c r="AJ172" i="23"/>
  <c r="X172" i="23"/>
  <c r="AF172" i="23"/>
  <c r="AE172" i="23"/>
  <c r="AO172" i="23"/>
  <c r="AK65" i="23"/>
  <c r="AO65" i="23"/>
  <c r="AF65" i="23"/>
  <c r="AK48" i="28"/>
  <c r="AM48" i="28"/>
  <c r="AK17" i="28"/>
  <c r="AJ17" i="28"/>
  <c r="AG17" i="28"/>
  <c r="Z17" i="28"/>
  <c r="AI17" i="28"/>
  <c r="AN17" i="28"/>
  <c r="AC128" i="28"/>
  <c r="AD128" i="28"/>
  <c r="AM128" i="28"/>
  <c r="Z79" i="28"/>
  <c r="AB79" i="28"/>
  <c r="AH79" i="28"/>
  <c r="AH12" i="23"/>
  <c r="AG12" i="23"/>
  <c r="AJ12" i="23"/>
  <c r="AK12" i="23"/>
  <c r="AF12" i="23"/>
  <c r="Y12" i="23"/>
  <c r="AL12" i="23"/>
  <c r="Z12" i="23"/>
  <c r="W12" i="23"/>
  <c r="AN12" i="23"/>
  <c r="AC12" i="23"/>
  <c r="X12" i="23"/>
  <c r="AA12" i="23"/>
  <c r="AF69" i="23"/>
  <c r="AH69" i="23"/>
  <c r="AK69" i="23"/>
  <c r="Z145" i="28"/>
  <c r="AL145" i="28"/>
  <c r="AG145" i="28"/>
  <c r="Y145" i="28"/>
  <c r="AD145" i="28"/>
  <c r="AI145" i="28"/>
  <c r="AN145" i="28"/>
  <c r="AB145" i="28"/>
  <c r="AF145" i="28"/>
  <c r="AM145" i="28"/>
  <c r="AE145" i="28"/>
  <c r="AJ145" i="28"/>
  <c r="W145" i="28"/>
  <c r="AA145" i="28"/>
  <c r="AM76" i="23"/>
  <c r="AF76" i="23"/>
  <c r="AI76" i="23"/>
  <c r="AH76" i="23"/>
  <c r="AL50" i="28"/>
  <c r="Y50" i="28"/>
  <c r="AD106" i="28"/>
  <c r="AA106" i="28"/>
  <c r="AB176" i="23"/>
  <c r="AN176" i="23"/>
  <c r="AJ176" i="23"/>
  <c r="AE176" i="23"/>
  <c r="AM176" i="23"/>
  <c r="AA176" i="23"/>
  <c r="Z176" i="23"/>
  <c r="W176" i="23"/>
  <c r="AG176" i="23"/>
  <c r="AD176" i="23"/>
  <c r="AF176" i="23"/>
  <c r="AL176" i="23"/>
  <c r="AF150" i="28"/>
  <c r="AJ150" i="28"/>
  <c r="AD150" i="28"/>
  <c r="Y150" i="28"/>
  <c r="X150" i="28"/>
  <c r="AO150" i="28"/>
  <c r="AH150" i="28"/>
  <c r="Z150" i="28"/>
  <c r="AM150" i="28"/>
  <c r="AE150" i="28"/>
  <c r="AN150" i="28"/>
  <c r="AB150" i="28"/>
  <c r="AA150" i="28"/>
  <c r="AK150" i="28"/>
  <c r="AI150" i="28"/>
  <c r="AL150" i="28"/>
  <c r="AC42" i="24"/>
  <c r="AH42" i="24"/>
  <c r="AI42" i="24"/>
  <c r="Y42" i="24"/>
  <c r="AK42" i="24"/>
  <c r="AA42" i="24"/>
  <c r="AG42" i="24"/>
  <c r="AM20" i="24"/>
  <c r="AC20" i="24"/>
  <c r="AN20" i="24"/>
  <c r="X20" i="24"/>
  <c r="AO20" i="24"/>
  <c r="AA20" i="24"/>
  <c r="AJ20" i="24"/>
  <c r="AK20" i="24"/>
  <c r="AG20" i="24"/>
  <c r="AH20" i="24"/>
  <c r="AI20" i="24"/>
  <c r="AA103" i="24"/>
  <c r="AB173" i="28"/>
  <c r="X55" i="28"/>
  <c r="AM3" i="28"/>
  <c r="W163" i="28"/>
  <c r="AB58" i="28"/>
  <c r="Y66" i="28"/>
  <c r="AA137" i="28"/>
  <c r="AD44" i="28"/>
  <c r="AF33" i="23"/>
  <c r="AK21" i="23"/>
  <c r="AC32" i="23"/>
  <c r="AO158" i="23"/>
  <c r="AN45" i="23"/>
  <c r="AD76" i="23"/>
  <c r="AE86" i="28"/>
  <c r="AF32" i="23"/>
  <c r="AG161" i="23"/>
  <c r="W76" i="23"/>
  <c r="Z103" i="24"/>
  <c r="AL42" i="24"/>
  <c r="AJ89" i="24"/>
  <c r="AG71" i="24"/>
  <c r="AM43" i="28"/>
  <c r="AF55" i="28"/>
  <c r="AF48" i="28"/>
  <c r="AF3" i="28"/>
  <c r="AD17" i="28"/>
  <c r="AB66" i="28"/>
  <c r="Z44" i="28"/>
  <c r="AG33" i="23"/>
  <c r="AH21" i="23"/>
  <c r="AD95" i="23"/>
  <c r="AG32" i="23"/>
  <c r="AJ14" i="23"/>
  <c r="AD3" i="23"/>
  <c r="AO51" i="23"/>
  <c r="AN158" i="23"/>
  <c r="AH161" i="23"/>
  <c r="W45" i="23"/>
  <c r="AC76" i="23"/>
  <c r="AJ173" i="28"/>
  <c r="AL105" i="28"/>
  <c r="AH55" i="28"/>
  <c r="AJ161" i="23"/>
  <c r="AA76" i="23"/>
  <c r="AC103" i="24"/>
  <c r="W42" i="24"/>
  <c r="Y89" i="24"/>
  <c r="AE71" i="24"/>
  <c r="AD20" i="24"/>
  <c r="AB20" i="24"/>
  <c r="Z172" i="23"/>
  <c r="AA105" i="28"/>
  <c r="Z3" i="28"/>
  <c r="AB4" i="23"/>
  <c r="X158" i="23"/>
  <c r="AO89" i="24"/>
  <c r="AA69" i="23"/>
  <c r="AF103" i="24"/>
  <c r="AG20" i="23"/>
  <c r="X42" i="24"/>
  <c r="AI66" i="28"/>
  <c r="AB121" i="23"/>
  <c r="AC150" i="28"/>
  <c r="AK145" i="28"/>
  <c r="AB12" i="23"/>
  <c r="Z42" i="24"/>
  <c r="Z71" i="24"/>
  <c r="AM45" i="23"/>
  <c r="AE96" i="23"/>
  <c r="AM69" i="23"/>
  <c r="AN43" i="28"/>
  <c r="AG150" i="28"/>
  <c r="AO176" i="23"/>
  <c r="AE119" i="28"/>
  <c r="AO12" i="23"/>
  <c r="AJ77" i="42"/>
  <c r="AM77" i="42"/>
  <c r="AH77" i="42"/>
  <c r="AN77" i="42"/>
  <c r="AI77" i="42"/>
  <c r="AK77" i="42"/>
  <c r="X77" i="42"/>
  <c r="AA77" i="42"/>
  <c r="AD77" i="42"/>
  <c r="Z77" i="42"/>
  <c r="AC77" i="42"/>
  <c r="AO77" i="42"/>
  <c r="AE77" i="42"/>
  <c r="AM33" i="42"/>
  <c r="X33" i="42"/>
  <c r="AB33" i="42"/>
  <c r="AA33" i="42"/>
  <c r="AE33" i="42"/>
  <c r="W33" i="42"/>
  <c r="AH33" i="42"/>
  <c r="AO33" i="42"/>
  <c r="Y33" i="42"/>
  <c r="AN33" i="42"/>
  <c r="AK33" i="42"/>
  <c r="AI33" i="42"/>
  <c r="Z33" i="42"/>
  <c r="AK64" i="42"/>
  <c r="AF64" i="42"/>
  <c r="X64" i="42"/>
  <c r="AN64" i="42"/>
  <c r="W64" i="42"/>
  <c r="AM64" i="42"/>
  <c r="AH64" i="42"/>
  <c r="AG173" i="42"/>
  <c r="W173" i="42"/>
  <c r="AC173" i="42"/>
  <c r="AO173" i="42"/>
  <c r="X173" i="42"/>
  <c r="AD173" i="42"/>
  <c r="AA173" i="42"/>
  <c r="AL173" i="42"/>
  <c r="AJ173" i="42"/>
  <c r="Y173" i="42"/>
  <c r="Z173" i="42"/>
  <c r="AE173" i="42"/>
  <c r="AM173" i="42"/>
  <c r="AN173" i="42"/>
  <c r="AK173" i="42"/>
  <c r="AH173" i="42"/>
  <c r="AG128" i="42"/>
  <c r="X128" i="42"/>
  <c r="AH128" i="42"/>
  <c r="Y128" i="42"/>
  <c r="AL128" i="42"/>
  <c r="AM128" i="42"/>
  <c r="AJ128" i="42"/>
  <c r="AI128" i="42"/>
  <c r="AK128" i="42"/>
  <c r="AC128" i="42"/>
  <c r="AK9" i="42"/>
  <c r="AH9" i="42"/>
  <c r="Z9" i="42"/>
  <c r="X9" i="42"/>
  <c r="AG9" i="42"/>
  <c r="AB9" i="42"/>
  <c r="AE9" i="42"/>
  <c r="AA9" i="42"/>
  <c r="AD9" i="42"/>
  <c r="AO9" i="42"/>
  <c r="AN9" i="42"/>
  <c r="AJ9" i="42"/>
  <c r="AH127" i="42"/>
  <c r="AI127" i="42"/>
  <c r="AD127" i="42"/>
  <c r="Z127" i="42"/>
  <c r="Y127" i="42"/>
  <c r="AB127" i="42"/>
  <c r="X127" i="42"/>
  <c r="AN127" i="42"/>
  <c r="AA127" i="42"/>
  <c r="AM127" i="42"/>
  <c r="AJ127" i="42"/>
  <c r="W108" i="42"/>
  <c r="AF108" i="42"/>
  <c r="AC163" i="42"/>
  <c r="X163" i="42"/>
  <c r="AN163" i="42"/>
  <c r="AK163" i="42"/>
  <c r="AH163" i="42"/>
  <c r="Y163" i="42"/>
  <c r="AI163" i="42"/>
  <c r="AL163" i="42"/>
  <c r="AF163" i="42"/>
  <c r="AE163" i="42"/>
  <c r="AG163" i="42"/>
  <c r="AA163" i="42"/>
  <c r="AJ163" i="42"/>
  <c r="AM163" i="42"/>
  <c r="AJ27" i="42"/>
  <c r="AK27" i="42"/>
  <c r="AG27" i="42"/>
  <c r="AB27" i="42"/>
  <c r="AD27" i="42"/>
  <c r="Y27" i="42"/>
  <c r="AI27" i="42"/>
  <c r="AO27" i="42"/>
  <c r="W27" i="42"/>
  <c r="AE37" i="42"/>
  <c r="AK37" i="42"/>
  <c r="AH37" i="42"/>
  <c r="AJ37" i="42"/>
  <c r="Z37" i="42"/>
  <c r="X37" i="42"/>
  <c r="AC37" i="42"/>
  <c r="AO37" i="42"/>
  <c r="AO155" i="40"/>
  <c r="AH155" i="40"/>
  <c r="Y155" i="40"/>
  <c r="AD155" i="40"/>
  <c r="AE134" i="40"/>
  <c r="AH134" i="40"/>
  <c r="AG134" i="40"/>
  <c r="AF61" i="40"/>
  <c r="X61" i="40"/>
  <c r="AM61" i="40"/>
  <c r="W61" i="40"/>
  <c r="AJ109" i="40"/>
  <c r="AK109" i="40"/>
  <c r="AF109" i="40"/>
  <c r="AD109" i="40"/>
  <c r="Y167" i="40"/>
  <c r="W167" i="40"/>
  <c r="AA167" i="40"/>
  <c r="AI5" i="40"/>
  <c r="Z5" i="40"/>
  <c r="AF5" i="40"/>
  <c r="W5" i="40"/>
  <c r="AJ5" i="40"/>
  <c r="AB5" i="40"/>
  <c r="AG141" i="42"/>
  <c r="AE141" i="42"/>
  <c r="AO141" i="42"/>
  <c r="AN141" i="42"/>
  <c r="AJ141" i="42"/>
  <c r="AE97" i="42"/>
  <c r="X97" i="42"/>
  <c r="AF97" i="42"/>
  <c r="AG97" i="42"/>
  <c r="AD97" i="42"/>
  <c r="AH97" i="42"/>
  <c r="W97" i="42"/>
  <c r="Z97" i="42"/>
  <c r="AA97" i="42"/>
  <c r="Y97" i="42"/>
  <c r="AJ97" i="42"/>
  <c r="AN97" i="42"/>
  <c r="AK97" i="42"/>
  <c r="AF176" i="42"/>
  <c r="AG176" i="42"/>
  <c r="Z176" i="42"/>
  <c r="AD176" i="42"/>
  <c r="AE176" i="42"/>
  <c r="X176" i="42"/>
  <c r="AB176" i="42"/>
  <c r="Y176" i="42"/>
  <c r="AC176" i="42"/>
  <c r="AH176" i="42"/>
  <c r="AK176" i="42"/>
  <c r="AL176" i="42"/>
  <c r="AO176" i="42"/>
  <c r="AE135" i="42"/>
  <c r="AL135" i="42"/>
  <c r="AD121" i="42"/>
  <c r="AI121" i="42"/>
  <c r="Z121" i="42"/>
  <c r="AM121" i="42"/>
  <c r="X121" i="42"/>
  <c r="AL121" i="42"/>
  <c r="AO121" i="42"/>
  <c r="AA31" i="42"/>
  <c r="Y31" i="42"/>
  <c r="AK31" i="42"/>
  <c r="X31" i="42"/>
  <c r="AD31" i="42"/>
  <c r="W31" i="42"/>
  <c r="AC31" i="42"/>
  <c r="Z31" i="42"/>
  <c r="AF31" i="42"/>
  <c r="AL91" i="42"/>
  <c r="Y91" i="42"/>
  <c r="AO91" i="42"/>
  <c r="AE46" i="42"/>
  <c r="X46" i="42"/>
  <c r="AF46" i="42"/>
  <c r="AI46" i="42"/>
  <c r="AC46" i="42"/>
  <c r="AN46" i="42"/>
  <c r="W46" i="42"/>
  <c r="AH46" i="42"/>
  <c r="AH172" i="42"/>
  <c r="Z172" i="42"/>
  <c r="AO172" i="42"/>
  <c r="AA172" i="42"/>
  <c r="AA60" i="42"/>
  <c r="AG60" i="42"/>
  <c r="AN60" i="42"/>
  <c r="AF60" i="42"/>
  <c r="AI52" i="42"/>
  <c r="AA52" i="42"/>
  <c r="W52" i="42"/>
  <c r="AL165" i="42"/>
  <c r="AN165" i="42"/>
  <c r="AB165" i="42"/>
  <c r="AM165" i="42"/>
  <c r="X165" i="42"/>
  <c r="AI165" i="42"/>
  <c r="AB116" i="40"/>
  <c r="AD116" i="40"/>
  <c r="AN116" i="40"/>
  <c r="X116" i="40"/>
  <c r="AE116" i="40"/>
  <c r="Z116" i="40"/>
  <c r="AI116" i="40"/>
  <c r="AC116" i="40"/>
  <c r="AF116" i="40"/>
  <c r="Y116" i="40"/>
  <c r="AA116" i="40"/>
  <c r="AO88" i="40"/>
  <c r="AA88" i="40"/>
  <c r="AH88" i="40"/>
  <c r="Z88" i="40"/>
  <c r="W88" i="40"/>
  <c r="AC88" i="40"/>
  <c r="AN88" i="40"/>
  <c r="AF75" i="40"/>
  <c r="AO75" i="40"/>
  <c r="Y35" i="40"/>
  <c r="AG35" i="40"/>
  <c r="AC35" i="40"/>
  <c r="AE35" i="40"/>
  <c r="AI35" i="40"/>
  <c r="AN35" i="40"/>
  <c r="W35" i="40"/>
  <c r="AO35" i="40"/>
  <c r="AM35" i="40"/>
  <c r="AL35" i="40"/>
  <c r="X35" i="40"/>
  <c r="AF35" i="40"/>
  <c r="AD35" i="40"/>
  <c r="Z35" i="40"/>
  <c r="AK35" i="40"/>
  <c r="AH35" i="40"/>
  <c r="AJ35" i="40"/>
  <c r="AB68" i="42"/>
  <c r="AE68" i="42"/>
  <c r="AC68" i="42"/>
  <c r="AH68" i="42"/>
  <c r="X68" i="42"/>
  <c r="AL68" i="42"/>
  <c r="AM68" i="42"/>
  <c r="AN14" i="42"/>
  <c r="AA14" i="42"/>
  <c r="W14" i="42"/>
  <c r="AB14" i="42"/>
  <c r="AK14" i="42"/>
  <c r="Z14" i="42"/>
  <c r="X14" i="42"/>
  <c r="AI14" i="42"/>
  <c r="AM14" i="42"/>
  <c r="AF14" i="42"/>
  <c r="AJ14" i="42"/>
  <c r="AG14" i="42"/>
  <c r="AL14" i="42"/>
  <c r="AD14" i="42"/>
  <c r="AH14" i="42"/>
  <c r="AL136" i="42"/>
  <c r="AO136" i="42"/>
  <c r="AF136" i="42"/>
  <c r="AN136" i="42"/>
  <c r="Z136" i="42"/>
  <c r="AI136" i="42"/>
  <c r="X136" i="42"/>
  <c r="AM136" i="42"/>
  <c r="AC117" i="42"/>
  <c r="AM117" i="42"/>
  <c r="AA117" i="42"/>
  <c r="AF117" i="42"/>
  <c r="AD117" i="42"/>
  <c r="X117" i="42"/>
  <c r="AA148" i="42"/>
  <c r="AH148" i="42"/>
  <c r="AI148" i="42"/>
  <c r="AD148" i="42"/>
  <c r="AG148" i="42"/>
  <c r="AF148" i="42"/>
  <c r="AN148" i="42"/>
  <c r="X148" i="42"/>
  <c r="AJ148" i="42"/>
  <c r="AB148" i="42"/>
  <c r="AM148" i="42"/>
  <c r="AK148" i="42"/>
  <c r="AL148" i="42"/>
  <c r="AE148" i="42"/>
  <c r="Z148" i="42"/>
  <c r="AO148" i="42"/>
  <c r="W148" i="42"/>
  <c r="AF21" i="42"/>
  <c r="AJ21" i="42"/>
  <c r="AB21" i="42"/>
  <c r="X21" i="42"/>
  <c r="AH21" i="42"/>
  <c r="AK21" i="42"/>
  <c r="Y21" i="42"/>
  <c r="AM21" i="42"/>
  <c r="AO21" i="42"/>
  <c r="AA21" i="42"/>
  <c r="AE21" i="42"/>
  <c r="Z21" i="42"/>
  <c r="AN21" i="42"/>
  <c r="AK7" i="42"/>
  <c r="AC7" i="42"/>
  <c r="AI7" i="42"/>
  <c r="AL7" i="42"/>
  <c r="X7" i="42"/>
  <c r="AE7" i="42"/>
  <c r="Y7" i="42"/>
  <c r="AG7" i="42"/>
  <c r="AJ7" i="42"/>
  <c r="AA7" i="42"/>
  <c r="AB7" i="42"/>
  <c r="Z7" i="42"/>
  <c r="AF7" i="42"/>
  <c r="W7" i="42"/>
  <c r="AN7" i="42"/>
  <c r="AG25" i="42"/>
  <c r="AH25" i="42"/>
  <c r="AI25" i="42"/>
  <c r="AK25" i="42"/>
  <c r="AN25" i="42"/>
  <c r="AL25" i="42"/>
  <c r="AF25" i="42"/>
  <c r="Z25" i="42"/>
  <c r="AE25" i="42"/>
  <c r="Y25" i="42"/>
  <c r="AO118" i="42"/>
  <c r="X118" i="42"/>
  <c r="AC118" i="42"/>
  <c r="AF118" i="42"/>
  <c r="AL118" i="42"/>
  <c r="AI118" i="42"/>
  <c r="Z118" i="42"/>
  <c r="AD118" i="42"/>
  <c r="AN118" i="42"/>
  <c r="AE118" i="42"/>
  <c r="Y118" i="42"/>
  <c r="AM118" i="42"/>
  <c r="AK118" i="42"/>
  <c r="AA118" i="42"/>
  <c r="AO10" i="42"/>
  <c r="AB10" i="42"/>
  <c r="AE10" i="42"/>
  <c r="Z10" i="42"/>
  <c r="AI10" i="42"/>
  <c r="AB177" i="40"/>
  <c r="AG177" i="40"/>
  <c r="AI177" i="40"/>
  <c r="AN177" i="40"/>
  <c r="AK177" i="40"/>
  <c r="AA177" i="40"/>
  <c r="AO177" i="40"/>
  <c r="AH177" i="40"/>
  <c r="Y177" i="40"/>
  <c r="AL177" i="40"/>
  <c r="AD177" i="40"/>
  <c r="AJ177" i="40"/>
  <c r="AE177" i="40"/>
  <c r="AM177" i="40"/>
  <c r="AC177" i="40"/>
  <c r="AH160" i="40"/>
  <c r="X160" i="40"/>
  <c r="AI160" i="40"/>
  <c r="AK160" i="40"/>
  <c r="AG160" i="40"/>
  <c r="AL160" i="40"/>
  <c r="AN160" i="40"/>
  <c r="AH31" i="42"/>
  <c r="AE88" i="40"/>
  <c r="X88" i="40"/>
  <c r="AA27" i="42"/>
  <c r="AH135" i="42"/>
  <c r="AC33" i="42"/>
  <c r="AL127" i="42"/>
  <c r="AO127" i="42"/>
  <c r="AI176" i="42"/>
  <c r="AG118" i="42"/>
  <c r="Y37" i="42"/>
  <c r="AA134" i="40"/>
  <c r="AO25" i="42"/>
  <c r="AD25" i="42"/>
  <c r="AO165" i="42"/>
  <c r="AN128" i="42"/>
  <c r="AM116" i="40"/>
  <c r="AI21" i="42"/>
  <c r="AG116" i="40"/>
  <c r="Z128" i="42"/>
  <c r="AF128" i="42"/>
  <c r="W116" i="40"/>
  <c r="AJ10" i="42"/>
  <c r="AF177" i="40"/>
  <c r="X177" i="40"/>
  <c r="W160" i="40"/>
  <c r="AD21" i="42"/>
  <c r="AH7" i="42"/>
  <c r="Z177" i="40"/>
  <c r="AK5" i="40"/>
  <c r="AD68" i="42"/>
  <c r="AB118" i="42"/>
  <c r="AI37" i="42"/>
  <c r="AE31" i="42"/>
  <c r="AB31" i="42"/>
  <c r="AN31" i="42"/>
  <c r="AO31" i="42"/>
  <c r="X27" i="42"/>
  <c r="AN135" i="42"/>
  <c r="AO23" i="42"/>
  <c r="AG64" i="42"/>
  <c r="AA109" i="40"/>
  <c r="AE127" i="42"/>
  <c r="AC127" i="42"/>
  <c r="AN176" i="42"/>
  <c r="AJ176" i="42"/>
  <c r="AJ118" i="42"/>
  <c r="AB37" i="42"/>
  <c r="AL31" i="42"/>
  <c r="AK134" i="40"/>
  <c r="X25" i="42"/>
  <c r="AC25" i="42"/>
  <c r="AD165" i="42"/>
  <c r="Z141" i="42"/>
  <c r="AB128" i="42"/>
  <c r="AN10" i="42"/>
  <c r="AH167" i="40"/>
  <c r="AF167" i="40"/>
  <c r="AE61" i="40"/>
  <c r="AF173" i="42"/>
  <c r="AB163" i="42"/>
  <c r="AL27" i="42"/>
  <c r="W21" i="42"/>
  <c r="AL88" i="40"/>
  <c r="W9" i="42"/>
  <c r="AF27" i="42"/>
  <c r="W77" i="42"/>
  <c r="AC10" i="42"/>
  <c r="AE134" i="41"/>
  <c r="AJ134" i="41"/>
  <c r="AL177" i="41"/>
  <c r="AE177" i="41"/>
  <c r="AK170" i="41"/>
  <c r="AL170" i="41"/>
  <c r="Z170" i="41"/>
  <c r="Z110" i="41"/>
  <c r="AB110" i="41"/>
  <c r="AM94" i="41"/>
  <c r="AE94" i="41"/>
  <c r="AO169" i="41"/>
  <c r="AE99" i="26"/>
  <c r="AO126" i="26"/>
  <c r="AH126" i="26"/>
  <c r="W126" i="26"/>
  <c r="AL126" i="26"/>
  <c r="W148" i="26"/>
  <c r="AH148" i="26"/>
  <c r="AH7" i="26"/>
  <c r="Y126" i="26"/>
  <c r="AM126" i="26"/>
  <c r="AD126" i="26"/>
  <c r="X126" i="26"/>
  <c r="AO148" i="26"/>
  <c r="AJ160" i="42"/>
  <c r="AD170" i="42"/>
  <c r="AJ19" i="40"/>
  <c r="AB160" i="42"/>
  <c r="AB158" i="42"/>
  <c r="AA114" i="40"/>
  <c r="AA39" i="42"/>
  <c r="AJ114" i="40"/>
  <c r="AO114" i="40"/>
  <c r="X43" i="42"/>
  <c r="AL43" i="42"/>
  <c r="AJ57" i="40"/>
  <c r="AL57" i="40"/>
  <c r="AC57" i="40"/>
  <c r="AN94" i="42"/>
  <c r="X39" i="42"/>
  <c r="AM119" i="42"/>
  <c r="AC155" i="42"/>
  <c r="X92" i="26"/>
  <c r="AC19" i="40"/>
  <c r="Y19" i="40"/>
  <c r="AN160" i="42"/>
  <c r="AL160" i="42"/>
  <c r="AK128" i="40"/>
  <c r="AE114" i="40"/>
  <c r="AK57" i="40"/>
  <c r="AH94" i="42"/>
  <c r="AD83" i="42"/>
  <c r="W158" i="42"/>
  <c r="AJ170" i="42"/>
  <c r="AI19" i="40"/>
  <c r="AM19" i="40"/>
  <c r="Z160" i="42"/>
  <c r="X160" i="42"/>
  <c r="AB128" i="40"/>
  <c r="AK43" i="42"/>
  <c r="AC43" i="42"/>
  <c r="X57" i="40"/>
  <c r="AI155" i="42"/>
  <c r="AE128" i="42"/>
  <c r="AC92" i="26"/>
  <c r="AA64" i="42"/>
  <c r="AM52" i="26"/>
  <c r="AB84" i="42"/>
  <c r="AE84" i="42"/>
  <c r="Y84" i="42"/>
  <c r="AG84" i="42"/>
  <c r="Z84" i="42"/>
  <c r="AJ84" i="42"/>
  <c r="AF84" i="42"/>
  <c r="AI84" i="42"/>
  <c r="AN84" i="42"/>
  <c r="AK84" i="42"/>
  <c r="AC84" i="42"/>
  <c r="W84" i="42"/>
  <c r="AD84" i="42"/>
  <c r="AI18" i="42"/>
  <c r="AH18" i="42"/>
  <c r="AL18" i="42"/>
  <c r="AF18" i="42"/>
  <c r="AC18" i="42"/>
  <c r="AG18" i="42"/>
  <c r="AJ18" i="42"/>
  <c r="AO18" i="42"/>
  <c r="AA18" i="42"/>
  <c r="Y18" i="42"/>
  <c r="Z18" i="42"/>
  <c r="AK18" i="42"/>
  <c r="X18" i="42"/>
  <c r="AD18" i="42"/>
  <c r="AG58" i="42"/>
  <c r="W58" i="42"/>
  <c r="AE58" i="42"/>
  <c r="AF58" i="42"/>
  <c r="AH58" i="42"/>
  <c r="X58" i="42"/>
  <c r="AC58" i="42"/>
  <c r="AI58" i="42"/>
  <c r="AN58" i="42"/>
  <c r="AJ58" i="42"/>
  <c r="AM58" i="42"/>
  <c r="AD58" i="42"/>
  <c r="Z58" i="42"/>
  <c r="AK58" i="42"/>
  <c r="AB58" i="42"/>
  <c r="AO58" i="42"/>
  <c r="Y58" i="42"/>
  <c r="AC15" i="42"/>
  <c r="AB15" i="42"/>
  <c r="W26" i="42"/>
  <c r="AL26" i="42"/>
  <c r="AC26" i="42"/>
  <c r="AI26" i="42"/>
  <c r="AG26" i="42"/>
  <c r="AB26" i="42"/>
  <c r="Y26" i="42"/>
  <c r="X26" i="42"/>
  <c r="AK26" i="42"/>
  <c r="AF26" i="42"/>
  <c r="AA26" i="42"/>
  <c r="AN26" i="42"/>
  <c r="AJ26" i="42"/>
  <c r="AD26" i="42"/>
  <c r="AO26" i="42"/>
  <c r="AD62" i="42"/>
  <c r="AF62" i="42"/>
  <c r="AA62" i="42"/>
  <c r="W62" i="42"/>
  <c r="X62" i="42"/>
  <c r="Z62" i="42"/>
  <c r="AB62" i="42"/>
  <c r="AN62" i="42"/>
  <c r="AL62" i="42"/>
  <c r="AO62" i="42"/>
  <c r="AJ62" i="42"/>
  <c r="AK62" i="42"/>
  <c r="AK152" i="42"/>
  <c r="AN152" i="42"/>
  <c r="AG152" i="42"/>
  <c r="AC152" i="42"/>
  <c r="AL152" i="42"/>
  <c r="AE152" i="42"/>
  <c r="Z152" i="42"/>
  <c r="AO152" i="42"/>
  <c r="AM152" i="42"/>
  <c r="AJ152" i="42"/>
  <c r="Y152" i="42"/>
  <c r="AA152" i="42"/>
  <c r="Z133" i="42"/>
  <c r="AM133" i="42"/>
  <c r="X133" i="42"/>
  <c r="AF133" i="42"/>
  <c r="Y133" i="42"/>
  <c r="AC133" i="42"/>
  <c r="AN133" i="42"/>
  <c r="AH133" i="42"/>
  <c r="AK133" i="42"/>
  <c r="AB133" i="42"/>
  <c r="AD133" i="42"/>
  <c r="AL133" i="42"/>
  <c r="AO133" i="42"/>
  <c r="AJ133" i="42"/>
  <c r="AF110" i="42"/>
  <c r="AE110" i="42"/>
  <c r="AD110" i="42"/>
  <c r="AM110" i="42"/>
  <c r="Y110" i="42"/>
  <c r="X110" i="42"/>
  <c r="AB110" i="42"/>
  <c r="Z110" i="42"/>
  <c r="X102" i="42"/>
  <c r="AE102" i="42"/>
  <c r="AJ102" i="42"/>
  <c r="AI102" i="42"/>
  <c r="AB102" i="42"/>
  <c r="Z102" i="42"/>
  <c r="AN102" i="42"/>
  <c r="AA102" i="42"/>
  <c r="AK102" i="42"/>
  <c r="AC102" i="42"/>
  <c r="AG167" i="42"/>
  <c r="AK167" i="42"/>
  <c r="X167" i="42"/>
  <c r="AM167" i="42"/>
  <c r="AB167" i="42"/>
  <c r="AD167" i="42"/>
  <c r="AA167" i="42"/>
  <c r="AF167" i="42"/>
  <c r="AC167" i="42"/>
  <c r="AJ167" i="42"/>
  <c r="AE167" i="42"/>
  <c r="AH167" i="42"/>
  <c r="AI167" i="42"/>
  <c r="AO167" i="42"/>
  <c r="AL167" i="42"/>
  <c r="Y167" i="42"/>
  <c r="W167" i="42"/>
  <c r="Z158" i="40"/>
  <c r="AI158" i="40"/>
  <c r="AO158" i="40"/>
  <c r="AK158" i="40"/>
  <c r="AJ158" i="40"/>
  <c r="AE158" i="40"/>
  <c r="AD158" i="40"/>
  <c r="AO68" i="40"/>
  <c r="AJ68" i="40"/>
  <c r="AH68" i="40"/>
  <c r="AG68" i="40"/>
  <c r="AG172" i="40"/>
  <c r="Z172" i="40"/>
  <c r="AA172" i="40"/>
  <c r="AH172" i="40"/>
  <c r="AJ172" i="40"/>
  <c r="Y172" i="40"/>
  <c r="AM172" i="40"/>
  <c r="AC172" i="40"/>
  <c r="AI172" i="40"/>
  <c r="Y55" i="40"/>
  <c r="AB55" i="40"/>
  <c r="AN55" i="40"/>
  <c r="AD55" i="40"/>
  <c r="W55" i="40"/>
  <c r="AK55" i="40"/>
  <c r="AE55" i="40"/>
  <c r="X55" i="40"/>
  <c r="AI124" i="40"/>
  <c r="AN124" i="40"/>
  <c r="W124" i="40"/>
  <c r="X124" i="40"/>
  <c r="AL124" i="40"/>
  <c r="AM124" i="40"/>
  <c r="AA124" i="40"/>
  <c r="AC124" i="40"/>
  <c r="AH124" i="40"/>
  <c r="Z124" i="40"/>
  <c r="AF124" i="40"/>
  <c r="AK124" i="40"/>
  <c r="AB124" i="40"/>
  <c r="AO175" i="40"/>
  <c r="Z175" i="40"/>
  <c r="AN175" i="40"/>
  <c r="AD175" i="40"/>
  <c r="AI175" i="40"/>
  <c r="Y175" i="40"/>
  <c r="AK175" i="40"/>
  <c r="W175" i="40"/>
  <c r="AF175" i="40"/>
  <c r="AB175" i="40"/>
  <c r="AH175" i="40"/>
  <c r="AE175" i="40"/>
  <c r="AL175" i="40"/>
  <c r="AM175" i="40"/>
  <c r="AJ175" i="40"/>
  <c r="X175" i="40"/>
  <c r="AC175" i="40"/>
  <c r="Z123" i="42"/>
  <c r="AI123" i="42"/>
  <c r="AH123" i="42"/>
  <c r="AM123" i="42"/>
  <c r="X123" i="42"/>
  <c r="AO123" i="42"/>
  <c r="AF123" i="42"/>
  <c r="AB123" i="42"/>
  <c r="AE123" i="42"/>
  <c r="W123" i="42"/>
  <c r="AL123" i="42"/>
  <c r="AN123" i="42"/>
  <c r="AJ123" i="42"/>
  <c r="AK123" i="42"/>
  <c r="AD123" i="42"/>
  <c r="AA123" i="42"/>
  <c r="AG123" i="42"/>
  <c r="AH16" i="42"/>
  <c r="AA16" i="42"/>
  <c r="AJ16" i="42"/>
  <c r="Z16" i="42"/>
  <c r="AK16" i="42"/>
  <c r="AN16" i="42"/>
  <c r="AG16" i="42"/>
  <c r="Y16" i="42"/>
  <c r="AM16" i="42"/>
  <c r="AO16" i="42"/>
  <c r="AE16" i="42"/>
  <c r="X16" i="42"/>
  <c r="AL16" i="42"/>
  <c r="AC16" i="42"/>
  <c r="W16" i="42"/>
  <c r="AD16" i="42"/>
  <c r="AB16" i="42"/>
  <c r="AF16" i="42"/>
  <c r="AE3" i="42"/>
  <c r="AN3" i="42"/>
  <c r="AC3" i="42"/>
  <c r="AA3" i="42"/>
  <c r="AH3" i="42"/>
  <c r="AK3" i="42"/>
  <c r="Y3" i="42"/>
  <c r="AL3" i="42"/>
  <c r="AM3" i="42"/>
  <c r="AB3" i="42"/>
  <c r="AJ3" i="42"/>
  <c r="AF3" i="42"/>
  <c r="AI3" i="42"/>
  <c r="W3" i="42"/>
  <c r="AG3" i="42"/>
  <c r="AO3" i="42"/>
  <c r="X3" i="42"/>
  <c r="W143" i="42"/>
  <c r="AH143" i="42"/>
  <c r="AE143" i="42"/>
  <c r="AN143" i="42"/>
  <c r="Z143" i="42"/>
  <c r="AD143" i="42"/>
  <c r="AB143" i="42"/>
  <c r="AG81" i="42"/>
  <c r="AA81" i="42"/>
  <c r="AJ81" i="42"/>
  <c r="AF81" i="42"/>
  <c r="AL81" i="42"/>
  <c r="AI81" i="42"/>
  <c r="Y81" i="42"/>
  <c r="AH81" i="42"/>
  <c r="AK81" i="42"/>
  <c r="AE81" i="42"/>
  <c r="AD81" i="42"/>
  <c r="AB81" i="42"/>
  <c r="AO81" i="42"/>
  <c r="AN81" i="42"/>
  <c r="AM81" i="42"/>
  <c r="W81" i="42"/>
  <c r="AC81" i="42"/>
  <c r="AK29" i="42"/>
  <c r="X29" i="42"/>
  <c r="AO29" i="42"/>
  <c r="AJ29" i="42"/>
  <c r="AB29" i="42"/>
  <c r="Z29" i="42"/>
  <c r="AI29" i="42"/>
  <c r="AC29" i="42"/>
  <c r="AL29" i="42"/>
  <c r="AH29" i="42"/>
  <c r="AF29" i="42"/>
  <c r="AG29" i="42"/>
  <c r="AN29" i="42"/>
  <c r="AM29" i="42"/>
  <c r="Y29" i="42"/>
  <c r="AE29" i="42"/>
  <c r="W29" i="42"/>
  <c r="AA29" i="42"/>
  <c r="Y122" i="42"/>
  <c r="AE122" i="42"/>
  <c r="AB122" i="42"/>
  <c r="AA54" i="42"/>
  <c r="AO54" i="42"/>
  <c r="AI54" i="42"/>
  <c r="Z54" i="42"/>
  <c r="AN109" i="42"/>
  <c r="AO109" i="42"/>
  <c r="AD146" i="42"/>
  <c r="AF146" i="42"/>
  <c r="AI146" i="42"/>
  <c r="AC146" i="42"/>
  <c r="AG146" i="42"/>
  <c r="Z146" i="42"/>
  <c r="AB146" i="42"/>
  <c r="AJ146" i="42"/>
  <c r="AE146" i="42"/>
  <c r="AN146" i="42"/>
  <c r="AM146" i="42"/>
  <c r="AL146" i="42"/>
  <c r="AK146" i="42"/>
  <c r="Y146" i="42"/>
  <c r="AA146" i="42"/>
  <c r="X146" i="42"/>
  <c r="AG80" i="42"/>
  <c r="AE80" i="42"/>
  <c r="AM80" i="42"/>
  <c r="AL80" i="42"/>
  <c r="AD80" i="42"/>
  <c r="AI80" i="42"/>
  <c r="AN80" i="42"/>
  <c r="AJ80" i="42"/>
  <c r="AK80" i="42"/>
  <c r="AD77" i="40"/>
  <c r="AA77" i="40"/>
  <c r="AL77" i="40"/>
  <c r="AF77" i="40"/>
  <c r="AE49" i="40"/>
  <c r="Y49" i="40"/>
  <c r="W49" i="40"/>
  <c r="AF49" i="40"/>
  <c r="AM49" i="40"/>
  <c r="AG49" i="40"/>
  <c r="AD49" i="40"/>
  <c r="AB49" i="40"/>
  <c r="AL49" i="40"/>
  <c r="AA94" i="40"/>
  <c r="AF94" i="40"/>
  <c r="AJ94" i="40"/>
  <c r="Y94" i="40"/>
  <c r="AN94" i="40"/>
  <c r="AO94" i="40"/>
  <c r="AB94" i="40"/>
  <c r="AI94" i="40"/>
  <c r="AM94" i="40"/>
  <c r="W94" i="40"/>
  <c r="AD94" i="40"/>
  <c r="AG94" i="40"/>
  <c r="AH94" i="40"/>
  <c r="X94" i="40"/>
  <c r="AH83" i="40"/>
  <c r="AF83" i="40"/>
  <c r="AG83" i="40"/>
  <c r="Z83" i="40"/>
  <c r="AA83" i="40"/>
  <c r="AB83" i="40"/>
  <c r="AE83" i="40"/>
  <c r="AO83" i="40"/>
  <c r="W83" i="40"/>
  <c r="X83" i="40"/>
  <c r="AN92" i="40"/>
  <c r="W92" i="40"/>
  <c r="AI92" i="40"/>
  <c r="AJ92" i="40"/>
  <c r="AG92" i="40"/>
  <c r="AB92" i="40"/>
  <c r="AE92" i="40"/>
  <c r="Z92" i="40"/>
  <c r="AH92" i="40"/>
  <c r="Y92" i="40"/>
  <c r="AD92" i="40"/>
  <c r="AC92" i="40"/>
  <c r="X43" i="40"/>
  <c r="AJ43" i="40"/>
  <c r="AG43" i="40"/>
  <c r="W43" i="40"/>
  <c r="Z43" i="40"/>
  <c r="AA43" i="40"/>
  <c r="AF43" i="40"/>
  <c r="AH43" i="40"/>
  <c r="AB43" i="40"/>
  <c r="AI43" i="40"/>
  <c r="AL43" i="40"/>
  <c r="AO43" i="40"/>
  <c r="AK43" i="40"/>
  <c r="AN43" i="40"/>
  <c r="AE43" i="40"/>
  <c r="AM43" i="40"/>
  <c r="Y43" i="40"/>
  <c r="AD43" i="40"/>
  <c r="AH82" i="42"/>
  <c r="W82" i="42"/>
  <c r="AO82" i="42"/>
  <c r="AM82" i="42"/>
  <c r="AN82" i="42"/>
  <c r="Z82" i="42"/>
  <c r="AF82" i="42"/>
  <c r="AG161" i="42"/>
  <c r="AH161" i="42"/>
  <c r="AL161" i="42"/>
  <c r="AO161" i="42"/>
  <c r="AE161" i="42"/>
  <c r="AF161" i="42"/>
  <c r="AB161" i="42"/>
  <c r="AK161" i="42"/>
  <c r="AD161" i="42"/>
  <c r="AC161" i="42"/>
  <c r="AJ161" i="42"/>
  <c r="Y161" i="42"/>
  <c r="Z161" i="42"/>
  <c r="AM161" i="42"/>
  <c r="AI161" i="42"/>
  <c r="Z57" i="42"/>
  <c r="AD57" i="42"/>
  <c r="AM57" i="42"/>
  <c r="AJ57" i="42"/>
  <c r="AL57" i="42"/>
  <c r="AI57" i="42"/>
  <c r="AB57" i="42"/>
  <c r="AF57" i="42"/>
  <c r="AA57" i="42"/>
  <c r="AG57" i="42"/>
  <c r="AC57" i="42"/>
  <c r="AK57" i="42"/>
  <c r="Y57" i="42"/>
  <c r="AH57" i="42"/>
  <c r="W57" i="42"/>
  <c r="AM48" i="42"/>
  <c r="AI48" i="42"/>
  <c r="AK48" i="42"/>
  <c r="AN48" i="42"/>
  <c r="AJ48" i="42"/>
  <c r="X48" i="42"/>
  <c r="AD48" i="42"/>
  <c r="AL48" i="42"/>
  <c r="Z48" i="42"/>
  <c r="W48" i="42"/>
  <c r="AE48" i="42"/>
  <c r="AG48" i="42"/>
  <c r="AB48" i="42"/>
  <c r="AH48" i="42"/>
  <c r="AA48" i="42"/>
  <c r="AC48" i="42"/>
  <c r="Y48" i="42"/>
  <c r="AO48" i="42"/>
  <c r="Z159" i="42"/>
  <c r="AK159" i="42"/>
  <c r="AJ159" i="42"/>
  <c r="AD126" i="42"/>
  <c r="AI126" i="42"/>
  <c r="AC126" i="42"/>
  <c r="AM126" i="42"/>
  <c r="AJ126" i="42"/>
  <c r="AO126" i="42"/>
  <c r="AI5" i="42"/>
  <c r="AH5" i="42"/>
  <c r="AM5" i="42"/>
  <c r="AK5" i="42"/>
  <c r="AN5" i="42"/>
  <c r="AG5" i="42"/>
  <c r="AA5" i="42"/>
  <c r="AJ5" i="42"/>
  <c r="W11" i="42"/>
  <c r="AB11" i="42"/>
  <c r="AA11" i="42"/>
  <c r="AH11" i="42"/>
  <c r="Y11" i="42"/>
  <c r="AD11" i="42"/>
  <c r="AK11" i="42"/>
  <c r="AG11" i="42"/>
  <c r="AE11" i="42"/>
  <c r="AJ11" i="42"/>
  <c r="Z11" i="42"/>
  <c r="AC11" i="42"/>
  <c r="AI11" i="42"/>
  <c r="AO11" i="42"/>
  <c r="X11" i="42"/>
  <c r="AN11" i="42"/>
  <c r="AF11" i="42"/>
  <c r="AL11" i="42"/>
  <c r="Y38" i="42"/>
  <c r="W38" i="42"/>
  <c r="AM38" i="42"/>
  <c r="Z38" i="42"/>
  <c r="AJ38" i="42"/>
  <c r="X38" i="42"/>
  <c r="AD38" i="42"/>
  <c r="AO38" i="42"/>
  <c r="AF38" i="42"/>
  <c r="AN38" i="42"/>
  <c r="AA61" i="42"/>
  <c r="AL61" i="42"/>
  <c r="AE61" i="42"/>
  <c r="X61" i="42"/>
  <c r="Z61" i="42"/>
  <c r="Y61" i="42"/>
  <c r="AC61" i="42"/>
  <c r="AH61" i="42"/>
  <c r="W61" i="42"/>
  <c r="AI61" i="42"/>
  <c r="AK61" i="42"/>
  <c r="AJ61" i="42"/>
  <c r="AF61" i="42"/>
  <c r="X144" i="42"/>
  <c r="AK144" i="42"/>
  <c r="AG144" i="42"/>
  <c r="AE144" i="42"/>
  <c r="AL144" i="42"/>
  <c r="AN137" i="40"/>
  <c r="AA137" i="40"/>
  <c r="AD137" i="40"/>
  <c r="AE137" i="40"/>
  <c r="AH137" i="40"/>
  <c r="AG162" i="40"/>
  <c r="AD162" i="40"/>
  <c r="AM162" i="40"/>
  <c r="Y162" i="40"/>
  <c r="AF162" i="40"/>
  <c r="AB162" i="40"/>
  <c r="AK162" i="40"/>
  <c r="AL162" i="40"/>
  <c r="AE162" i="40"/>
  <c r="AC162" i="40"/>
  <c r="AO162" i="40"/>
  <c r="AI162" i="40"/>
  <c r="AJ162" i="40"/>
  <c r="AN162" i="40"/>
  <c r="X162" i="40"/>
  <c r="AA162" i="40"/>
  <c r="AH66" i="40"/>
  <c r="AL66" i="40"/>
  <c r="AJ66" i="40"/>
  <c r="AN66" i="40"/>
  <c r="AA66" i="40"/>
  <c r="Y66" i="40"/>
  <c r="W66" i="40"/>
  <c r="AO66" i="40"/>
  <c r="AK66" i="40"/>
  <c r="AC66" i="40"/>
  <c r="AG66" i="40"/>
  <c r="AF66" i="40"/>
  <c r="AB66" i="40"/>
  <c r="AI66" i="40"/>
  <c r="AI34" i="40"/>
  <c r="AB34" i="40"/>
  <c r="AM34" i="40"/>
  <c r="AO34" i="40"/>
  <c r="Y34" i="40"/>
  <c r="AC34" i="40"/>
  <c r="AA34" i="40"/>
  <c r="W34" i="40"/>
  <c r="AE34" i="40"/>
  <c r="X34" i="40"/>
  <c r="AF34" i="40"/>
  <c r="AG34" i="40"/>
  <c r="Z80" i="40"/>
  <c r="X80" i="40"/>
  <c r="Y80" i="40"/>
  <c r="W80" i="40"/>
  <c r="AM80" i="40"/>
  <c r="AD80" i="40"/>
  <c r="AB80" i="40"/>
  <c r="AG80" i="40"/>
  <c r="AE80" i="40"/>
  <c r="AB156" i="42"/>
  <c r="AM156" i="42"/>
  <c r="AN156" i="42"/>
  <c r="AL99" i="42"/>
  <c r="AD99" i="42"/>
  <c r="AO99" i="42"/>
  <c r="AF99" i="42"/>
  <c r="Z99" i="42"/>
  <c r="AN19" i="42"/>
  <c r="AD19" i="42"/>
  <c r="W19" i="42"/>
  <c r="AB19" i="42"/>
  <c r="AH19" i="42"/>
  <c r="AM19" i="42"/>
  <c r="AG19" i="42"/>
  <c r="AC104" i="42"/>
  <c r="AK104" i="42"/>
  <c r="AJ104" i="42"/>
  <c r="AA104" i="42"/>
  <c r="AN104" i="42"/>
  <c r="W104" i="42"/>
  <c r="AH145" i="42"/>
  <c r="AB145" i="42"/>
  <c r="AK145" i="42"/>
  <c r="AA145" i="42"/>
  <c r="X145" i="42"/>
  <c r="AJ145" i="42"/>
  <c r="AE145" i="42"/>
  <c r="AM145" i="42"/>
  <c r="Z22" i="40"/>
  <c r="W22" i="40"/>
  <c r="AL22" i="40"/>
  <c r="AG22" i="40"/>
  <c r="AB22" i="40"/>
  <c r="AE120" i="40"/>
  <c r="AI120" i="40"/>
  <c r="AL120" i="40"/>
  <c r="AN120" i="40"/>
  <c r="AC120" i="40"/>
  <c r="AD120" i="40"/>
  <c r="AF120" i="40"/>
  <c r="AH120" i="40"/>
  <c r="AK120" i="40"/>
  <c r="AO120" i="40"/>
  <c r="AM120" i="40"/>
  <c r="AB120" i="40"/>
  <c r="AG120" i="40"/>
  <c r="AA120" i="40"/>
  <c r="Z120" i="40"/>
  <c r="AJ120" i="40"/>
  <c r="X120" i="40"/>
  <c r="Y120" i="40"/>
  <c r="AD151" i="40"/>
  <c r="AH151" i="40"/>
  <c r="AJ151" i="40"/>
  <c r="AM151" i="40"/>
  <c r="AO151" i="40"/>
  <c r="AN26" i="40"/>
  <c r="AM26" i="40"/>
  <c r="W26" i="40"/>
  <c r="AE97" i="40"/>
  <c r="AD97" i="40"/>
  <c r="AB97" i="40"/>
  <c r="AJ97" i="40"/>
  <c r="AO36" i="40"/>
  <c r="Y36" i="40"/>
  <c r="AD36" i="40"/>
  <c r="AJ36" i="40"/>
  <c r="AA36" i="40"/>
  <c r="Z36" i="40"/>
  <c r="AB36" i="40"/>
  <c r="AL36" i="40"/>
  <c r="AF36" i="40"/>
  <c r="AM36" i="40"/>
  <c r="W36" i="40"/>
  <c r="AG36" i="40"/>
  <c r="AH36" i="40"/>
  <c r="AC36" i="40"/>
  <c r="W105" i="40"/>
  <c r="AN105" i="40"/>
  <c r="AL105" i="40"/>
  <c r="AK105" i="40"/>
  <c r="AE149" i="40"/>
  <c r="Y149" i="40"/>
  <c r="X149" i="40"/>
  <c r="AD149" i="40"/>
  <c r="AE61" i="41"/>
  <c r="X61" i="41"/>
  <c r="W61" i="41"/>
  <c r="AN61" i="41"/>
  <c r="AL61" i="41"/>
  <c r="AF61" i="41"/>
  <c r="AI61" i="41"/>
  <c r="AD61" i="41"/>
  <c r="Y61" i="41"/>
  <c r="AM61" i="41"/>
  <c r="AK61" i="41"/>
  <c r="AH61" i="41"/>
  <c r="AC61" i="41"/>
  <c r="Z61" i="41"/>
  <c r="AG61" i="41"/>
  <c r="AF36" i="41"/>
  <c r="AC36" i="41"/>
  <c r="AL11" i="41"/>
  <c r="AN11" i="41"/>
  <c r="AG11" i="41"/>
  <c r="AM11" i="41"/>
  <c r="W11" i="41"/>
  <c r="AE11" i="41"/>
  <c r="X11" i="41"/>
  <c r="AA11" i="41"/>
  <c r="AJ11" i="41"/>
  <c r="AO11" i="41"/>
  <c r="AF11" i="41"/>
  <c r="AK11" i="41"/>
  <c r="AC11" i="41"/>
  <c r="AI11" i="41"/>
  <c r="AB11" i="41"/>
  <c r="AD11" i="41"/>
  <c r="AG8" i="41"/>
  <c r="AN8" i="41"/>
  <c r="AD8" i="41"/>
  <c r="Z73" i="41"/>
  <c r="W73" i="41"/>
  <c r="AH73" i="41"/>
  <c r="AJ73" i="41"/>
  <c r="AM73" i="41"/>
  <c r="AK23" i="41"/>
  <c r="AC23" i="41"/>
  <c r="AJ23" i="41"/>
  <c r="AH23" i="41"/>
  <c r="W24" i="41"/>
  <c r="AN24" i="41"/>
  <c r="AO24" i="41"/>
  <c r="AD24" i="41"/>
  <c r="AJ53" i="41"/>
  <c r="AM53" i="41"/>
  <c r="AE53" i="41"/>
  <c r="AL53" i="41"/>
  <c r="AN53" i="41"/>
  <c r="AB53" i="41"/>
  <c r="AI53" i="41"/>
  <c r="AD53" i="41"/>
  <c r="X53" i="41"/>
  <c r="AN28" i="41"/>
  <c r="AB28" i="41"/>
  <c r="W28" i="41"/>
  <c r="AJ28" i="41"/>
  <c r="Z28" i="41"/>
  <c r="AH28" i="41"/>
  <c r="AK28" i="41"/>
  <c r="AD28" i="41"/>
  <c r="AA28" i="41"/>
  <c r="AE28" i="41"/>
  <c r="AM28" i="41"/>
  <c r="AC28" i="41"/>
  <c r="AO28" i="41"/>
  <c r="AI28" i="41"/>
  <c r="AF28" i="41"/>
  <c r="AG28" i="41"/>
  <c r="Y28" i="41"/>
  <c r="AM3" i="41"/>
  <c r="AH3" i="41"/>
  <c r="W3" i="41"/>
  <c r="AI3" i="41"/>
  <c r="Y3" i="41"/>
  <c r="AL3" i="41"/>
  <c r="AN3" i="41"/>
  <c r="AD3" i="41"/>
  <c r="AF3" i="41"/>
  <c r="AB3" i="41"/>
  <c r="X3" i="41"/>
  <c r="Z3" i="41"/>
  <c r="AE3" i="41"/>
  <c r="AJ3" i="41"/>
  <c r="AN173" i="40"/>
  <c r="AO173" i="40"/>
  <c r="AI85" i="40"/>
  <c r="AM85" i="40"/>
  <c r="AB85" i="40"/>
  <c r="AF85" i="40"/>
  <c r="X85" i="40"/>
  <c r="AK176" i="40"/>
  <c r="AA176" i="40"/>
  <c r="AL82" i="40"/>
  <c r="AD82" i="40"/>
  <c r="W82" i="40"/>
  <c r="AH82" i="40"/>
  <c r="AA82" i="40"/>
  <c r="Y82" i="40"/>
  <c r="AK82" i="40"/>
  <c r="AJ82" i="40"/>
  <c r="Z123" i="40"/>
  <c r="AD123" i="40"/>
  <c r="AA123" i="40"/>
  <c r="AI123" i="40"/>
  <c r="Y123" i="40"/>
  <c r="AJ123" i="40"/>
  <c r="AL123" i="40"/>
  <c r="AN123" i="40"/>
  <c r="AK45" i="41"/>
  <c r="AN45" i="41"/>
  <c r="AO45" i="41"/>
  <c r="AE45" i="41"/>
  <c r="AD45" i="41"/>
  <c r="AH45" i="41"/>
  <c r="AI45" i="41"/>
  <c r="X45" i="41"/>
  <c r="Z45" i="41"/>
  <c r="Z20" i="41"/>
  <c r="W20" i="41"/>
  <c r="AA20" i="41"/>
  <c r="X20" i="41"/>
  <c r="AH20" i="41"/>
  <c r="AC20" i="41"/>
  <c r="AI20" i="41"/>
  <c r="AB20" i="41"/>
  <c r="AL98" i="41"/>
  <c r="AK98" i="41"/>
  <c r="AF98" i="41"/>
  <c r="AI98" i="41"/>
  <c r="AM98" i="41"/>
  <c r="AG98" i="41"/>
  <c r="AB98" i="41"/>
  <c r="AE98" i="41"/>
  <c r="Y98" i="41"/>
  <c r="X98" i="41"/>
  <c r="Z98" i="41"/>
  <c r="AN98" i="41"/>
  <c r="AA98" i="41"/>
  <c r="W98" i="41"/>
  <c r="AC98" i="41"/>
  <c r="AJ98" i="41"/>
  <c r="AH98" i="41"/>
  <c r="AA57" i="41"/>
  <c r="Z57" i="41"/>
  <c r="AD57" i="41"/>
  <c r="AC57" i="41"/>
  <c r="AK57" i="41"/>
  <c r="AO57" i="41"/>
  <c r="AJ57" i="41"/>
  <c r="Y57" i="41"/>
  <c r="AG57" i="41"/>
  <c r="AI57" i="41"/>
  <c r="W57" i="41"/>
  <c r="AB57" i="41"/>
  <c r="AM57" i="41"/>
  <c r="AN57" i="41"/>
  <c r="AF57" i="41"/>
  <c r="AH57" i="41"/>
  <c r="AL57" i="41"/>
  <c r="AE32" i="41"/>
  <c r="AC32" i="41"/>
  <c r="AO32" i="41"/>
  <c r="AB32" i="41"/>
  <c r="X32" i="41"/>
  <c r="AM32" i="41"/>
  <c r="AK32" i="41"/>
  <c r="AG32" i="41"/>
  <c r="Y32" i="41"/>
  <c r="AH32" i="41"/>
  <c r="AL32" i="41"/>
  <c r="AD32" i="41"/>
  <c r="W32" i="41"/>
  <c r="AF32" i="41"/>
  <c r="AA32" i="41"/>
  <c r="Z32" i="41"/>
  <c r="AJ32" i="41"/>
  <c r="AH7" i="41"/>
  <c r="Z7" i="41"/>
  <c r="AN7" i="41"/>
  <c r="AI7" i="41"/>
  <c r="W7" i="41"/>
  <c r="AL7" i="41"/>
  <c r="AD7" i="41"/>
  <c r="AF7" i="41"/>
  <c r="AG7" i="41"/>
  <c r="AK7" i="41"/>
  <c r="AO7" i="41"/>
  <c r="AJ7" i="41"/>
  <c r="AA7" i="41"/>
  <c r="X7" i="41"/>
  <c r="Y7" i="41"/>
  <c r="AC7" i="41"/>
  <c r="AE7" i="41"/>
  <c r="Y146" i="41"/>
  <c r="AO146" i="41"/>
  <c r="AJ146" i="41"/>
  <c r="AL146" i="41"/>
  <c r="AC146" i="41"/>
  <c r="W146" i="41"/>
  <c r="AB146" i="41"/>
  <c r="AM146" i="41"/>
  <c r="AE146" i="41"/>
  <c r="AN146" i="41"/>
  <c r="AI146" i="41"/>
  <c r="AF146" i="41"/>
  <c r="AG146" i="41"/>
  <c r="AK146" i="41"/>
  <c r="Z146" i="41"/>
  <c r="AH146" i="41"/>
  <c r="AI37" i="41"/>
  <c r="AK37" i="41"/>
  <c r="AN37" i="41"/>
  <c r="Z37" i="41"/>
  <c r="X37" i="41"/>
  <c r="AL37" i="41"/>
  <c r="AJ37" i="41"/>
  <c r="AB37" i="41"/>
  <c r="AM37" i="41"/>
  <c r="AD37" i="41"/>
  <c r="AA37" i="41"/>
  <c r="AH37" i="41"/>
  <c r="AC37" i="41"/>
  <c r="AE37" i="41"/>
  <c r="Y37" i="41"/>
  <c r="AF37" i="41"/>
  <c r="AG37" i="41"/>
  <c r="AO37" i="41"/>
  <c r="AK12" i="41"/>
  <c r="X12" i="41"/>
  <c r="Z12" i="41"/>
  <c r="W12" i="41"/>
  <c r="AO12" i="41"/>
  <c r="AF12" i="41"/>
  <c r="AM12" i="41"/>
  <c r="AB130" i="40"/>
  <c r="AJ130" i="40"/>
  <c r="AE132" i="40"/>
  <c r="Z132" i="40"/>
  <c r="AH132" i="40"/>
  <c r="AK132" i="40"/>
  <c r="W169" i="40"/>
  <c r="AG169" i="40"/>
  <c r="X169" i="40"/>
  <c r="AK169" i="40"/>
  <c r="AL169" i="40"/>
  <c r="AC169" i="40"/>
  <c r="AI169" i="40"/>
  <c r="AH169" i="40"/>
  <c r="Y169" i="40"/>
  <c r="AA169" i="40"/>
  <c r="AN169" i="40"/>
  <c r="Z169" i="40"/>
  <c r="AJ169" i="40"/>
  <c r="AD169" i="40"/>
  <c r="AB169" i="40"/>
  <c r="AM169" i="40"/>
  <c r="AK132" i="41"/>
  <c r="AJ132" i="41"/>
  <c r="AN132" i="41"/>
  <c r="AC132" i="41"/>
  <c r="AI132" i="41"/>
  <c r="AF132" i="41"/>
  <c r="AM132" i="41"/>
  <c r="Y132" i="41"/>
  <c r="AA132" i="41"/>
  <c r="AL132" i="41"/>
  <c r="X107" i="41"/>
  <c r="AE107" i="41"/>
  <c r="AA107" i="41"/>
  <c r="AL107" i="41"/>
  <c r="AB107" i="41"/>
  <c r="AI107" i="41"/>
  <c r="AO107" i="41"/>
  <c r="AC107" i="41"/>
  <c r="AH107" i="41"/>
  <c r="AG107" i="41"/>
  <c r="AD107" i="41"/>
  <c r="Z107" i="41"/>
  <c r="AM107" i="41"/>
  <c r="AD22" i="41"/>
  <c r="X22" i="41"/>
  <c r="Z22" i="41"/>
  <c r="AC22" i="41"/>
  <c r="AE22" i="41"/>
  <c r="AI22" i="41"/>
  <c r="W22" i="41"/>
  <c r="AK22" i="41"/>
  <c r="Y22" i="41"/>
  <c r="AF22" i="41"/>
  <c r="AH22" i="41"/>
  <c r="AB22" i="41"/>
  <c r="AJ22" i="41"/>
  <c r="AO22" i="41"/>
  <c r="AN22" i="41"/>
  <c r="AG22" i="41"/>
  <c r="AA22" i="41"/>
  <c r="AM22" i="41"/>
  <c r="AL22" i="41"/>
  <c r="Z169" i="41"/>
  <c r="AH169" i="41"/>
  <c r="AM169" i="41"/>
  <c r="AA169" i="41"/>
  <c r="AL169" i="41"/>
  <c r="AE169" i="41"/>
  <c r="Y169" i="41"/>
  <c r="AD169" i="41"/>
  <c r="AC169" i="41"/>
  <c r="AN169" i="41"/>
  <c r="AJ169" i="41"/>
  <c r="AG169" i="41"/>
  <c r="X169" i="41"/>
  <c r="AB169" i="41"/>
  <c r="AK169" i="41"/>
  <c r="AF169" i="41"/>
  <c r="AI169" i="41"/>
  <c r="Z144" i="41"/>
  <c r="AG144" i="41"/>
  <c r="AJ144" i="41"/>
  <c r="AL144" i="41"/>
  <c r="AB144" i="41"/>
  <c r="X144" i="41"/>
  <c r="AI144" i="41"/>
  <c r="AK144" i="41"/>
  <c r="AD144" i="41"/>
  <c r="AE144" i="41"/>
  <c r="AA144" i="41"/>
  <c r="AM144" i="41"/>
  <c r="AN144" i="41"/>
  <c r="AF144" i="41"/>
  <c r="Y144" i="41"/>
  <c r="AO144" i="41"/>
  <c r="AH144" i="41"/>
  <c r="AL119" i="41"/>
  <c r="AK119" i="41"/>
  <c r="AB119" i="41"/>
  <c r="AH119" i="41"/>
  <c r="AG119" i="41"/>
  <c r="AD119" i="41"/>
  <c r="AO119" i="41"/>
  <c r="X119" i="41"/>
  <c r="AC119" i="41"/>
  <c r="AA166" i="41"/>
  <c r="Z166" i="41"/>
  <c r="AD166" i="41"/>
  <c r="AH166" i="41"/>
  <c r="AB166" i="41"/>
  <c r="AM166" i="41"/>
  <c r="AO166" i="41"/>
  <c r="W166" i="41"/>
  <c r="AK166" i="41"/>
  <c r="AF166" i="41"/>
  <c r="AB149" i="41"/>
  <c r="AN149" i="41"/>
  <c r="AD149" i="41"/>
  <c r="AE149" i="41"/>
  <c r="W149" i="41"/>
  <c r="X149" i="41"/>
  <c r="AI149" i="41"/>
  <c r="Z149" i="41"/>
  <c r="Y149" i="41"/>
  <c r="AC149" i="41"/>
  <c r="AM149" i="41"/>
  <c r="AG149" i="41"/>
  <c r="AL149" i="41"/>
  <c r="AA149" i="41"/>
  <c r="AK149" i="41"/>
  <c r="W124" i="41"/>
  <c r="Z124" i="41"/>
  <c r="AN124" i="41"/>
  <c r="AG124" i="41"/>
  <c r="AD124" i="41"/>
  <c r="AE124" i="41"/>
  <c r="AA124" i="41"/>
  <c r="AI124" i="41"/>
  <c r="AF124" i="41"/>
  <c r="Y124" i="41"/>
  <c r="AM124" i="41"/>
  <c r="AO124" i="41"/>
  <c r="AL124" i="41"/>
  <c r="AH124" i="41"/>
  <c r="X124" i="41"/>
  <c r="AM99" i="41"/>
  <c r="AJ99" i="41"/>
  <c r="Z99" i="41"/>
  <c r="W99" i="41"/>
  <c r="AA99" i="41"/>
  <c r="AL99" i="41"/>
  <c r="AC99" i="41"/>
  <c r="AI99" i="41"/>
  <c r="AD99" i="41"/>
  <c r="Y99" i="41"/>
  <c r="AG99" i="41"/>
  <c r="AE99" i="41"/>
  <c r="AK99" i="41"/>
  <c r="AF99" i="41"/>
  <c r="AB99" i="41"/>
  <c r="X99" i="41"/>
  <c r="AM152" i="40"/>
  <c r="AK152" i="40"/>
  <c r="W152" i="40"/>
  <c r="AD152" i="40"/>
  <c r="AC152" i="40"/>
  <c r="AN152" i="40"/>
  <c r="AI152" i="40"/>
  <c r="AG152" i="40"/>
  <c r="AJ152" i="40"/>
  <c r="Z152" i="40"/>
  <c r="Y152" i="40"/>
  <c r="AB152" i="40"/>
  <c r="X95" i="40"/>
  <c r="AK95" i="40"/>
  <c r="AC95" i="40"/>
  <c r="W95" i="40"/>
  <c r="AG95" i="40"/>
  <c r="AD95" i="40"/>
  <c r="Y95" i="40"/>
  <c r="AF95" i="40"/>
  <c r="AJ52" i="41"/>
  <c r="X52" i="41"/>
  <c r="AA52" i="41"/>
  <c r="AO52" i="41"/>
  <c r="W52" i="41"/>
  <c r="Z52" i="41"/>
  <c r="AE52" i="41"/>
  <c r="AK52" i="41"/>
  <c r="AD52" i="41"/>
  <c r="AN52" i="41"/>
  <c r="AF52" i="41"/>
  <c r="AG52" i="41"/>
  <c r="AB52" i="41"/>
  <c r="AC52" i="41"/>
  <c r="AM52" i="41"/>
  <c r="Y52" i="41"/>
  <c r="AH52" i="41"/>
  <c r="AL52" i="41"/>
  <c r="AI52" i="41"/>
  <c r="AA27" i="41"/>
  <c r="Z27" i="41"/>
  <c r="Y27" i="41"/>
  <c r="AG27" i="41"/>
  <c r="AD27" i="41"/>
  <c r="AJ27" i="41"/>
  <c r="AM27" i="41"/>
  <c r="X27" i="41"/>
  <c r="AO27" i="41"/>
  <c r="AC27" i="41"/>
  <c r="W27" i="41"/>
  <c r="AN27" i="41"/>
  <c r="AB27" i="41"/>
  <c r="AI27" i="41"/>
  <c r="AK27" i="41"/>
  <c r="AH27" i="41"/>
  <c r="AL27" i="41"/>
  <c r="AE27" i="41"/>
  <c r="AF40" i="41"/>
  <c r="AM40" i="41"/>
  <c r="AG40" i="41"/>
  <c r="W40" i="41"/>
  <c r="AK40" i="41"/>
  <c r="AO40" i="41"/>
  <c r="AB40" i="41"/>
  <c r="AI40" i="41"/>
  <c r="AD40" i="41"/>
  <c r="AC40" i="41"/>
  <c r="AK89" i="41"/>
  <c r="AM89" i="41"/>
  <c r="AE89" i="41"/>
  <c r="AG89" i="41"/>
  <c r="AO89" i="41"/>
  <c r="AF89" i="41"/>
  <c r="AI89" i="41"/>
  <c r="AC89" i="41"/>
  <c r="AA89" i="41"/>
  <c r="Z89" i="41"/>
  <c r="AD89" i="41"/>
  <c r="Y89" i="41"/>
  <c r="X89" i="41"/>
  <c r="AH89" i="41"/>
  <c r="AJ89" i="41"/>
  <c r="AA64" i="41"/>
  <c r="AI64" i="41"/>
  <c r="AG64" i="41"/>
  <c r="X64" i="41"/>
  <c r="AF64" i="41"/>
  <c r="AH64" i="41"/>
  <c r="AN64" i="41"/>
  <c r="Y64" i="41"/>
  <c r="AC64" i="41"/>
  <c r="AO64" i="41"/>
  <c r="AE64" i="41"/>
  <c r="AM64" i="41"/>
  <c r="AK64" i="41"/>
  <c r="AD64" i="41"/>
  <c r="Z64" i="41"/>
  <c r="AB39" i="41"/>
  <c r="AI39" i="41"/>
  <c r="AF39" i="41"/>
  <c r="AK39" i="41"/>
  <c r="W39" i="41"/>
  <c r="AE39" i="41"/>
  <c r="AJ39" i="41"/>
  <c r="AH39" i="41"/>
  <c r="AM39" i="41"/>
  <c r="Y39" i="41"/>
  <c r="AC39" i="41"/>
  <c r="X39" i="41"/>
  <c r="AN39" i="41"/>
  <c r="AO39" i="41"/>
  <c r="AG39" i="41"/>
  <c r="AA39" i="41"/>
  <c r="AL39" i="41"/>
  <c r="Z39" i="41"/>
  <c r="AI72" i="41"/>
  <c r="AN72" i="41"/>
  <c r="W72" i="41"/>
  <c r="Y72" i="41"/>
  <c r="X72" i="41"/>
  <c r="AO72" i="41"/>
  <c r="AK72" i="41"/>
  <c r="AG72" i="41"/>
  <c r="AL72" i="41"/>
  <c r="AB72" i="41"/>
  <c r="AF72" i="41"/>
  <c r="AD72" i="41"/>
  <c r="AC72" i="41"/>
  <c r="AE72" i="41"/>
  <c r="Z72" i="41"/>
  <c r="AM72" i="41"/>
  <c r="AO69" i="41"/>
  <c r="AD69" i="41"/>
  <c r="Z69" i="41"/>
  <c r="AB69" i="41"/>
  <c r="AF69" i="41"/>
  <c r="AN44" i="41"/>
  <c r="AE44" i="41"/>
  <c r="Y44" i="41"/>
  <c r="Z44" i="41"/>
  <c r="AA44" i="41"/>
  <c r="AG44" i="41"/>
  <c r="AJ44" i="41"/>
  <c r="AC44" i="41"/>
  <c r="AI44" i="41"/>
  <c r="W44" i="41"/>
  <c r="AD44" i="41"/>
  <c r="AK44" i="41"/>
  <c r="AH44" i="41"/>
  <c r="AF44" i="41"/>
  <c r="AB44" i="41"/>
  <c r="AM44" i="41"/>
  <c r="AF19" i="41"/>
  <c r="AB19" i="41"/>
  <c r="Y19" i="41"/>
  <c r="AD19" i="41"/>
  <c r="AN19" i="41"/>
  <c r="AJ19" i="41"/>
  <c r="W19" i="41"/>
  <c r="X19" i="41"/>
  <c r="AE19" i="41"/>
  <c r="AO19" i="41"/>
  <c r="AK19" i="41"/>
  <c r="AI19" i="41"/>
  <c r="AG19" i="41"/>
  <c r="AM19" i="41"/>
  <c r="AI69" i="28"/>
  <c r="AH69" i="28"/>
  <c r="AJ69" i="28"/>
  <c r="AG69" i="28"/>
  <c r="AB69" i="28"/>
  <c r="AC69" i="28"/>
  <c r="Y69" i="28"/>
  <c r="Z69" i="28"/>
  <c r="AL69" i="28"/>
  <c r="AE69" i="28"/>
  <c r="AN69" i="28"/>
  <c r="W69" i="28"/>
  <c r="X69" i="28"/>
  <c r="AA81" i="28"/>
  <c r="AI81" i="28"/>
  <c r="AH81" i="28"/>
  <c r="AN81" i="28"/>
  <c r="X81" i="28"/>
  <c r="AJ81" i="28"/>
  <c r="AG81" i="28"/>
  <c r="AL81" i="28"/>
  <c r="Z81" i="28"/>
  <c r="AM81" i="28"/>
  <c r="AC81" i="28"/>
  <c r="W81" i="28"/>
  <c r="AD161" i="23"/>
  <c r="AB161" i="23"/>
  <c r="AC161" i="23"/>
  <c r="AK161" i="23"/>
  <c r="AF161" i="23"/>
  <c r="AO161" i="23"/>
  <c r="AA161" i="23"/>
  <c r="AL161" i="23"/>
  <c r="Y161" i="23"/>
  <c r="AI96" i="23"/>
  <c r="AA96" i="23"/>
  <c r="AB96" i="23"/>
  <c r="AH96" i="23"/>
  <c r="AB21" i="23"/>
  <c r="AL21" i="23"/>
  <c r="AH58" i="28"/>
  <c r="W58" i="28"/>
  <c r="AL58" i="28"/>
  <c r="AG58" i="28"/>
  <c r="AM58" i="28"/>
  <c r="AE58" i="28"/>
  <c r="AI58" i="28"/>
  <c r="AC58" i="28"/>
  <c r="AN58" i="28"/>
  <c r="Y58" i="28"/>
  <c r="X58" i="28"/>
  <c r="AO58" i="28"/>
  <c r="AM138" i="28"/>
  <c r="AC138" i="28"/>
  <c r="AO138" i="28"/>
  <c r="AM165" i="23"/>
  <c r="Z165" i="23"/>
  <c r="AG165" i="23"/>
  <c r="W165" i="23"/>
  <c r="AA165" i="23"/>
  <c r="AH165" i="23"/>
  <c r="Y165" i="23"/>
  <c r="AH4" i="23"/>
  <c r="AE4" i="23"/>
  <c r="AI4" i="23"/>
  <c r="AF4" i="23"/>
  <c r="AD4" i="23"/>
  <c r="AH141" i="28"/>
  <c r="AO141" i="28"/>
  <c r="AD141" i="28"/>
  <c r="X141" i="28"/>
  <c r="AA141" i="28"/>
  <c r="Y141" i="28"/>
  <c r="AC141" i="28"/>
  <c r="AN141" i="28"/>
  <c r="AB141" i="28"/>
  <c r="W141" i="28"/>
  <c r="AG141" i="28"/>
  <c r="AM142" i="28"/>
  <c r="AJ142" i="28"/>
  <c r="AB142" i="28"/>
  <c r="AF142" i="28"/>
  <c r="AA65" i="23"/>
  <c r="AE65" i="23"/>
  <c r="AG65" i="23"/>
  <c r="X65" i="23"/>
  <c r="AB65" i="23"/>
  <c r="AJ65" i="23"/>
  <c r="Y65" i="23"/>
  <c r="AC65" i="23"/>
  <c r="AO44" i="28"/>
  <c r="AC44" i="28"/>
  <c r="AK44" i="28"/>
  <c r="AM44" i="28"/>
  <c r="AN44" i="28"/>
  <c r="AF163" i="28"/>
  <c r="AE163" i="28"/>
  <c r="AM163" i="28"/>
  <c r="AL163" i="28"/>
  <c r="AO163" i="28"/>
  <c r="Y163" i="28"/>
  <c r="AA163" i="28"/>
  <c r="AB163" i="28"/>
  <c r="AG163" i="28"/>
  <c r="AN163" i="28"/>
  <c r="AD163" i="28"/>
  <c r="AH163" i="28"/>
  <c r="AI163" i="28"/>
  <c r="AN48" i="28"/>
  <c r="AD48" i="28"/>
  <c r="AH48" i="28"/>
  <c r="AL48" i="28"/>
  <c r="X48" i="28"/>
  <c r="Z48" i="28"/>
  <c r="AI48" i="28"/>
  <c r="AG48" i="28"/>
  <c r="AO20" i="23"/>
  <c r="AJ20" i="23"/>
  <c r="AE20" i="23"/>
  <c r="X20" i="23"/>
  <c r="AF20" i="23"/>
  <c r="AC20" i="23"/>
  <c r="W20" i="23"/>
  <c r="AA20" i="23"/>
  <c r="Z20" i="23"/>
  <c r="AI20" i="23"/>
  <c r="AK20" i="23"/>
  <c r="AB20" i="23"/>
  <c r="Z14" i="23"/>
  <c r="AK14" i="23"/>
  <c r="AN14" i="23"/>
  <c r="AN49" i="23"/>
  <c r="AD49" i="23"/>
  <c r="AH49" i="23"/>
  <c r="AA49" i="23"/>
  <c r="AC49" i="23"/>
  <c r="AJ49" i="23"/>
  <c r="W49" i="23"/>
  <c r="AG49" i="23"/>
  <c r="AI128" i="28"/>
  <c r="AO128" i="28"/>
  <c r="Y128" i="28"/>
  <c r="AL128" i="28"/>
  <c r="X128" i="28"/>
  <c r="AG128" i="28"/>
  <c r="AE134" i="23"/>
  <c r="Z134" i="23"/>
  <c r="AC134" i="23"/>
  <c r="AK134" i="23"/>
  <c r="W134" i="23"/>
  <c r="AB134" i="23"/>
  <c r="AA134" i="23"/>
  <c r="AM134" i="23"/>
  <c r="AL134" i="23"/>
  <c r="AH134" i="23"/>
  <c r="AJ51" i="23"/>
  <c r="AE51" i="23"/>
  <c r="AG51" i="23"/>
  <c r="W51" i="23"/>
  <c r="AD51" i="23"/>
  <c r="Z51" i="23"/>
  <c r="AC137" i="28"/>
  <c r="AL137" i="28"/>
  <c r="AB137" i="28"/>
  <c r="AJ137" i="28"/>
  <c r="W137" i="28"/>
  <c r="Z137" i="28"/>
  <c r="AG137" i="28"/>
  <c r="AH137" i="28"/>
  <c r="AL79" i="28"/>
  <c r="AN79" i="28"/>
  <c r="AF79" i="28"/>
  <c r="AK79" i="28"/>
  <c r="W79" i="28"/>
  <c r="AK45" i="40"/>
  <c r="AJ45" i="40"/>
  <c r="AE29" i="40"/>
  <c r="AM45" i="40"/>
  <c r="AC29" i="40"/>
  <c r="AI29" i="40"/>
  <c r="AI142" i="28"/>
  <c r="AH29" i="40"/>
  <c r="X131" i="28"/>
  <c r="W45" i="40"/>
  <c r="AM20" i="23"/>
  <c r="AG44" i="28"/>
  <c r="AG138" i="28"/>
  <c r="AM12" i="28"/>
  <c r="AL65" i="23"/>
  <c r="AN65" i="23"/>
  <c r="AD7" i="23"/>
  <c r="AD131" i="28"/>
  <c r="AG14" i="23"/>
  <c r="AB14" i="23"/>
  <c r="AE142" i="28"/>
  <c r="AA32" i="23"/>
  <c r="AF81" i="28"/>
  <c r="AJ64" i="23"/>
  <c r="AO49" i="23"/>
  <c r="AF49" i="23"/>
  <c r="Y49" i="23"/>
  <c r="AO17" i="28"/>
  <c r="X44" i="28"/>
  <c r="AA172" i="23"/>
  <c r="AM17" i="28"/>
  <c r="AH44" i="28"/>
  <c r="AN165" i="23"/>
  <c r="AO134" i="23"/>
  <c r="Z32" i="23"/>
  <c r="Y96" i="23"/>
  <c r="AC79" i="28"/>
  <c r="AD69" i="28"/>
  <c r="AM51" i="23"/>
  <c r="AB34" i="23"/>
  <c r="AF34" i="23"/>
  <c r="Y34" i="23"/>
  <c r="AD105" i="28"/>
  <c r="W48" i="28"/>
  <c r="AK172" i="23"/>
  <c r="AE128" i="28"/>
  <c r="AN128" i="28"/>
  <c r="AA138" i="28"/>
  <c r="AH14" i="23"/>
  <c r="AE95" i="23"/>
  <c r="X96" i="23"/>
  <c r="AG21" i="23"/>
  <c r="Y21" i="23"/>
  <c r="AC21" i="23"/>
  <c r="AB138" i="28"/>
  <c r="AM4" i="23"/>
  <c r="AO48" i="28"/>
  <c r="AG170" i="28"/>
  <c r="AJ163" i="28"/>
  <c r="Y137" i="28"/>
  <c r="W142" i="28"/>
  <c r="Z141" i="28"/>
  <c r="AG79" i="28"/>
  <c r="AI141" i="28"/>
  <c r="AK137" i="28"/>
  <c r="AH20" i="23"/>
  <c r="AL20" i="23"/>
  <c r="Z65" i="23"/>
  <c r="AL51" i="23"/>
  <c r="AK165" i="23"/>
  <c r="AE40" i="41"/>
  <c r="AM66" i="40"/>
  <c r="AC166" i="41"/>
  <c r="AI82" i="40"/>
  <c r="AE66" i="40"/>
  <c r="AK82" i="42"/>
  <c r="W45" i="41"/>
  <c r="Y124" i="40"/>
  <c r="AE132" i="41"/>
  <c r="AH146" i="42"/>
  <c r="AI32" i="41"/>
  <c r="AN126" i="42"/>
  <c r="AL89" i="41"/>
  <c r="AH19" i="41"/>
  <c r="AC43" i="40"/>
  <c r="AM62" i="42"/>
  <c r="AH72" i="41"/>
  <c r="AC24" i="41"/>
  <c r="AE104" i="42"/>
  <c r="Z81" i="42"/>
  <c r="AL28" i="41"/>
  <c r="W37" i="41"/>
  <c r="AO99" i="41"/>
  <c r="AH40" i="41"/>
  <c r="AE45" i="40"/>
  <c r="AI105" i="28"/>
  <c r="Y29" i="40"/>
  <c r="AM29" i="40"/>
  <c r="AC4" i="23"/>
  <c r="AO4" i="23"/>
  <c r="AB29" i="40"/>
  <c r="AL16" i="23"/>
  <c r="Z29" i="40"/>
  <c r="AH34" i="23"/>
  <c r="AM65" i="23"/>
  <c r="AK138" i="28"/>
  <c r="AA29" i="40"/>
  <c r="X17" i="28"/>
  <c r="AM172" i="23"/>
  <c r="Y81" i="28"/>
  <c r="AH17" i="28"/>
  <c r="AD165" i="23"/>
  <c r="AO21" i="23"/>
  <c r="AH45" i="40"/>
  <c r="AI44" i="28"/>
  <c r="AD138" i="28"/>
  <c r="W65" i="23"/>
  <c r="AA14" i="23"/>
  <c r="AF14" i="23"/>
  <c r="AJ141" i="28"/>
  <c r="AG172" i="23"/>
  <c r="AO165" i="23"/>
  <c r="AB172" i="23"/>
  <c r="AD81" i="28"/>
  <c r="AF129" i="28"/>
  <c r="AF29" i="40"/>
  <c r="AK49" i="23"/>
  <c r="Z49" i="23"/>
  <c r="AF17" i="28"/>
  <c r="AC17" i="28"/>
  <c r="AB165" i="23"/>
  <c r="AJ134" i="23"/>
  <c r="W96" i="23"/>
  <c r="AL96" i="23"/>
  <c r="AD79" i="28"/>
  <c r="AF69" i="28"/>
  <c r="AK51" i="23"/>
  <c r="AJ34" i="23"/>
  <c r="X34" i="23"/>
  <c r="AI34" i="23"/>
  <c r="AA48" i="28"/>
  <c r="AE105" i="28"/>
  <c r="AJ105" i="28"/>
  <c r="AC48" i="28"/>
  <c r="Z128" i="28"/>
  <c r="W128" i="28"/>
  <c r="AH138" i="28"/>
  <c r="AE14" i="23"/>
  <c r="AG96" i="23"/>
  <c r="AK96" i="23"/>
  <c r="AF138" i="28"/>
  <c r="AB51" i="23"/>
  <c r="AE21" i="23"/>
  <c r="AE48" i="28"/>
  <c r="AK81" i="28"/>
  <c r="AJ96" i="23"/>
  <c r="AA142" i="28"/>
  <c r="AL142" i="28"/>
  <c r="AO79" i="28"/>
  <c r="AI79" i="28"/>
  <c r="AM79" i="28"/>
  <c r="AL141" i="28"/>
  <c r="AI137" i="28"/>
  <c r="AF134" i="23"/>
  <c r="AD58" i="28"/>
  <c r="AA4" i="23"/>
  <c r="AJ138" i="28"/>
  <c r="AF51" i="23"/>
  <c r="X165" i="23"/>
  <c r="AD66" i="40"/>
  <c r="AO57" i="42"/>
  <c r="W152" i="42"/>
  <c r="AI12" i="41"/>
  <c r="AG109" i="42"/>
  <c r="AL45" i="41"/>
  <c r="AI15" i="42"/>
  <c r="AB61" i="42"/>
  <c r="AL83" i="40"/>
  <c r="AL126" i="42"/>
  <c r="AO102" i="42"/>
  <c r="AA3" i="41"/>
  <c r="AH162" i="40"/>
  <c r="Z19" i="41"/>
  <c r="AM7" i="41"/>
  <c r="AE57" i="42"/>
  <c r="Z66" i="40"/>
  <c r="AA61" i="41"/>
  <c r="Z167" i="42"/>
  <c r="AE26" i="42"/>
  <c r="W146" i="42"/>
  <c r="AH11" i="41"/>
  <c r="AN99" i="41"/>
  <c r="AC132" i="40"/>
  <c r="X28" i="41"/>
  <c r="X57" i="41"/>
  <c r="AE18" i="42"/>
  <c r="AI16" i="42"/>
  <c r="AJ12" i="41"/>
  <c r="AJ72" i="41"/>
  <c r="AA175" i="40"/>
  <c r="AH62" i="42"/>
  <c r="AD45" i="40"/>
  <c r="AC105" i="28"/>
  <c r="AK105" i="28"/>
  <c r="AK29" i="40"/>
  <c r="W4" i="23"/>
  <c r="AN29" i="40"/>
  <c r="AO69" i="28"/>
  <c r="Y17" i="28"/>
  <c r="W21" i="23"/>
  <c r="AC34" i="23"/>
  <c r="AO96" i="23"/>
  <c r="Y20" i="23"/>
  <c r="AJ165" i="23"/>
  <c r="AA58" i="28"/>
  <c r="AE165" i="23"/>
  <c r="AJ29" i="40"/>
  <c r="AL44" i="28"/>
  <c r="X138" i="28"/>
  <c r="AH65" i="23"/>
  <c r="AD14" i="23"/>
  <c r="AC14" i="23"/>
  <c r="AK141" i="28"/>
  <c r="W172" i="23"/>
  <c r="AB81" i="28"/>
  <c r="AA51" i="23"/>
  <c r="AE49" i="23"/>
  <c r="AL49" i="23"/>
  <c r="AA17" i="28"/>
  <c r="AA44" i="28"/>
  <c r="AF105" i="23"/>
  <c r="AN6" i="23"/>
  <c r="Y134" i="23"/>
  <c r="AB17" i="28"/>
  <c r="AH142" i="28"/>
  <c r="AN96" i="23"/>
  <c r="AF96" i="23"/>
  <c r="AJ79" i="28"/>
  <c r="AM32" i="23"/>
  <c r="AK69" i="28"/>
  <c r="AN34" i="23"/>
  <c r="W34" i="23"/>
  <c r="AD34" i="23"/>
  <c r="AF105" i="28"/>
  <c r="AM105" i="28"/>
  <c r="Y48" i="28"/>
  <c r="AC61" i="28"/>
  <c r="AA128" i="28"/>
  <c r="AH128" i="28"/>
  <c r="Z138" i="28"/>
  <c r="AD96" i="23"/>
  <c r="X21" i="23"/>
  <c r="AN21" i="23"/>
  <c r="AB128" i="28"/>
  <c r="AB49" i="23"/>
  <c r="AO81" i="28"/>
  <c r="AC96" i="23"/>
  <c r="AD65" i="23"/>
  <c r="Y142" i="28"/>
  <c r="AO137" i="28"/>
  <c r="AA79" i="28"/>
  <c r="X134" i="23"/>
  <c r="Z21" i="23"/>
  <c r="AD134" i="23"/>
  <c r="AK128" i="28"/>
  <c r="AK4" i="23"/>
  <c r="AI138" i="28"/>
  <c r="AB172" i="40"/>
  <c r="AD34" i="40"/>
  <c r="AA119" i="41"/>
  <c r="X66" i="40"/>
  <c r="AI149" i="40"/>
  <c r="AL5" i="42"/>
  <c r="AL84" i="42"/>
  <c r="AE109" i="42"/>
  <c r="AD124" i="40"/>
  <c r="AH99" i="41"/>
  <c r="AE95" i="40"/>
  <c r="AD102" i="42"/>
  <c r="AK3" i="41"/>
  <c r="Z162" i="40"/>
  <c r="AL58" i="42"/>
  <c r="AC144" i="41"/>
  <c r="AF48" i="42"/>
  <c r="AD39" i="41"/>
  <c r="AD98" i="41"/>
  <c r="AN167" i="42"/>
  <c r="W156" i="42"/>
  <c r="AO146" i="42"/>
  <c r="AA80" i="40"/>
  <c r="AM61" i="42"/>
  <c r="AM11" i="42"/>
  <c r="AK99" i="42"/>
  <c r="AO98" i="41"/>
  <c r="W53" i="41"/>
  <c r="AJ82" i="42"/>
  <c r="W162" i="40"/>
  <c r="AC123" i="42"/>
  <c r="AD29" i="42"/>
  <c r="AM171" i="42"/>
  <c r="Y171" i="42"/>
  <c r="AJ171" i="42"/>
  <c r="AH8" i="42"/>
  <c r="AD8" i="42"/>
  <c r="Z8" i="42"/>
  <c r="AJ8" i="42"/>
  <c r="AJ134" i="42"/>
  <c r="Y134" i="42"/>
  <c r="AJ65" i="42"/>
  <c r="W65" i="42"/>
  <c r="AK65" i="42"/>
  <c r="AM65" i="42"/>
  <c r="AI115" i="42"/>
  <c r="AN115" i="42"/>
  <c r="AO115" i="42"/>
  <c r="AB130" i="42"/>
  <c r="X130" i="42"/>
  <c r="AC130" i="42"/>
  <c r="W130" i="42"/>
  <c r="AJ130" i="42"/>
  <c r="AA177" i="42"/>
  <c r="AH177" i="42"/>
  <c r="AK177" i="42"/>
  <c r="AN177" i="42"/>
  <c r="AB177" i="42"/>
  <c r="AM177" i="42"/>
  <c r="X177" i="42"/>
  <c r="AE177" i="42"/>
  <c r="Z89" i="42"/>
  <c r="AF89" i="42"/>
  <c r="W89" i="42"/>
  <c r="X89" i="42"/>
  <c r="AN89" i="42"/>
  <c r="AE89" i="42"/>
  <c r="X50" i="42"/>
  <c r="AA50" i="42"/>
  <c r="AI50" i="42"/>
  <c r="AG50" i="42"/>
  <c r="AB138" i="42"/>
  <c r="AJ138" i="42"/>
  <c r="AH138" i="42"/>
  <c r="AI138" i="42"/>
  <c r="AE138" i="42"/>
  <c r="Z138" i="42"/>
  <c r="Y138" i="42"/>
  <c r="W99" i="40"/>
  <c r="X99" i="40"/>
  <c r="W4" i="40"/>
  <c r="AD4" i="40"/>
  <c r="AO4" i="40"/>
  <c r="AH4" i="40"/>
  <c r="AG117" i="40"/>
  <c r="Y117" i="40"/>
  <c r="AL117" i="40"/>
  <c r="AO117" i="40"/>
  <c r="AD117" i="40"/>
  <c r="AK117" i="40"/>
  <c r="AA8" i="40"/>
  <c r="AK8" i="40"/>
  <c r="AJ8" i="40"/>
  <c r="AN8" i="40"/>
  <c r="Z8" i="40"/>
  <c r="W168" i="40"/>
  <c r="AF168" i="40"/>
  <c r="AF84" i="40"/>
  <c r="AO84" i="40"/>
  <c r="AN84" i="40"/>
  <c r="AL47" i="42"/>
  <c r="AN47" i="42"/>
  <c r="AB28" i="42"/>
  <c r="AH28" i="42"/>
  <c r="AJ28" i="42"/>
  <c r="Y28" i="42"/>
  <c r="AI28" i="42"/>
  <c r="AC28" i="42"/>
  <c r="AG42" i="42"/>
  <c r="AC42" i="42"/>
  <c r="X42" i="42"/>
  <c r="AF42" i="42"/>
  <c r="AM42" i="42"/>
  <c r="W12" i="42"/>
  <c r="AA12" i="42"/>
  <c r="AM12" i="42"/>
  <c r="AL12" i="42"/>
  <c r="X12" i="42"/>
  <c r="AK12" i="42"/>
  <c r="Z12" i="42"/>
  <c r="AD12" i="42"/>
  <c r="AD103" i="42"/>
  <c r="AG103" i="42"/>
  <c r="AM103" i="42"/>
  <c r="AO103" i="42"/>
  <c r="AA2" i="42"/>
  <c r="Z2" i="42"/>
  <c r="AF2" i="42"/>
  <c r="AJ70" i="42"/>
  <c r="AA70" i="42"/>
  <c r="AB70" i="42"/>
  <c r="AN70" i="42"/>
  <c r="AB79" i="42"/>
  <c r="W79" i="42"/>
  <c r="AC79" i="42"/>
  <c r="X79" i="42"/>
  <c r="Y120" i="42"/>
  <c r="AE120" i="42"/>
  <c r="Z120" i="42"/>
  <c r="AD91" i="40"/>
  <c r="AO91" i="40"/>
  <c r="AJ91" i="40"/>
  <c r="Z34" i="42"/>
  <c r="W34" i="42"/>
  <c r="AB112" i="42"/>
  <c r="AE112" i="42"/>
  <c r="AD40" i="42"/>
  <c r="AN40" i="42"/>
  <c r="AO40" i="42"/>
  <c r="AI40" i="42"/>
  <c r="AA90" i="42"/>
  <c r="W90" i="42"/>
  <c r="AL90" i="42"/>
  <c r="AM90" i="42"/>
  <c r="AF90" i="42"/>
  <c r="X93" i="42"/>
  <c r="AL93" i="42"/>
  <c r="AE93" i="42"/>
  <c r="AK93" i="42"/>
  <c r="AA93" i="42"/>
  <c r="AB49" i="42"/>
  <c r="AC49" i="42"/>
  <c r="AO49" i="42"/>
  <c r="W49" i="42"/>
  <c r="AM49" i="42"/>
  <c r="Y96" i="42"/>
  <c r="Z96" i="42"/>
  <c r="AC96" i="42"/>
  <c r="X174" i="42"/>
  <c r="AJ174" i="42"/>
  <c r="AD174" i="42"/>
  <c r="AL174" i="42"/>
  <c r="AF174" i="42"/>
  <c r="AB174" i="42"/>
  <c r="AE174" i="42"/>
  <c r="X166" i="42"/>
  <c r="AD166" i="42"/>
  <c r="AF166" i="42"/>
  <c r="AK166" i="42"/>
  <c r="AC166" i="42"/>
  <c r="AN137" i="42"/>
  <c r="X137" i="42"/>
  <c r="AD137" i="42"/>
  <c r="AA137" i="42"/>
  <c r="AO137" i="42"/>
  <c r="AM137" i="42"/>
  <c r="AB137" i="42"/>
  <c r="Z171" i="40"/>
  <c r="AH171" i="40"/>
  <c r="AD171" i="40"/>
  <c r="Y171" i="40"/>
  <c r="AI171" i="40"/>
  <c r="AJ171" i="40"/>
  <c r="AF112" i="40"/>
  <c r="Z112" i="40"/>
  <c r="AN112" i="40"/>
  <c r="AC112" i="40"/>
  <c r="AM112" i="40"/>
  <c r="Y112" i="40"/>
  <c r="Y21" i="40"/>
  <c r="AM21" i="40"/>
  <c r="AA131" i="40"/>
  <c r="AO131" i="40"/>
  <c r="AE131" i="40"/>
  <c r="W131" i="40"/>
  <c r="AM131" i="40"/>
  <c r="AI103" i="40"/>
  <c r="X103" i="40"/>
  <c r="AL103" i="40"/>
  <c r="AJ103" i="40"/>
  <c r="AO103" i="40"/>
  <c r="Z103" i="40"/>
  <c r="AA103" i="40"/>
  <c r="AH132" i="42"/>
  <c r="AJ132" i="42"/>
  <c r="AG132" i="42"/>
  <c r="X132" i="42"/>
  <c r="AO132" i="42"/>
  <c r="Y13" i="42"/>
  <c r="AD13" i="42"/>
  <c r="AF13" i="42"/>
  <c r="AK13" i="42"/>
  <c r="AH13" i="42"/>
  <c r="AN74" i="42"/>
  <c r="AH74" i="42"/>
  <c r="AF6" i="42"/>
  <c r="AJ6" i="42"/>
  <c r="AG6" i="42"/>
  <c r="AA6" i="42"/>
  <c r="AM6" i="42"/>
  <c r="AE6" i="42"/>
  <c r="W6" i="42"/>
  <c r="AD6" i="42"/>
  <c r="AB6" i="42"/>
  <c r="AK45" i="42"/>
  <c r="AE45" i="42"/>
  <c r="AA45" i="42"/>
  <c r="AL45" i="42"/>
  <c r="AM45" i="42"/>
  <c r="AL149" i="42"/>
  <c r="AJ149" i="42"/>
  <c r="AM149" i="42"/>
  <c r="AB149" i="42"/>
  <c r="AB162" i="42"/>
  <c r="AG162" i="42"/>
  <c r="AM162" i="42"/>
  <c r="AL162" i="42"/>
  <c r="AD162" i="42"/>
  <c r="AA162" i="42"/>
  <c r="AF162" i="42"/>
  <c r="Z162" i="42"/>
  <c r="AN162" i="42"/>
  <c r="W162" i="42"/>
  <c r="AH162" i="42"/>
  <c r="AC162" i="42"/>
  <c r="AE162" i="42"/>
  <c r="AK162" i="42"/>
  <c r="AI63" i="42"/>
  <c r="AM63" i="42"/>
  <c r="AA63" i="42"/>
  <c r="Z63" i="42"/>
  <c r="AB63" i="42"/>
  <c r="AH63" i="42"/>
  <c r="AF63" i="42"/>
  <c r="W63" i="42"/>
  <c r="AD63" i="42"/>
  <c r="AD44" i="42"/>
  <c r="AE44" i="42"/>
  <c r="AF44" i="42"/>
  <c r="Z44" i="42"/>
  <c r="AI44" i="42"/>
  <c r="AN44" i="42"/>
  <c r="X44" i="42"/>
  <c r="AH35" i="42"/>
  <c r="AA35" i="42"/>
  <c r="W35" i="42"/>
  <c r="X35" i="42"/>
  <c r="AJ35" i="42"/>
  <c r="AO35" i="42"/>
  <c r="AM35" i="42"/>
  <c r="Y35" i="42"/>
  <c r="AN35" i="42"/>
  <c r="Z140" i="42"/>
  <c r="AJ140" i="42"/>
  <c r="AE157" i="40"/>
  <c r="AL157" i="40"/>
  <c r="AB157" i="40"/>
  <c r="AJ153" i="40"/>
  <c r="AK153" i="40"/>
  <c r="AA153" i="40"/>
  <c r="AG153" i="40"/>
  <c r="AF153" i="40"/>
  <c r="AL129" i="40"/>
  <c r="AI129" i="40"/>
  <c r="W129" i="40"/>
  <c r="W18" i="40"/>
  <c r="AN18" i="40"/>
  <c r="AG18" i="40"/>
  <c r="AB18" i="40"/>
  <c r="AK18" i="40"/>
  <c r="AC15" i="40"/>
  <c r="AF15" i="40"/>
  <c r="AD15" i="40"/>
  <c r="X63" i="40"/>
  <c r="AF63" i="40"/>
  <c r="AA63" i="40"/>
  <c r="AM42" i="40"/>
  <c r="AL42" i="40"/>
  <c r="AF42" i="40"/>
  <c r="AF140" i="40"/>
  <c r="AN140" i="40"/>
  <c r="AC140" i="40"/>
  <c r="AB154" i="41"/>
  <c r="AA154" i="41"/>
  <c r="AF154" i="41"/>
  <c r="AB86" i="41"/>
  <c r="AL86" i="41"/>
  <c r="X86" i="41"/>
  <c r="W86" i="41"/>
  <c r="Y86" i="41"/>
  <c r="AI86" i="41"/>
  <c r="Z111" i="41"/>
  <c r="AL111" i="41"/>
  <c r="AC111" i="41"/>
  <c r="AK9" i="41"/>
  <c r="AL9" i="41"/>
  <c r="AH9" i="41"/>
  <c r="AK122" i="41"/>
  <c r="AI122" i="41"/>
  <c r="AJ122" i="41"/>
  <c r="AE122" i="41"/>
  <c r="AB122" i="41"/>
  <c r="W42" i="41"/>
  <c r="AF42" i="41"/>
  <c r="AO42" i="41"/>
  <c r="Z42" i="41"/>
  <c r="AB42" i="41"/>
  <c r="AE42" i="41"/>
  <c r="X42" i="41"/>
  <c r="AJ42" i="41"/>
  <c r="AK127" i="41"/>
  <c r="W127" i="41"/>
  <c r="AN127" i="41"/>
  <c r="AB127" i="41"/>
  <c r="AA127" i="41"/>
  <c r="AD130" i="41"/>
  <c r="X130" i="41"/>
  <c r="AN130" i="41"/>
  <c r="AL130" i="41"/>
  <c r="Y130" i="41"/>
  <c r="AG130" i="41"/>
  <c r="AI130" i="41"/>
  <c r="AA62" i="41"/>
  <c r="AG62" i="41"/>
  <c r="AF62" i="41"/>
  <c r="W62" i="41"/>
  <c r="AN62" i="41"/>
  <c r="AN65" i="42"/>
  <c r="AO42" i="42"/>
  <c r="AI70" i="42"/>
  <c r="AF177" i="42"/>
  <c r="AJ117" i="40"/>
  <c r="AE117" i="40"/>
  <c r="AG12" i="42"/>
  <c r="AI12" i="42"/>
  <c r="Y8" i="42"/>
  <c r="AE8" i="40"/>
  <c r="Y34" i="42"/>
  <c r="AB45" i="42"/>
  <c r="AH96" i="42"/>
  <c r="AJ177" i="42"/>
  <c r="AF117" i="40"/>
  <c r="AN117" i="40"/>
  <c r="AB115" i="42"/>
  <c r="AO50" i="42"/>
  <c r="AC103" i="42"/>
  <c r="AJ50" i="42"/>
  <c r="AD50" i="42"/>
  <c r="AA132" i="42"/>
  <c r="Y12" i="42"/>
  <c r="AF3" i="23"/>
  <c r="AM3" i="23"/>
  <c r="X3" i="23"/>
  <c r="AA3" i="23"/>
  <c r="W66" i="28"/>
  <c r="Z66" i="28"/>
  <c r="AL66" i="28"/>
  <c r="AD66" i="28"/>
  <c r="AN66" i="28"/>
  <c r="AD69" i="23"/>
  <c r="AO69" i="23"/>
  <c r="AG69" i="23"/>
  <c r="W69" i="23"/>
  <c r="AI69" i="23"/>
  <c r="Z69" i="23"/>
  <c r="AJ69" i="23"/>
  <c r="AC69" i="23"/>
  <c r="AL69" i="23"/>
  <c r="Y69" i="23"/>
  <c r="AB69" i="23"/>
  <c r="AJ121" i="23"/>
  <c r="AC121" i="23"/>
  <c r="AA119" i="28"/>
  <c r="AD119" i="28"/>
  <c r="X119" i="28"/>
  <c r="AL75" i="28"/>
  <c r="AF75" i="28"/>
  <c r="AJ100" i="40"/>
  <c r="AK100" i="40"/>
  <c r="AD7" i="40"/>
  <c r="AH7" i="40"/>
  <c r="AN7" i="40"/>
  <c r="Z7" i="40"/>
  <c r="AK7" i="40"/>
  <c r="AG7" i="40"/>
  <c r="AI7" i="40"/>
  <c r="AA7" i="40"/>
  <c r="AK89" i="40"/>
  <c r="Y89" i="40"/>
  <c r="AM89" i="40"/>
  <c r="AL89" i="40"/>
  <c r="AN89" i="40"/>
  <c r="AH89" i="40"/>
  <c r="AF89" i="40"/>
  <c r="AD89" i="40"/>
  <c r="AE89" i="40"/>
  <c r="Z89" i="40"/>
  <c r="X89" i="40"/>
  <c r="AG89" i="40"/>
  <c r="AF6" i="40"/>
  <c r="AB6" i="40"/>
  <c r="AG6" i="40"/>
  <c r="AM6" i="40"/>
  <c r="Z6" i="40"/>
  <c r="AN6" i="40"/>
  <c r="AL6" i="40"/>
  <c r="W6" i="40"/>
  <c r="AI6" i="40"/>
  <c r="AJ6" i="40"/>
  <c r="AA6" i="40"/>
  <c r="AE56" i="40"/>
  <c r="AN56" i="40"/>
  <c r="AL56" i="40"/>
  <c r="W56" i="40"/>
  <c r="AM56" i="40"/>
  <c r="AM174" i="41"/>
  <c r="W174" i="41"/>
  <c r="AH174" i="41"/>
  <c r="AK174" i="41"/>
  <c r="AG174" i="41"/>
  <c r="AL174" i="41"/>
  <c r="AE102" i="41"/>
  <c r="AM102" i="41"/>
  <c r="Z113" i="41"/>
  <c r="AM113" i="41"/>
  <c r="AA113" i="41"/>
  <c r="AE113" i="41"/>
  <c r="AL113" i="41"/>
  <c r="AI113" i="41"/>
  <c r="AO113" i="41"/>
  <c r="Y113" i="41"/>
  <c r="AJ113" i="41"/>
  <c r="AD113" i="41"/>
  <c r="AB113" i="41"/>
  <c r="W113" i="41"/>
  <c r="X113" i="41"/>
  <c r="AF113" i="41"/>
  <c r="AC113" i="41"/>
  <c r="AJ142" i="41"/>
  <c r="AL142" i="41"/>
  <c r="AG142" i="41"/>
  <c r="Z142" i="41"/>
  <c r="AB142" i="41"/>
  <c r="AH142" i="41"/>
  <c r="AN142" i="41"/>
  <c r="AC142" i="41"/>
  <c r="AO142" i="41"/>
  <c r="Y74" i="41"/>
  <c r="W74" i="41"/>
  <c r="AM74" i="41"/>
  <c r="AE74" i="41"/>
  <c r="AD74" i="41"/>
  <c r="AL74" i="41"/>
  <c r="Z74" i="41"/>
  <c r="AH74" i="41"/>
  <c r="AA74" i="41"/>
  <c r="AO74" i="41"/>
  <c r="AN74" i="41"/>
  <c r="W161" i="41"/>
  <c r="AB161" i="41"/>
  <c r="AC161" i="41"/>
  <c r="AD161" i="41"/>
  <c r="AN161" i="41"/>
  <c r="Z161" i="41"/>
  <c r="AJ161" i="41"/>
  <c r="AA161" i="41"/>
  <c r="AL161" i="41"/>
  <c r="AD95" i="41"/>
  <c r="X95" i="41"/>
  <c r="AC95" i="41"/>
  <c r="Z95" i="41"/>
  <c r="AM150" i="41"/>
  <c r="AN150" i="41"/>
  <c r="Y150" i="41"/>
  <c r="AK150" i="41"/>
  <c r="AA150" i="41"/>
  <c r="AC150" i="41"/>
  <c r="AL150" i="41"/>
  <c r="AG150" i="41"/>
  <c r="AE150" i="41"/>
  <c r="Z78" i="41"/>
  <c r="AN78" i="41"/>
  <c r="AJ78" i="41"/>
  <c r="AI78" i="41"/>
  <c r="AH78" i="41"/>
  <c r="AK78" i="41"/>
  <c r="AH10" i="41"/>
  <c r="Z10" i="41"/>
  <c r="X10" i="41"/>
  <c r="AJ10" i="41"/>
  <c r="AE10" i="41"/>
  <c r="AG10" i="41"/>
  <c r="AB10" i="41"/>
  <c r="AI10" i="41"/>
  <c r="AF10" i="41"/>
  <c r="AM10" i="41"/>
  <c r="AN10" i="41"/>
  <c r="AL48" i="40"/>
  <c r="AD48" i="40"/>
  <c r="AC48" i="40"/>
  <c r="AH48" i="40"/>
  <c r="AM48" i="40"/>
  <c r="AF48" i="40"/>
  <c r="AI48" i="40"/>
  <c r="AE48" i="40"/>
  <c r="Z48" i="40"/>
  <c r="AB48" i="40"/>
  <c r="AG48" i="40"/>
  <c r="X48" i="40"/>
  <c r="AA48" i="40"/>
  <c r="AO48" i="40"/>
  <c r="AK48" i="40"/>
  <c r="Z141" i="40"/>
  <c r="AM141" i="40"/>
  <c r="AC141" i="40"/>
  <c r="W141" i="40"/>
  <c r="AJ141" i="40"/>
  <c r="X141" i="40"/>
  <c r="AH141" i="40"/>
  <c r="AI141" i="40"/>
  <c r="AA141" i="40"/>
  <c r="AO141" i="40"/>
  <c r="AD141" i="40"/>
  <c r="AB141" i="40"/>
  <c r="AG141" i="40"/>
  <c r="AK141" i="40"/>
  <c r="AN76" i="40"/>
  <c r="X76" i="40"/>
  <c r="AJ76" i="40"/>
  <c r="AD76" i="40"/>
  <c r="AE76" i="40"/>
  <c r="Y76" i="40"/>
  <c r="AC76" i="40"/>
  <c r="AG76" i="40"/>
  <c r="AK76" i="40"/>
  <c r="AO76" i="40"/>
  <c r="AM76" i="40"/>
  <c r="X104" i="40"/>
  <c r="Y104" i="40"/>
  <c r="AK104" i="40"/>
  <c r="AM104" i="40"/>
  <c r="AB52" i="40"/>
  <c r="AH52" i="40"/>
  <c r="W52" i="40"/>
  <c r="Z52" i="40"/>
  <c r="AL52" i="40"/>
  <c r="AD93" i="41"/>
  <c r="AI93" i="41"/>
  <c r="AB93" i="41"/>
  <c r="AN93" i="41"/>
  <c r="Z93" i="41"/>
  <c r="AO93" i="41"/>
  <c r="AC93" i="41"/>
  <c r="AH93" i="41"/>
  <c r="Y93" i="41"/>
  <c r="AK93" i="41"/>
  <c r="AM93" i="41"/>
  <c r="AG93" i="41"/>
  <c r="W93" i="41"/>
  <c r="AA93" i="41"/>
  <c r="Y68" i="41"/>
  <c r="AG68" i="41"/>
  <c r="W68" i="41"/>
  <c r="AA68" i="41"/>
  <c r="AN68" i="41"/>
  <c r="AI68" i="41"/>
  <c r="AB68" i="41"/>
  <c r="X68" i="41"/>
  <c r="Z68" i="41"/>
  <c r="AL68" i="41"/>
  <c r="AJ68" i="41"/>
  <c r="AF68" i="41"/>
  <c r="AH68" i="41"/>
  <c r="AK68" i="41"/>
  <c r="AO68" i="41"/>
  <c r="AD68" i="41"/>
  <c r="AE68" i="41"/>
  <c r="AD43" i="41"/>
  <c r="AH43" i="41"/>
  <c r="AI43" i="41"/>
  <c r="AM56" i="41"/>
  <c r="AG56" i="41"/>
  <c r="AH105" i="41"/>
  <c r="AN105" i="41"/>
  <c r="AL105" i="41"/>
  <c r="Y105" i="41"/>
  <c r="AM105" i="41"/>
  <c r="AJ105" i="41"/>
  <c r="AD105" i="41"/>
  <c r="AI55" i="41"/>
  <c r="AH55" i="41"/>
  <c r="AF104" i="41"/>
  <c r="AH104" i="41"/>
  <c r="AA104" i="41"/>
  <c r="AI104" i="41"/>
  <c r="AL104" i="41"/>
  <c r="X104" i="41"/>
  <c r="AD104" i="41"/>
  <c r="Z104" i="41"/>
  <c r="AJ104" i="41"/>
  <c r="AO104" i="41"/>
  <c r="AN85" i="41"/>
  <c r="AH85" i="41"/>
  <c r="AO85" i="41"/>
  <c r="AA85" i="41"/>
  <c r="AG85" i="41"/>
  <c r="AI85" i="41"/>
  <c r="Z60" i="41"/>
  <c r="AA60" i="41"/>
  <c r="AK60" i="41"/>
  <c r="AF60" i="41"/>
  <c r="AE60" i="41"/>
  <c r="Y60" i="41"/>
  <c r="AI60" i="41"/>
  <c r="AO60" i="41"/>
  <c r="AD60" i="41"/>
  <c r="W60" i="41"/>
  <c r="AM60" i="41"/>
  <c r="AJ60" i="41"/>
  <c r="AL60" i="41"/>
  <c r="AG60" i="41"/>
  <c r="AC60" i="41"/>
  <c r="X60" i="41"/>
  <c r="AN35" i="41"/>
  <c r="AE35" i="41"/>
  <c r="AM39" i="40"/>
  <c r="AI39" i="40"/>
  <c r="AC47" i="40"/>
  <c r="AF47" i="40"/>
  <c r="AO47" i="40"/>
  <c r="AB47" i="40"/>
  <c r="AH101" i="40"/>
  <c r="AJ101" i="40"/>
  <c r="AE101" i="40"/>
  <c r="Z101" i="40"/>
  <c r="AA101" i="40"/>
  <c r="AK101" i="40"/>
  <c r="AI101" i="40"/>
  <c r="AB101" i="40"/>
  <c r="AM101" i="40"/>
  <c r="W101" i="40"/>
  <c r="AL101" i="40"/>
  <c r="AD101" i="40"/>
  <c r="AN101" i="40"/>
  <c r="AG101" i="40"/>
  <c r="AO101" i="40"/>
  <c r="AC101" i="40"/>
  <c r="X101" i="40"/>
  <c r="AF101" i="40"/>
  <c r="AL13" i="41"/>
  <c r="AA13" i="41"/>
  <c r="X13" i="41"/>
  <c r="AG13" i="41"/>
  <c r="AK134" i="41"/>
  <c r="AO134" i="41"/>
  <c r="Y134" i="41"/>
  <c r="AF134" i="41"/>
  <c r="AN134" i="41"/>
  <c r="AC134" i="41"/>
  <c r="AG177" i="41"/>
  <c r="Z177" i="41"/>
  <c r="AD143" i="41"/>
  <c r="AC143" i="41"/>
  <c r="AB143" i="41"/>
  <c r="AA143" i="41"/>
  <c r="AG143" i="41"/>
  <c r="AH143" i="41"/>
  <c r="AO25" i="41"/>
  <c r="AG25" i="41"/>
  <c r="AN25" i="41"/>
  <c r="AF25" i="41"/>
  <c r="Y25" i="41"/>
  <c r="AA25" i="41"/>
  <c r="Z25" i="41"/>
  <c r="AI25" i="41"/>
  <c r="AM170" i="41"/>
  <c r="AF170" i="41"/>
  <c r="W170" i="41"/>
  <c r="AD170" i="41"/>
  <c r="AA170" i="41"/>
  <c r="AC170" i="41"/>
  <c r="Y170" i="41"/>
  <c r="AH170" i="41"/>
  <c r="AB170" i="41"/>
  <c r="AM138" i="41"/>
  <c r="AO138" i="41"/>
  <c r="AA138" i="41"/>
  <c r="AH138" i="41"/>
  <c r="Z138" i="41"/>
  <c r="X138" i="41"/>
  <c r="AG138" i="41"/>
  <c r="AK159" i="41"/>
  <c r="Z159" i="41"/>
  <c r="AB159" i="41"/>
  <c r="AM159" i="41"/>
  <c r="AA5" i="41"/>
  <c r="AK5" i="41"/>
  <c r="Y5" i="41"/>
  <c r="AF5" i="41"/>
  <c r="AJ5" i="41"/>
  <c r="AD5" i="41"/>
  <c r="AI5" i="41"/>
  <c r="Y110" i="41"/>
  <c r="AL110" i="41"/>
  <c r="AF110" i="41"/>
  <c r="AE110" i="41"/>
  <c r="Y94" i="41"/>
  <c r="AL94" i="41"/>
  <c r="AH95" i="41"/>
  <c r="AF95" i="41"/>
  <c r="Y95" i="41"/>
  <c r="AD174" i="41"/>
  <c r="Y174" i="41"/>
  <c r="AB78" i="41"/>
  <c r="AM79" i="41"/>
  <c r="AE79" i="41"/>
  <c r="AB79" i="41"/>
  <c r="AG43" i="41"/>
  <c r="AC43" i="41"/>
  <c r="AB43" i="41"/>
  <c r="AH150" i="41"/>
  <c r="Z56" i="40"/>
  <c r="AA56" i="40"/>
  <c r="AC55" i="41"/>
  <c r="AB55" i="41"/>
  <c r="AE56" i="41"/>
  <c r="AA56" i="41"/>
  <c r="AB85" i="41"/>
  <c r="AL55" i="41"/>
  <c r="AD55" i="41"/>
  <c r="AJ150" i="41"/>
  <c r="AF55" i="41"/>
  <c r="AC6" i="40"/>
  <c r="AL93" i="41"/>
  <c r="AD142" i="41"/>
  <c r="Y161" i="41"/>
  <c r="AE104" i="41"/>
  <c r="X69" i="23"/>
  <c r="AN69" i="23"/>
  <c r="AJ56" i="41"/>
  <c r="AC13" i="41"/>
  <c r="AL95" i="41"/>
  <c r="X78" i="41"/>
  <c r="AJ80" i="41"/>
  <c r="AE78" i="41"/>
  <c r="AD47" i="41"/>
  <c r="AE170" i="41"/>
  <c r="AE141" i="40"/>
  <c r="AJ25" i="41"/>
  <c r="AH30" i="41"/>
  <c r="AK95" i="41"/>
  <c r="AN95" i="41"/>
  <c r="AI95" i="41"/>
  <c r="AC174" i="41"/>
  <c r="AJ174" i="41"/>
  <c r="AO174" i="41"/>
  <c r="AG78" i="41"/>
  <c r="AM30" i="41"/>
  <c r="Y79" i="41"/>
  <c r="AF79" i="41"/>
  <c r="AF150" i="41"/>
  <c r="X56" i="40"/>
  <c r="Y56" i="40"/>
  <c r="AL85" i="41"/>
  <c r="AF93" i="41"/>
  <c r="AE93" i="41"/>
  <c r="Y10" i="41"/>
  <c r="Y6" i="40"/>
  <c r="AA76" i="40"/>
  <c r="AO161" i="41"/>
  <c r="AB104" i="41"/>
  <c r="AE69" i="23"/>
  <c r="AI56" i="41"/>
  <c r="AB150" i="41"/>
  <c r="AA108" i="40"/>
  <c r="AH113" i="41"/>
  <c r="AH60" i="41"/>
  <c r="AE105" i="41"/>
  <c r="Y7" i="40"/>
  <c r="AA174" i="41"/>
  <c r="AC89" i="40"/>
  <c r="AD10" i="41"/>
  <c r="AN48" i="40"/>
  <c r="AC68" i="41"/>
  <c r="AN113" i="41"/>
  <c r="AK8" i="42"/>
  <c r="AI8" i="42"/>
  <c r="AA8" i="42"/>
  <c r="AN8" i="42"/>
  <c r="AO65" i="42"/>
  <c r="AM138" i="42"/>
  <c r="AF47" i="42"/>
  <c r="AC4" i="40"/>
  <c r="AG130" i="42"/>
  <c r="Y130" i="42"/>
  <c r="AA115" i="42"/>
  <c r="AG171" i="42"/>
  <c r="W8" i="40"/>
  <c r="AG8" i="40"/>
  <c r="AM8" i="40"/>
  <c r="Y84" i="40"/>
  <c r="AL84" i="40"/>
  <c r="Y50" i="42"/>
  <c r="AH42" i="42"/>
  <c r="AJ103" i="42"/>
  <c r="AF103" i="42"/>
  <c r="AI103" i="42"/>
  <c r="Z103" i="42"/>
  <c r="AB171" i="42"/>
  <c r="X91" i="40"/>
  <c r="AC171" i="40"/>
  <c r="X171" i="40"/>
  <c r="AJ47" i="42"/>
  <c r="AD47" i="42"/>
  <c r="AG166" i="42"/>
  <c r="AE130" i="42"/>
  <c r="AD130" i="42"/>
  <c r="X8" i="40"/>
  <c r="AK132" i="42"/>
  <c r="Z6" i="42"/>
  <c r="AE50" i="42"/>
  <c r="AK42" i="42"/>
  <c r="AK103" i="42"/>
  <c r="X112" i="40"/>
  <c r="AE34" i="42"/>
  <c r="X112" i="42"/>
  <c r="AN93" i="42"/>
  <c r="AI34" i="42"/>
  <c r="AF138" i="40"/>
  <c r="Y18" i="40"/>
  <c r="Z18" i="40"/>
  <c r="AD28" i="42"/>
  <c r="Z132" i="42"/>
  <c r="AN132" i="42"/>
  <c r="AC6" i="42"/>
  <c r="Z84" i="40"/>
  <c r="AI84" i="40"/>
  <c r="AM50" i="42"/>
  <c r="AI42" i="42"/>
  <c r="AN103" i="42"/>
  <c r="AD112" i="40"/>
  <c r="X149" i="42"/>
  <c r="AH149" i="42"/>
  <c r="AD149" i="42"/>
  <c r="AG174" i="42"/>
  <c r="AJ166" i="42"/>
  <c r="AA166" i="42"/>
  <c r="X153" i="40"/>
  <c r="AC45" i="42"/>
  <c r="AF45" i="42"/>
  <c r="X45" i="42"/>
  <c r="AE4" i="40"/>
  <c r="AB4" i="40"/>
  <c r="X115" i="42"/>
  <c r="AN171" i="42"/>
  <c r="AI99" i="40"/>
  <c r="AO28" i="42"/>
  <c r="AM28" i="42"/>
  <c r="Y127" i="41"/>
  <c r="AK90" i="42"/>
  <c r="AM70" i="42"/>
  <c r="Z35" i="42"/>
  <c r="AL177" i="42"/>
  <c r="AO12" i="42"/>
  <c r="AC8" i="42"/>
  <c r="AH122" i="41"/>
  <c r="AI137" i="42"/>
  <c r="AL65" i="42"/>
  <c r="AF96" i="42"/>
  <c r="AH42" i="41"/>
  <c r="AM62" i="41"/>
  <c r="AO62" i="41"/>
  <c r="AN103" i="40"/>
  <c r="AC103" i="40"/>
  <c r="AF103" i="40"/>
  <c r="AN154" i="41"/>
  <c r="AG79" i="42"/>
  <c r="AA85" i="40"/>
  <c r="AO85" i="40"/>
  <c r="AH40" i="42"/>
  <c r="AM120" i="42"/>
  <c r="AI18" i="40"/>
  <c r="AG28" i="42"/>
  <c r="AH90" i="42"/>
  <c r="AO70" i="42"/>
  <c r="AI117" i="40"/>
  <c r="AL44" i="42"/>
  <c r="AM122" i="41"/>
  <c r="AL122" i="41"/>
  <c r="AE65" i="42"/>
  <c r="AA96" i="42"/>
  <c r="W96" i="42"/>
  <c r="AI96" i="42"/>
  <c r="AO82" i="40"/>
  <c r="AB82" i="40"/>
  <c r="AL62" i="41"/>
  <c r="AE130" i="41"/>
  <c r="AB130" i="41"/>
  <c r="AJ130" i="41"/>
  <c r="AL20" i="41"/>
  <c r="AE129" i="40"/>
  <c r="AK89" i="42"/>
  <c r="AG89" i="42"/>
  <c r="Z86" i="41"/>
  <c r="AI131" i="40"/>
  <c r="AJ78" i="42"/>
  <c r="AE20" i="41"/>
  <c r="AF93" i="42"/>
  <c r="AI93" i="42"/>
  <c r="AG93" i="42"/>
  <c r="AD103" i="40"/>
  <c r="AA130" i="41"/>
  <c r="Y129" i="40"/>
  <c r="AB131" i="40"/>
  <c r="AJ62" i="41"/>
  <c r="Y74" i="42"/>
  <c r="AD96" i="42"/>
  <c r="AN86" i="41"/>
  <c r="AG20" i="41"/>
  <c r="AD20" i="41"/>
  <c r="AH129" i="40"/>
  <c r="X96" i="42"/>
  <c r="AH166" i="42"/>
  <c r="X134" i="42"/>
  <c r="AH12" i="41"/>
  <c r="AK130" i="41"/>
  <c r="AE166" i="42"/>
  <c r="AL12" i="41"/>
  <c r="Z92" i="26"/>
  <c r="W92" i="26"/>
  <c r="AN92" i="26"/>
  <c r="AD92" i="26"/>
  <c r="AC99" i="26"/>
  <c r="AA99" i="26"/>
  <c r="AD177" i="42"/>
  <c r="AC177" i="42"/>
  <c r="AO177" i="42"/>
  <c r="AG177" i="42"/>
  <c r="AB117" i="40"/>
  <c r="AH117" i="40"/>
  <c r="AM117" i="40"/>
  <c r="AO8" i="42"/>
  <c r="AM8" i="42"/>
  <c r="AB8" i="42"/>
  <c r="AF8" i="42"/>
  <c r="AI65" i="42"/>
  <c r="AC138" i="42"/>
  <c r="AE91" i="40"/>
  <c r="AF4" i="40"/>
  <c r="AH130" i="42"/>
  <c r="AM130" i="42"/>
  <c r="AD115" i="42"/>
  <c r="AC171" i="42"/>
  <c r="AO8" i="40"/>
  <c r="AH8" i="40"/>
  <c r="AM84" i="40"/>
  <c r="AG84" i="40"/>
  <c r="W84" i="40"/>
  <c r="AK50" i="42"/>
  <c r="AC50" i="42"/>
  <c r="AJ42" i="42"/>
  <c r="AE103" i="42"/>
  <c r="Y103" i="42"/>
  <c r="AA112" i="40"/>
  <c r="AK112" i="40"/>
  <c r="AL130" i="42"/>
  <c r="AL50" i="42"/>
  <c r="AH112" i="40"/>
  <c r="AB42" i="42"/>
  <c r="AK171" i="40"/>
  <c r="AO171" i="40"/>
  <c r="AH47" i="42"/>
  <c r="AO63" i="42"/>
  <c r="AI166" i="42"/>
  <c r="AN153" i="40"/>
  <c r="AI130" i="42"/>
  <c r="AN130" i="42"/>
  <c r="AE171" i="42"/>
  <c r="AD8" i="40"/>
  <c r="AC132" i="42"/>
  <c r="Z50" i="42"/>
  <c r="AA103" i="42"/>
  <c r="W112" i="40"/>
  <c r="AL74" i="42"/>
  <c r="AC112" i="42"/>
  <c r="AM93" i="42"/>
  <c r="AK79" i="42"/>
  <c r="AF28" i="42"/>
  <c r="Z28" i="42"/>
  <c r="AB8" i="40"/>
  <c r="AB132" i="42"/>
  <c r="W132" i="42"/>
  <c r="AO6" i="42"/>
  <c r="AL38" i="40"/>
  <c r="X84" i="40"/>
  <c r="AE84" i="40"/>
  <c r="Z42" i="42"/>
  <c r="AD42" i="42"/>
  <c r="AL112" i="40"/>
  <c r="AI149" i="42"/>
  <c r="Y149" i="42"/>
  <c r="AG149" i="42"/>
  <c r="AH174" i="42"/>
  <c r="Y166" i="42"/>
  <c r="AO166" i="42"/>
  <c r="W153" i="40"/>
  <c r="AO45" i="42"/>
  <c r="W45" i="42"/>
  <c r="AJ4" i="40"/>
  <c r="AK4" i="40"/>
  <c r="AH115" i="42"/>
  <c r="AO171" i="42"/>
  <c r="AN99" i="40"/>
  <c r="AA13" i="42"/>
  <c r="AC154" i="41"/>
  <c r="AJ99" i="40"/>
  <c r="AG2" i="42"/>
  <c r="AM127" i="41"/>
  <c r="AJ90" i="42"/>
  <c r="AL70" i="42"/>
  <c r="AL35" i="42"/>
  <c r="AG35" i="42"/>
  <c r="AI177" i="42"/>
  <c r="AH12" i="42"/>
  <c r="AG8" i="42"/>
  <c r="AG122" i="41"/>
  <c r="W137" i="42"/>
  <c r="AG65" i="42"/>
  <c r="AB96" i="42"/>
  <c r="AG42" i="41"/>
  <c r="X62" i="41"/>
  <c r="AH62" i="41"/>
  <c r="AG123" i="40"/>
  <c r="AC120" i="42"/>
  <c r="AA79" i="42"/>
  <c r="AJ85" i="40"/>
  <c r="AK85" i="40"/>
  <c r="AL85" i="40"/>
  <c r="AM154" i="41"/>
  <c r="AJ40" i="42"/>
  <c r="AF99" i="40"/>
  <c r="Y122" i="41"/>
  <c r="AC90" i="42"/>
  <c r="Y70" i="42"/>
  <c r="Z117" i="40"/>
  <c r="Y44" i="42"/>
  <c r="X122" i="41"/>
  <c r="Z122" i="41"/>
  <c r="Y65" i="42"/>
  <c r="AG96" i="42"/>
  <c r="AJ96" i="42"/>
  <c r="AK96" i="42"/>
  <c r="AG82" i="40"/>
  <c r="X82" i="40"/>
  <c r="AA42" i="41"/>
  <c r="AE62" i="41"/>
  <c r="AO130" i="41"/>
  <c r="AN20" i="41"/>
  <c r="AO129" i="40"/>
  <c r="AN129" i="40"/>
  <c r="AF20" i="41"/>
  <c r="AO89" i="42"/>
  <c r="AD89" i="42"/>
  <c r="AM89" i="42"/>
  <c r="Z131" i="40"/>
  <c r="AJ131" i="40"/>
  <c r="AD78" i="42"/>
  <c r="Z74" i="42"/>
  <c r="AK129" i="40"/>
  <c r="AG65" i="40"/>
  <c r="AC93" i="42"/>
  <c r="AD93" i="42"/>
  <c r="AK103" i="40"/>
  <c r="Y62" i="41"/>
  <c r="AF86" i="41"/>
  <c r="AO20" i="41"/>
  <c r="AM20" i="41"/>
  <c r="AF129" i="40"/>
  <c r="AI13" i="42"/>
  <c r="AM13" i="42"/>
  <c r="AM130" i="41"/>
  <c r="Z130" i="41"/>
  <c r="W47" i="42"/>
  <c r="AB166" i="42"/>
  <c r="AC12" i="41"/>
  <c r="Y154" i="41"/>
  <c r="AG4" i="26"/>
  <c r="AG92" i="26"/>
  <c r="AA92" i="26"/>
  <c r="AI92" i="26"/>
  <c r="AB92" i="26"/>
  <c r="Z47" i="26"/>
  <c r="AG77" i="26"/>
  <c r="AH51" i="25"/>
  <c r="AG99" i="26"/>
  <c r="AM99" i="26"/>
  <c r="X8" i="42"/>
  <c r="AE8" i="42"/>
  <c r="AL8" i="42"/>
  <c r="X65" i="42"/>
  <c r="AC65" i="42"/>
  <c r="AL138" i="42"/>
  <c r="AG47" i="42"/>
  <c r="AG4" i="40"/>
  <c r="AM4" i="40"/>
  <c r="AO130" i="42"/>
  <c r="AF130" i="42"/>
  <c r="AA130" i="42"/>
  <c r="Z115" i="42"/>
  <c r="X171" i="42"/>
  <c r="AI8" i="40"/>
  <c r="AF8" i="40"/>
  <c r="AL8" i="40"/>
  <c r="AJ84" i="40"/>
  <c r="AA84" i="40"/>
  <c r="AF50" i="42"/>
  <c r="AH50" i="42"/>
  <c r="AE42" i="42"/>
  <c r="W103" i="42"/>
  <c r="AH103" i="42"/>
  <c r="AA42" i="42"/>
  <c r="Y115" i="42"/>
  <c r="AM171" i="40"/>
  <c r="AM47" i="42"/>
  <c r="AM166" i="42"/>
  <c r="Z130" i="42"/>
  <c r="AK130" i="42"/>
  <c r="AH171" i="42"/>
  <c r="AC8" i="40"/>
  <c r="AE132" i="42"/>
  <c r="W50" i="42"/>
  <c r="AB103" i="42"/>
  <c r="AH93" i="42"/>
  <c r="AO93" i="42"/>
  <c r="AO34" i="42"/>
  <c r="AE74" i="42"/>
  <c r="AB93" i="42"/>
  <c r="AC18" i="40"/>
  <c r="AN28" i="42"/>
  <c r="AE28" i="42"/>
  <c r="AL18" i="40"/>
  <c r="X28" i="42"/>
  <c r="AJ2" i="42"/>
  <c r="AD120" i="42"/>
  <c r="Y8" i="40"/>
  <c r="AL132" i="42"/>
  <c r="AD84" i="40"/>
  <c r="AL42" i="42"/>
  <c r="W42" i="42"/>
  <c r="X103" i="42"/>
  <c r="AB112" i="40"/>
  <c r="AI112" i="40"/>
  <c r="AN149" i="42"/>
  <c r="Z149" i="42"/>
  <c r="Y174" i="42"/>
  <c r="AN166" i="42"/>
  <c r="Z166" i="42"/>
  <c r="Z153" i="40"/>
  <c r="AI45" i="42"/>
  <c r="Y4" i="40"/>
  <c r="AM99" i="40"/>
  <c r="X18" i="40"/>
  <c r="AK120" i="42"/>
  <c r="AF127" i="41"/>
  <c r="Z90" i="42"/>
  <c r="AF70" i="42"/>
  <c r="AD35" i="42"/>
  <c r="AF122" i="41"/>
  <c r="Z65" i="42"/>
  <c r="AM96" i="42"/>
  <c r="AL42" i="41"/>
  <c r="AD42" i="41"/>
  <c r="AK62" i="41"/>
  <c r="AD62" i="41"/>
  <c r="AG49" i="42"/>
  <c r="W138" i="42"/>
  <c r="Y93" i="40"/>
  <c r="AM103" i="40"/>
  <c r="AD154" i="41"/>
  <c r="AD134" i="42"/>
  <c r="AN79" i="42"/>
  <c r="AE79" i="42"/>
  <c r="AG85" i="40"/>
  <c r="AH85" i="40"/>
  <c r="Y85" i="40"/>
  <c r="AL40" i="42"/>
  <c r="AD138" i="40"/>
  <c r="AA44" i="42"/>
  <c r="AJ44" i="42"/>
  <c r="AA117" i="40"/>
  <c r="AG90" i="42"/>
  <c r="Y157" i="40"/>
  <c r="AK44" i="42"/>
  <c r="AH44" i="42"/>
  <c r="AD122" i="41"/>
  <c r="AE137" i="42"/>
  <c r="AE96" i="42"/>
  <c r="AO96" i="42"/>
  <c r="AN96" i="42"/>
  <c r="AF82" i="40"/>
  <c r="AE82" i="40"/>
  <c r="Z62" i="41"/>
  <c r="AC62" i="41"/>
  <c r="Y49" i="42"/>
  <c r="AF130" i="41"/>
  <c r="Y131" i="40"/>
  <c r="AK20" i="41"/>
  <c r="W130" i="41"/>
  <c r="AJ20" i="41"/>
  <c r="AM86" i="41"/>
  <c r="AG74" i="42"/>
  <c r="AC130" i="41"/>
  <c r="AL89" i="42"/>
  <c r="AI89" i="42"/>
  <c r="AC89" i="42"/>
  <c r="AK131" i="40"/>
  <c r="AL131" i="40"/>
  <c r="AG78" i="42"/>
  <c r="AJ74" i="42"/>
  <c r="AN65" i="40"/>
  <c r="W93" i="42"/>
  <c r="Z93" i="42"/>
  <c r="AC86" i="41"/>
  <c r="AC82" i="40"/>
  <c r="Y20" i="41"/>
  <c r="AM82" i="40"/>
  <c r="Z82" i="40"/>
  <c r="AH130" i="41"/>
  <c r="Y12" i="41"/>
  <c r="AG63" i="26"/>
  <c r="AL52" i="26"/>
  <c r="AO92" i="26"/>
  <c r="Y92" i="26"/>
  <c r="AM92" i="26"/>
  <c r="AK92" i="26"/>
  <c r="AI47" i="26"/>
  <c r="AF99" i="26"/>
  <c r="AH99" i="26"/>
  <c r="Y73" i="26"/>
  <c r="AH129" i="26"/>
  <c r="Z173" i="26"/>
  <c r="AC173" i="26"/>
  <c r="AG44" i="26"/>
  <c r="W73" i="26"/>
  <c r="AC111" i="26"/>
  <c r="AI173" i="26"/>
  <c r="Y173" i="26"/>
  <c r="AJ35" i="41"/>
  <c r="AF44" i="26"/>
  <c r="AJ4" i="26"/>
  <c r="AD53" i="26"/>
  <c r="AL164" i="25"/>
  <c r="AD72" i="26"/>
  <c r="AL173" i="26"/>
  <c r="AC4" i="26"/>
  <c r="AF165" i="26"/>
  <c r="AL94" i="26"/>
  <c r="AG111" i="26"/>
  <c r="Y12" i="26"/>
  <c r="AL88" i="26"/>
  <c r="AD44" i="26"/>
  <c r="Z44" i="26"/>
  <c r="AH44" i="26"/>
  <c r="Z4" i="26"/>
  <c r="AN4" i="26"/>
  <c r="AC52" i="26"/>
  <c r="AE52" i="26"/>
  <c r="AE79" i="26"/>
  <c r="AC73" i="26"/>
  <c r="X44" i="26"/>
  <c r="AJ44" i="26"/>
  <c r="AB44" i="26"/>
  <c r="X7" i="26"/>
  <c r="AO5" i="26"/>
  <c r="AI89" i="40"/>
  <c r="W111" i="26"/>
  <c r="AK30" i="26"/>
  <c r="AK44" i="26"/>
  <c r="AI44" i="26"/>
  <c r="AC44" i="26"/>
  <c r="AD4" i="26"/>
  <c r="AK4" i="26"/>
  <c r="AN116" i="26"/>
  <c r="AL172" i="26"/>
  <c r="AC55" i="26"/>
  <c r="W52" i="26"/>
  <c r="Z99" i="26"/>
  <c r="AN73" i="26"/>
  <c r="AE3" i="26"/>
  <c r="AI63" i="26"/>
  <c r="AG30" i="26"/>
  <c r="Y50" i="25"/>
  <c r="AM105" i="25"/>
  <c r="AA35" i="41"/>
  <c r="Y93" i="26"/>
  <c r="X172" i="41"/>
  <c r="AI150" i="26"/>
  <c r="AJ64" i="42"/>
  <c r="AB63" i="26"/>
  <c r="AO12" i="26"/>
  <c r="AD88" i="26"/>
  <c r="AJ89" i="40"/>
  <c r="AN82" i="40"/>
  <c r="AF88" i="41"/>
  <c r="AF30" i="26"/>
  <c r="AK90" i="41"/>
  <c r="AL35" i="41"/>
  <c r="AO44" i="26"/>
  <c r="AL44" i="26"/>
  <c r="AH150" i="26"/>
  <c r="AH8" i="26"/>
  <c r="W129" i="26"/>
  <c r="Z126" i="26"/>
  <c r="AA15" i="26"/>
  <c r="AO35" i="41"/>
  <c r="AH33" i="26"/>
  <c r="AH175" i="24"/>
  <c r="Z132" i="23"/>
  <c r="AL132" i="23"/>
  <c r="X132" i="23"/>
  <c r="AK132" i="23"/>
  <c r="AC132" i="23"/>
  <c r="AN132" i="23"/>
  <c r="AG92" i="23"/>
  <c r="AK92" i="23"/>
  <c r="AF92" i="23"/>
  <c r="AH92" i="23"/>
  <c r="AC92" i="23"/>
  <c r="AO92" i="23"/>
  <c r="AG17" i="23"/>
  <c r="AB17" i="23"/>
  <c r="W17" i="23"/>
  <c r="AH17" i="23"/>
  <c r="AF17" i="23"/>
  <c r="AJ17" i="23"/>
  <c r="X17" i="23"/>
  <c r="W37" i="28"/>
  <c r="Y37" i="28"/>
  <c r="AO37" i="28"/>
  <c r="AJ37" i="28"/>
  <c r="AD37" i="28"/>
  <c r="Z37" i="28"/>
  <c r="AI37" i="28"/>
  <c r="AF20" i="28"/>
  <c r="W20" i="28"/>
  <c r="AM20" i="28"/>
  <c r="AO20" i="28"/>
  <c r="AL20" i="28"/>
  <c r="AE20" i="28"/>
  <c r="Z20" i="28"/>
  <c r="AE126" i="28"/>
  <c r="AN126" i="28"/>
  <c r="AL126" i="28"/>
  <c r="Z126" i="28"/>
  <c r="AO144" i="23"/>
  <c r="X144" i="23"/>
  <c r="AK144" i="23"/>
  <c r="AL144" i="23"/>
  <c r="Z144" i="23"/>
  <c r="AH144" i="23"/>
  <c r="AM144" i="23"/>
  <c r="AB50" i="23"/>
  <c r="AJ50" i="23"/>
  <c r="AH50" i="23"/>
  <c r="AE50" i="23"/>
  <c r="AM50" i="23"/>
  <c r="AL175" i="28"/>
  <c r="AG175" i="28"/>
  <c r="AM175" i="28"/>
  <c r="AK175" i="28"/>
  <c r="AA175" i="28"/>
  <c r="Z175" i="28"/>
  <c r="W175" i="28"/>
  <c r="AN175" i="28"/>
  <c r="AF175" i="28"/>
  <c r="Y175" i="28"/>
  <c r="AF99" i="23"/>
  <c r="AK99" i="23"/>
  <c r="X99" i="23"/>
  <c r="AD99" i="23"/>
  <c r="AJ99" i="23"/>
  <c r="AM99" i="23"/>
  <c r="AE99" i="23"/>
  <c r="Z99" i="23"/>
  <c r="AI99" i="23"/>
  <c r="AL99" i="23"/>
  <c r="W99" i="23"/>
  <c r="AN83" i="23"/>
  <c r="AE83" i="23"/>
  <c r="AL83" i="23"/>
  <c r="Y83" i="23"/>
  <c r="AG83" i="23"/>
  <c r="Z83" i="23"/>
  <c r="AO83" i="23"/>
  <c r="X2" i="23"/>
  <c r="AD2" i="23"/>
  <c r="AB2" i="23"/>
  <c r="AC2" i="23"/>
  <c r="Z2" i="23"/>
  <c r="AE2" i="23"/>
  <c r="AJ89" i="28"/>
  <c r="AH89" i="28"/>
  <c r="AB89" i="28"/>
  <c r="AL89" i="28"/>
  <c r="AG89" i="28"/>
  <c r="AK100" i="23"/>
  <c r="Y100" i="23"/>
  <c r="AA100" i="23"/>
  <c r="AE31" i="23"/>
  <c r="AD31" i="23"/>
  <c r="AI31" i="23"/>
  <c r="AD18" i="28"/>
  <c r="AO18" i="28"/>
  <c r="AE18" i="28"/>
  <c r="AC18" i="28"/>
  <c r="AG18" i="28"/>
  <c r="W18" i="28"/>
  <c r="Z18" i="28"/>
  <c r="Y18" i="28"/>
  <c r="AJ18" i="28"/>
  <c r="AG41" i="28"/>
  <c r="AJ41" i="28"/>
  <c r="AK41" i="28"/>
  <c r="X41" i="28"/>
  <c r="AC41" i="28"/>
  <c r="AB41" i="28"/>
  <c r="AH14" i="28"/>
  <c r="AK14" i="28"/>
  <c r="W14" i="28"/>
  <c r="AJ14" i="28"/>
  <c r="Y14" i="28"/>
  <c r="AN14" i="28"/>
  <c r="AF14" i="28"/>
  <c r="X151" i="23"/>
  <c r="AE151" i="23"/>
  <c r="AI151" i="23"/>
  <c r="AD151" i="23"/>
  <c r="AA151" i="23"/>
  <c r="AJ151" i="23"/>
  <c r="AL151" i="23"/>
  <c r="AG24" i="23"/>
  <c r="AN24" i="23"/>
  <c r="AJ24" i="23"/>
  <c r="AD24" i="23"/>
  <c r="Z24" i="23"/>
  <c r="AL24" i="23"/>
  <c r="AB24" i="23"/>
  <c r="Y24" i="23"/>
  <c r="Y49" i="28"/>
  <c r="AC49" i="28"/>
  <c r="AA49" i="28"/>
  <c r="AF49" i="28"/>
  <c r="AN49" i="28"/>
  <c r="W49" i="28"/>
  <c r="AL49" i="28"/>
  <c r="AO49" i="28"/>
  <c r="AK49" i="28"/>
  <c r="W108" i="28"/>
  <c r="AJ108" i="28"/>
  <c r="X108" i="28"/>
  <c r="AA108" i="28"/>
  <c r="AF108" i="28"/>
  <c r="AC108" i="28"/>
  <c r="AK108" i="28"/>
  <c r="AB108" i="28"/>
  <c r="AG108" i="28"/>
  <c r="AO108" i="28"/>
  <c r="AD108" i="28"/>
  <c r="AM47" i="28"/>
  <c r="Z47" i="28"/>
  <c r="AJ47" i="28"/>
  <c r="AC47" i="28"/>
  <c r="AJ156" i="23"/>
  <c r="AC156" i="23"/>
  <c r="AO156" i="23"/>
  <c r="X156" i="23"/>
  <c r="AE156" i="23"/>
  <c r="Y156" i="23"/>
  <c r="AN156" i="23"/>
  <c r="AF79" i="23"/>
  <c r="W79" i="23"/>
  <c r="AK79" i="23"/>
  <c r="AB79" i="23"/>
  <c r="X79" i="23"/>
  <c r="AK87" i="28"/>
  <c r="AE87" i="28"/>
  <c r="Z11" i="28"/>
  <c r="X11" i="28"/>
  <c r="AO11" i="28"/>
  <c r="AH11" i="28"/>
  <c r="AB11" i="28"/>
  <c r="AH137" i="23"/>
  <c r="AO137" i="23"/>
  <c r="AC137" i="23"/>
  <c r="AL137" i="23"/>
  <c r="AD137" i="23"/>
  <c r="X35" i="23"/>
  <c r="AD35" i="23"/>
  <c r="AF35" i="23"/>
  <c r="AI35" i="23"/>
  <c r="AO35" i="23"/>
  <c r="AG35" i="23"/>
  <c r="Z35" i="23"/>
  <c r="AK35" i="23"/>
  <c r="W116" i="23"/>
  <c r="AJ116" i="23"/>
  <c r="Y116" i="23"/>
  <c r="AC116" i="23"/>
  <c r="AM116" i="23"/>
  <c r="X116" i="23"/>
  <c r="AL116" i="23"/>
  <c r="AK116" i="23"/>
  <c r="Y93" i="28"/>
  <c r="AE93" i="28"/>
  <c r="AN93" i="28"/>
  <c r="AI93" i="28"/>
  <c r="AB93" i="28"/>
  <c r="AC93" i="28"/>
  <c r="AH93" i="28"/>
  <c r="AJ93" i="28"/>
  <c r="X93" i="28"/>
  <c r="W93" i="28"/>
  <c r="AA93" i="28"/>
  <c r="AK93" i="28"/>
  <c r="AO93" i="28"/>
  <c r="AL93" i="28"/>
  <c r="Y160" i="28"/>
  <c r="AA160" i="28"/>
  <c r="AF160" i="28"/>
  <c r="AI160" i="28"/>
  <c r="AL160" i="28"/>
  <c r="AO160" i="28"/>
  <c r="AN160" i="28"/>
  <c r="AC160" i="28"/>
  <c r="W160" i="28"/>
  <c r="AJ160" i="28"/>
  <c r="Z2" i="28"/>
  <c r="AN2" i="28"/>
  <c r="AA2" i="28"/>
  <c r="AH2" i="28"/>
  <c r="AO2" i="28"/>
  <c r="AD2" i="28"/>
  <c r="AF2" i="28"/>
  <c r="AC2" i="28"/>
  <c r="AM5" i="23"/>
  <c r="W5" i="23"/>
  <c r="AK5" i="23"/>
  <c r="AN5" i="23"/>
  <c r="AI5" i="23"/>
  <c r="Y5" i="23"/>
  <c r="AD5" i="23"/>
  <c r="AG5" i="23"/>
  <c r="AB5" i="23"/>
  <c r="AB84" i="23"/>
  <c r="AJ84" i="23"/>
  <c r="Y51" i="28"/>
  <c r="AG51" i="28"/>
  <c r="AI51" i="28"/>
  <c r="AH51" i="28"/>
  <c r="AD51" i="28"/>
  <c r="AN51" i="28"/>
  <c r="AB51" i="28"/>
  <c r="AG39" i="28"/>
  <c r="AO39" i="28"/>
  <c r="AE39" i="28"/>
  <c r="AL39" i="28"/>
  <c r="AC39" i="28"/>
  <c r="Y39" i="28"/>
  <c r="W39" i="28"/>
  <c r="AK39" i="28"/>
  <c r="AJ39" i="28"/>
  <c r="AH39" i="28"/>
  <c r="AN39" i="28"/>
  <c r="AO95" i="28"/>
  <c r="AC95" i="28"/>
  <c r="AK95" i="28"/>
  <c r="Y95" i="28"/>
  <c r="AG149" i="23"/>
  <c r="AN149" i="23"/>
  <c r="AI149" i="23"/>
  <c r="AH159" i="23"/>
  <c r="AM159" i="23"/>
  <c r="Z159" i="23"/>
  <c r="W159" i="23"/>
  <c r="AD159" i="23"/>
  <c r="AA159" i="23"/>
  <c r="AF159" i="23"/>
  <c r="AC42" i="28"/>
  <c r="AM42" i="28"/>
  <c r="AE42" i="28"/>
  <c r="W42" i="28"/>
  <c r="AO42" i="28"/>
  <c r="X42" i="28"/>
  <c r="AI42" i="28"/>
  <c r="Y42" i="28"/>
  <c r="AH140" i="23"/>
  <c r="Z140" i="23"/>
  <c r="AE15" i="23"/>
  <c r="AF15" i="23"/>
  <c r="X15" i="23"/>
  <c r="AO15" i="23"/>
  <c r="AG118" i="23"/>
  <c r="Y118" i="23"/>
  <c r="AN118" i="23"/>
  <c r="AM118" i="23"/>
  <c r="AH118" i="23"/>
  <c r="AJ118" i="23"/>
  <c r="AM151" i="28"/>
  <c r="AH151" i="28"/>
  <c r="AD151" i="28"/>
  <c r="AF151" i="28"/>
  <c r="Y151" i="28"/>
  <c r="AO151" i="28"/>
  <c r="AB39" i="23"/>
  <c r="AG39" i="23"/>
  <c r="X39" i="23"/>
  <c r="AE39" i="23"/>
  <c r="W39" i="23"/>
  <c r="AL39" i="23"/>
  <c r="AD39" i="23"/>
  <c r="AG157" i="28"/>
  <c r="AL157" i="28"/>
  <c r="AA157" i="28"/>
  <c r="Z157" i="28"/>
  <c r="AO157" i="28"/>
  <c r="AJ80" i="28"/>
  <c r="W80" i="28"/>
  <c r="AA80" i="28"/>
  <c r="AL80" i="28"/>
  <c r="AE80" i="28"/>
  <c r="AB161" i="28"/>
  <c r="AN161" i="28"/>
  <c r="Z161" i="28"/>
  <c r="AA161" i="28"/>
  <c r="AN41" i="23"/>
  <c r="AL41" i="23"/>
  <c r="AE41" i="23"/>
  <c r="AF41" i="23"/>
  <c r="AH136" i="23"/>
  <c r="AA136" i="23"/>
  <c r="W135" i="23"/>
  <c r="Z135" i="23"/>
  <c r="AM135" i="23"/>
  <c r="X135" i="23"/>
  <c r="AL135" i="23"/>
  <c r="AK135" i="23"/>
  <c r="AO135" i="23"/>
  <c r="AN135" i="23"/>
  <c r="AF135" i="23"/>
  <c r="AI135" i="23"/>
  <c r="AH135" i="23"/>
  <c r="AB57" i="28"/>
  <c r="AK57" i="28"/>
  <c r="AN57" i="28"/>
  <c r="AB176" i="28"/>
  <c r="AL176" i="28"/>
  <c r="Y176" i="28"/>
  <c r="X176" i="28"/>
  <c r="AJ176" i="28"/>
  <c r="AM176" i="28"/>
  <c r="AG176" i="28"/>
  <c r="AO176" i="28"/>
  <c r="AD176" i="28"/>
  <c r="AN176" i="28"/>
  <c r="AK94" i="28"/>
  <c r="AA94" i="28"/>
  <c r="AE94" i="28"/>
  <c r="AN94" i="28"/>
  <c r="AC94" i="28"/>
  <c r="AJ94" i="28"/>
  <c r="AG94" i="28"/>
  <c r="AI94" i="28"/>
  <c r="AO47" i="23"/>
  <c r="W47" i="23"/>
  <c r="AK47" i="23"/>
  <c r="AL47" i="23"/>
  <c r="AI47" i="23"/>
  <c r="AN47" i="23"/>
  <c r="AD47" i="23"/>
  <c r="AG47" i="23"/>
  <c r="AE47" i="23"/>
  <c r="AJ47" i="23"/>
  <c r="AF47" i="23"/>
  <c r="AB55" i="23"/>
  <c r="Z55" i="23"/>
  <c r="AJ55" i="23"/>
  <c r="AH55" i="23"/>
  <c r="AF55" i="23"/>
  <c r="AD125" i="23"/>
  <c r="X125" i="23"/>
  <c r="AJ125" i="23"/>
  <c r="AK125" i="23"/>
  <c r="AB125" i="23"/>
  <c r="AL124" i="28"/>
  <c r="AC124" i="28"/>
  <c r="AB124" i="28"/>
  <c r="AN124" i="28"/>
  <c r="AF124" i="28"/>
  <c r="Z31" i="28"/>
  <c r="AD31" i="28"/>
  <c r="AI31" i="28"/>
  <c r="AM31" i="28"/>
  <c r="AB31" i="28"/>
  <c r="AL31" i="28"/>
  <c r="AA31" i="28"/>
  <c r="AC139" i="28"/>
  <c r="AG139" i="28"/>
  <c r="AJ139" i="28"/>
  <c r="Y80" i="23"/>
  <c r="AK80" i="23"/>
  <c r="AL153" i="23"/>
  <c r="X153" i="23"/>
  <c r="AL119" i="23"/>
  <c r="AK119" i="23"/>
  <c r="AA119" i="23"/>
  <c r="AC119" i="23"/>
  <c r="Y119" i="23"/>
  <c r="AI119" i="23"/>
  <c r="AC103" i="28"/>
  <c r="AO103" i="28"/>
  <c r="AM103" i="28"/>
  <c r="Z103" i="28"/>
  <c r="X76" i="28"/>
  <c r="AH76" i="28"/>
  <c r="AF76" i="28"/>
  <c r="AK76" i="28"/>
  <c r="AC76" i="28"/>
  <c r="AO76" i="28"/>
  <c r="AG76" i="28"/>
  <c r="AB76" i="28"/>
  <c r="AL46" i="23"/>
  <c r="Z46" i="23"/>
  <c r="AM46" i="23"/>
  <c r="AH46" i="23"/>
  <c r="AG46" i="23"/>
  <c r="AO46" i="23"/>
  <c r="AI46" i="23"/>
  <c r="Y46" i="23"/>
  <c r="AJ46" i="23"/>
  <c r="X46" i="23"/>
  <c r="AK46" i="23"/>
  <c r="W60" i="23"/>
  <c r="Y60" i="23"/>
  <c r="AK60" i="23"/>
  <c r="AE60" i="23"/>
  <c r="W10" i="23"/>
  <c r="AE10" i="23"/>
  <c r="AJ10" i="23"/>
  <c r="AM10" i="23"/>
  <c r="Y10" i="23"/>
  <c r="Z10" i="23"/>
  <c r="AO15" i="28"/>
  <c r="AK15" i="28"/>
  <c r="AB15" i="28"/>
  <c r="Z15" i="28"/>
  <c r="AF15" i="28"/>
  <c r="AA15" i="28"/>
  <c r="AM15" i="28"/>
  <c r="AN15" i="28"/>
  <c r="AL15" i="28"/>
  <c r="AL34" i="28"/>
  <c r="Z34" i="28"/>
  <c r="AF34" i="28"/>
  <c r="AD34" i="28"/>
  <c r="AH34" i="28"/>
  <c r="W34" i="28"/>
  <c r="AC34" i="28"/>
  <c r="AM34" i="28"/>
  <c r="AG10" i="28"/>
  <c r="AK10" i="28"/>
  <c r="AB10" i="28"/>
  <c r="AE10" i="28"/>
  <c r="Z10" i="28"/>
  <c r="AJ10" i="28"/>
  <c r="AM54" i="23"/>
  <c r="AK54" i="23"/>
  <c r="AF54" i="23"/>
  <c r="AB54" i="23"/>
  <c r="AE113" i="28"/>
  <c r="AK113" i="28"/>
  <c r="AF113" i="28"/>
  <c r="AM113" i="28"/>
  <c r="AO99" i="28"/>
  <c r="AA99" i="28"/>
  <c r="AB99" i="28"/>
  <c r="AH99" i="28"/>
  <c r="W99" i="28"/>
  <c r="AL99" i="28"/>
  <c r="Z99" i="28"/>
  <c r="AE99" i="28"/>
  <c r="AO6" i="28"/>
  <c r="AH6" i="28"/>
  <c r="AE6" i="28"/>
  <c r="AL6" i="28"/>
  <c r="W6" i="28"/>
  <c r="AK6" i="28"/>
  <c r="AC6" i="28"/>
  <c r="AJ6" i="28"/>
  <c r="Y6" i="28"/>
  <c r="AC168" i="24"/>
  <c r="AK168" i="24"/>
  <c r="W50" i="23"/>
  <c r="AE89" i="28"/>
  <c r="AD89" i="28"/>
  <c r="AN89" i="28"/>
  <c r="AE42" i="23"/>
  <c r="Z92" i="23"/>
  <c r="AB92" i="23"/>
  <c r="AA156" i="28"/>
  <c r="AI156" i="28"/>
  <c r="AC42" i="23"/>
  <c r="AO42" i="23"/>
  <c r="Y42" i="23"/>
  <c r="AH150" i="23"/>
  <c r="X150" i="23"/>
  <c r="AI49" i="28"/>
  <c r="AH31" i="23"/>
  <c r="AD11" i="28"/>
  <c r="AI126" i="28"/>
  <c r="AM126" i="28"/>
  <c r="AG47" i="28"/>
  <c r="W11" i="28"/>
  <c r="AH99" i="23"/>
  <c r="AB99" i="23"/>
  <c r="AH20" i="28"/>
  <c r="AC24" i="23"/>
  <c r="AI144" i="23"/>
  <c r="AC37" i="28"/>
  <c r="AF126" i="28"/>
  <c r="AC14" i="28"/>
  <c r="AG14" i="28"/>
  <c r="X2" i="28"/>
  <c r="AN41" i="28"/>
  <c r="AB160" i="28"/>
  <c r="AI159" i="23"/>
  <c r="X83" i="23"/>
  <c r="AD42" i="28"/>
  <c r="AA156" i="23"/>
  <c r="AF89" i="28"/>
  <c r="AH84" i="23"/>
  <c r="AI92" i="23"/>
  <c r="AK83" i="23"/>
  <c r="W83" i="23"/>
  <c r="AB156" i="23"/>
  <c r="AL11" i="28"/>
  <c r="AM4" i="28"/>
  <c r="AE24" i="23"/>
  <c r="AJ49" i="28"/>
  <c r="AJ175" i="28"/>
  <c r="AI17" i="23"/>
  <c r="AA51" i="28"/>
  <c r="AA47" i="28"/>
  <c r="AL108" i="28"/>
  <c r="AO175" i="28"/>
  <c r="AD132" i="23"/>
  <c r="AO42" i="40"/>
  <c r="X42" i="40"/>
  <c r="Z38" i="40"/>
  <c r="AF38" i="40"/>
  <c r="AM38" i="40"/>
  <c r="AG38" i="40"/>
  <c r="AB38" i="40"/>
  <c r="Y38" i="40"/>
  <c r="AC38" i="40"/>
  <c r="AK38" i="40"/>
  <c r="AA38" i="40"/>
  <c r="AO38" i="40"/>
  <c r="AN38" i="40"/>
  <c r="AJ38" i="40"/>
  <c r="W38" i="40"/>
  <c r="AF91" i="40"/>
  <c r="AM91" i="40"/>
  <c r="W91" i="40"/>
  <c r="AC91" i="40"/>
  <c r="Y91" i="40"/>
  <c r="AL91" i="40"/>
  <c r="AG91" i="40"/>
  <c r="AN91" i="40"/>
  <c r="AK91" i="40"/>
  <c r="AB91" i="40"/>
  <c r="AI91" i="40"/>
  <c r="AJ138" i="40"/>
  <c r="AG138" i="40"/>
  <c r="AN138" i="40"/>
  <c r="AH138" i="40"/>
  <c r="AK138" i="40"/>
  <c r="AB138" i="40"/>
  <c r="AK93" i="40"/>
  <c r="AG93" i="40"/>
  <c r="AL93" i="40"/>
  <c r="AE93" i="40"/>
  <c r="AB93" i="40"/>
  <c r="AF93" i="40"/>
  <c r="AI93" i="40"/>
  <c r="AM93" i="40"/>
  <c r="AH42" i="40"/>
  <c r="AK42" i="40"/>
  <c r="Y42" i="40"/>
  <c r="AJ42" i="40"/>
  <c r="AC42" i="40"/>
  <c r="AA42" i="40"/>
  <c r="AD42" i="40"/>
  <c r="Z17" i="26"/>
  <c r="W17" i="26"/>
  <c r="AF17" i="26"/>
  <c r="AE17" i="26"/>
  <c r="AI102" i="40"/>
  <c r="AB102" i="40"/>
  <c r="AL58" i="40"/>
  <c r="Y58" i="40"/>
  <c r="AO58" i="40"/>
  <c r="AG58" i="40"/>
  <c r="W58" i="40"/>
  <c r="AB58" i="40"/>
  <c r="Z58" i="40"/>
  <c r="AH58" i="40"/>
  <c r="AJ58" i="40"/>
  <c r="AF58" i="40"/>
  <c r="AD58" i="40"/>
  <c r="AM58" i="40"/>
  <c r="AE58" i="40"/>
  <c r="Y176" i="40"/>
  <c r="AH176" i="40"/>
  <c r="AO176" i="40"/>
  <c r="AF109" i="41"/>
  <c r="AM109" i="41"/>
  <c r="AH109" i="41"/>
  <c r="Y109" i="41"/>
  <c r="AC109" i="41"/>
  <c r="AO109" i="41"/>
  <c r="AJ84" i="41"/>
  <c r="AA84" i="41"/>
  <c r="AG84" i="41"/>
  <c r="AD84" i="41"/>
  <c r="Y84" i="41"/>
  <c r="AE84" i="41"/>
  <c r="AN84" i="41"/>
  <c r="X84" i="41"/>
  <c r="AF59" i="41"/>
  <c r="AM59" i="41"/>
  <c r="X59" i="41"/>
  <c r="AL59" i="41"/>
  <c r="AE59" i="41"/>
  <c r="AN59" i="41"/>
  <c r="AG59" i="41"/>
  <c r="Y59" i="41"/>
  <c r="W26" i="41"/>
  <c r="AL26" i="41"/>
  <c r="AA26" i="41"/>
  <c r="AN26" i="41"/>
  <c r="Y26" i="41"/>
  <c r="AI26" i="41"/>
  <c r="AH160" i="41"/>
  <c r="AJ160" i="41"/>
  <c r="W160" i="41"/>
  <c r="AG160" i="41"/>
  <c r="AB160" i="41"/>
  <c r="X160" i="41"/>
  <c r="AB135" i="41"/>
  <c r="AI135" i="41"/>
  <c r="AN135" i="41"/>
  <c r="AM135" i="41"/>
  <c r="AJ135" i="41"/>
  <c r="AK33" i="41"/>
  <c r="AB33" i="41"/>
  <c r="AI33" i="41"/>
  <c r="AK165" i="41"/>
  <c r="AI165" i="41"/>
  <c r="AG165" i="41"/>
  <c r="AE165" i="41"/>
  <c r="AD165" i="41"/>
  <c r="X165" i="41"/>
  <c r="AJ165" i="41"/>
  <c r="AN165" i="41"/>
  <c r="Y140" i="41"/>
  <c r="AN140" i="41"/>
  <c r="AM140" i="41"/>
  <c r="AL140" i="41"/>
  <c r="AC140" i="41"/>
  <c r="AK140" i="41"/>
  <c r="AI140" i="41"/>
  <c r="AI115" i="41"/>
  <c r="AK115" i="41"/>
  <c r="W115" i="41"/>
  <c r="AG115" i="41"/>
  <c r="Y115" i="41"/>
  <c r="AL115" i="41"/>
  <c r="W130" i="40"/>
  <c r="AE130" i="40"/>
  <c r="AH130" i="40"/>
  <c r="X130" i="40"/>
  <c r="AC130" i="40"/>
  <c r="AN130" i="40"/>
  <c r="AL130" i="40"/>
  <c r="AA130" i="40"/>
  <c r="AM130" i="40"/>
  <c r="Z130" i="40"/>
  <c r="AI130" i="40"/>
  <c r="AG130" i="40"/>
  <c r="AD130" i="40"/>
  <c r="AF130" i="40"/>
  <c r="AO130" i="40"/>
  <c r="X132" i="40"/>
  <c r="AF132" i="40"/>
  <c r="AG132" i="40"/>
  <c r="W132" i="40"/>
  <c r="AM132" i="40"/>
  <c r="AB132" i="40"/>
  <c r="AJ132" i="40"/>
  <c r="AI132" i="40"/>
  <c r="AA132" i="40"/>
  <c r="AN132" i="40"/>
  <c r="AD132" i="40"/>
  <c r="Y132" i="40"/>
  <c r="AJ126" i="41"/>
  <c r="AH126" i="41"/>
  <c r="AM126" i="41"/>
  <c r="AE126" i="41"/>
  <c r="AL126" i="41"/>
  <c r="AK126" i="41"/>
  <c r="Z126" i="41"/>
  <c r="AI126" i="41"/>
  <c r="AF126" i="41"/>
  <c r="W126" i="41"/>
  <c r="X126" i="41"/>
  <c r="Y126" i="41"/>
  <c r="AN126" i="41"/>
  <c r="AO126" i="41"/>
  <c r="AB126" i="41"/>
  <c r="W108" i="40"/>
  <c r="AJ108" i="40"/>
  <c r="AB108" i="40"/>
  <c r="AK108" i="40"/>
  <c r="Y108" i="40"/>
  <c r="AC108" i="40"/>
  <c r="AO108" i="40"/>
  <c r="AG108" i="40"/>
  <c r="AN108" i="40"/>
  <c r="X108" i="40"/>
  <c r="AE10" i="40"/>
  <c r="X10" i="40"/>
  <c r="AF10" i="40"/>
  <c r="AL10" i="40"/>
  <c r="AO10" i="40"/>
  <c r="AD10" i="40"/>
  <c r="Y10" i="40"/>
  <c r="AA10" i="40"/>
  <c r="AM10" i="40"/>
  <c r="AJ10" i="40"/>
  <c r="AE39" i="40"/>
  <c r="AL39" i="40"/>
  <c r="AG39" i="40"/>
  <c r="AA39" i="40"/>
  <c r="AF39" i="40"/>
  <c r="AN39" i="40"/>
  <c r="Z39" i="40"/>
  <c r="AJ39" i="40"/>
  <c r="Y39" i="40"/>
  <c r="W39" i="40"/>
  <c r="AO39" i="40"/>
  <c r="AJ95" i="40"/>
  <c r="AH95" i="40"/>
  <c r="AA95" i="40"/>
  <c r="AM95" i="40"/>
  <c r="Z95" i="40"/>
  <c r="AL95" i="40"/>
  <c r="AO95" i="40"/>
  <c r="AB95" i="40"/>
  <c r="AI95" i="40"/>
  <c r="AK77" i="41"/>
  <c r="AM77" i="41"/>
  <c r="AN77" i="41"/>
  <c r="AJ77" i="41"/>
  <c r="AL77" i="41"/>
  <c r="AH77" i="41"/>
  <c r="AD77" i="41"/>
  <c r="AJ69" i="41"/>
  <c r="W69" i="41"/>
  <c r="AM69" i="41"/>
  <c r="AA69" i="41"/>
  <c r="AK69" i="41"/>
  <c r="AG69" i="41"/>
  <c r="X69" i="41"/>
  <c r="AI108" i="41"/>
  <c r="AA108" i="41"/>
  <c r="AN108" i="41"/>
  <c r="AG108" i="41"/>
  <c r="Z83" i="41"/>
  <c r="AF83" i="41"/>
  <c r="AO83" i="41"/>
  <c r="AJ83" i="41"/>
  <c r="AC83" i="41"/>
  <c r="Y83" i="41"/>
  <c r="AG83" i="41"/>
  <c r="X83" i="41"/>
  <c r="AE83" i="41"/>
  <c r="AE42" i="40"/>
  <c r="Z91" i="40"/>
  <c r="AH91" i="40"/>
  <c r="AI38" i="40"/>
  <c r="AC58" i="40"/>
  <c r="AI138" i="40"/>
  <c r="AH38" i="40"/>
  <c r="AM26" i="41"/>
  <c r="AO59" i="41"/>
  <c r="AG135" i="41"/>
  <c r="AK130" i="40"/>
  <c r="AD93" i="40"/>
  <c r="AC160" i="41"/>
  <c r="AG126" i="41"/>
  <c r="AG22" i="42"/>
  <c r="AK22" i="42"/>
  <c r="AK71" i="42"/>
  <c r="AM71" i="42"/>
  <c r="AG101" i="42"/>
  <c r="AN101" i="42"/>
  <c r="AH101" i="42"/>
  <c r="AK101" i="42"/>
  <c r="AL83" i="42"/>
  <c r="W83" i="42"/>
  <c r="AC83" i="42"/>
  <c r="Z83" i="42"/>
  <c r="AM83" i="42"/>
  <c r="AA83" i="42"/>
  <c r="AO83" i="42"/>
  <c r="AB83" i="42"/>
  <c r="Y83" i="42"/>
  <c r="AJ83" i="42"/>
  <c r="AC39" i="42"/>
  <c r="AE39" i="42"/>
  <c r="AF39" i="42"/>
  <c r="AO39" i="42"/>
  <c r="AK39" i="42"/>
  <c r="AG39" i="42"/>
  <c r="AH39" i="42"/>
  <c r="AM39" i="42"/>
  <c r="AD153" i="42"/>
  <c r="AF153" i="42"/>
  <c r="AG143" i="40"/>
  <c r="AL143" i="40"/>
  <c r="AL176" i="41"/>
  <c r="AA176" i="41"/>
  <c r="AM176" i="41"/>
  <c r="AB176" i="41"/>
  <c r="X176" i="41"/>
  <c r="AB151" i="41"/>
  <c r="AD151" i="41"/>
  <c r="AG151" i="41"/>
  <c r="W131" i="41"/>
  <c r="AH131" i="41"/>
  <c r="AG131" i="41"/>
  <c r="X131" i="41"/>
  <c r="AM16" i="26"/>
  <c r="AG16" i="26"/>
  <c r="AN16" i="26"/>
  <c r="AJ63" i="41"/>
  <c r="Z63" i="41"/>
  <c r="AH106" i="41"/>
  <c r="AG106" i="41"/>
  <c r="AD106" i="41"/>
  <c r="W31" i="41"/>
  <c r="AI31" i="41"/>
  <c r="AG31" i="41"/>
  <c r="AO31" i="41"/>
  <c r="AJ31" i="41"/>
  <c r="AL31" i="41"/>
  <c r="AO170" i="41"/>
  <c r="X170" i="41"/>
  <c r="AO42" i="26"/>
  <c r="AC42" i="26"/>
  <c r="X42" i="26"/>
  <c r="AB42" i="26"/>
  <c r="W11" i="40"/>
  <c r="X11" i="40"/>
  <c r="AJ11" i="40"/>
  <c r="AI120" i="41"/>
  <c r="AK120" i="41"/>
  <c r="AB120" i="41"/>
  <c r="AG120" i="41"/>
  <c r="W114" i="41"/>
  <c r="AN114" i="41"/>
  <c r="AI114" i="41"/>
  <c r="AI46" i="41"/>
  <c r="AG46" i="41"/>
  <c r="AB46" i="41"/>
  <c r="AK46" i="41"/>
  <c r="W46" i="41"/>
  <c r="AD46" i="41"/>
  <c r="AL46" i="41"/>
  <c r="AA46" i="41"/>
  <c r="X46" i="41"/>
  <c r="AE46" i="41"/>
  <c r="AB144" i="26"/>
  <c r="X144" i="26"/>
  <c r="AE53" i="26"/>
  <c r="Z53" i="26"/>
  <c r="AN53" i="26"/>
  <c r="AJ53" i="26"/>
  <c r="AB53" i="26"/>
  <c r="W53" i="26"/>
  <c r="AI53" i="26"/>
  <c r="AG53" i="26"/>
  <c r="AG75" i="41"/>
  <c r="AA170" i="42"/>
  <c r="AH19" i="40"/>
  <c r="AK19" i="40"/>
  <c r="Y160" i="42"/>
  <c r="AG128" i="40"/>
  <c r="AL158" i="42"/>
  <c r="AO120" i="41"/>
  <c r="AD39" i="42"/>
  <c r="AI71" i="42"/>
  <c r="W39" i="42"/>
  <c r="Z46" i="41"/>
  <c r="AG82" i="42"/>
  <c r="X82" i="42"/>
  <c r="Y82" i="42"/>
  <c r="Y5" i="42"/>
  <c r="AO5" i="42"/>
  <c r="AF5" i="42"/>
  <c r="Z5" i="42"/>
  <c r="AD5" i="42"/>
  <c r="X5" i="42"/>
  <c r="AB5" i="42"/>
  <c r="AC5" i="42"/>
  <c r="AB38" i="42"/>
  <c r="AH38" i="42"/>
  <c r="AI38" i="42"/>
  <c r="AA38" i="42"/>
  <c r="AG38" i="42"/>
  <c r="AL38" i="42"/>
  <c r="AC38" i="42"/>
  <c r="AE38" i="42"/>
  <c r="AH144" i="42"/>
  <c r="AI144" i="42"/>
  <c r="AN144" i="42"/>
  <c r="X137" i="40"/>
  <c r="AG137" i="40"/>
  <c r="AO137" i="40"/>
  <c r="AC137" i="40"/>
  <c r="Z137" i="40"/>
  <c r="AL149" i="40"/>
  <c r="AB149" i="40"/>
  <c r="AO61" i="41"/>
  <c r="AB61" i="41"/>
  <c r="AM29" i="41"/>
  <c r="X29" i="41"/>
  <c r="AH29" i="41"/>
  <c r="AG29" i="41"/>
  <c r="Y29" i="41"/>
  <c r="AN4" i="41"/>
  <c r="AI4" i="41"/>
  <c r="AL4" i="41"/>
  <c r="Y4" i="41"/>
  <c r="X4" i="41"/>
  <c r="AD4" i="41"/>
  <c r="Z4" i="41"/>
  <c r="AH4" i="41"/>
  <c r="AM104" i="41"/>
  <c r="Y104" i="41"/>
  <c r="AN104" i="41"/>
  <c r="AN116" i="41"/>
  <c r="AJ116" i="41"/>
  <c r="AH116" i="41"/>
  <c r="AK116" i="41"/>
  <c r="AM91" i="41"/>
  <c r="AN91" i="41"/>
  <c r="AE91" i="41"/>
  <c r="AG91" i="41"/>
  <c r="AO91" i="41"/>
  <c r="AL152" i="41"/>
  <c r="Y152" i="41"/>
  <c r="W152" i="41"/>
  <c r="AG152" i="41"/>
  <c r="AI152" i="41"/>
  <c r="AB152" i="41"/>
  <c r="AN48" i="26"/>
  <c r="AG48" i="26"/>
  <c r="AC67" i="25"/>
  <c r="AF67" i="25"/>
  <c r="AL67" i="25"/>
  <c r="AI67" i="25"/>
  <c r="X67" i="25"/>
  <c r="W67" i="25"/>
  <c r="AK134" i="42"/>
  <c r="W165" i="42"/>
  <c r="Z43" i="42"/>
  <c r="X12" i="26"/>
  <c r="X30" i="26"/>
  <c r="AI138" i="26"/>
  <c r="AJ15" i="41"/>
  <c r="X150" i="26"/>
  <c r="AG127" i="26"/>
  <c r="AC5" i="26"/>
  <c r="Y82" i="26"/>
  <c r="AA15" i="42"/>
  <c r="AO30" i="26"/>
  <c r="AF5" i="26"/>
  <c r="AK164" i="25"/>
  <c r="AA160" i="41"/>
  <c r="AG26" i="41"/>
  <c r="AO160" i="41"/>
  <c r="AD160" i="41"/>
  <c r="AE135" i="41"/>
  <c r="Y135" i="41"/>
  <c r="AG166" i="41"/>
  <c r="AE166" i="41"/>
  <c r="AM119" i="41"/>
  <c r="W105" i="41"/>
  <c r="AI143" i="40"/>
  <c r="AD143" i="40"/>
  <c r="Y71" i="42"/>
  <c r="AC71" i="42"/>
  <c r="AO22" i="42"/>
  <c r="AC176" i="40"/>
  <c r="AD109" i="41"/>
  <c r="AL109" i="41"/>
  <c r="W109" i="41"/>
  <c r="AF143" i="40"/>
  <c r="AM143" i="40"/>
  <c r="AC47" i="42"/>
  <c r="AA47" i="42"/>
  <c r="AL86" i="40"/>
  <c r="X86" i="40"/>
  <c r="AO56" i="26"/>
  <c r="AA56" i="26"/>
  <c r="AI56" i="26"/>
  <c r="AN171" i="25"/>
  <c r="AH171" i="25"/>
  <c r="AM171" i="25"/>
  <c r="AK133" i="26"/>
  <c r="AB133" i="26"/>
  <c r="AL23" i="40"/>
  <c r="AJ23" i="40"/>
  <c r="Y23" i="40"/>
  <c r="X65" i="26"/>
  <c r="AG65" i="26"/>
  <c r="AA65" i="26"/>
  <c r="AH65" i="26"/>
  <c r="AD65" i="26"/>
  <c r="AM65" i="26"/>
  <c r="Y65" i="26"/>
  <c r="AI106" i="26"/>
  <c r="AE106" i="26"/>
  <c r="AN106" i="26"/>
  <c r="Z106" i="26"/>
  <c r="Z102" i="40"/>
  <c r="AF102" i="40"/>
  <c r="Z140" i="41"/>
  <c r="X140" i="41"/>
  <c r="AB140" i="41"/>
  <c r="AF140" i="41"/>
  <c r="AO140" i="41"/>
  <c r="AA140" i="41"/>
  <c r="AD140" i="41"/>
  <c r="AJ125" i="26"/>
  <c r="AC125" i="26"/>
  <c r="Y125" i="26"/>
  <c r="AC104" i="25"/>
  <c r="W104" i="25"/>
  <c r="AO104" i="25"/>
  <c r="AH104" i="25"/>
  <c r="AC35" i="26"/>
  <c r="AN35" i="26"/>
  <c r="AK103" i="26"/>
  <c r="AO103" i="26"/>
  <c r="AL103" i="26"/>
  <c r="AG103" i="26"/>
  <c r="X103" i="26"/>
  <c r="AN68" i="26"/>
  <c r="AA68" i="26"/>
  <c r="Z25" i="26"/>
  <c r="AH25" i="26"/>
  <c r="AC30" i="40"/>
  <c r="AA59" i="41"/>
  <c r="AI160" i="41"/>
  <c r="AD135" i="41"/>
  <c r="AB84" i="41"/>
  <c r="AC165" i="41"/>
  <c r="AF165" i="41"/>
  <c r="AB165" i="41"/>
  <c r="AC135" i="41"/>
  <c r="Y160" i="41"/>
  <c r="AK160" i="41"/>
  <c r="AN160" i="41"/>
  <c r="W135" i="41"/>
  <c r="AL166" i="41"/>
  <c r="AF119" i="41"/>
  <c r="AN119" i="41"/>
  <c r="X105" i="41"/>
  <c r="AC22" i="42"/>
  <c r="AC143" i="40"/>
  <c r="AB143" i="40"/>
  <c r="AA71" i="42"/>
  <c r="AD71" i="42"/>
  <c r="AF22" i="42"/>
  <c r="AD22" i="42"/>
  <c r="AM176" i="40"/>
  <c r="X176" i="40"/>
  <c r="AE109" i="41"/>
  <c r="AI109" i="41"/>
  <c r="X109" i="41"/>
  <c r="AI166" i="41"/>
  <c r="X143" i="40"/>
  <c r="AH140" i="41"/>
  <c r="AA135" i="42"/>
  <c r="AJ135" i="42"/>
  <c r="AK46" i="42"/>
  <c r="AA46" i="42"/>
  <c r="Y46" i="42"/>
  <c r="AI145" i="42"/>
  <c r="Z145" i="42"/>
  <c r="Y145" i="42"/>
  <c r="Z11" i="41"/>
  <c r="Y11" i="41"/>
  <c r="AB67" i="41"/>
  <c r="Y67" i="41"/>
  <c r="AG128" i="26"/>
  <c r="AC128" i="26"/>
  <c r="AJ163" i="41"/>
  <c r="AG163" i="41"/>
  <c r="AC39" i="40"/>
  <c r="X39" i="40"/>
  <c r="AF65" i="26"/>
  <c r="AC51" i="25"/>
  <c r="X51" i="25"/>
  <c r="AG51" i="25"/>
  <c r="Y51" i="25"/>
  <c r="AN51" i="25"/>
  <c r="Z51" i="25"/>
  <c r="AB51" i="25"/>
  <c r="AO51" i="25"/>
  <c r="AI51" i="25"/>
  <c r="AK51" i="25"/>
  <c r="AJ51" i="25"/>
  <c r="AB71" i="26"/>
  <c r="AL71" i="26"/>
  <c r="AI123" i="26"/>
  <c r="AG123" i="26"/>
  <c r="AN123" i="26"/>
  <c r="AL123" i="26"/>
  <c r="AM3" i="26"/>
  <c r="AD3" i="26"/>
  <c r="W3" i="26"/>
  <c r="AL3" i="26"/>
  <c r="AF3" i="26"/>
  <c r="Y3" i="26"/>
  <c r="AH3" i="26"/>
  <c r="Z3" i="26"/>
  <c r="AI22" i="42"/>
  <c r="AE143" i="40"/>
  <c r="AG71" i="42"/>
  <c r="AM30" i="40"/>
  <c r="AK26" i="41"/>
  <c r="AD59" i="41"/>
  <c r="Z160" i="41"/>
  <c r="AF135" i="41"/>
  <c r="AM84" i="41"/>
  <c r="AG105" i="41"/>
  <c r="AF105" i="41"/>
  <c r="AA165" i="41"/>
  <c r="Z165" i="41"/>
  <c r="AH165" i="41"/>
  <c r="AK135" i="41"/>
  <c r="AM160" i="41"/>
  <c r="W102" i="40"/>
  <c r="AL160" i="41"/>
  <c r="AF160" i="41"/>
  <c r="X135" i="41"/>
  <c r="AA135" i="41"/>
  <c r="AN166" i="41"/>
  <c r="AE119" i="41"/>
  <c r="Y119" i="41"/>
  <c r="AO105" i="41"/>
  <c r="AB109" i="41"/>
  <c r="AA143" i="40"/>
  <c r="W143" i="40"/>
  <c r="Z143" i="40"/>
  <c r="X71" i="42"/>
  <c r="AB71" i="42"/>
  <c r="AF77" i="42"/>
  <c r="AL77" i="42"/>
  <c r="AA22" i="42"/>
  <c r="AN109" i="41"/>
  <c r="AA109" i="41"/>
  <c r="AE5" i="40"/>
  <c r="Z163" i="42"/>
  <c r="W163" i="42"/>
  <c r="AO163" i="42"/>
  <c r="Y143" i="40"/>
  <c r="AJ143" i="40"/>
  <c r="Y77" i="42"/>
  <c r="AE140" i="41"/>
  <c r="AJ140" i="41"/>
  <c r="AE47" i="42"/>
  <c r="AI135" i="42"/>
  <c r="AG134" i="42"/>
  <c r="Z134" i="42"/>
  <c r="AC134" i="42"/>
  <c r="AB134" i="42"/>
  <c r="AO134" i="42"/>
  <c r="AA134" i="42"/>
  <c r="AE15" i="42"/>
  <c r="AF15" i="42"/>
  <c r="Y119" i="42"/>
  <c r="AC119" i="42"/>
  <c r="AH119" i="42"/>
  <c r="AK119" i="42"/>
  <c r="AN119" i="42"/>
  <c r="AF155" i="42"/>
  <c r="AA155" i="42"/>
  <c r="AK76" i="42"/>
  <c r="AF76" i="42"/>
  <c r="AA76" i="42"/>
  <c r="AN142" i="42"/>
  <c r="AL142" i="42"/>
  <c r="Z56" i="42"/>
  <c r="AB56" i="42"/>
  <c r="AE116" i="42"/>
  <c r="AI116" i="42"/>
  <c r="AN88" i="42"/>
  <c r="AJ88" i="42"/>
  <c r="AE88" i="42"/>
  <c r="AO161" i="26"/>
  <c r="W161" i="26"/>
  <c r="AC124" i="41"/>
  <c r="AB124" i="41"/>
  <c r="AE13" i="41"/>
  <c r="AI13" i="41"/>
  <c r="AK65" i="26"/>
  <c r="AM51" i="25"/>
  <c r="Y26" i="26"/>
  <c r="AK26" i="26"/>
  <c r="AC26" i="26"/>
  <c r="AF18" i="26"/>
  <c r="AG18" i="26"/>
  <c r="AD18" i="26"/>
  <c r="Y18" i="26"/>
  <c r="X61" i="25"/>
  <c r="AE61" i="25"/>
  <c r="AF61" i="25"/>
  <c r="AA82" i="42"/>
  <c r="AO61" i="42"/>
  <c r="AH22" i="40"/>
  <c r="AG117" i="26"/>
  <c r="Y170" i="26"/>
  <c r="AG96" i="26"/>
  <c r="AA102" i="26"/>
  <c r="AA111" i="26"/>
  <c r="AO111" i="26"/>
  <c r="AL30" i="26"/>
  <c r="W165" i="40"/>
  <c r="AH81" i="41"/>
  <c r="W35" i="41"/>
  <c r="AN44" i="26"/>
  <c r="AE44" i="26"/>
  <c r="AM44" i="26"/>
  <c r="W44" i="26"/>
  <c r="AA44" i="26"/>
  <c r="AE4" i="26"/>
  <c r="AL4" i="26"/>
  <c r="AO116" i="26"/>
  <c r="W172" i="26"/>
  <c r="AO52" i="26"/>
  <c r="AA52" i="26"/>
  <c r="AL165" i="26"/>
  <c r="Y138" i="26"/>
  <c r="W15" i="41"/>
  <c r="AD48" i="26"/>
  <c r="AI33" i="26"/>
  <c r="AB98" i="26"/>
  <c r="AI99" i="26"/>
  <c r="AK99" i="26"/>
  <c r="AL99" i="26"/>
  <c r="AA73" i="26"/>
  <c r="AD73" i="26"/>
  <c r="AK152" i="26"/>
  <c r="AH67" i="25"/>
  <c r="AI148" i="26"/>
  <c r="AD82" i="42"/>
  <c r="AG61" i="42"/>
  <c r="AE82" i="42"/>
  <c r="AI82" i="42"/>
  <c r="AL82" i="42"/>
  <c r="Y111" i="26"/>
  <c r="AG138" i="26"/>
  <c r="AO48" i="26"/>
  <c r="AK73" i="26"/>
  <c r="AB73" i="26"/>
  <c r="X70" i="26"/>
  <c r="AJ70" i="26"/>
  <c r="AO70" i="26"/>
  <c r="AM70" i="26"/>
  <c r="AI70" i="26"/>
  <c r="Z70" i="26"/>
  <c r="AN146" i="28"/>
  <c r="AI146" i="28"/>
  <c r="W146" i="28"/>
  <c r="AH146" i="28"/>
  <c r="AM146" i="28"/>
  <c r="AB146" i="28"/>
  <c r="AE146" i="28"/>
  <c r="AF146" i="28"/>
  <c r="AO146" i="28"/>
  <c r="AN40" i="28"/>
  <c r="AF40" i="28"/>
  <c r="AL40" i="28"/>
  <c r="AH40" i="28"/>
  <c r="AO40" i="28"/>
  <c r="AG40" i="28"/>
  <c r="AD110" i="28"/>
  <c r="AI110" i="28"/>
  <c r="AK110" i="28"/>
  <c r="AJ110" i="28"/>
  <c r="X169" i="23"/>
  <c r="AB169" i="23"/>
  <c r="AE169" i="23"/>
  <c r="AK169" i="23"/>
  <c r="Z169" i="23"/>
  <c r="AN169" i="23"/>
  <c r="Y59" i="23"/>
  <c r="AF59" i="23"/>
  <c r="AJ59" i="23"/>
  <c r="AB59" i="23"/>
  <c r="AA40" i="23"/>
  <c r="AJ40" i="23"/>
  <c r="AB40" i="23"/>
  <c r="AI40" i="23"/>
  <c r="AK40" i="23"/>
  <c r="AO40" i="23"/>
  <c r="AO38" i="28"/>
  <c r="AE38" i="28"/>
  <c r="AG38" i="28"/>
  <c r="AL38" i="28"/>
  <c r="W38" i="28"/>
  <c r="AC38" i="28"/>
  <c r="AN154" i="24"/>
  <c r="W154" i="24"/>
  <c r="AD154" i="24"/>
  <c r="Y114" i="28"/>
  <c r="AL114" i="28"/>
  <c r="AH15" i="24"/>
  <c r="AJ38" i="28"/>
  <c r="Z38" i="28"/>
  <c r="Y154" i="24"/>
  <c r="X154" i="24"/>
  <c r="AC39" i="24"/>
  <c r="AH154" i="24"/>
  <c r="AF97" i="24"/>
  <c r="AA169" i="23"/>
  <c r="AM59" i="23"/>
  <c r="AI132" i="28"/>
  <c r="AO169" i="23"/>
  <c r="W40" i="28"/>
  <c r="AB110" i="28"/>
  <c r="W110" i="28"/>
  <c r="AE110" i="28"/>
  <c r="Z40" i="23"/>
  <c r="AL146" i="28"/>
  <c r="AG169" i="23"/>
  <c r="AL40" i="23"/>
  <c r="AO59" i="23"/>
  <c r="Y146" i="28"/>
  <c r="X38" i="28"/>
  <c r="AB40" i="28"/>
  <c r="AA146" i="28"/>
  <c r="W40" i="23"/>
  <c r="AK32" i="40"/>
  <c r="W32" i="40"/>
  <c r="AM32" i="40"/>
  <c r="AG32" i="40"/>
  <c r="AD32" i="40"/>
  <c r="AH32" i="40"/>
  <c r="AG4" i="42"/>
  <c r="Y4" i="42"/>
  <c r="AL4" i="42"/>
  <c r="AA4" i="42"/>
  <c r="AI100" i="42"/>
  <c r="W100" i="42"/>
  <c r="AA100" i="42"/>
  <c r="AD100" i="42"/>
  <c r="AG100" i="42"/>
  <c r="Y100" i="42"/>
  <c r="AJ100" i="42"/>
  <c r="AN100" i="42"/>
  <c r="AL100" i="42"/>
  <c r="AJ72" i="42"/>
  <c r="AN72" i="42"/>
  <c r="AM72" i="42"/>
  <c r="X72" i="42"/>
  <c r="AO72" i="42"/>
  <c r="AH72" i="42"/>
  <c r="AB72" i="42"/>
  <c r="AC72" i="42"/>
  <c r="AD72" i="42"/>
  <c r="W72" i="42"/>
  <c r="AK72" i="42"/>
  <c r="AI72" i="42"/>
  <c r="AE72" i="42"/>
  <c r="Y72" i="42"/>
  <c r="W53" i="42"/>
  <c r="AC53" i="42"/>
  <c r="AF53" i="42"/>
  <c r="AB53" i="42"/>
  <c r="AK53" i="42"/>
  <c r="AH53" i="42"/>
  <c r="AJ53" i="42"/>
  <c r="AG53" i="42"/>
  <c r="AA53" i="42"/>
  <c r="Y53" i="42"/>
  <c r="AN53" i="42"/>
  <c r="AD139" i="42"/>
  <c r="Z139" i="42"/>
  <c r="AG139" i="42"/>
  <c r="AF124" i="42"/>
  <c r="AE124" i="42"/>
  <c r="AA124" i="42"/>
  <c r="AJ124" i="42"/>
  <c r="AD124" i="42"/>
  <c r="Z124" i="42"/>
  <c r="W124" i="42"/>
  <c r="AN124" i="42"/>
  <c r="AO124" i="42"/>
  <c r="AG124" i="42"/>
  <c r="AC125" i="42"/>
  <c r="AE125" i="42"/>
  <c r="AO125" i="42"/>
  <c r="AL125" i="42"/>
  <c r="AK125" i="42"/>
  <c r="AH125" i="42"/>
  <c r="Y125" i="42"/>
  <c r="W125" i="42"/>
  <c r="AJ125" i="42"/>
  <c r="X125" i="42"/>
  <c r="AA154" i="42"/>
  <c r="AD154" i="42"/>
  <c r="AI154" i="42"/>
  <c r="AF154" i="42"/>
  <c r="AJ154" i="42"/>
  <c r="W154" i="42"/>
  <c r="AG154" i="42"/>
  <c r="AB154" i="42"/>
  <c r="Y154" i="42"/>
  <c r="AN154" i="42"/>
  <c r="Z154" i="42"/>
  <c r="AL154" i="42"/>
  <c r="AE154" i="42"/>
  <c r="AO154" i="42"/>
  <c r="AE73" i="42"/>
  <c r="AM73" i="42"/>
  <c r="AN73" i="42"/>
  <c r="AF73" i="42"/>
  <c r="AC73" i="42"/>
  <c r="AG73" i="42"/>
  <c r="Z73" i="42"/>
  <c r="AJ73" i="42"/>
  <c r="X73" i="42"/>
  <c r="AK73" i="42"/>
  <c r="AH73" i="42"/>
  <c r="AA73" i="42"/>
  <c r="AO73" i="42"/>
  <c r="Y73" i="42"/>
  <c r="W73" i="42"/>
  <c r="AL129" i="42"/>
  <c r="AI129" i="42"/>
  <c r="W129" i="42"/>
  <c r="AF129" i="42"/>
  <c r="AE129" i="42"/>
  <c r="AA129" i="42"/>
  <c r="AB129" i="42"/>
  <c r="AM129" i="42"/>
  <c r="AC51" i="42"/>
  <c r="AE51" i="42"/>
  <c r="Y51" i="42"/>
  <c r="AA51" i="42"/>
  <c r="AO51" i="42"/>
  <c r="Z51" i="42"/>
  <c r="AI51" i="42"/>
  <c r="AF51" i="42"/>
  <c r="AK51" i="42"/>
  <c r="AB51" i="42"/>
  <c r="AJ51" i="42"/>
  <c r="AL51" i="42"/>
  <c r="AH121" i="40"/>
  <c r="AB121" i="40"/>
  <c r="AO106" i="42"/>
  <c r="Y106" i="42"/>
  <c r="AK106" i="42"/>
  <c r="AN106" i="42"/>
  <c r="AI106" i="42"/>
  <c r="AE106" i="42"/>
  <c r="AM106" i="42"/>
  <c r="AL106" i="42"/>
  <c r="W106" i="42"/>
  <c r="AA106" i="42"/>
  <c r="AG106" i="42"/>
  <c r="AJ106" i="42"/>
  <c r="Z106" i="42"/>
  <c r="AC106" i="42"/>
  <c r="AF106" i="42"/>
  <c r="X23" i="42"/>
  <c r="AE23" i="42"/>
  <c r="AG23" i="42"/>
  <c r="W23" i="42"/>
  <c r="AB23" i="42"/>
  <c r="AI23" i="42"/>
  <c r="AN23" i="42"/>
  <c r="AF23" i="42"/>
  <c r="AC23" i="42"/>
  <c r="AJ23" i="42"/>
  <c r="Y23" i="42"/>
  <c r="AA23" i="42"/>
  <c r="AM23" i="42"/>
  <c r="AD23" i="42"/>
  <c r="AL23" i="42"/>
  <c r="AI36" i="42"/>
  <c r="AG36" i="42"/>
  <c r="Z85" i="42"/>
  <c r="AI85" i="42"/>
  <c r="AK85" i="42"/>
  <c r="AA85" i="42"/>
  <c r="AD85" i="42"/>
  <c r="AJ85" i="42"/>
  <c r="AF85" i="42"/>
  <c r="Y85" i="42"/>
  <c r="AL85" i="42"/>
  <c r="AM85" i="42"/>
  <c r="AO85" i="42"/>
  <c r="AH85" i="42"/>
  <c r="X85" i="42"/>
  <c r="AC85" i="42"/>
  <c r="AE85" i="42"/>
  <c r="AO30" i="42"/>
  <c r="AA30" i="42"/>
  <c r="Y30" i="42"/>
  <c r="Z30" i="42"/>
  <c r="AB30" i="42"/>
  <c r="AN30" i="42"/>
  <c r="AI30" i="42"/>
  <c r="AE30" i="42"/>
  <c r="X30" i="42"/>
  <c r="AJ30" i="42"/>
  <c r="AC30" i="42"/>
  <c r="AH30" i="42"/>
  <c r="AD30" i="42"/>
  <c r="X140" i="42"/>
  <c r="AK140" i="42"/>
  <c r="AO140" i="42"/>
  <c r="AN140" i="42"/>
  <c r="AG140" i="42"/>
  <c r="AB140" i="42"/>
  <c r="AE140" i="42"/>
  <c r="AI140" i="42"/>
  <c r="AL140" i="42"/>
  <c r="AF140" i="42"/>
  <c r="AM140" i="42"/>
  <c r="W140" i="42"/>
  <c r="AD140" i="42"/>
  <c r="AC140" i="42"/>
  <c r="AG2" i="40"/>
  <c r="AI2" i="40"/>
  <c r="Z2" i="40"/>
  <c r="AA2" i="40"/>
  <c r="AF2" i="40"/>
  <c r="AH2" i="40"/>
  <c r="AO2" i="40"/>
  <c r="AD2" i="40"/>
  <c r="AK2" i="40"/>
  <c r="AC2" i="40"/>
  <c r="AO146" i="40"/>
  <c r="AM146" i="40"/>
  <c r="AD146" i="40"/>
  <c r="X146" i="40"/>
  <c r="AE146" i="40"/>
  <c r="W146" i="40"/>
  <c r="AJ146" i="40"/>
  <c r="AI146" i="40"/>
  <c r="AF146" i="40"/>
  <c r="AA146" i="40"/>
  <c r="Y146" i="40"/>
  <c r="AL146" i="40"/>
  <c r="AG146" i="40"/>
  <c r="AK113" i="40"/>
  <c r="AO113" i="40"/>
  <c r="AN113" i="40"/>
  <c r="Y113" i="40"/>
  <c r="AD113" i="40"/>
  <c r="AF113" i="40"/>
  <c r="X113" i="40"/>
  <c r="AE113" i="40"/>
  <c r="AH113" i="40"/>
  <c r="AL113" i="40"/>
  <c r="Z113" i="40"/>
  <c r="AI113" i="40"/>
  <c r="AJ38" i="41"/>
  <c r="AD38" i="41"/>
  <c r="Z38" i="41"/>
  <c r="AN38" i="41"/>
  <c r="AH38" i="41"/>
  <c r="Y38" i="41"/>
  <c r="AA38" i="41"/>
  <c r="AL38" i="41"/>
  <c r="AO38" i="41"/>
  <c r="AE38" i="41"/>
  <c r="AC38" i="41"/>
  <c r="W38" i="41"/>
  <c r="X38" i="41"/>
  <c r="AK38" i="41"/>
  <c r="AF38" i="41"/>
  <c r="AB38" i="41"/>
  <c r="AM38" i="41"/>
  <c r="AG38" i="41"/>
  <c r="AG164" i="41"/>
  <c r="AA164" i="41"/>
  <c r="Z164" i="41"/>
  <c r="AO164" i="41"/>
  <c r="X164" i="41"/>
  <c r="W164" i="41"/>
  <c r="AF164" i="41"/>
  <c r="AN164" i="41"/>
  <c r="AK164" i="41"/>
  <c r="AJ164" i="41"/>
  <c r="AE164" i="41"/>
  <c r="AN145" i="41"/>
  <c r="AD145" i="41"/>
  <c r="X145" i="41"/>
  <c r="AL145" i="41"/>
  <c r="AM145" i="41"/>
  <c r="AJ145" i="41"/>
  <c r="AF145" i="41"/>
  <c r="AB145" i="41"/>
  <c r="AC145" i="41"/>
  <c r="AH145" i="41"/>
  <c r="AK145" i="41"/>
  <c r="AD111" i="41"/>
  <c r="AA111" i="41"/>
  <c r="W111" i="41"/>
  <c r="AE111" i="41"/>
  <c r="AK111" i="41"/>
  <c r="AB111" i="41"/>
  <c r="AN111" i="41"/>
  <c r="AI111" i="41"/>
  <c r="AJ111" i="41"/>
  <c r="AF111" i="41"/>
  <c r="AM111" i="41"/>
  <c r="AH111" i="41"/>
  <c r="AI9" i="41"/>
  <c r="AE9" i="41"/>
  <c r="Z9" i="41"/>
  <c r="W9" i="41"/>
  <c r="AA9" i="41"/>
  <c r="AG9" i="41"/>
  <c r="AB9" i="41"/>
  <c r="AF9" i="41"/>
  <c r="X9" i="41"/>
  <c r="AD9" i="41"/>
  <c r="Z48" i="41"/>
  <c r="AN48" i="41"/>
  <c r="AG48" i="41"/>
  <c r="W48" i="41"/>
  <c r="AK48" i="41"/>
  <c r="AB48" i="41"/>
  <c r="AO48" i="41"/>
  <c r="Y48" i="41"/>
  <c r="AA48" i="41"/>
  <c r="AF48" i="41"/>
  <c r="AJ48" i="41"/>
  <c r="AH48" i="41"/>
  <c r="AC48" i="41"/>
  <c r="AE48" i="41"/>
  <c r="AM48" i="41"/>
  <c r="AI48" i="41"/>
  <c r="Y23" i="41"/>
  <c r="AF23" i="41"/>
  <c r="AO23" i="41"/>
  <c r="AI23" i="41"/>
  <c r="AA23" i="41"/>
  <c r="AM23" i="41"/>
  <c r="W23" i="41"/>
  <c r="AL23" i="41"/>
  <c r="Z23" i="41"/>
  <c r="AN23" i="41"/>
  <c r="AB23" i="41"/>
  <c r="Z24" i="41"/>
  <c r="AL24" i="41"/>
  <c r="AF24" i="41"/>
  <c r="AI24" i="41"/>
  <c r="AH24" i="41"/>
  <c r="X24" i="41"/>
  <c r="AE24" i="41"/>
  <c r="AA24" i="41"/>
  <c r="AJ24" i="41"/>
  <c r="AM24" i="41"/>
  <c r="AK24" i="41"/>
  <c r="Y24" i="41"/>
  <c r="AB24" i="41"/>
  <c r="AG24" i="41"/>
  <c r="AE20" i="26"/>
  <c r="AF20" i="26"/>
  <c r="AJ20" i="26"/>
  <c r="AA20" i="26"/>
  <c r="AK20" i="26"/>
  <c r="AO20" i="26"/>
  <c r="AM20" i="26"/>
  <c r="W20" i="26"/>
  <c r="X20" i="26"/>
  <c r="AN76" i="26"/>
  <c r="AA76" i="26"/>
  <c r="W76" i="26"/>
  <c r="AG37" i="26"/>
  <c r="AF37" i="26"/>
  <c r="AL37" i="26"/>
  <c r="Y37" i="26"/>
  <c r="AE37" i="26"/>
  <c r="AA78" i="25"/>
  <c r="AL78" i="25"/>
  <c r="AI78" i="25"/>
  <c r="AB78" i="25"/>
  <c r="AJ78" i="25"/>
  <c r="W94" i="23"/>
  <c r="AM94" i="23"/>
  <c r="AJ94" i="23"/>
  <c r="AO94" i="23"/>
  <c r="AC94" i="23"/>
  <c r="AD94" i="23"/>
  <c r="AI94" i="23"/>
  <c r="AI23" i="23"/>
  <c r="W23" i="23"/>
  <c r="AD23" i="23"/>
  <c r="AJ23" i="23"/>
  <c r="AN23" i="23"/>
  <c r="X23" i="23"/>
  <c r="AM23" i="23"/>
  <c r="AH23" i="23"/>
  <c r="Y23" i="23"/>
  <c r="AN70" i="28"/>
  <c r="X70" i="28"/>
  <c r="AK70" i="28"/>
  <c r="AE70" i="28"/>
  <c r="AH70" i="28"/>
  <c r="AJ70" i="28"/>
  <c r="AG70" i="28"/>
  <c r="AA135" i="28"/>
  <c r="AL135" i="28"/>
  <c r="Y135" i="28"/>
  <c r="AE135" i="28"/>
  <c r="AJ135" i="28"/>
  <c r="AC135" i="28"/>
  <c r="AM135" i="28"/>
  <c r="AK135" i="28"/>
  <c r="AI135" i="28"/>
  <c r="Z135" i="28"/>
  <c r="AH135" i="28"/>
  <c r="AO135" i="28"/>
  <c r="AD135" i="28"/>
  <c r="X135" i="28"/>
  <c r="AH155" i="23"/>
  <c r="AF155" i="23"/>
  <c r="AA155" i="23"/>
  <c r="X173" i="23"/>
  <c r="AL173" i="23"/>
  <c r="Y173" i="23"/>
  <c r="AI157" i="23"/>
  <c r="AF157" i="23"/>
  <c r="AM157" i="23"/>
  <c r="AL157" i="23"/>
  <c r="AG157" i="23"/>
  <c r="AE157" i="23"/>
  <c r="AB157" i="23"/>
  <c r="W157" i="23"/>
  <c r="AJ157" i="23"/>
  <c r="Y53" i="28"/>
  <c r="X53" i="28"/>
  <c r="AI53" i="28"/>
  <c r="AJ53" i="28"/>
  <c r="AO21" i="28"/>
  <c r="AJ21" i="28"/>
  <c r="X21" i="28"/>
  <c r="AL21" i="28"/>
  <c r="AD21" i="28"/>
  <c r="AC21" i="28"/>
  <c r="AI91" i="28"/>
  <c r="AE91" i="28"/>
  <c r="X78" i="23"/>
  <c r="AM78" i="23"/>
  <c r="AH78" i="23"/>
  <c r="W78" i="23"/>
  <c r="AD78" i="23"/>
  <c r="AH144" i="28"/>
  <c r="AA144" i="28"/>
  <c r="AE144" i="28"/>
  <c r="AL144" i="28"/>
  <c r="AC144" i="28"/>
  <c r="AD144" i="28"/>
  <c r="AK144" i="28"/>
  <c r="AO144" i="28"/>
  <c r="AF144" i="28"/>
  <c r="X144" i="28"/>
  <c r="AJ144" i="28"/>
  <c r="W84" i="28"/>
  <c r="AC84" i="28"/>
  <c r="Z165" i="28"/>
  <c r="X165" i="28"/>
  <c r="AD165" i="28"/>
  <c r="AM165" i="28"/>
  <c r="AD166" i="23"/>
  <c r="AN166" i="23"/>
  <c r="AL166" i="23"/>
  <c r="AJ166" i="23"/>
  <c r="W166" i="23"/>
  <c r="AE166" i="23"/>
  <c r="X166" i="23"/>
  <c r="AF166" i="23"/>
  <c r="AC166" i="23"/>
  <c r="AK166" i="23"/>
  <c r="AH166" i="23"/>
  <c r="AI166" i="23"/>
  <c r="AO166" i="23"/>
  <c r="Y152" i="23"/>
  <c r="AB152" i="23"/>
  <c r="AJ152" i="23"/>
  <c r="AA152" i="23"/>
  <c r="AN88" i="28"/>
  <c r="AK88" i="28"/>
  <c r="AD88" i="28"/>
  <c r="AE88" i="28"/>
  <c r="AO88" i="28"/>
  <c r="AJ88" i="28"/>
  <c r="AC88" i="28"/>
  <c r="AM88" i="28"/>
  <c r="Z88" i="28"/>
  <c r="AE16" i="28"/>
  <c r="AB16" i="28"/>
  <c r="AD16" i="28"/>
  <c r="AO16" i="28"/>
  <c r="AL16" i="28"/>
  <c r="X16" i="28"/>
  <c r="AA16" i="28"/>
  <c r="AF16" i="28"/>
  <c r="W16" i="28"/>
  <c r="AG16" i="28"/>
  <c r="AK16" i="28"/>
  <c r="AH16" i="28"/>
  <c r="AJ16" i="28"/>
  <c r="AM16" i="28"/>
  <c r="AN16" i="28"/>
  <c r="Z24" i="28"/>
  <c r="W24" i="28"/>
  <c r="AF24" i="28"/>
  <c r="AA24" i="28"/>
  <c r="AG24" i="28"/>
  <c r="AC24" i="28"/>
  <c r="AI36" i="23"/>
  <c r="AD36" i="23"/>
  <c r="AO36" i="23"/>
  <c r="AL36" i="23"/>
  <c r="W36" i="23"/>
  <c r="AA36" i="23"/>
  <c r="AH36" i="23"/>
  <c r="AN36" i="23"/>
  <c r="AF36" i="23"/>
  <c r="AJ27" i="23"/>
  <c r="AK27" i="23"/>
  <c r="AC139" i="23"/>
  <c r="AI139" i="23"/>
  <c r="AK139" i="23"/>
  <c r="AG143" i="28"/>
  <c r="AN143" i="28"/>
  <c r="AA143" i="28"/>
  <c r="Z143" i="28"/>
  <c r="AB143" i="28"/>
  <c r="AK143" i="28"/>
  <c r="X143" i="28"/>
  <c r="AO154" i="28"/>
  <c r="Y154" i="28"/>
  <c r="AH154" i="28"/>
  <c r="AC154" i="28"/>
  <c r="AI154" i="28"/>
  <c r="AN81" i="23"/>
  <c r="AB81" i="23"/>
  <c r="AI81" i="23"/>
  <c r="W81" i="23"/>
  <c r="AL81" i="23"/>
  <c r="AC81" i="23"/>
  <c r="AH81" i="23"/>
  <c r="X81" i="23"/>
  <c r="AL22" i="23"/>
  <c r="Z22" i="23"/>
  <c r="AC30" i="23"/>
  <c r="AH30" i="23"/>
  <c r="AF30" i="23"/>
  <c r="W30" i="23"/>
  <c r="AA30" i="23"/>
  <c r="AB30" i="23"/>
  <c r="AE153" i="28"/>
  <c r="AG153" i="28"/>
  <c r="AN153" i="28"/>
  <c r="AO153" i="28"/>
  <c r="Z153" i="28"/>
  <c r="AH153" i="28"/>
  <c r="AF153" i="28"/>
  <c r="AL153" i="28"/>
  <c r="AM153" i="28"/>
  <c r="AO118" i="28"/>
  <c r="AJ118" i="28"/>
  <c r="AH158" i="28"/>
  <c r="AC158" i="28"/>
  <c r="AA158" i="28"/>
  <c r="AN158" i="28"/>
  <c r="AB158" i="28"/>
  <c r="AO158" i="28"/>
  <c r="AJ158" i="28"/>
  <c r="W158" i="28"/>
  <c r="AD158" i="28"/>
  <c r="AJ124" i="23"/>
  <c r="AN124" i="23"/>
  <c r="AK124" i="23"/>
  <c r="AD124" i="23"/>
  <c r="AA124" i="23"/>
  <c r="AL124" i="23"/>
  <c r="AB124" i="23"/>
  <c r="AH124" i="23"/>
  <c r="Z124" i="23"/>
  <c r="AM124" i="23"/>
  <c r="AL62" i="23"/>
  <c r="AB62" i="23"/>
  <c r="AH62" i="23"/>
  <c r="AG62" i="23"/>
  <c r="AA62" i="23"/>
  <c r="AC133" i="23"/>
  <c r="AD133" i="23"/>
  <c r="AK133" i="23"/>
  <c r="X133" i="23"/>
  <c r="AL133" i="23"/>
  <c r="AN133" i="23"/>
  <c r="AG65" i="28"/>
  <c r="AJ65" i="28"/>
  <c r="Z65" i="28"/>
  <c r="AD65" i="28"/>
  <c r="AI65" i="28"/>
  <c r="AA65" i="28"/>
  <c r="AH65" i="28"/>
  <c r="AN65" i="28"/>
  <c r="AO65" i="28"/>
  <c r="X65" i="28"/>
  <c r="AB65" i="28"/>
  <c r="AL104" i="28"/>
  <c r="W104" i="28"/>
  <c r="AN52" i="23"/>
  <c r="AJ52" i="23"/>
  <c r="Y52" i="23"/>
  <c r="AH145" i="23"/>
  <c r="AD145" i="23"/>
  <c r="AB145" i="23"/>
  <c r="AE73" i="23"/>
  <c r="AB73" i="23"/>
  <c r="AC73" i="23"/>
  <c r="AA73" i="23"/>
  <c r="AF73" i="23"/>
  <c r="AM28" i="28"/>
  <c r="AG28" i="28"/>
  <c r="AE28" i="28"/>
  <c r="X28" i="28"/>
  <c r="AN28" i="28"/>
  <c r="AL28" i="28"/>
  <c r="W13" i="28"/>
  <c r="X13" i="28"/>
  <c r="AJ122" i="23"/>
  <c r="Y122" i="23"/>
  <c r="AD122" i="23"/>
  <c r="AH122" i="23"/>
  <c r="Z122" i="23"/>
  <c r="AB19" i="28"/>
  <c r="AG19" i="28"/>
  <c r="AF19" i="28"/>
  <c r="Z19" i="28"/>
  <c r="Y19" i="28"/>
  <c r="AO134" i="28"/>
  <c r="AC134" i="28"/>
  <c r="AF134" i="28"/>
  <c r="AB101" i="23"/>
  <c r="Y101" i="23"/>
  <c r="AC101" i="23"/>
  <c r="AD101" i="23"/>
  <c r="AN101" i="23"/>
  <c r="Z101" i="23"/>
  <c r="AI101" i="23"/>
  <c r="AE101" i="23"/>
  <c r="AD126" i="23"/>
  <c r="AH126" i="23"/>
  <c r="Z126" i="23"/>
  <c r="AL126" i="23"/>
  <c r="AG126" i="23"/>
  <c r="X126" i="23"/>
  <c r="Z5" i="28"/>
  <c r="AI5" i="28"/>
  <c r="AM5" i="28"/>
  <c r="AF5" i="28"/>
  <c r="AH5" i="28"/>
  <c r="AC5" i="28"/>
  <c r="AD5" i="28"/>
  <c r="AB5" i="28"/>
  <c r="AN5" i="28"/>
  <c r="AA78" i="28"/>
  <c r="AJ78" i="28"/>
  <c r="AK78" i="28"/>
  <c r="AH78" i="28"/>
  <c r="AD78" i="28"/>
  <c r="Z78" i="28"/>
  <c r="AO78" i="28"/>
  <c r="AI78" i="28"/>
  <c r="AB78" i="28"/>
  <c r="AC59" i="28"/>
  <c r="AF59" i="28"/>
  <c r="W59" i="28"/>
  <c r="AD128" i="23"/>
  <c r="AF128" i="23"/>
  <c r="X128" i="23"/>
  <c r="AO128" i="23"/>
  <c r="AH128" i="23"/>
  <c r="AM128" i="23"/>
  <c r="AJ128" i="23"/>
  <c r="AM131" i="23"/>
  <c r="AA131" i="23"/>
  <c r="Z131" i="23"/>
  <c r="AF131" i="23"/>
  <c r="AB101" i="28"/>
  <c r="AO101" i="28"/>
  <c r="AD101" i="28"/>
  <c r="AN101" i="28"/>
  <c r="Z101" i="28"/>
  <c r="AK101" i="28"/>
  <c r="AM101" i="28"/>
  <c r="AA101" i="28"/>
  <c r="AH101" i="28"/>
  <c r="Y101" i="28"/>
  <c r="AG101" i="28"/>
  <c r="AE101" i="28"/>
  <c r="AC101" i="28"/>
  <c r="AM96" i="28"/>
  <c r="AE96" i="28"/>
  <c r="AC96" i="28"/>
  <c r="AI96" i="28"/>
  <c r="AN96" i="28"/>
  <c r="X96" i="28"/>
  <c r="Y96" i="28"/>
  <c r="W96" i="28"/>
  <c r="AK13" i="23"/>
  <c r="AM13" i="23"/>
  <c r="W13" i="23"/>
  <c r="AB13" i="23"/>
  <c r="AA13" i="23"/>
  <c r="AL13" i="23"/>
  <c r="AI13" i="23"/>
  <c r="AG13" i="23"/>
  <c r="AN68" i="23"/>
  <c r="AH68" i="23"/>
  <c r="AL68" i="23"/>
  <c r="AC68" i="23"/>
  <c r="AA68" i="23"/>
  <c r="AO68" i="23"/>
  <c r="AE68" i="23"/>
  <c r="Z68" i="23"/>
  <c r="AE138" i="23"/>
  <c r="X138" i="23"/>
  <c r="AG46" i="28"/>
  <c r="AH46" i="28"/>
  <c r="AM46" i="28"/>
  <c r="Y46" i="28"/>
  <c r="AK46" i="28"/>
  <c r="X46" i="28"/>
  <c r="AE46" i="28"/>
  <c r="Z46" i="28"/>
  <c r="AM152" i="28"/>
  <c r="AI152" i="28"/>
  <c r="Z152" i="28"/>
  <c r="AG152" i="28"/>
  <c r="AC152" i="28"/>
  <c r="AD152" i="28"/>
  <c r="AB26" i="28"/>
  <c r="W26" i="28"/>
  <c r="AI26" i="28"/>
  <c r="AJ26" i="28"/>
  <c r="AH26" i="28"/>
  <c r="AA75" i="23"/>
  <c r="AI75" i="23"/>
  <c r="AB75" i="23"/>
  <c r="W75" i="23"/>
  <c r="AM75" i="23"/>
  <c r="AF75" i="23"/>
  <c r="AA167" i="23"/>
  <c r="Z167" i="23"/>
  <c r="AM129" i="23"/>
  <c r="AJ129" i="23"/>
  <c r="AL129" i="23"/>
  <c r="AC129" i="23"/>
  <c r="AO129" i="23"/>
  <c r="AH30" i="28"/>
  <c r="X30" i="28"/>
  <c r="AJ30" i="28"/>
  <c r="AH52" i="27"/>
  <c r="X52" i="27"/>
  <c r="AB52" i="27"/>
  <c r="Y52" i="27"/>
  <c r="AK52" i="27"/>
  <c r="Z52" i="27"/>
  <c r="AA52" i="27"/>
  <c r="W52" i="27"/>
  <c r="AC52" i="27"/>
  <c r="AC174" i="28"/>
  <c r="Y174" i="28"/>
  <c r="AF174" i="28"/>
  <c r="AI174" i="28"/>
  <c r="AH174" i="28"/>
  <c r="AB29" i="28"/>
  <c r="AN29" i="28"/>
  <c r="AJ29" i="28"/>
  <c r="AM29" i="28"/>
  <c r="Y29" i="28"/>
  <c r="Z29" i="28"/>
  <c r="W29" i="28"/>
  <c r="AC71" i="23"/>
  <c r="AM71" i="23"/>
  <c r="AJ71" i="23"/>
  <c r="AK71" i="23"/>
  <c r="W71" i="23"/>
  <c r="Z71" i="23"/>
  <c r="Y71" i="23"/>
  <c r="AH71" i="23"/>
  <c r="AI71" i="23"/>
  <c r="AD71" i="23"/>
  <c r="AL71" i="23"/>
  <c r="AC44" i="23"/>
  <c r="Z44" i="23"/>
  <c r="AJ44" i="23"/>
  <c r="AL44" i="23"/>
  <c r="AK44" i="23"/>
  <c r="Y44" i="23"/>
  <c r="AD44" i="23"/>
  <c r="AG44" i="23"/>
  <c r="W159" i="28"/>
  <c r="AB159" i="28"/>
  <c r="AD148" i="28"/>
  <c r="AN148" i="28"/>
  <c r="AN39" i="24"/>
  <c r="X146" i="28"/>
  <c r="AE132" i="28"/>
  <c r="AD59" i="23"/>
  <c r="AI154" i="24"/>
  <c r="X40" i="28"/>
  <c r="AA132" i="28"/>
  <c r="AM4" i="24"/>
  <c r="AC148" i="24"/>
  <c r="AM154" i="24"/>
  <c r="AG68" i="24"/>
  <c r="AM68" i="24"/>
  <c r="AA153" i="24"/>
  <c r="Z68" i="24"/>
  <c r="AH114" i="28"/>
  <c r="Z114" i="28"/>
  <c r="X132" i="28"/>
  <c r="Z132" i="28"/>
  <c r="X94" i="24"/>
  <c r="AM148" i="24"/>
  <c r="AA68" i="24"/>
  <c r="AM169" i="23"/>
  <c r="X121" i="40"/>
  <c r="AM132" i="28"/>
  <c r="AN121" i="40"/>
  <c r="AF121" i="40"/>
  <c r="Y153" i="24"/>
  <c r="AF153" i="24"/>
  <c r="AL153" i="24"/>
  <c r="AD39" i="24"/>
  <c r="AF15" i="24"/>
  <c r="AL121" i="40"/>
  <c r="AJ68" i="24"/>
  <c r="AK97" i="24"/>
  <c r="AM114" i="28"/>
  <c r="AJ97" i="24"/>
  <c r="AK38" i="28"/>
  <c r="AF38" i="28"/>
  <c r="AG154" i="24"/>
  <c r="AC154" i="24"/>
  <c r="AC59" i="23"/>
  <c r="AG59" i="23"/>
  <c r="AA40" i="28"/>
  <c r="AC40" i="28"/>
  <c r="AH40" i="23"/>
  <c r="AM110" i="28"/>
  <c r="AC40" i="23"/>
  <c r="AC146" i="28"/>
  <c r="AH38" i="28"/>
  <c r="AG146" i="28"/>
  <c r="AD169" i="23"/>
  <c r="Y169" i="23"/>
  <c r="AC169" i="23"/>
  <c r="AE40" i="23"/>
  <c r="AJ146" i="28"/>
  <c r="AB106" i="42"/>
  <c r="AB125" i="42"/>
  <c r="AH154" i="42"/>
  <c r="X51" i="42"/>
  <c r="AD51" i="42"/>
  <c r="X53" i="42"/>
  <c r="AC113" i="40"/>
  <c r="AD125" i="42"/>
  <c r="X111" i="41"/>
  <c r="AE2" i="40"/>
  <c r="AI124" i="42"/>
  <c r="AB164" i="41"/>
  <c r="AO9" i="41"/>
  <c r="AJ9" i="41"/>
  <c r="AO32" i="40"/>
  <c r="AG85" i="42"/>
  <c r="AC164" i="41"/>
  <c r="AE145" i="41"/>
  <c r="AL48" i="41"/>
  <c r="AG23" i="41"/>
  <c r="AK23" i="42"/>
  <c r="AM24" i="28"/>
  <c r="AG40" i="23"/>
  <c r="AD173" i="23"/>
  <c r="AH59" i="23"/>
  <c r="AB146" i="40"/>
  <c r="W85" i="42"/>
  <c r="AH23" i="42"/>
  <c r="AJ113" i="40"/>
  <c r="AD23" i="41"/>
  <c r="Y145" i="41"/>
  <c r="Y140" i="42"/>
  <c r="AK4" i="42"/>
  <c r="AD106" i="42"/>
  <c r="AD73" i="42"/>
  <c r="AI155" i="40"/>
  <c r="AE155" i="40"/>
  <c r="AG155" i="40"/>
  <c r="AL155" i="40"/>
  <c r="AK155" i="40"/>
  <c r="X155" i="40"/>
  <c r="AM155" i="40"/>
  <c r="AF155" i="40"/>
  <c r="AC155" i="40"/>
  <c r="AJ155" i="40"/>
  <c r="AA155" i="40"/>
  <c r="AN155" i="40"/>
  <c r="W155" i="40"/>
  <c r="AF134" i="40"/>
  <c r="AI134" i="40"/>
  <c r="W134" i="40"/>
  <c r="Z134" i="40"/>
  <c r="AD134" i="40"/>
  <c r="AB134" i="40"/>
  <c r="AC134" i="40"/>
  <c r="AM134" i="40"/>
  <c r="AO134" i="40"/>
  <c r="AB61" i="40"/>
  <c r="Z61" i="40"/>
  <c r="AG61" i="40"/>
  <c r="Y61" i="40"/>
  <c r="AA61" i="40"/>
  <c r="AH61" i="40"/>
  <c r="AI61" i="40"/>
  <c r="AN61" i="40"/>
  <c r="AC61" i="40"/>
  <c r="AD61" i="40"/>
  <c r="AO61" i="40"/>
  <c r="AL61" i="40"/>
  <c r="AK61" i="40"/>
  <c r="AG109" i="40"/>
  <c r="AO109" i="40"/>
  <c r="Z109" i="40"/>
  <c r="W109" i="40"/>
  <c r="AB109" i="40"/>
  <c r="AH109" i="40"/>
  <c r="AI109" i="40"/>
  <c r="X109" i="40"/>
  <c r="AL109" i="40"/>
  <c r="AM109" i="40"/>
  <c r="AC167" i="40"/>
  <c r="AO167" i="40"/>
  <c r="AI167" i="40"/>
  <c r="AJ167" i="40"/>
  <c r="AN172" i="42"/>
  <c r="AD172" i="42"/>
  <c r="AJ172" i="42"/>
  <c r="AE172" i="42"/>
  <c r="AI172" i="42"/>
  <c r="AM172" i="42"/>
  <c r="Y172" i="42"/>
  <c r="AC172" i="42"/>
  <c r="AL172" i="42"/>
  <c r="AF172" i="42"/>
  <c r="W172" i="42"/>
  <c r="AK172" i="42"/>
  <c r="AB172" i="42"/>
  <c r="X172" i="42"/>
  <c r="AG172" i="42"/>
  <c r="AC60" i="42"/>
  <c r="AO60" i="42"/>
  <c r="AD60" i="42"/>
  <c r="AI60" i="42"/>
  <c r="X60" i="42"/>
  <c r="AK60" i="42"/>
  <c r="Y60" i="42"/>
  <c r="AH60" i="42"/>
  <c r="AM60" i="42"/>
  <c r="AJ60" i="42"/>
  <c r="AE60" i="42"/>
  <c r="AL60" i="42"/>
  <c r="AJ52" i="42"/>
  <c r="AF52" i="42"/>
  <c r="AM52" i="42"/>
  <c r="AC52" i="42"/>
  <c r="AB52" i="42"/>
  <c r="AA50" i="40"/>
  <c r="W50" i="40"/>
  <c r="AL50" i="40"/>
  <c r="AE50" i="40"/>
  <c r="AO50" i="40"/>
  <c r="AH50" i="40"/>
  <c r="AG50" i="40"/>
  <c r="AB50" i="40"/>
  <c r="Y50" i="40"/>
  <c r="Z50" i="40"/>
  <c r="AI50" i="40"/>
  <c r="AK50" i="40"/>
  <c r="AJ50" i="40"/>
  <c r="AB37" i="40"/>
  <c r="AN37" i="40"/>
  <c r="AG37" i="40"/>
  <c r="AE12" i="40"/>
  <c r="AH12" i="40"/>
  <c r="AC12" i="40"/>
  <c r="AI12" i="40"/>
  <c r="AO12" i="40"/>
  <c r="AJ12" i="40"/>
  <c r="AM12" i="40"/>
  <c r="AF12" i="40"/>
  <c r="AL12" i="40"/>
  <c r="AD12" i="40"/>
  <c r="AH159" i="42"/>
  <c r="AM159" i="42"/>
  <c r="AN159" i="42"/>
  <c r="AO159" i="42"/>
  <c r="AG159" i="42"/>
  <c r="AC159" i="42"/>
  <c r="X159" i="42"/>
  <c r="W159" i="42"/>
  <c r="Y159" i="42"/>
  <c r="AI159" i="42"/>
  <c r="AE159" i="42"/>
  <c r="AB159" i="42"/>
  <c r="AL159" i="42"/>
  <c r="AF159" i="42"/>
  <c r="AD159" i="42"/>
  <c r="AA159" i="42"/>
  <c r="AB126" i="42"/>
  <c r="W126" i="42"/>
  <c r="AK126" i="42"/>
  <c r="Z126" i="42"/>
  <c r="AE126" i="42"/>
  <c r="AF126" i="42"/>
  <c r="X126" i="42"/>
  <c r="AA126" i="42"/>
  <c r="Y126" i="42"/>
  <c r="AG126" i="42"/>
  <c r="AH126" i="42"/>
  <c r="AE24" i="42"/>
  <c r="AC24" i="42"/>
  <c r="AM24" i="42"/>
  <c r="AI24" i="42"/>
  <c r="X24" i="42"/>
  <c r="AB24" i="42"/>
  <c r="Y24" i="42"/>
  <c r="AA24" i="42"/>
  <c r="AF80" i="40"/>
  <c r="AO80" i="40"/>
  <c r="AH80" i="40"/>
  <c r="AL80" i="40"/>
  <c r="AJ80" i="40"/>
  <c r="AI80" i="40"/>
  <c r="AC80" i="40"/>
  <c r="AN80" i="40"/>
  <c r="AK80" i="40"/>
  <c r="Y107" i="42"/>
  <c r="AL107" i="42"/>
  <c r="AK75" i="42"/>
  <c r="AB75" i="42"/>
  <c r="AJ175" i="42"/>
  <c r="AE175" i="42"/>
  <c r="AO175" i="42"/>
  <c r="AF175" i="42"/>
  <c r="Y99" i="42"/>
  <c r="X99" i="42"/>
  <c r="W99" i="42"/>
  <c r="AH99" i="42"/>
  <c r="AE99" i="42"/>
  <c r="AN99" i="42"/>
  <c r="AC99" i="42"/>
  <c r="AM99" i="42"/>
  <c r="AB99" i="42"/>
  <c r="AI99" i="42"/>
  <c r="AG99" i="42"/>
  <c r="AJ99" i="42"/>
  <c r="AA99" i="42"/>
  <c r="AF164" i="42"/>
  <c r="AN164" i="42"/>
  <c r="AH32" i="42"/>
  <c r="X32" i="42"/>
  <c r="AK32" i="42"/>
  <c r="AM32" i="42"/>
  <c r="W32" i="42"/>
  <c r="AA32" i="42"/>
  <c r="AN32" i="42"/>
  <c r="AC32" i="42"/>
  <c r="AI32" i="42"/>
  <c r="AE32" i="42"/>
  <c r="AO32" i="42"/>
  <c r="Z32" i="42"/>
  <c r="AA19" i="42"/>
  <c r="AF19" i="42"/>
  <c r="AK19" i="42"/>
  <c r="AE19" i="42"/>
  <c r="Y19" i="42"/>
  <c r="AC19" i="42"/>
  <c r="AJ19" i="42"/>
  <c r="AI19" i="42"/>
  <c r="AO19" i="42"/>
  <c r="X19" i="42"/>
  <c r="AL19" i="42"/>
  <c r="Z19" i="42"/>
  <c r="AB98" i="42"/>
  <c r="AN98" i="42"/>
  <c r="AF98" i="42"/>
  <c r="AG98" i="42"/>
  <c r="AJ98" i="42"/>
  <c r="AA98" i="42"/>
  <c r="AL98" i="42"/>
  <c r="AC98" i="42"/>
  <c r="Y98" i="42"/>
  <c r="X98" i="42"/>
  <c r="X114" i="42"/>
  <c r="AK114" i="42"/>
  <c r="AB114" i="42"/>
  <c r="Y114" i="42"/>
  <c r="AE114" i="42"/>
  <c r="AD114" i="42"/>
  <c r="AO114" i="42"/>
  <c r="AM114" i="42"/>
  <c r="AC114" i="42"/>
  <c r="AI114" i="42"/>
  <c r="Z97" i="40"/>
  <c r="AH97" i="40"/>
  <c r="AK97" i="40"/>
  <c r="AF97" i="40"/>
  <c r="AC97" i="40"/>
  <c r="AL97" i="40"/>
  <c r="AA144" i="40"/>
  <c r="AC144" i="40"/>
  <c r="AH144" i="40"/>
  <c r="AM144" i="40"/>
  <c r="AC59" i="40"/>
  <c r="AJ59" i="40"/>
  <c r="AG59" i="40"/>
  <c r="AB59" i="40"/>
  <c r="AI59" i="40"/>
  <c r="AA59" i="40"/>
  <c r="AO59" i="40"/>
  <c r="AH59" i="40"/>
  <c r="AD59" i="40"/>
  <c r="AD87" i="40"/>
  <c r="AI87" i="40"/>
  <c r="AH87" i="40"/>
  <c r="AM65" i="40"/>
  <c r="Z65" i="40"/>
  <c r="AF65" i="40"/>
  <c r="AD65" i="40"/>
  <c r="Y65" i="40"/>
  <c r="AB65" i="40"/>
  <c r="AL65" i="40"/>
  <c r="AO65" i="40"/>
  <c r="AE65" i="40"/>
  <c r="W65" i="40"/>
  <c r="AO125" i="41"/>
  <c r="AN125" i="41"/>
  <c r="AA125" i="41"/>
  <c r="Y125" i="41"/>
  <c r="Z125" i="41"/>
  <c r="AG125" i="41"/>
  <c r="W125" i="41"/>
  <c r="AK125" i="41"/>
  <c r="AO39" i="24"/>
  <c r="AM39" i="24"/>
  <c r="AF110" i="28"/>
  <c r="AI40" i="28"/>
  <c r="AK132" i="28"/>
  <c r="AG110" i="28"/>
  <c r="W59" i="23"/>
  <c r="AB154" i="24"/>
  <c r="AF40" i="23"/>
  <c r="X110" i="28"/>
  <c r="AM40" i="28"/>
  <c r="AM40" i="23"/>
  <c r="AL154" i="24"/>
  <c r="AE154" i="24"/>
  <c r="AL68" i="24"/>
  <c r="W68" i="24"/>
  <c r="AK39" i="24"/>
  <c r="AL94" i="24"/>
  <c r="X68" i="24"/>
  <c r="AB94" i="24"/>
  <c r="AF114" i="28"/>
  <c r="W114" i="28"/>
  <c r="AB114" i="28"/>
  <c r="AG114" i="28"/>
  <c r="AG132" i="28"/>
  <c r="AI59" i="23"/>
  <c r="AD132" i="28"/>
  <c r="AI68" i="24"/>
  <c r="AK68" i="24"/>
  <c r="AD68" i="24"/>
  <c r="AI169" i="23"/>
  <c r="W169" i="23"/>
  <c r="AL132" i="28"/>
  <c r="AJ169" i="23"/>
  <c r="W153" i="24"/>
  <c r="AE153" i="24"/>
  <c r="AD97" i="24"/>
  <c r="AK15" i="24"/>
  <c r="AN114" i="28"/>
  <c r="AN15" i="24"/>
  <c r="Y97" i="24"/>
  <c r="AD153" i="24"/>
  <c r="AN38" i="28"/>
  <c r="AI38" i="28"/>
  <c r="AE121" i="40"/>
  <c r="AK154" i="24"/>
  <c r="Z59" i="23"/>
  <c r="AA59" i="23"/>
  <c r="Y15" i="24"/>
  <c r="Y40" i="28"/>
  <c r="AK40" i="28"/>
  <c r="AD40" i="23"/>
  <c r="AN110" i="28"/>
  <c r="AH110" i="28"/>
  <c r="W121" i="40"/>
  <c r="X40" i="23"/>
  <c r="Y38" i="28"/>
  <c r="AE40" i="28"/>
  <c r="Z146" i="28"/>
  <c r="AH169" i="23"/>
  <c r="AN40" i="23"/>
  <c r="AO111" i="41"/>
  <c r="AM125" i="42"/>
  <c r="Y111" i="41"/>
  <c r="AA72" i="42"/>
  <c r="AH51" i="42"/>
  <c r="AN51" i="42"/>
  <c r="Z53" i="42"/>
  <c r="W113" i="40"/>
  <c r="AB113" i="40"/>
  <c r="AN125" i="42"/>
  <c r="AG111" i="41"/>
  <c r="AC32" i="40"/>
  <c r="AL2" i="40"/>
  <c r="Y124" i="42"/>
  <c r="AM9" i="41"/>
  <c r="AB85" i="42"/>
  <c r="Y164" i="41"/>
  <c r="AE4" i="42"/>
  <c r="AM100" i="42"/>
  <c r="AA140" i="42"/>
  <c r="AE23" i="41"/>
  <c r="AN135" i="28"/>
  <c r="AB135" i="28"/>
  <c r="AC16" i="28"/>
  <c r="W70" i="28"/>
  <c r="AN85" i="42"/>
  <c r="AN9" i="41"/>
  <c r="AB70" i="28"/>
  <c r="W51" i="42"/>
  <c r="AF72" i="42"/>
  <c r="AI38" i="41"/>
  <c r="AG30" i="42"/>
  <c r="W30" i="42"/>
  <c r="AG129" i="42"/>
  <c r="AA125" i="42"/>
  <c r="AL72" i="42"/>
  <c r="AB4" i="42"/>
  <c r="AD48" i="41"/>
  <c r="AH140" i="42"/>
  <c r="X23" i="41"/>
  <c r="Z125" i="42"/>
  <c r="AH106" i="42"/>
  <c r="Z52" i="42"/>
  <c r="W43" i="25"/>
  <c r="AB43" i="25"/>
  <c r="AD43" i="25"/>
  <c r="AH43" i="25"/>
  <c r="X43" i="25"/>
  <c r="Z43" i="25"/>
  <c r="AK43" i="25"/>
  <c r="AC43" i="25"/>
  <c r="AA43" i="25"/>
  <c r="AD18" i="41"/>
  <c r="AN18" i="41"/>
  <c r="AH108" i="26"/>
  <c r="X108" i="26"/>
  <c r="AB108" i="26"/>
  <c r="AI108" i="26"/>
  <c r="W108" i="26"/>
  <c r="AF54" i="26"/>
  <c r="AC54" i="26"/>
  <c r="W81" i="40"/>
  <c r="AL81" i="40"/>
  <c r="AK81" i="40"/>
  <c r="AN81" i="40"/>
  <c r="X81" i="40"/>
  <c r="AH81" i="40"/>
  <c r="AO81" i="40"/>
  <c r="AB67" i="40"/>
  <c r="AG67" i="40"/>
  <c r="AH67" i="40"/>
  <c r="Z67" i="40"/>
  <c r="X150" i="40"/>
  <c r="Z150" i="40"/>
  <c r="AJ150" i="40"/>
  <c r="Y150" i="40"/>
  <c r="AK52" i="40"/>
  <c r="AN52" i="40"/>
  <c r="X52" i="40"/>
  <c r="AE52" i="40"/>
  <c r="AC52" i="40"/>
  <c r="AG52" i="40"/>
  <c r="AO52" i="40"/>
  <c r="AA52" i="40"/>
  <c r="AM52" i="40"/>
  <c r="AI52" i="40"/>
  <c r="AF52" i="40"/>
  <c r="Y157" i="41"/>
  <c r="AA157" i="41"/>
  <c r="AJ157" i="41"/>
  <c r="AH157" i="41"/>
  <c r="AK54" i="41"/>
  <c r="AB54" i="41"/>
  <c r="AI54" i="41"/>
  <c r="X54" i="41"/>
  <c r="AN54" i="41"/>
  <c r="AC54" i="41"/>
  <c r="AA171" i="41"/>
  <c r="AB171" i="41"/>
  <c r="AN171" i="41"/>
  <c r="Z171" i="41"/>
  <c r="AF171" i="41"/>
  <c r="X171" i="41"/>
  <c r="Y171" i="41"/>
  <c r="AD171" i="41"/>
  <c r="AO171" i="41"/>
  <c r="AC171" i="41"/>
  <c r="AI171" i="41"/>
  <c r="AH171" i="41"/>
  <c r="AG2" i="41"/>
  <c r="AH2" i="41"/>
  <c r="AK2" i="41"/>
  <c r="AB56" i="41"/>
  <c r="AN56" i="41"/>
  <c r="AD56" i="41"/>
  <c r="X56" i="41"/>
  <c r="Y56" i="41"/>
  <c r="X40" i="41"/>
  <c r="Y40" i="41"/>
  <c r="AJ40" i="41"/>
  <c r="AN40" i="41"/>
  <c r="Z40" i="41"/>
  <c r="AL40" i="41"/>
  <c r="AM153" i="41"/>
  <c r="AI153" i="41"/>
  <c r="AD153" i="41"/>
  <c r="Y128" i="41"/>
  <c r="AK128" i="41"/>
  <c r="AB128" i="41"/>
  <c r="AF128" i="41"/>
  <c r="AA128" i="41"/>
  <c r="AN128" i="41"/>
  <c r="AM128" i="41"/>
  <c r="X128" i="41"/>
  <c r="W167" i="41"/>
  <c r="AB167" i="41"/>
  <c r="AN167" i="41"/>
  <c r="Y97" i="41"/>
  <c r="AL97" i="41"/>
  <c r="AF97" i="41"/>
  <c r="AN97" i="41"/>
  <c r="AD97" i="41"/>
  <c r="AJ97" i="41"/>
  <c r="X97" i="41"/>
  <c r="AK97" i="41"/>
  <c r="AG97" i="41"/>
  <c r="AM97" i="41"/>
  <c r="W97" i="41"/>
  <c r="AE97" i="41"/>
  <c r="AC97" i="41"/>
  <c r="AI69" i="41"/>
  <c r="AE69" i="41"/>
  <c r="AC69" i="41"/>
  <c r="AL69" i="41"/>
  <c r="Y69" i="41"/>
  <c r="AH69" i="41"/>
  <c r="AN69" i="41"/>
  <c r="AC108" i="41"/>
  <c r="AH108" i="41"/>
  <c r="X108" i="41"/>
  <c r="AJ108" i="41"/>
  <c r="AK108" i="41"/>
  <c r="AB108" i="41"/>
  <c r="W108" i="41"/>
  <c r="AF108" i="41"/>
  <c r="AE108" i="41"/>
  <c r="AD83" i="41"/>
  <c r="AM83" i="41"/>
  <c r="AK83" i="41"/>
  <c r="AB83" i="41"/>
  <c r="AI83" i="41"/>
  <c r="W83" i="41"/>
  <c r="AA83" i="41"/>
  <c r="AN83" i="41"/>
  <c r="AH83" i="41"/>
  <c r="AB28" i="26"/>
  <c r="AH28" i="26"/>
  <c r="AF28" i="26"/>
  <c r="AM10" i="26"/>
  <c r="AB10" i="26"/>
  <c r="AH26" i="42"/>
  <c r="Z26" i="42"/>
  <c r="AC62" i="42"/>
  <c r="AI62" i="42"/>
  <c r="Y62" i="42"/>
  <c r="AG62" i="42"/>
  <c r="AE62" i="42"/>
  <c r="AA133" i="42"/>
  <c r="W133" i="42"/>
  <c r="AG133" i="42"/>
  <c r="AE133" i="42"/>
  <c r="AI133" i="42"/>
  <c r="AH110" i="42"/>
  <c r="AK110" i="42"/>
  <c r="AO110" i="42"/>
  <c r="AF102" i="42"/>
  <c r="AM102" i="42"/>
  <c r="X158" i="40"/>
  <c r="W158" i="40"/>
  <c r="AN158" i="40"/>
  <c r="AF158" i="40"/>
  <c r="AH54" i="42"/>
  <c r="AK54" i="42"/>
  <c r="AF54" i="42"/>
  <c r="AD54" i="42"/>
  <c r="AK109" i="42"/>
  <c r="X109" i="42"/>
  <c r="AK88" i="40"/>
  <c r="AF88" i="40"/>
  <c r="Y40" i="42"/>
  <c r="AG40" i="42"/>
  <c r="AE40" i="42"/>
  <c r="AB90" i="42"/>
  <c r="AD90" i="42"/>
  <c r="AI90" i="42"/>
  <c r="X90" i="42"/>
  <c r="X122" i="26"/>
  <c r="AC122" i="26"/>
  <c r="AF140" i="26"/>
  <c r="AD140" i="26"/>
  <c r="Z146" i="26"/>
  <c r="AC146" i="26"/>
  <c r="AH19" i="26"/>
  <c r="AI19" i="26"/>
  <c r="AM19" i="26"/>
  <c r="AM7" i="40"/>
  <c r="AB7" i="40"/>
  <c r="AO7" i="40"/>
  <c r="AL7" i="40"/>
  <c r="AJ60" i="40"/>
  <c r="AH60" i="40"/>
  <c r="AC60" i="40"/>
  <c r="Y96" i="40"/>
  <c r="AD96" i="40"/>
  <c r="AE96" i="40"/>
  <c r="W96" i="40"/>
  <c r="AG148" i="41"/>
  <c r="W148" i="41"/>
  <c r="AL148" i="41"/>
  <c r="AD148" i="41"/>
  <c r="AO123" i="41"/>
  <c r="W123" i="41"/>
  <c r="AE118" i="41"/>
  <c r="AG118" i="41"/>
  <c r="AO47" i="41"/>
  <c r="Y47" i="41"/>
  <c r="W142" i="41"/>
  <c r="AE142" i="41"/>
  <c r="AA142" i="41"/>
  <c r="AK142" i="41"/>
  <c r="AI142" i="41"/>
  <c r="AF142" i="41"/>
  <c r="Y142" i="41"/>
  <c r="AF74" i="41"/>
  <c r="X74" i="41"/>
  <c r="AG74" i="41"/>
  <c r="AI74" i="41"/>
  <c r="AC74" i="41"/>
  <c r="AK74" i="41"/>
  <c r="AE161" i="41"/>
  <c r="AK161" i="41"/>
  <c r="AH161" i="41"/>
  <c r="AG161" i="41"/>
  <c r="AG95" i="41"/>
  <c r="AA95" i="41"/>
  <c r="AD150" i="41"/>
  <c r="X150" i="41"/>
  <c r="W150" i="41"/>
  <c r="AD78" i="41"/>
  <c r="W78" i="41"/>
  <c r="AL78" i="41"/>
  <c r="AL10" i="41"/>
  <c r="AK10" i="41"/>
  <c r="AO10" i="41"/>
  <c r="W10" i="41"/>
  <c r="AC10" i="41"/>
  <c r="AM114" i="26"/>
  <c r="AO114" i="26"/>
  <c r="AA114" i="26"/>
  <c r="AG124" i="26"/>
  <c r="AC124" i="26"/>
  <c r="AF152" i="40"/>
  <c r="AH152" i="40"/>
  <c r="AA152" i="40"/>
  <c r="AO152" i="40"/>
  <c r="AL47" i="40"/>
  <c r="AN47" i="40"/>
  <c r="Z47" i="40"/>
  <c r="AJ47" i="40"/>
  <c r="Z134" i="41"/>
  <c r="AG134" i="41"/>
  <c r="W134" i="41"/>
  <c r="W143" i="41"/>
  <c r="AF143" i="41"/>
  <c r="AN89" i="41"/>
  <c r="W89" i="41"/>
  <c r="AL64" i="41"/>
  <c r="AB64" i="41"/>
  <c r="W64" i="41"/>
  <c r="AJ64" i="41"/>
  <c r="AK66" i="41"/>
  <c r="AE66" i="41"/>
  <c r="AL66" i="41"/>
  <c r="X66" i="41"/>
  <c r="AD66" i="41"/>
  <c r="AN66" i="41"/>
  <c r="AA66" i="41"/>
  <c r="AM66" i="41"/>
  <c r="AJ66" i="41"/>
  <c r="Z66" i="41"/>
  <c r="AO44" i="41"/>
  <c r="X44" i="41"/>
  <c r="AL44" i="41"/>
  <c r="AA19" i="41"/>
  <c r="AL19" i="41"/>
  <c r="AM42" i="26"/>
  <c r="AE42" i="26"/>
  <c r="Y42" i="26"/>
  <c r="AG42" i="26"/>
  <c r="AD42" i="26"/>
  <c r="AK42" i="26"/>
  <c r="AH42" i="26"/>
  <c r="AA42" i="26"/>
  <c r="AI42" i="26"/>
  <c r="AF42" i="26"/>
  <c r="AJ42" i="26"/>
  <c r="Z42" i="26"/>
  <c r="AL42" i="26"/>
  <c r="AN42" i="26"/>
  <c r="AG141" i="26"/>
  <c r="AO141" i="26"/>
  <c r="Y163" i="26"/>
  <c r="AI163" i="26"/>
  <c r="AL6" i="26"/>
  <c r="AN6" i="26"/>
  <c r="AJ6" i="26"/>
  <c r="AK6" i="26"/>
  <c r="AH164" i="25"/>
  <c r="AM164" i="25"/>
  <c r="AN164" i="25"/>
  <c r="Z164" i="25"/>
  <c r="X164" i="25"/>
  <c r="AO164" i="25"/>
  <c r="AE164" i="25"/>
  <c r="AG164" i="25"/>
  <c r="AJ164" i="25"/>
  <c r="AD164" i="25"/>
  <c r="Y164" i="25"/>
  <c r="AC164" i="25"/>
  <c r="AF164" i="25"/>
  <c r="AA164" i="25"/>
  <c r="AK171" i="42"/>
  <c r="W171" i="42"/>
  <c r="AD171" i="42"/>
  <c r="X84" i="42"/>
  <c r="AH84" i="42"/>
  <c r="AO84" i="42"/>
  <c r="AH22" i="42"/>
  <c r="AM22" i="42"/>
  <c r="W22" i="42"/>
  <c r="AF71" i="42"/>
  <c r="AE71" i="42"/>
  <c r="AH71" i="42"/>
  <c r="AO71" i="42"/>
  <c r="AA65" i="42"/>
  <c r="AH65" i="42"/>
  <c r="AK115" i="42"/>
  <c r="AJ115" i="42"/>
  <c r="AJ89" i="42"/>
  <c r="AA89" i="42"/>
  <c r="Y89" i="42"/>
  <c r="AH89" i="42"/>
  <c r="AB50" i="42"/>
  <c r="AN50" i="42"/>
  <c r="Z99" i="40"/>
  <c r="Y99" i="40"/>
  <c r="AC99" i="40"/>
  <c r="AO86" i="41"/>
  <c r="AK86" i="41"/>
  <c r="AA86" i="41"/>
  <c r="AG86" i="41"/>
  <c r="AH86" i="41"/>
  <c r="AD86" i="41"/>
  <c r="AD87" i="41"/>
  <c r="AF87" i="41"/>
  <c r="AJ87" i="41"/>
  <c r="AI168" i="41"/>
  <c r="AH168" i="41"/>
  <c r="AF168" i="41"/>
  <c r="AL168" i="41"/>
  <c r="Z168" i="41"/>
  <c r="AO117" i="41"/>
  <c r="AJ117" i="41"/>
  <c r="AA117" i="41"/>
  <c r="AH117" i="41"/>
  <c r="AG92" i="41"/>
  <c r="AL92" i="41"/>
  <c r="AC92" i="41"/>
  <c r="W92" i="41"/>
  <c r="AB92" i="41"/>
  <c r="AK92" i="41"/>
  <c r="X67" i="41"/>
  <c r="AJ67" i="41"/>
  <c r="AK67" i="41"/>
  <c r="AG67" i="41"/>
  <c r="AO67" i="41"/>
  <c r="AM67" i="41"/>
  <c r="AH67" i="41"/>
  <c r="Z67" i="41"/>
  <c r="AC67" i="41"/>
  <c r="AA58" i="40"/>
  <c r="AI58" i="40"/>
  <c r="AI176" i="40"/>
  <c r="AD176" i="40"/>
  <c r="AG109" i="41"/>
  <c r="AK109" i="41"/>
  <c r="Z109" i="41"/>
  <c r="AJ109" i="41"/>
  <c r="AI59" i="41"/>
  <c r="AJ59" i="41"/>
  <c r="AL83" i="25"/>
  <c r="AO83" i="25"/>
  <c r="AK83" i="25"/>
  <c r="Z162" i="41"/>
  <c r="AG162" i="41"/>
  <c r="AL162" i="41"/>
  <c r="AN162" i="41"/>
  <c r="AH149" i="41"/>
  <c r="AJ149" i="41"/>
  <c r="AF149" i="41"/>
  <c r="AO149" i="41"/>
  <c r="AM34" i="41"/>
  <c r="AG34" i="41"/>
  <c r="AK34" i="41"/>
  <c r="Y34" i="41"/>
  <c r="AB34" i="41"/>
  <c r="AM158" i="41"/>
  <c r="AJ158" i="41"/>
  <c r="AG158" i="41"/>
  <c r="AL18" i="26"/>
  <c r="X18" i="26"/>
  <c r="AO18" i="26"/>
  <c r="AH18" i="26"/>
  <c r="AJ18" i="26"/>
  <c r="AC18" i="26"/>
  <c r="AB18" i="26"/>
  <c r="W18" i="26"/>
  <c r="AI18" i="26"/>
  <c r="AA18" i="26"/>
  <c r="AM18" i="26"/>
  <c r="AK18" i="26"/>
  <c r="Z18" i="26"/>
  <c r="AE18" i="26"/>
  <c r="W164" i="25"/>
  <c r="AN131" i="40"/>
  <c r="AF131" i="40"/>
  <c r="AC131" i="40"/>
  <c r="AI132" i="42"/>
  <c r="AF132" i="42"/>
  <c r="AN13" i="42"/>
  <c r="AC13" i="42"/>
  <c r="AO13" i="42"/>
  <c r="AE13" i="42"/>
  <c r="W13" i="42"/>
  <c r="AB13" i="42"/>
  <c r="AJ13" i="42"/>
  <c r="AG13" i="42"/>
  <c r="AL13" i="42"/>
  <c r="Z13" i="42"/>
  <c r="W74" i="42"/>
  <c r="AI74" i="42"/>
  <c r="X74" i="42"/>
  <c r="AN45" i="42"/>
  <c r="Y45" i="42"/>
  <c r="X129" i="40"/>
  <c r="AD129" i="40"/>
  <c r="AJ129" i="40"/>
  <c r="AM129" i="40"/>
  <c r="Z70" i="41"/>
  <c r="AI70" i="41"/>
  <c r="AK95" i="26"/>
  <c r="AL95" i="26"/>
  <c r="AO95" i="26"/>
  <c r="AC167" i="26"/>
  <c r="AG167" i="26"/>
  <c r="AM167" i="26"/>
  <c r="AE125" i="26"/>
  <c r="X125" i="26"/>
  <c r="AM125" i="26"/>
  <c r="W125" i="26"/>
  <c r="AA125" i="26"/>
  <c r="AN111" i="26"/>
  <c r="X111" i="26"/>
  <c r="AD111" i="26"/>
  <c r="AE111" i="26"/>
  <c r="AI111" i="26"/>
  <c r="AM111" i="26"/>
  <c r="AK111" i="26"/>
  <c r="AF111" i="26"/>
  <c r="AJ111" i="26"/>
  <c r="Z111" i="26"/>
  <c r="AO105" i="25"/>
  <c r="AC105" i="25"/>
  <c r="AF105" i="25"/>
  <c r="Y105" i="25"/>
  <c r="AB132" i="41"/>
  <c r="AD132" i="41"/>
  <c r="AO132" i="41"/>
  <c r="Z132" i="41"/>
  <c r="AG132" i="41"/>
  <c r="AH132" i="41"/>
  <c r="W132" i="41"/>
  <c r="AC93" i="26"/>
  <c r="AL93" i="26"/>
  <c r="AJ93" i="26"/>
  <c r="X77" i="41"/>
  <c r="AI77" i="41"/>
  <c r="Y77" i="41"/>
  <c r="AG77" i="41"/>
  <c r="AO77" i="41"/>
  <c r="AB77" i="41"/>
  <c r="AF77" i="41"/>
  <c r="AE77" i="41"/>
  <c r="AN77" i="26"/>
  <c r="Z77" i="26"/>
  <c r="AB77" i="26"/>
  <c r="AO100" i="26"/>
  <c r="AH100" i="26"/>
  <c r="Y127" i="26"/>
  <c r="AL127" i="26"/>
  <c r="AK127" i="26"/>
  <c r="AH127" i="26"/>
  <c r="AE127" i="26"/>
  <c r="AL84" i="26"/>
  <c r="Y84" i="26"/>
  <c r="X84" i="26"/>
  <c r="AF144" i="26"/>
  <c r="AD144" i="26"/>
  <c r="AK144" i="26"/>
  <c r="AA144" i="26"/>
  <c r="AM144" i="26"/>
  <c r="AO156" i="25"/>
  <c r="AB156" i="25"/>
  <c r="Y60" i="26"/>
  <c r="AG60" i="26"/>
  <c r="AA62" i="26"/>
  <c r="AN62" i="26"/>
  <c r="AO62" i="26"/>
  <c r="Y7" i="26"/>
  <c r="AB7" i="26"/>
  <c r="Z7" i="26"/>
  <c r="W7" i="26"/>
  <c r="AJ7" i="26"/>
  <c r="AJ61" i="25"/>
  <c r="AN61" i="25"/>
  <c r="AO61" i="25"/>
  <c r="AK61" i="25"/>
  <c r="Y61" i="25"/>
  <c r="Z61" i="25"/>
  <c r="AK58" i="28"/>
  <c r="AF58" i="28"/>
  <c r="AI134" i="23"/>
  <c r="AN134" i="23"/>
  <c r="X51" i="23"/>
  <c r="Y51" i="23"/>
  <c r="AJ130" i="28"/>
  <c r="AO130" i="28"/>
  <c r="AG112" i="40"/>
  <c r="AE112" i="40"/>
  <c r="AD21" i="40"/>
  <c r="AC44" i="42"/>
  <c r="AH70" i="41"/>
  <c r="Z49" i="42"/>
  <c r="W103" i="40"/>
  <c r="Y103" i="40"/>
  <c r="AE103" i="40"/>
  <c r="AH103" i="40"/>
  <c r="AG103" i="40"/>
  <c r="AE18" i="40"/>
  <c r="W44" i="42"/>
  <c r="AN122" i="41"/>
  <c r="W122" i="41"/>
  <c r="Y137" i="42"/>
  <c r="Y70" i="41"/>
  <c r="AF70" i="41"/>
  <c r="AA49" i="42"/>
  <c r="AA129" i="40"/>
  <c r="AC129" i="40"/>
  <c r="AG131" i="40"/>
  <c r="X131" i="40"/>
  <c r="AD131" i="40"/>
  <c r="AH131" i="40"/>
  <c r="AO74" i="42"/>
  <c r="AB129" i="40"/>
  <c r="AG129" i="40"/>
  <c r="Y93" i="42"/>
  <c r="AJ93" i="42"/>
  <c r="AJ17" i="41"/>
  <c r="AJ119" i="41"/>
  <c r="Z129" i="40"/>
  <c r="AB70" i="41"/>
  <c r="AC77" i="41"/>
  <c r="X13" i="42"/>
  <c r="X132" i="41"/>
  <c r="Z77" i="41"/>
  <c r="AA77" i="41"/>
  <c r="X47" i="42"/>
  <c r="AO47" i="42"/>
  <c r="AK47" i="42"/>
  <c r="AB47" i="42"/>
  <c r="AI47" i="42"/>
  <c r="AN77" i="40"/>
  <c r="AC77" i="40"/>
  <c r="AC49" i="40"/>
  <c r="AI49" i="40"/>
  <c r="Z94" i="40"/>
  <c r="AE94" i="40"/>
  <c r="AL94" i="40"/>
  <c r="AF43" i="42"/>
  <c r="AE43" i="42"/>
  <c r="AJ43" i="42"/>
  <c r="AJ119" i="42"/>
  <c r="AA119" i="42"/>
  <c r="Z119" i="42"/>
  <c r="W119" i="42"/>
  <c r="X119" i="42"/>
  <c r="AB119" i="42"/>
  <c r="AI119" i="42"/>
  <c r="AG119" i="42"/>
  <c r="Y87" i="42"/>
  <c r="AO87" i="42"/>
  <c r="AG87" i="42"/>
  <c r="AB94" i="42"/>
  <c r="AL94" i="42"/>
  <c r="Y94" i="42"/>
  <c r="AM94" i="42"/>
  <c r="AE94" i="42"/>
  <c r="AE154" i="41"/>
  <c r="W154" i="41"/>
  <c r="AH154" i="41"/>
  <c r="AO75" i="41"/>
  <c r="AK75" i="41"/>
  <c r="AD146" i="41"/>
  <c r="AA146" i="41"/>
  <c r="AE12" i="41"/>
  <c r="AN12" i="41"/>
  <c r="AA12" i="41"/>
  <c r="AD12" i="41"/>
  <c r="AG12" i="41"/>
  <c r="AB12" i="41"/>
  <c r="AL125" i="26"/>
  <c r="AK16" i="26"/>
  <c r="AI16" i="26"/>
  <c r="AD16" i="26"/>
  <c r="AC16" i="26"/>
  <c r="AM38" i="26"/>
  <c r="Y38" i="26"/>
  <c r="AD38" i="26"/>
  <c r="AH111" i="26"/>
  <c r="AL111" i="26"/>
  <c r="AH30" i="26"/>
  <c r="AD30" i="26"/>
  <c r="AC30" i="26"/>
  <c r="AJ30" i="26"/>
  <c r="AA30" i="26"/>
  <c r="AB30" i="26"/>
  <c r="AN30" i="26"/>
  <c r="AM30" i="26"/>
  <c r="AG105" i="25"/>
  <c r="AB63" i="41"/>
  <c r="AN63" i="41"/>
  <c r="AH63" i="41"/>
  <c r="AM31" i="41"/>
  <c r="Z31" i="41"/>
  <c r="X31" i="41"/>
  <c r="AE31" i="41"/>
  <c r="AA31" i="41"/>
  <c r="AK91" i="26"/>
  <c r="AM91" i="26"/>
  <c r="W91" i="26"/>
  <c r="AJ133" i="26"/>
  <c r="AO133" i="26"/>
  <c r="AF133" i="26"/>
  <c r="Z133" i="26"/>
  <c r="AH133" i="26"/>
  <c r="AO156" i="40"/>
  <c r="Y156" i="40"/>
  <c r="AG156" i="40"/>
  <c r="AK73" i="40"/>
  <c r="Z73" i="40"/>
  <c r="AD39" i="40"/>
  <c r="AB39" i="40"/>
  <c r="AK39" i="40"/>
  <c r="AA150" i="26"/>
  <c r="Y150" i="26"/>
  <c r="W150" i="26"/>
  <c r="AM150" i="26"/>
  <c r="AL150" i="26"/>
  <c r="AB150" i="26"/>
  <c r="AG144" i="26"/>
  <c r="AE139" i="26"/>
  <c r="AG139" i="26"/>
  <c r="AF139" i="26"/>
  <c r="AL7" i="26"/>
  <c r="AL61" i="25"/>
  <c r="AB147" i="42"/>
  <c r="AI79" i="42"/>
  <c r="AO138" i="40"/>
  <c r="AC83" i="40"/>
  <c r="AC21" i="42"/>
  <c r="AN61" i="42"/>
  <c r="Y153" i="42"/>
  <c r="AB20" i="40"/>
  <c r="AF86" i="40"/>
  <c r="AL127" i="41"/>
  <c r="AL63" i="26"/>
  <c r="AC56" i="26"/>
  <c r="W46" i="25"/>
  <c r="AE88" i="41"/>
  <c r="AK64" i="25"/>
  <c r="W106" i="26"/>
  <c r="AF25" i="26"/>
  <c r="Y101" i="26"/>
  <c r="AG101" i="26"/>
  <c r="AN101" i="26"/>
  <c r="AL101" i="26"/>
  <c r="W101" i="26"/>
  <c r="AI101" i="26"/>
  <c r="AK101" i="26"/>
  <c r="X101" i="26"/>
  <c r="AF101" i="26"/>
  <c r="AH101" i="26"/>
  <c r="AB101" i="26"/>
  <c r="AA101" i="26"/>
  <c r="AA31" i="26"/>
  <c r="AJ31" i="26"/>
  <c r="AL64" i="23"/>
  <c r="AF64" i="23"/>
  <c r="AG64" i="23"/>
  <c r="AE64" i="23"/>
  <c r="W64" i="23"/>
  <c r="AN64" i="23"/>
  <c r="AK64" i="23"/>
  <c r="AC64" i="23"/>
  <c r="AA64" i="23"/>
  <c r="AD64" i="23"/>
  <c r="Z64" i="23"/>
  <c r="AM64" i="23"/>
  <c r="AB64" i="28"/>
  <c r="AN64" i="28"/>
  <c r="W64" i="28"/>
  <c r="Z64" i="28"/>
  <c r="AA64" i="28"/>
  <c r="AI64" i="28"/>
  <c r="AE64" i="28"/>
  <c r="AJ64" i="28"/>
  <c r="Y64" i="28"/>
  <c r="AG64" i="28"/>
  <c r="AF64" i="28"/>
  <c r="AC64" i="28"/>
  <c r="AM64" i="28"/>
  <c r="AK64" i="28"/>
  <c r="AD64" i="28"/>
  <c r="X64" i="28"/>
  <c r="Y61" i="28"/>
  <c r="Z61" i="28"/>
  <c r="AB61" i="28"/>
  <c r="AI61" i="28"/>
  <c r="AH61" i="28"/>
  <c r="AO61" i="28"/>
  <c r="AE61" i="28"/>
  <c r="AK61" i="28"/>
  <c r="AF61" i="28"/>
  <c r="AH7" i="23"/>
  <c r="Y7" i="23"/>
  <c r="AL7" i="23"/>
  <c r="AK7" i="23"/>
  <c r="X7" i="23"/>
  <c r="AI7" i="23"/>
  <c r="AN7" i="23"/>
  <c r="AM7" i="23"/>
  <c r="W7" i="23"/>
  <c r="AG7" i="23"/>
  <c r="AA129" i="28"/>
  <c r="AI129" i="28"/>
  <c r="AG129" i="28"/>
  <c r="AE129" i="28"/>
  <c r="AH129" i="28"/>
  <c r="W129" i="28"/>
  <c r="Y129" i="28"/>
  <c r="AO129" i="28"/>
  <c r="AK129" i="28"/>
  <c r="Z129" i="28"/>
  <c r="AF140" i="28"/>
  <c r="AO140" i="28"/>
  <c r="AJ140" i="28"/>
  <c r="AB140" i="28"/>
  <c r="AL140" i="28"/>
  <c r="AE140" i="28"/>
  <c r="AD140" i="28"/>
  <c r="AG140" i="28"/>
  <c r="AA140" i="28"/>
  <c r="AC140" i="28"/>
  <c r="AH140" i="28"/>
  <c r="AI140" i="28"/>
  <c r="AK140" i="28"/>
  <c r="X140" i="28"/>
  <c r="W140" i="28"/>
  <c r="Z140" i="28"/>
  <c r="AN140" i="28"/>
  <c r="Z11" i="23"/>
  <c r="AL11" i="23"/>
  <c r="AB11" i="23"/>
  <c r="X11" i="23"/>
  <c r="AN11" i="23"/>
  <c r="AF11" i="23"/>
  <c r="AJ11" i="23"/>
  <c r="AK11" i="23"/>
  <c r="AH11" i="23"/>
  <c r="AG11" i="23"/>
  <c r="AM11" i="23"/>
  <c r="AF25" i="28"/>
  <c r="AI25" i="28"/>
  <c r="AC25" i="28"/>
  <c r="AD25" i="28"/>
  <c r="AJ25" i="28"/>
  <c r="Y25" i="28"/>
  <c r="W25" i="28"/>
  <c r="AO25" i="28"/>
  <c r="X25" i="28"/>
  <c r="AB25" i="28"/>
  <c r="AK25" i="28"/>
  <c r="AL25" i="28"/>
  <c r="Z25" i="28"/>
  <c r="AG25" i="28"/>
  <c r="AN25" i="28"/>
  <c r="AA25" i="28"/>
  <c r="AM25" i="28"/>
  <c r="AG90" i="28"/>
  <c r="AF90" i="28"/>
  <c r="AN90" i="28"/>
  <c r="X90" i="28"/>
  <c r="AA90" i="28"/>
  <c r="AD90" i="28"/>
  <c r="Z90" i="28"/>
  <c r="AJ90" i="28"/>
  <c r="AL90" i="28"/>
  <c r="AB90" i="28"/>
  <c r="W90" i="28"/>
  <c r="AC90" i="28"/>
  <c r="AH90" i="28"/>
  <c r="AL163" i="23"/>
  <c r="AD163" i="23"/>
  <c r="AA163" i="23"/>
  <c r="W163" i="23"/>
  <c r="AB163" i="23"/>
  <c r="AE163" i="23"/>
  <c r="AH163" i="23"/>
  <c r="AJ63" i="23"/>
  <c r="AB63" i="23"/>
  <c r="AN63" i="23"/>
  <c r="AD63" i="23"/>
  <c r="AK63" i="23"/>
  <c r="AG63" i="23"/>
  <c r="AE63" i="23"/>
  <c r="AO63" i="23"/>
  <c r="AL63" i="23"/>
  <c r="Z63" i="23"/>
  <c r="AF63" i="23"/>
  <c r="AF169" i="28"/>
  <c r="AC169" i="28"/>
  <c r="AG169" i="28"/>
  <c r="AN169" i="28"/>
  <c r="AH169" i="28"/>
  <c r="AL169" i="28"/>
  <c r="AA169" i="28"/>
  <c r="Z169" i="28"/>
  <c r="AB169" i="28"/>
  <c r="AI169" i="28"/>
  <c r="AK169" i="28"/>
  <c r="Y169" i="28"/>
  <c r="AH86" i="28"/>
  <c r="AI86" i="28"/>
  <c r="AF86" i="28"/>
  <c r="AD86" i="28"/>
  <c r="AM86" i="28"/>
  <c r="Z86" i="28"/>
  <c r="AJ86" i="28"/>
  <c r="AA86" i="28"/>
  <c r="Y86" i="28"/>
  <c r="AL86" i="28"/>
  <c r="W62" i="28"/>
  <c r="X62" i="28"/>
  <c r="AO62" i="28"/>
  <c r="AH62" i="28"/>
  <c r="AM62" i="28"/>
  <c r="AF62" i="28"/>
  <c r="AC62" i="28"/>
  <c r="AK62" i="28"/>
  <c r="Y62" i="28"/>
  <c r="AI62" i="28"/>
  <c r="AL62" i="28"/>
  <c r="Z19" i="23"/>
  <c r="Y19" i="23"/>
  <c r="AL19" i="23"/>
  <c r="W19" i="23"/>
  <c r="AD19" i="23"/>
  <c r="AE19" i="23"/>
  <c r="AO19" i="23"/>
  <c r="AH19" i="23"/>
  <c r="AK19" i="23"/>
  <c r="AF19" i="23"/>
  <c r="AN19" i="23"/>
  <c r="AG19" i="23"/>
  <c r="AB19" i="23"/>
  <c r="AM19" i="23"/>
  <c r="X19" i="23"/>
  <c r="AJ19" i="23"/>
  <c r="AK159" i="28"/>
  <c r="AO159" i="28"/>
  <c r="AJ159" i="28"/>
  <c r="AI159" i="28"/>
  <c r="AC159" i="28"/>
  <c r="AM159" i="28"/>
  <c r="X159" i="28"/>
  <c r="AF159" i="28"/>
  <c r="Z159" i="28"/>
  <c r="AG159" i="28"/>
  <c r="AE9" i="23"/>
  <c r="X9" i="23"/>
  <c r="Z9" i="23"/>
  <c r="AM9" i="23"/>
  <c r="AB9" i="23"/>
  <c r="AO9" i="23"/>
  <c r="AA9" i="23"/>
  <c r="AG9" i="23"/>
  <c r="AN9" i="23"/>
  <c r="Y9" i="23"/>
  <c r="AJ9" i="23"/>
  <c r="AK9" i="23"/>
  <c r="AF9" i="23"/>
  <c r="AH9" i="23"/>
  <c r="AF168" i="28"/>
  <c r="AL168" i="28"/>
  <c r="AH168" i="28"/>
  <c r="Z168" i="28"/>
  <c r="Y168" i="28"/>
  <c r="AG168" i="28"/>
  <c r="AE168" i="28"/>
  <c r="AA168" i="28"/>
  <c r="X168" i="28"/>
  <c r="AI168" i="28"/>
  <c r="Y90" i="28"/>
  <c r="AA159" i="28"/>
  <c r="X6" i="23"/>
  <c r="AM54" i="28"/>
  <c r="AJ169" i="28"/>
  <c r="W86" i="28"/>
  <c r="W115" i="23"/>
  <c r="AL6" i="23"/>
  <c r="AJ163" i="23"/>
  <c r="AD63" i="28"/>
  <c r="AJ61" i="28"/>
  <c r="AH106" i="28"/>
  <c r="X169" i="28"/>
  <c r="AA11" i="23"/>
  <c r="AI130" i="23"/>
  <c r="Z30" i="24"/>
  <c r="AM63" i="28"/>
  <c r="AN129" i="28"/>
  <c r="AJ30" i="24"/>
  <c r="AA63" i="23"/>
  <c r="AK86" i="28"/>
  <c r="AC168" i="28"/>
  <c r="AG61" i="28"/>
  <c r="AO7" i="23"/>
  <c r="AJ7" i="23"/>
  <c r="AH131" i="28"/>
  <c r="Y148" i="23"/>
  <c r="AD129" i="28"/>
  <c r="AO64" i="23"/>
  <c r="AI11" i="23"/>
  <c r="AM129" i="28"/>
  <c r="AF164" i="23"/>
  <c r="AF7" i="23"/>
  <c r="AO86" i="28"/>
  <c r="W105" i="23"/>
  <c r="AL9" i="23"/>
  <c r="AN50" i="28"/>
  <c r="AK50" i="28"/>
  <c r="AG62" i="28"/>
  <c r="AO95" i="23"/>
  <c r="AH63" i="23"/>
  <c r="X64" i="23"/>
  <c r="AN159" i="28"/>
  <c r="AE159" i="28"/>
  <c r="AM168" i="28"/>
  <c r="AN61" i="28"/>
  <c r="AI115" i="23"/>
  <c r="AG109" i="23"/>
  <c r="Y16" i="23"/>
  <c r="W63" i="23"/>
  <c r="AO127" i="23"/>
  <c r="AJ62" i="28"/>
  <c r="X95" i="23"/>
  <c r="AA148" i="28"/>
  <c r="AN127" i="23"/>
  <c r="AL102" i="28"/>
  <c r="AB102" i="28"/>
  <c r="AO102" i="28"/>
  <c r="AI102" i="28"/>
  <c r="AD102" i="28"/>
  <c r="X102" i="28"/>
  <c r="AM102" i="28"/>
  <c r="AA102" i="28"/>
  <c r="AC102" i="28"/>
  <c r="AK102" i="28"/>
  <c r="AN102" i="28"/>
  <c r="AH102" i="28"/>
  <c r="AF102" i="28"/>
  <c r="W28" i="23"/>
  <c r="AF28" i="23"/>
  <c r="AM28" i="23"/>
  <c r="AJ28" i="23"/>
  <c r="AO28" i="23"/>
  <c r="AK28" i="23"/>
  <c r="AA28" i="23"/>
  <c r="AL28" i="23"/>
  <c r="Z28" i="23"/>
  <c r="AI28" i="23"/>
  <c r="AB28" i="23"/>
  <c r="AN28" i="23"/>
  <c r="AE28" i="23"/>
  <c r="AD28" i="23"/>
  <c r="AC28" i="23"/>
  <c r="X28" i="23"/>
  <c r="AG28" i="23"/>
  <c r="X92" i="28"/>
  <c r="AF92" i="28"/>
  <c r="AJ92" i="28"/>
  <c r="AO92" i="28"/>
  <c r="AE92" i="28"/>
  <c r="Y92" i="28"/>
  <c r="AH92" i="28"/>
  <c r="AC92" i="28"/>
  <c r="AB92" i="28"/>
  <c r="AD92" i="28"/>
  <c r="AA92" i="28"/>
  <c r="AK92" i="28"/>
  <c r="Z92" i="28"/>
  <c r="AO97" i="23"/>
  <c r="AH97" i="23"/>
  <c r="X97" i="23"/>
  <c r="AN97" i="23"/>
  <c r="AC97" i="23"/>
  <c r="AG97" i="23"/>
  <c r="AF97" i="23"/>
  <c r="Y97" i="23"/>
  <c r="AK97" i="23"/>
  <c r="AB97" i="23"/>
  <c r="AJ97" i="23"/>
  <c r="W97" i="23"/>
  <c r="AE97" i="23"/>
  <c r="AA97" i="23"/>
  <c r="AI97" i="23"/>
  <c r="AD97" i="23"/>
  <c r="AN106" i="28"/>
  <c r="AM106" i="28"/>
  <c r="AF106" i="28"/>
  <c r="AG106" i="28"/>
  <c r="AL106" i="28"/>
  <c r="AI106" i="28"/>
  <c r="AC106" i="28"/>
  <c r="Z106" i="28"/>
  <c r="AK106" i="28"/>
  <c r="X106" i="28"/>
  <c r="AE106" i="28"/>
  <c r="Y106" i="28"/>
  <c r="AH109" i="23"/>
  <c r="X109" i="23"/>
  <c r="AJ109" i="23"/>
  <c r="AD109" i="23"/>
  <c r="AE109" i="23"/>
  <c r="AN109" i="23"/>
  <c r="AL109" i="23"/>
  <c r="AB109" i="23"/>
  <c r="AC109" i="23"/>
  <c r="AO109" i="23"/>
  <c r="Z109" i="23"/>
  <c r="AF109" i="23"/>
  <c r="AD121" i="28"/>
  <c r="AN121" i="28"/>
  <c r="AG121" i="28"/>
  <c r="AJ121" i="28"/>
  <c r="Y121" i="28"/>
  <c r="AI121" i="28"/>
  <c r="Z121" i="28"/>
  <c r="AO121" i="28"/>
  <c r="AB121" i="28"/>
  <c r="AE121" i="28"/>
  <c r="AA121" i="28"/>
  <c r="AM121" i="28"/>
  <c r="X121" i="28"/>
  <c r="AC121" i="28"/>
  <c r="AD85" i="23"/>
  <c r="AO85" i="23"/>
  <c r="AC85" i="23"/>
  <c r="AN85" i="23"/>
  <c r="Y85" i="23"/>
  <c r="AH85" i="23"/>
  <c r="Z85" i="23"/>
  <c r="AK85" i="23"/>
  <c r="AA85" i="23"/>
  <c r="AI85" i="23"/>
  <c r="W85" i="23"/>
  <c r="AG85" i="23"/>
  <c r="AM85" i="23"/>
  <c r="X85" i="23"/>
  <c r="AF85" i="23"/>
  <c r="AB85" i="23"/>
  <c r="AL85" i="23"/>
  <c r="Y172" i="28"/>
  <c r="AM172" i="28"/>
  <c r="AF172" i="28"/>
  <c r="AI172" i="28"/>
  <c r="Z172" i="28"/>
  <c r="AJ172" i="28"/>
  <c r="AK172" i="28"/>
  <c r="AA172" i="28"/>
  <c r="AD172" i="28"/>
  <c r="AN172" i="28"/>
  <c r="AE172" i="28"/>
  <c r="AH172" i="28"/>
  <c r="X172" i="28"/>
  <c r="AO172" i="28"/>
  <c r="AL172" i="28"/>
  <c r="W92" i="28"/>
  <c r="Z54" i="28"/>
  <c r="AJ6" i="23"/>
  <c r="AB120" i="23"/>
  <c r="AK90" i="28"/>
  <c r="AL12" i="28"/>
  <c r="AC86" i="28"/>
  <c r="AM6" i="23"/>
  <c r="AN131" i="28"/>
  <c r="AJ131" i="28"/>
  <c r="AB106" i="28"/>
  <c r="W106" i="28"/>
  <c r="AK121" i="28"/>
  <c r="AE169" i="28"/>
  <c r="AI109" i="23"/>
  <c r="AN163" i="23"/>
  <c r="Z102" i="28"/>
  <c r="AK163" i="23"/>
  <c r="AG172" i="28"/>
  <c r="AC16" i="23"/>
  <c r="AO12" i="28"/>
  <c r="Z97" i="23"/>
  <c r="AD11" i="23"/>
  <c r="AO163" i="23"/>
  <c r="AG163" i="23"/>
  <c r="AO64" i="28"/>
  <c r="AB168" i="28"/>
  <c r="X61" i="28"/>
  <c r="AE7" i="23"/>
  <c r="AA7" i="23"/>
  <c r="AH28" i="23"/>
  <c r="AA148" i="23"/>
  <c r="AH64" i="23"/>
  <c r="AE11" i="23"/>
  <c r="AM92" i="28"/>
  <c r="AL92" i="28"/>
  <c r="AC129" i="28"/>
  <c r="AC7" i="23"/>
  <c r="AJ102" i="28"/>
  <c r="AD9" i="23"/>
  <c r="AJ85" i="23"/>
  <c r="AO50" i="28"/>
  <c r="AH95" i="23"/>
  <c r="AA19" i="23"/>
  <c r="W61" i="28"/>
  <c r="AA61" i="28"/>
  <c r="AD61" i="28"/>
  <c r="AK168" i="28"/>
  <c r="Y109" i="23"/>
  <c r="AI63" i="23"/>
  <c r="AN62" i="28"/>
  <c r="AM140" i="28"/>
  <c r="Y63" i="23"/>
  <c r="AL64" i="28"/>
  <c r="AC174" i="23"/>
  <c r="AG174" i="23"/>
  <c r="X174" i="23"/>
  <c r="AA174" i="23"/>
  <c r="AK174" i="23"/>
  <c r="AB174" i="23"/>
  <c r="W174" i="23"/>
  <c r="AO174" i="23"/>
  <c r="AJ174" i="23"/>
  <c r="AF174" i="23"/>
  <c r="Z174" i="23"/>
  <c r="AD174" i="23"/>
  <c r="AI174" i="23"/>
  <c r="AM174" i="23"/>
  <c r="Y95" i="23"/>
  <c r="AG95" i="23"/>
  <c r="AK95" i="23"/>
  <c r="AN95" i="23"/>
  <c r="AA95" i="23"/>
  <c r="AB95" i="23"/>
  <c r="AJ95" i="23"/>
  <c r="AI95" i="23"/>
  <c r="AL95" i="23"/>
  <c r="AC95" i="23"/>
  <c r="AM95" i="23"/>
  <c r="W95" i="23"/>
  <c r="AO170" i="28"/>
  <c r="AJ170" i="28"/>
  <c r="AF170" i="28"/>
  <c r="AB170" i="28"/>
  <c r="AI170" i="28"/>
  <c r="AA170" i="28"/>
  <c r="Z170" i="28"/>
  <c r="AK170" i="28"/>
  <c r="AM170" i="28"/>
  <c r="X170" i="28"/>
  <c r="AN170" i="28"/>
  <c r="AE170" i="28"/>
  <c r="AH170" i="28"/>
  <c r="AL170" i="28"/>
  <c r="AL127" i="23"/>
  <c r="AK127" i="23"/>
  <c r="AG127" i="23"/>
  <c r="AD127" i="23"/>
  <c r="AB127" i="23"/>
  <c r="AF127" i="23"/>
  <c r="AM127" i="23"/>
  <c r="AE127" i="23"/>
  <c r="AI127" i="23"/>
  <c r="AH127" i="23"/>
  <c r="AC127" i="23"/>
  <c r="W127" i="23"/>
  <c r="AA127" i="23"/>
  <c r="Z127" i="23"/>
  <c r="X127" i="23"/>
  <c r="AJ127" i="23"/>
  <c r="W16" i="23"/>
  <c r="AA16" i="23"/>
  <c r="Z16" i="23"/>
  <c r="AE16" i="23"/>
  <c r="AN16" i="23"/>
  <c r="AK16" i="23"/>
  <c r="AG16" i="23"/>
  <c r="AM16" i="23"/>
  <c r="AH16" i="23"/>
  <c r="AJ16" i="23"/>
  <c r="AD16" i="23"/>
  <c r="AO16" i="23"/>
  <c r="AF16" i="23"/>
  <c r="AK12" i="28"/>
  <c r="AI12" i="28"/>
  <c r="AB12" i="28"/>
  <c r="W12" i="28"/>
  <c r="AD12" i="28"/>
  <c r="AH12" i="28"/>
  <c r="Z12" i="28"/>
  <c r="AJ12" i="28"/>
  <c r="AC12" i="28"/>
  <c r="AA12" i="28"/>
  <c r="AN12" i="28"/>
  <c r="AD6" i="23"/>
  <c r="AE6" i="23"/>
  <c r="AC6" i="23"/>
  <c r="Y6" i="23"/>
  <c r="Z6" i="23"/>
  <c r="AF6" i="23"/>
  <c r="W6" i="23"/>
  <c r="AB6" i="23"/>
  <c r="AG6" i="23"/>
  <c r="AI6" i="23"/>
  <c r="AO6" i="23"/>
  <c r="AA6" i="23"/>
  <c r="AB105" i="23"/>
  <c r="AL105" i="23"/>
  <c r="Y105" i="23"/>
  <c r="AH105" i="23"/>
  <c r="AN105" i="23"/>
  <c r="AA105" i="23"/>
  <c r="AC105" i="23"/>
  <c r="AJ105" i="23"/>
  <c r="Z105" i="23"/>
  <c r="AD105" i="23"/>
  <c r="X105" i="23"/>
  <c r="AE105" i="23"/>
  <c r="AK105" i="23"/>
  <c r="AI105" i="23"/>
  <c r="AM105" i="23"/>
  <c r="Y131" i="28"/>
  <c r="AA131" i="28"/>
  <c r="AO131" i="28"/>
  <c r="Z131" i="28"/>
  <c r="AI131" i="28"/>
  <c r="AC131" i="28"/>
  <c r="AB131" i="28"/>
  <c r="AL131" i="28"/>
  <c r="AF131" i="28"/>
  <c r="W131" i="28"/>
  <c r="AG131" i="28"/>
  <c r="AJ120" i="23"/>
  <c r="Z120" i="23"/>
  <c r="AG120" i="23"/>
  <c r="AH120" i="23"/>
  <c r="AI120" i="23"/>
  <c r="AF120" i="23"/>
  <c r="AK120" i="23"/>
  <c r="AL120" i="23"/>
  <c r="AC120" i="23"/>
  <c r="AE120" i="23"/>
  <c r="AA120" i="23"/>
  <c r="X120" i="23"/>
  <c r="AN120" i="23"/>
  <c r="AM120" i="23"/>
  <c r="AA115" i="23"/>
  <c r="X115" i="23"/>
  <c r="AH115" i="23"/>
  <c r="AG115" i="23"/>
  <c r="AJ115" i="23"/>
  <c r="AC115" i="23"/>
  <c r="Y115" i="23"/>
  <c r="AD115" i="23"/>
  <c r="AL115" i="23"/>
  <c r="AE115" i="23"/>
  <c r="AM115" i="23"/>
  <c r="Z115" i="23"/>
  <c r="AK115" i="23"/>
  <c r="AO115" i="23"/>
  <c r="AN115" i="23"/>
  <c r="AL63" i="28"/>
  <c r="AK63" i="28"/>
  <c r="AG63" i="28"/>
  <c r="Y63" i="28"/>
  <c r="Z63" i="28"/>
  <c r="X63" i="28"/>
  <c r="AC63" i="28"/>
  <c r="AE63" i="28"/>
  <c r="AJ63" i="28"/>
  <c r="W63" i="28"/>
  <c r="AB63" i="28"/>
  <c r="AF63" i="28"/>
  <c r="AO63" i="28"/>
  <c r="AA63" i="28"/>
  <c r="AI63" i="28"/>
  <c r="AB130" i="23"/>
  <c r="AH130" i="23"/>
  <c r="AK130" i="23"/>
  <c r="AG130" i="23"/>
  <c r="AM130" i="23"/>
  <c r="AO130" i="23"/>
  <c r="AC130" i="23"/>
  <c r="AN130" i="23"/>
  <c r="AF130" i="23"/>
  <c r="Y130" i="23"/>
  <c r="AL130" i="23"/>
  <c r="AE130" i="23"/>
  <c r="W130" i="23"/>
  <c r="AD130" i="23"/>
  <c r="AA130" i="23"/>
  <c r="Z130" i="23"/>
  <c r="AJ130" i="23"/>
  <c r="W50" i="28"/>
  <c r="AD50" i="28"/>
  <c r="AE50" i="28"/>
  <c r="AJ50" i="28"/>
  <c r="AH50" i="28"/>
  <c r="X50" i="28"/>
  <c r="AA50" i="28"/>
  <c r="AI50" i="28"/>
  <c r="AM50" i="28"/>
  <c r="AG50" i="28"/>
  <c r="AO111" i="23"/>
  <c r="AB111" i="23"/>
  <c r="AK111" i="23"/>
  <c r="AM111" i="23"/>
  <c r="AL111" i="23"/>
  <c r="W111" i="23"/>
  <c r="AA111" i="23"/>
  <c r="AD111" i="23"/>
  <c r="Z111" i="23"/>
  <c r="AJ111" i="23"/>
  <c r="AH111" i="23"/>
  <c r="Y111" i="23"/>
  <c r="AG111" i="23"/>
  <c r="AN111" i="23"/>
  <c r="AC164" i="23"/>
  <c r="AK164" i="23"/>
  <c r="AO164" i="23"/>
  <c r="AA164" i="23"/>
  <c r="AH164" i="23"/>
  <c r="AM164" i="23"/>
  <c r="AB164" i="23"/>
  <c r="AG164" i="23"/>
  <c r="AI164" i="23"/>
  <c r="AD164" i="23"/>
  <c r="W164" i="23"/>
  <c r="AE164" i="23"/>
  <c r="X164" i="23"/>
  <c r="AN164" i="23"/>
  <c r="AJ164" i="23"/>
  <c r="Y164" i="23"/>
  <c r="AF77" i="28"/>
  <c r="AD77" i="28"/>
  <c r="AB77" i="28"/>
  <c r="AG77" i="28"/>
  <c r="AI77" i="28"/>
  <c r="AN77" i="28"/>
  <c r="AJ77" i="28"/>
  <c r="AO77" i="28"/>
  <c r="AA77" i="28"/>
  <c r="AH77" i="28"/>
  <c r="AE77" i="28"/>
  <c r="AC77" i="28"/>
  <c r="AK77" i="28"/>
  <c r="AB54" i="28"/>
  <c r="AE54" i="28"/>
  <c r="AA54" i="28"/>
  <c r="Y54" i="28"/>
  <c r="AN54" i="28"/>
  <c r="W54" i="28"/>
  <c r="AJ54" i="28"/>
  <c r="AH54" i="28"/>
  <c r="AD54" i="28"/>
  <c r="AL54" i="28"/>
  <c r="AC54" i="28"/>
  <c r="AK54" i="28"/>
  <c r="AI148" i="23"/>
  <c r="AK148" i="23"/>
  <c r="AG148" i="23"/>
  <c r="AL148" i="23"/>
  <c r="AC148" i="23"/>
  <c r="AM148" i="23"/>
  <c r="AN148" i="23"/>
  <c r="W148" i="23"/>
  <c r="AF148" i="23"/>
  <c r="AE148" i="23"/>
  <c r="AB148" i="23"/>
  <c r="AH148" i="23"/>
  <c r="Y148" i="28"/>
  <c r="AE148" i="28"/>
  <c r="AM148" i="28"/>
  <c r="AF148" i="28"/>
  <c r="W148" i="28"/>
  <c r="AH148" i="28"/>
  <c r="AJ148" i="28"/>
  <c r="AO148" i="28"/>
  <c r="AB148" i="28"/>
  <c r="X148" i="28"/>
  <c r="AK148" i="28"/>
  <c r="AI148" i="28"/>
  <c r="Z148" i="28"/>
  <c r="AC148" i="28"/>
  <c r="AL148" i="28"/>
  <c r="AG148" i="28"/>
  <c r="X30" i="24"/>
  <c r="AO30" i="24"/>
  <c r="AF30" i="24"/>
  <c r="AN30" i="24"/>
  <c r="AC30" i="24"/>
  <c r="Y30" i="24"/>
  <c r="AA30" i="24"/>
  <c r="AM30" i="24"/>
  <c r="AH30" i="24"/>
  <c r="AG30" i="24"/>
  <c r="AL30" i="24"/>
  <c r="AD170" i="28"/>
  <c r="AD169" i="28"/>
  <c r="AF54" i="28"/>
  <c r="AG86" i="28"/>
  <c r="X111" i="23"/>
  <c r="AC163" i="23"/>
  <c r="AL159" i="28"/>
  <c r="AH25" i="28"/>
  <c r="Y120" i="23"/>
  <c r="AD159" i="28"/>
  <c r="X12" i="28"/>
  <c r="AF121" i="28"/>
  <c r="X54" i="28"/>
  <c r="X86" i="28"/>
  <c r="AN174" i="23"/>
  <c r="Y163" i="23"/>
  <c r="AD168" i="28"/>
  <c r="AL61" i="28"/>
  <c r="AH159" i="28"/>
  <c r="AJ106" i="28"/>
  <c r="AM169" i="28"/>
  <c r="AF163" i="23"/>
  <c r="Y102" i="28"/>
  <c r="AC172" i="28"/>
  <c r="X16" i="23"/>
  <c r="AC111" i="23"/>
  <c r="AC170" i="28"/>
  <c r="AC11" i="23"/>
  <c r="Y12" i="28"/>
  <c r="AL97" i="23"/>
  <c r="AF12" i="28"/>
  <c r="AF115" i="23"/>
  <c r="AL174" i="23"/>
  <c r="W9" i="23"/>
  <c r="W169" i="28"/>
  <c r="Y170" i="28"/>
  <c r="AL77" i="28"/>
  <c r="AN168" i="28"/>
  <c r="AE12" i="28"/>
  <c r="AB7" i="23"/>
  <c r="AK131" i="28"/>
  <c r="AM63" i="23"/>
  <c r="AD148" i="23"/>
  <c r="AI64" i="23"/>
  <c r="Y11" i="23"/>
  <c r="AN92" i="28"/>
  <c r="AB129" i="28"/>
  <c r="AJ129" i="28"/>
  <c r="AE90" i="28"/>
  <c r="AG105" i="23"/>
  <c r="AC9" i="23"/>
  <c r="AH6" i="23"/>
  <c r="X163" i="23"/>
  <c r="X148" i="23"/>
  <c r="AC50" i="28"/>
  <c r="AE62" i="28"/>
  <c r="Y64" i="23"/>
  <c r="AJ168" i="28"/>
  <c r="Z77" i="28"/>
  <c r="W102" i="28"/>
  <c r="AI90" i="28"/>
  <c r="AA109" i="23"/>
  <c r="X63" i="23"/>
  <c r="AI16" i="23"/>
  <c r="AF95" i="23"/>
  <c r="AO148" i="23"/>
  <c r="W77" i="28"/>
  <c r="Y159" i="28"/>
  <c r="Z50" i="28"/>
  <c r="AD62" i="28"/>
  <c r="AO90" i="28"/>
  <c r="AO168" i="28"/>
  <c r="AO106" i="28"/>
  <c r="Y140" i="28"/>
  <c r="AO11" i="23"/>
  <c r="AH118" i="40"/>
  <c r="AI118" i="40"/>
  <c r="Y118" i="40"/>
  <c r="Z118" i="40"/>
  <c r="AG118" i="40"/>
  <c r="AN118" i="40"/>
  <c r="AO118" i="40"/>
  <c r="AD118" i="40"/>
  <c r="AF118" i="40"/>
  <c r="X118" i="40"/>
  <c r="AM118" i="40"/>
  <c r="AC118" i="40"/>
  <c r="W118" i="40"/>
  <c r="AB118" i="40"/>
  <c r="AJ118" i="40"/>
  <c r="AE118" i="40"/>
  <c r="AL151" i="40"/>
  <c r="Z151" i="40"/>
  <c r="W151" i="40"/>
  <c r="AC151" i="40"/>
  <c r="AB151" i="40"/>
  <c r="AF151" i="40"/>
  <c r="AA151" i="40"/>
  <c r="AG151" i="40"/>
  <c r="AN151" i="40"/>
  <c r="AE151" i="40"/>
  <c r="X151" i="40"/>
  <c r="AI151" i="40"/>
  <c r="Y151" i="40"/>
  <c r="AA26" i="40"/>
  <c r="AJ26" i="40"/>
  <c r="AD26" i="40"/>
  <c r="AG26" i="40"/>
  <c r="AB26" i="40"/>
  <c r="AE26" i="40"/>
  <c r="AC26" i="40"/>
  <c r="X26" i="40"/>
  <c r="AI26" i="40"/>
  <c r="Y26" i="40"/>
  <c r="AL26" i="40"/>
  <c r="AO26" i="40"/>
  <c r="AH26" i="40"/>
  <c r="AK26" i="40"/>
  <c r="Z26" i="40"/>
  <c r="AF26" i="40"/>
  <c r="AI105" i="40"/>
  <c r="AD105" i="40"/>
  <c r="AO105" i="40"/>
  <c r="AB105" i="40"/>
  <c r="AJ105" i="40"/>
  <c r="AG105" i="40"/>
  <c r="AF105" i="40"/>
  <c r="Y105" i="40"/>
  <c r="AA105" i="40"/>
  <c r="Z105" i="40"/>
  <c r="AH105" i="40"/>
  <c r="X105" i="40"/>
  <c r="AE105" i="40"/>
  <c r="AM105" i="40"/>
  <c r="AL64" i="40"/>
  <c r="AA64" i="40"/>
  <c r="AC64" i="40"/>
  <c r="AH64" i="40"/>
  <c r="AE64" i="40"/>
  <c r="X64" i="40"/>
  <c r="AM64" i="40"/>
  <c r="Y64" i="40"/>
  <c r="AG64" i="40"/>
  <c r="AB64" i="40"/>
  <c r="AK64" i="40"/>
  <c r="AO64" i="40"/>
  <c r="AF64" i="40"/>
  <c r="AN64" i="40"/>
  <c r="AM140" i="40"/>
  <c r="Z140" i="40"/>
  <c r="X140" i="40"/>
  <c r="AJ140" i="40"/>
  <c r="AD140" i="40"/>
  <c r="AG140" i="40"/>
  <c r="AH140" i="40"/>
  <c r="AL140" i="40"/>
  <c r="W140" i="40"/>
  <c r="AK140" i="40"/>
  <c r="AB140" i="40"/>
  <c r="AE140" i="40"/>
  <c r="AI140" i="40"/>
  <c r="AO140" i="40"/>
  <c r="Z36" i="41"/>
  <c r="AK36" i="41"/>
  <c r="AL36" i="41"/>
  <c r="Y36" i="41"/>
  <c r="AJ36" i="41"/>
  <c r="AK8" i="41"/>
  <c r="AE8" i="41"/>
  <c r="AJ8" i="41"/>
  <c r="W8" i="41"/>
  <c r="AI8" i="41"/>
  <c r="AB8" i="41"/>
  <c r="Z8" i="41"/>
  <c r="AH8" i="41"/>
  <c r="AF73" i="41"/>
  <c r="Y73" i="41"/>
  <c r="AA73" i="41"/>
  <c r="AO73" i="41"/>
  <c r="AD73" i="41"/>
  <c r="AG73" i="41"/>
  <c r="AI73" i="41"/>
  <c r="AL73" i="41"/>
  <c r="AC73" i="41"/>
  <c r="AN73" i="41"/>
  <c r="AB73" i="41"/>
  <c r="AK73" i="41"/>
  <c r="AE73" i="41"/>
  <c r="Y100" i="40"/>
  <c r="AB100" i="40"/>
  <c r="AF100" i="40"/>
  <c r="AL100" i="40"/>
  <c r="AD100" i="40"/>
  <c r="AE100" i="40"/>
  <c r="AN100" i="40"/>
  <c r="W100" i="40"/>
  <c r="AH100" i="40"/>
  <c r="AG100" i="40"/>
  <c r="AC100" i="40"/>
  <c r="X100" i="40"/>
  <c r="AM100" i="40"/>
  <c r="Z100" i="40"/>
  <c r="AA100" i="40"/>
  <c r="AO100" i="40"/>
  <c r="AB173" i="40"/>
  <c r="AG173" i="40"/>
  <c r="AA173" i="40"/>
  <c r="AL173" i="40"/>
  <c r="AK173" i="40"/>
  <c r="Z173" i="40"/>
  <c r="AH173" i="40"/>
  <c r="AC173" i="40"/>
  <c r="W173" i="40"/>
  <c r="AE173" i="40"/>
  <c r="AJ173" i="40"/>
  <c r="AI173" i="40"/>
  <c r="AD173" i="40"/>
  <c r="X173" i="40"/>
  <c r="AF173" i="40"/>
  <c r="AM173" i="40"/>
  <c r="Y173" i="40"/>
  <c r="AG102" i="41"/>
  <c r="AK102" i="41"/>
  <c r="Z102" i="41"/>
  <c r="AI102" i="41"/>
  <c r="AB102" i="41"/>
  <c r="Y102" i="41"/>
  <c r="AA102" i="41"/>
  <c r="AJ102" i="41"/>
  <c r="AD102" i="41"/>
  <c r="AL102" i="41"/>
  <c r="AN102" i="41"/>
  <c r="AO102" i="41"/>
  <c r="X102" i="41"/>
  <c r="AH102" i="41"/>
  <c r="W102" i="41"/>
  <c r="AC102" i="41"/>
  <c r="AC30" i="41"/>
  <c r="AG30" i="41"/>
  <c r="AI30" i="41"/>
  <c r="AF30" i="41"/>
  <c r="X30" i="41"/>
  <c r="AE30" i="41"/>
  <c r="AN30" i="41"/>
  <c r="AK30" i="41"/>
  <c r="Z30" i="41"/>
  <c r="AB30" i="41"/>
  <c r="AJ30" i="41"/>
  <c r="AD30" i="41"/>
  <c r="Y24" i="26"/>
  <c r="AN24" i="26"/>
  <c r="AH24" i="26"/>
  <c r="AO24" i="26"/>
  <c r="AN57" i="26"/>
  <c r="AK57" i="26"/>
  <c r="W57" i="26"/>
  <c r="AG57" i="26"/>
  <c r="AE57" i="26"/>
  <c r="AB57" i="26"/>
  <c r="AH57" i="26"/>
  <c r="Y57" i="26"/>
  <c r="AM57" i="26"/>
  <c r="AC57" i="26"/>
  <c r="Z57" i="26"/>
  <c r="AG161" i="40"/>
  <c r="AD161" i="40"/>
  <c r="W161" i="40"/>
  <c r="X161" i="40"/>
  <c r="AK161" i="40"/>
  <c r="AI161" i="40"/>
  <c r="AH161" i="40"/>
  <c r="AO161" i="40"/>
  <c r="AF161" i="40"/>
  <c r="AC161" i="40"/>
  <c r="AJ161" i="40"/>
  <c r="AB34" i="42"/>
  <c r="AC34" i="42"/>
  <c r="AM34" i="42"/>
  <c r="AN34" i="42"/>
  <c r="AL34" i="42"/>
  <c r="X34" i="42"/>
  <c r="AH34" i="42"/>
  <c r="AD34" i="42"/>
  <c r="AA34" i="42"/>
  <c r="AJ34" i="42"/>
  <c r="AG34" i="42"/>
  <c r="AK34" i="42"/>
  <c r="AF34" i="42"/>
  <c r="Y112" i="42"/>
  <c r="AH112" i="42"/>
  <c r="AJ112" i="42"/>
  <c r="W112" i="42"/>
  <c r="AK112" i="42"/>
  <c r="AL112" i="42"/>
  <c r="AI112" i="42"/>
  <c r="AG112" i="42"/>
  <c r="AO112" i="42"/>
  <c r="AF112" i="42"/>
  <c r="AD112" i="42"/>
  <c r="AM112" i="42"/>
  <c r="AN112" i="42"/>
  <c r="AA112" i="42"/>
  <c r="AA67" i="42"/>
  <c r="AE67" i="42"/>
  <c r="AL67" i="42"/>
  <c r="Z67" i="42"/>
  <c r="AF67" i="42"/>
  <c r="AH67" i="42"/>
  <c r="AC67" i="42"/>
  <c r="AO67" i="42"/>
  <c r="AJ67" i="42"/>
  <c r="X67" i="42"/>
  <c r="AD67" i="42"/>
  <c r="AN67" i="42"/>
  <c r="AM67" i="42"/>
  <c r="AI67" i="42"/>
  <c r="Y67" i="42"/>
  <c r="W67" i="42"/>
  <c r="AB67" i="42"/>
  <c r="AK67" i="42"/>
  <c r="AB21" i="40"/>
  <c r="Z21" i="40"/>
  <c r="X21" i="40"/>
  <c r="W21" i="40"/>
  <c r="AG21" i="40"/>
  <c r="AI21" i="40"/>
  <c r="AF21" i="40"/>
  <c r="AE21" i="40"/>
  <c r="AA154" i="40"/>
  <c r="AG154" i="40"/>
  <c r="AN154" i="40"/>
  <c r="AI154" i="40"/>
  <c r="AB154" i="40"/>
  <c r="AJ154" i="40"/>
  <c r="AB107" i="42"/>
  <c r="X107" i="42"/>
  <c r="W107" i="42"/>
  <c r="AH107" i="42"/>
  <c r="AE107" i="42"/>
  <c r="Z107" i="42"/>
  <c r="AO107" i="42"/>
  <c r="AK107" i="42"/>
  <c r="AI107" i="42"/>
  <c r="AC107" i="42"/>
  <c r="AN107" i="42"/>
  <c r="AF107" i="42"/>
  <c r="AG107" i="42"/>
  <c r="AD107" i="42"/>
  <c r="AJ107" i="42"/>
  <c r="AM107" i="42"/>
  <c r="W75" i="42"/>
  <c r="X75" i="42"/>
  <c r="AL75" i="42"/>
  <c r="AM75" i="42"/>
  <c r="AC75" i="42"/>
  <c r="AE75" i="42"/>
  <c r="AH75" i="42"/>
  <c r="Y75" i="42"/>
  <c r="AI75" i="42"/>
  <c r="AJ75" i="42"/>
  <c r="Z75" i="42"/>
  <c r="AD75" i="42"/>
  <c r="AA75" i="42"/>
  <c r="AO75" i="42"/>
  <c r="AF75" i="42"/>
  <c r="AG75" i="42"/>
  <c r="AB175" i="42"/>
  <c r="AK175" i="42"/>
  <c r="X175" i="42"/>
  <c r="Y175" i="42"/>
  <c r="W175" i="42"/>
  <c r="AH175" i="42"/>
  <c r="AM175" i="42"/>
  <c r="AG175" i="42"/>
  <c r="AN175" i="42"/>
  <c r="AD175" i="42"/>
  <c r="AI175" i="42"/>
  <c r="AC175" i="42"/>
  <c r="AA175" i="42"/>
  <c r="AL175" i="42"/>
  <c r="AF156" i="42"/>
  <c r="AI156" i="42"/>
  <c r="AC156" i="42"/>
  <c r="AD156" i="42"/>
  <c r="Y156" i="42"/>
  <c r="AH156" i="42"/>
  <c r="AK156" i="42"/>
  <c r="AO156" i="42"/>
  <c r="AJ156" i="42"/>
  <c r="X156" i="42"/>
  <c r="Z156" i="42"/>
  <c r="Y164" i="42"/>
  <c r="AG164" i="42"/>
  <c r="AC164" i="42"/>
  <c r="AM164" i="42"/>
  <c r="AH164" i="42"/>
  <c r="AL164" i="42"/>
  <c r="AI164" i="42"/>
  <c r="W164" i="42"/>
  <c r="X164" i="42"/>
  <c r="AD164" i="42"/>
  <c r="AA164" i="42"/>
  <c r="AJ164" i="42"/>
  <c r="AK164" i="42"/>
  <c r="AB164" i="42"/>
  <c r="AO164" i="42"/>
  <c r="AE164" i="42"/>
  <c r="AH86" i="42"/>
  <c r="X86" i="42"/>
  <c r="AI86" i="42"/>
  <c r="AL86" i="42"/>
  <c r="Z86" i="42"/>
  <c r="AO86" i="42"/>
  <c r="AG86" i="42"/>
  <c r="AJ86" i="42"/>
  <c r="AC86" i="42"/>
  <c r="AF86" i="42"/>
  <c r="AA86" i="42"/>
  <c r="AD86" i="42"/>
  <c r="AM86" i="42"/>
  <c r="Y86" i="42"/>
  <c r="AK86" i="42"/>
  <c r="AB86" i="42"/>
  <c r="AE86" i="42"/>
  <c r="W86" i="42"/>
  <c r="AJ36" i="42"/>
  <c r="AH36" i="42"/>
  <c r="AF36" i="42"/>
  <c r="X36" i="42"/>
  <c r="AD36" i="42"/>
  <c r="AC36" i="42"/>
  <c r="W36" i="42"/>
  <c r="AK36" i="42"/>
  <c r="AM36" i="42"/>
  <c r="AO36" i="42"/>
  <c r="AA36" i="42"/>
  <c r="AB36" i="42"/>
  <c r="AL36" i="42"/>
  <c r="AN36" i="42"/>
  <c r="Y36" i="42"/>
  <c r="AE36" i="42"/>
  <c r="AA157" i="40"/>
  <c r="AI157" i="40"/>
  <c r="AC157" i="40"/>
  <c r="AD157" i="40"/>
  <c r="AN157" i="40"/>
  <c r="AM157" i="40"/>
  <c r="AK157" i="40"/>
  <c r="AO157" i="40"/>
  <c r="AG157" i="40"/>
  <c r="AF157" i="40"/>
  <c r="AH157" i="40"/>
  <c r="Z157" i="40"/>
  <c r="W157" i="40"/>
  <c r="AJ157" i="40"/>
  <c r="X157" i="40"/>
  <c r="AL110" i="40"/>
  <c r="AG110" i="40"/>
  <c r="W110" i="40"/>
  <c r="Z110" i="40"/>
  <c r="AJ110" i="40"/>
  <c r="AI110" i="40"/>
  <c r="X110" i="40"/>
  <c r="AF37" i="40"/>
  <c r="Y37" i="40"/>
  <c r="X37" i="40"/>
  <c r="AK37" i="40"/>
  <c r="AI173" i="41"/>
  <c r="Z173" i="41"/>
  <c r="AD173" i="41"/>
  <c r="AJ74" i="26"/>
  <c r="AK74" i="26"/>
  <c r="AF74" i="26"/>
  <c r="Y74" i="26"/>
  <c r="AH74" i="26"/>
  <c r="AC74" i="26"/>
  <c r="AF112" i="26"/>
  <c r="AD112" i="26"/>
  <c r="AC112" i="26"/>
  <c r="AL112" i="26"/>
  <c r="AB89" i="26"/>
  <c r="Y89" i="26"/>
  <c r="X89" i="26"/>
  <c r="AN172" i="40"/>
  <c r="W172" i="40"/>
  <c r="AF172" i="40"/>
  <c r="X172" i="40"/>
  <c r="AO172" i="40"/>
  <c r="AD172" i="40"/>
  <c r="AE172" i="40"/>
  <c r="AL97" i="42"/>
  <c r="AM97" i="42"/>
  <c r="AO97" i="42"/>
  <c r="Z135" i="42"/>
  <c r="AC135" i="42"/>
  <c r="AM135" i="42"/>
  <c r="AB135" i="42"/>
  <c r="Y135" i="42"/>
  <c r="AD135" i="42"/>
  <c r="AO135" i="42"/>
  <c r="X135" i="42"/>
  <c r="AG135" i="42"/>
  <c r="W135" i="42"/>
  <c r="AK135" i="42"/>
  <c r="AD91" i="42"/>
  <c r="AN91" i="42"/>
  <c r="AE91" i="42"/>
  <c r="AJ91" i="42"/>
  <c r="AC91" i="42"/>
  <c r="AM91" i="42"/>
  <c r="W91" i="42"/>
  <c r="AA91" i="42"/>
  <c r="AF91" i="42"/>
  <c r="AI91" i="42"/>
  <c r="X91" i="42"/>
  <c r="AH91" i="42"/>
  <c r="AK91" i="42"/>
  <c r="Z91" i="42"/>
  <c r="AG91" i="42"/>
  <c r="AB91" i="42"/>
  <c r="AJ46" i="42"/>
  <c r="AD46" i="42"/>
  <c r="AB46" i="42"/>
  <c r="AM46" i="42"/>
  <c r="AO46" i="42"/>
  <c r="AL46" i="42"/>
  <c r="W70" i="42"/>
  <c r="AD70" i="42"/>
  <c r="AE70" i="42"/>
  <c r="AC80" i="42"/>
  <c r="W80" i="42"/>
  <c r="AA80" i="42"/>
  <c r="X80" i="42"/>
  <c r="AF80" i="42"/>
  <c r="Y80" i="42"/>
  <c r="AH80" i="42"/>
  <c r="AA104" i="40"/>
  <c r="Z104" i="40"/>
  <c r="AE104" i="40"/>
  <c r="AL104" i="40"/>
  <c r="AJ104" i="40"/>
  <c r="AI104" i="40"/>
  <c r="AB104" i="40"/>
  <c r="AN104" i="40"/>
  <c r="AF104" i="40"/>
  <c r="AC104" i="40"/>
  <c r="AD104" i="40"/>
  <c r="AG104" i="40"/>
  <c r="AH147" i="26"/>
  <c r="AF147" i="26"/>
  <c r="AO147" i="26"/>
  <c r="AD147" i="26"/>
  <c r="AK147" i="26"/>
  <c r="AB147" i="26"/>
  <c r="AL147" i="26"/>
  <c r="AE147" i="26"/>
  <c r="X147" i="26"/>
  <c r="AN147" i="26"/>
  <c r="Z147" i="26"/>
  <c r="Y147" i="26"/>
  <c r="AJ147" i="26"/>
  <c r="AC147" i="26"/>
  <c r="AM147" i="26"/>
  <c r="AG147" i="26"/>
  <c r="AA147" i="26"/>
  <c r="W147" i="26"/>
  <c r="AN42" i="41"/>
  <c r="Y42" i="41"/>
  <c r="AH53" i="41"/>
  <c r="AA53" i="41"/>
  <c r="AK53" i="41"/>
  <c r="Y53" i="41"/>
  <c r="AO53" i="41"/>
  <c r="AG53" i="41"/>
  <c r="AF53" i="41"/>
  <c r="AC53" i="41"/>
  <c r="Z53" i="41"/>
  <c r="AO3" i="41"/>
  <c r="AC3" i="41"/>
  <c r="AG3" i="41"/>
  <c r="AB157" i="26"/>
  <c r="Z157" i="26"/>
  <c r="AL157" i="26"/>
  <c r="AE157" i="26"/>
  <c r="AO157" i="26"/>
  <c r="W157" i="26"/>
  <c r="AK157" i="26"/>
  <c r="AJ157" i="26"/>
  <c r="AD157" i="26"/>
  <c r="AI98" i="40"/>
  <c r="AG98" i="40"/>
  <c r="AC98" i="40"/>
  <c r="AJ109" i="26"/>
  <c r="AC109" i="26"/>
  <c r="AA79" i="40"/>
  <c r="X79" i="40"/>
  <c r="W149" i="42"/>
  <c r="AE149" i="42"/>
  <c r="AD98" i="42"/>
  <c r="AH98" i="42"/>
  <c r="AO174" i="40"/>
  <c r="AN174" i="40"/>
  <c r="AH174" i="40"/>
  <c r="AK151" i="41"/>
  <c r="AM151" i="41"/>
  <c r="W151" i="41"/>
  <c r="AL79" i="41"/>
  <c r="AI79" i="41"/>
  <c r="AO79" i="41"/>
  <c r="AG177" i="26"/>
  <c r="Y177" i="26"/>
  <c r="AF56" i="40"/>
  <c r="X123" i="40"/>
  <c r="AC118" i="41"/>
  <c r="W118" i="41"/>
  <c r="AB26" i="41"/>
  <c r="AC96" i="26"/>
  <c r="AA96" i="26"/>
  <c r="AJ96" i="26"/>
  <c r="AI96" i="26"/>
  <c r="AH96" i="26"/>
  <c r="AN153" i="26"/>
  <c r="Z153" i="26"/>
  <c r="AO113" i="26"/>
  <c r="AA135" i="26"/>
  <c r="AH14" i="40"/>
  <c r="AN14" i="40"/>
  <c r="AM81" i="26"/>
  <c r="AI81" i="26"/>
  <c r="AG81" i="26"/>
  <c r="AN90" i="26"/>
  <c r="AC90" i="26"/>
  <c r="AF90" i="26"/>
  <c r="AI90" i="26"/>
  <c r="AK90" i="26"/>
  <c r="AB90" i="26"/>
  <c r="AO90" i="26"/>
  <c r="AG90" i="26"/>
  <c r="Z90" i="26"/>
  <c r="AD136" i="26"/>
  <c r="AH136" i="26"/>
  <c r="Y136" i="26"/>
  <c r="AA136" i="26"/>
  <c r="AL136" i="26"/>
  <c r="AG136" i="26"/>
  <c r="AK136" i="26"/>
  <c r="AO136" i="26"/>
  <c r="AE136" i="26"/>
  <c r="AB136" i="26"/>
  <c r="AJ136" i="26"/>
  <c r="W136" i="26"/>
  <c r="AC136" i="26"/>
  <c r="AM136" i="26"/>
  <c r="AN136" i="26"/>
  <c r="AK169" i="26"/>
  <c r="AC169" i="26"/>
  <c r="AA169" i="26"/>
  <c r="AD169" i="26"/>
  <c r="Z169" i="26"/>
  <c r="AM169" i="26"/>
  <c r="AE169" i="26"/>
  <c r="Y169" i="26"/>
  <c r="AH169" i="26"/>
  <c r="AN169" i="26"/>
  <c r="AL169" i="26"/>
  <c r="AG169" i="26"/>
  <c r="AF169" i="26"/>
  <c r="W169" i="26"/>
  <c r="AI169" i="26"/>
  <c r="AO169" i="26"/>
  <c r="AJ169" i="26"/>
  <c r="AG33" i="42"/>
  <c r="AD33" i="42"/>
  <c r="Z165" i="42"/>
  <c r="AK165" i="42"/>
  <c r="AF165" i="42"/>
  <c r="AI77" i="40"/>
  <c r="Y77" i="40"/>
  <c r="AE77" i="40"/>
  <c r="AB77" i="40"/>
  <c r="W77" i="40"/>
  <c r="AD155" i="42"/>
  <c r="Y155" i="42"/>
  <c r="AN115" i="40"/>
  <c r="AK115" i="40"/>
  <c r="W115" i="40"/>
  <c r="AN105" i="42"/>
  <c r="AJ105" i="42"/>
  <c r="AD104" i="42"/>
  <c r="AF104" i="42"/>
  <c r="AM104" i="42"/>
  <c r="AL95" i="42"/>
  <c r="AG95" i="42"/>
  <c r="W120" i="26"/>
  <c r="AH120" i="26"/>
  <c r="AM120" i="26"/>
  <c r="Z46" i="25"/>
  <c r="AM46" i="25"/>
  <c r="AL46" i="25"/>
  <c r="AB170" i="26"/>
  <c r="AE170" i="26"/>
  <c r="Z170" i="26"/>
  <c r="AO170" i="26"/>
  <c r="AG88" i="41"/>
  <c r="AD88" i="41"/>
  <c r="AC88" i="41"/>
  <c r="AA88" i="41"/>
  <c r="AM88" i="41"/>
  <c r="AO33" i="41"/>
  <c r="AE33" i="41"/>
  <c r="AH33" i="41"/>
  <c r="X64" i="25"/>
  <c r="AM64" i="25"/>
  <c r="AA64" i="25"/>
  <c r="AL102" i="26"/>
  <c r="AJ102" i="26"/>
  <c r="AD102" i="26"/>
  <c r="W102" i="26"/>
  <c r="AF102" i="26"/>
  <c r="Z50" i="25"/>
  <c r="AH50" i="25"/>
  <c r="AA50" i="25"/>
  <c r="AG157" i="41"/>
  <c r="AB157" i="41"/>
  <c r="AL157" i="41"/>
  <c r="AK157" i="41"/>
  <c r="AO157" i="41"/>
  <c r="W157" i="41"/>
  <c r="Z157" i="41"/>
  <c r="AN157" i="41"/>
  <c r="AJ66" i="26"/>
  <c r="AK66" i="26"/>
  <c r="AH66" i="26"/>
  <c r="Y58" i="26"/>
  <c r="AL58" i="26"/>
  <c r="AK141" i="41"/>
  <c r="AH141" i="41"/>
  <c r="X32" i="26"/>
  <c r="AI32" i="26"/>
  <c r="AF32" i="26"/>
  <c r="AD128" i="40"/>
  <c r="AD3" i="42"/>
  <c r="W5" i="42"/>
  <c r="W116" i="42"/>
  <c r="AC76" i="42"/>
  <c r="AJ116" i="42"/>
  <c r="X81" i="42"/>
  <c r="AI98" i="42"/>
  <c r="AF33" i="42"/>
  <c r="X116" i="42"/>
  <c r="AK155" i="42"/>
  <c r="AL33" i="42"/>
  <c r="AM98" i="42"/>
  <c r="AA116" i="42"/>
  <c r="AD167" i="40"/>
  <c r="AK167" i="40"/>
  <c r="X52" i="42"/>
  <c r="AH52" i="42"/>
  <c r="AC165" i="42"/>
  <c r="Z77" i="40"/>
  <c r="AE75" i="40"/>
  <c r="Y75" i="40"/>
  <c r="AC82" i="42"/>
  <c r="AB82" i="42"/>
  <c r="AI22" i="40"/>
  <c r="X22" i="40"/>
  <c r="AK22" i="40"/>
  <c r="AN63" i="40"/>
  <c r="AK63" i="40"/>
  <c r="AJ120" i="41"/>
  <c r="AA120" i="41"/>
  <c r="AH151" i="41"/>
  <c r="AM117" i="41"/>
  <c r="AC117" i="41"/>
  <c r="AL170" i="26"/>
  <c r="AF119" i="26"/>
  <c r="AB119" i="26"/>
  <c r="AO88" i="41"/>
  <c r="AK96" i="26"/>
  <c r="Y161" i="26"/>
  <c r="AM161" i="26"/>
  <c r="AC161" i="26"/>
  <c r="AF142" i="26"/>
  <c r="AK142" i="26"/>
  <c r="AI136" i="26"/>
  <c r="AM149" i="26"/>
  <c r="AD149" i="26"/>
  <c r="AF149" i="26"/>
  <c r="Y149" i="26"/>
  <c r="AK149" i="26"/>
  <c r="AB169" i="26"/>
  <c r="Z155" i="40"/>
  <c r="AA5" i="40"/>
  <c r="AB100" i="42"/>
  <c r="AJ83" i="40"/>
  <c r="X92" i="42"/>
  <c r="AK164" i="40"/>
  <c r="AF90" i="40"/>
  <c r="AA65" i="40"/>
  <c r="AF51" i="40"/>
  <c r="AJ149" i="40"/>
  <c r="AG122" i="26"/>
  <c r="Z140" i="26"/>
  <c r="AD12" i="26"/>
  <c r="AH12" i="26"/>
  <c r="AB75" i="26"/>
  <c r="W72" i="26"/>
  <c r="Y167" i="26"/>
  <c r="AA17" i="26"/>
  <c r="Z19" i="26"/>
  <c r="AD59" i="25"/>
  <c r="AC88" i="26"/>
  <c r="AD85" i="40"/>
  <c r="AF45" i="41"/>
  <c r="AG123" i="41"/>
  <c r="AG71" i="41"/>
  <c r="AE105" i="25"/>
  <c r="AL105" i="25"/>
  <c r="AN105" i="25"/>
  <c r="X166" i="41"/>
  <c r="AJ166" i="41"/>
  <c r="AB115" i="26"/>
  <c r="AJ115" i="26"/>
  <c r="X115" i="26"/>
  <c r="AI115" i="26"/>
  <c r="AO39" i="26"/>
  <c r="AA39" i="26"/>
  <c r="AK39" i="26"/>
  <c r="AL39" i="26"/>
  <c r="X71" i="26"/>
  <c r="AM71" i="26"/>
  <c r="AJ71" i="26"/>
  <c r="AG71" i="26"/>
  <c r="W71" i="26"/>
  <c r="AF71" i="26"/>
  <c r="AC71" i="26"/>
  <c r="Z71" i="26"/>
  <c r="AN71" i="26"/>
  <c r="AK71" i="26"/>
  <c r="AF41" i="26"/>
  <c r="AA41" i="26"/>
  <c r="AN41" i="26"/>
  <c r="AC41" i="26"/>
  <c r="Y41" i="26"/>
  <c r="AG41" i="26"/>
  <c r="AK41" i="26"/>
  <c r="AG163" i="26"/>
  <c r="AC163" i="26"/>
  <c r="AE163" i="26"/>
  <c r="AB163" i="26"/>
  <c r="AN163" i="26"/>
  <c r="AA163" i="26"/>
  <c r="W163" i="26"/>
  <c r="Z163" i="26"/>
  <c r="AF163" i="26"/>
  <c r="AL163" i="26"/>
  <c r="AO150" i="40"/>
  <c r="AE150" i="40"/>
  <c r="AL160" i="26"/>
  <c r="AK160" i="26"/>
  <c r="AM160" i="26"/>
  <c r="AI108" i="40"/>
  <c r="AF108" i="40"/>
  <c r="AF121" i="26"/>
  <c r="W121" i="26"/>
  <c r="AO28" i="26"/>
  <c r="AN28" i="26"/>
  <c r="AI28" i="26"/>
  <c r="AA28" i="26"/>
  <c r="AK28" i="26"/>
  <c r="Z28" i="26"/>
  <c r="AL28" i="26"/>
  <c r="AM28" i="26"/>
  <c r="AJ28" i="26"/>
  <c r="W28" i="26"/>
  <c r="AE28" i="26"/>
  <c r="AH22" i="26"/>
  <c r="AA22" i="26"/>
  <c r="AD21" i="26"/>
  <c r="AI21" i="26"/>
  <c r="AE21" i="26"/>
  <c r="AL131" i="26"/>
  <c r="AG131" i="26"/>
  <c r="AC131" i="26"/>
  <c r="AN131" i="26"/>
  <c r="AB175" i="26"/>
  <c r="W175" i="26"/>
  <c r="AO175" i="26"/>
  <c r="Z6" i="26"/>
  <c r="AA6" i="26"/>
  <c r="AM6" i="26"/>
  <c r="AF6" i="26"/>
  <c r="Y6" i="26"/>
  <c r="AD6" i="26"/>
  <c r="AE6" i="26"/>
  <c r="AB6" i="26"/>
  <c r="W6" i="26"/>
  <c r="AI6" i="26"/>
  <c r="AO6" i="26"/>
  <c r="AC6" i="26"/>
  <c r="AH6" i="26"/>
  <c r="AG6" i="26"/>
  <c r="AK25" i="26"/>
  <c r="AE25" i="26"/>
  <c r="AG25" i="26"/>
  <c r="Y25" i="26"/>
  <c r="AI25" i="26"/>
  <c r="AC25" i="26"/>
  <c r="AB25" i="26"/>
  <c r="AL25" i="26"/>
  <c r="W25" i="26"/>
  <c r="AO25" i="26"/>
  <c r="AA25" i="26"/>
  <c r="AD25" i="26"/>
  <c r="AA88" i="28"/>
  <c r="AB88" i="28"/>
  <c r="AL91" i="26"/>
  <c r="AA8" i="26"/>
  <c r="X106" i="26"/>
  <c r="W99" i="26"/>
  <c r="AD67" i="25"/>
  <c r="Y49" i="41"/>
  <c r="AF167" i="41"/>
  <c r="AO67" i="25"/>
  <c r="AK162" i="41"/>
  <c r="AI90" i="41"/>
  <c r="AF35" i="41"/>
  <c r="X93" i="26"/>
  <c r="AD93" i="26"/>
  <c r="AI91" i="26"/>
  <c r="AN133" i="26"/>
  <c r="AC23" i="40"/>
  <c r="AA48" i="26"/>
  <c r="AB104" i="25"/>
  <c r="AI139" i="26"/>
  <c r="AN18" i="26"/>
  <c r="AC152" i="26"/>
  <c r="X129" i="26"/>
  <c r="AB164" i="25"/>
  <c r="AJ66" i="42"/>
  <c r="Z171" i="42"/>
  <c r="AC64" i="42"/>
  <c r="Y109" i="40"/>
  <c r="Y32" i="40"/>
  <c r="AA141" i="42"/>
  <c r="AE138" i="40"/>
  <c r="X75" i="40"/>
  <c r="AI37" i="40"/>
  <c r="AL161" i="40"/>
  <c r="W92" i="42"/>
  <c r="W117" i="42"/>
  <c r="AK66" i="42"/>
  <c r="AL24" i="42"/>
  <c r="AB87" i="42"/>
  <c r="AA144" i="42"/>
  <c r="AA171" i="42"/>
  <c r="AM84" i="42"/>
  <c r="X134" i="40"/>
  <c r="AK69" i="40"/>
  <c r="AE109" i="40"/>
  <c r="AN147" i="42"/>
  <c r="X54" i="42"/>
  <c r="W37" i="40"/>
  <c r="AL92" i="40"/>
  <c r="Y161" i="40"/>
  <c r="AL92" i="42"/>
  <c r="Z117" i="42"/>
  <c r="Y90" i="42"/>
  <c r="AE66" i="42"/>
  <c r="AD87" i="42"/>
  <c r="X115" i="40"/>
  <c r="AK95" i="42"/>
  <c r="AC70" i="40"/>
  <c r="AA22" i="40"/>
  <c r="AA118" i="40"/>
  <c r="AK118" i="40"/>
  <c r="AC86" i="40"/>
  <c r="W2" i="40"/>
  <c r="AB90" i="40"/>
  <c r="AI65" i="40"/>
  <c r="W63" i="40"/>
  <c r="AH63" i="40"/>
  <c r="Y51" i="40"/>
  <c r="X93" i="40"/>
  <c r="AM75" i="41"/>
  <c r="W79" i="41"/>
  <c r="Z95" i="26"/>
  <c r="AK140" i="26"/>
  <c r="AC140" i="26"/>
  <c r="AE63" i="26"/>
  <c r="W63" i="26"/>
  <c r="AK63" i="26"/>
  <c r="AF56" i="26"/>
  <c r="W56" i="26"/>
  <c r="AJ177" i="26"/>
  <c r="AH117" i="26"/>
  <c r="AA168" i="26"/>
  <c r="AD130" i="26"/>
  <c r="W167" i="26"/>
  <c r="Z94" i="26"/>
  <c r="AD170" i="26"/>
  <c r="AH170" i="26"/>
  <c r="W170" i="26"/>
  <c r="AC170" i="26"/>
  <c r="AC17" i="26"/>
  <c r="AG17" i="26"/>
  <c r="X17" i="26"/>
  <c r="AL19" i="26"/>
  <c r="AJ19" i="26"/>
  <c r="AH59" i="25"/>
  <c r="AO88" i="26"/>
  <c r="AB88" i="26"/>
  <c r="Y102" i="40"/>
  <c r="AN119" i="40"/>
  <c r="AB89" i="40"/>
  <c r="AA89" i="40"/>
  <c r="AJ176" i="40"/>
  <c r="X96" i="40"/>
  <c r="AI123" i="41"/>
  <c r="AJ26" i="41"/>
  <c r="Y33" i="41"/>
  <c r="AG33" i="41"/>
  <c r="AK24" i="26"/>
  <c r="AF24" i="26"/>
  <c r="AF49" i="25"/>
  <c r="AO9" i="26"/>
  <c r="AN74" i="26"/>
  <c r="AE74" i="26"/>
  <c r="AM74" i="26"/>
  <c r="AK38" i="26"/>
  <c r="AF174" i="26"/>
  <c r="AJ134" i="26"/>
  <c r="AH161" i="26"/>
  <c r="AL161" i="26"/>
  <c r="AE137" i="26"/>
  <c r="AO128" i="26"/>
  <c r="AE176" i="26"/>
  <c r="AD171" i="25"/>
  <c r="AI171" i="25"/>
  <c r="AN114" i="26"/>
  <c r="AO50" i="25"/>
  <c r="AF50" i="25"/>
  <c r="AC50" i="25"/>
  <c r="AE43" i="41"/>
  <c r="AA30" i="41"/>
  <c r="W33" i="41"/>
  <c r="AN161" i="26"/>
  <c r="AK43" i="41"/>
  <c r="AM43" i="41"/>
  <c r="W95" i="42"/>
  <c r="AO63" i="40"/>
  <c r="AH51" i="40"/>
  <c r="AH93" i="40"/>
  <c r="AD75" i="41"/>
  <c r="AJ79" i="41"/>
  <c r="AB95" i="26"/>
  <c r="AN140" i="26"/>
  <c r="AM63" i="26"/>
  <c r="Y63" i="26"/>
  <c r="Y56" i="26"/>
  <c r="AN56" i="26"/>
  <c r="AD177" i="26"/>
  <c r="AI117" i="26"/>
  <c r="AN167" i="26"/>
  <c r="AM94" i="26"/>
  <c r="AN170" i="26"/>
  <c r="AA170" i="26"/>
  <c r="X170" i="26"/>
  <c r="AI17" i="26"/>
  <c r="Y17" i="26"/>
  <c r="AM17" i="26"/>
  <c r="AO19" i="26"/>
  <c r="AG19" i="26"/>
  <c r="AH88" i="26"/>
  <c r="AM88" i="26"/>
  <c r="AL119" i="40"/>
  <c r="W89" i="40"/>
  <c r="AA96" i="40"/>
  <c r="AF123" i="41"/>
  <c r="Z26" i="41"/>
  <c r="AD33" i="41"/>
  <c r="AC33" i="41"/>
  <c r="Z24" i="26"/>
  <c r="AE24" i="26"/>
  <c r="AB49" i="25"/>
  <c r="AN9" i="26"/>
  <c r="AO74" i="26"/>
  <c r="AI174" i="26"/>
  <c r="AD161" i="26"/>
  <c r="AI161" i="26"/>
  <c r="W176" i="26"/>
  <c r="AB171" i="25"/>
  <c r="AH114" i="26"/>
  <c r="AM50" i="25"/>
  <c r="AB50" i="25"/>
  <c r="W13" i="41"/>
  <c r="Y167" i="41"/>
  <c r="Y159" i="25"/>
  <c r="AJ37" i="26"/>
  <c r="Z37" i="26"/>
  <c r="AN37" i="26"/>
  <c r="AO37" i="26"/>
  <c r="AI23" i="26"/>
  <c r="AA148" i="26"/>
  <c r="AE15" i="26"/>
  <c r="AL2" i="41"/>
  <c r="W162" i="41"/>
  <c r="X90" i="41"/>
  <c r="AO18" i="41"/>
  <c r="AN52" i="26"/>
  <c r="AG52" i="26"/>
  <c r="Z52" i="26"/>
  <c r="AG160" i="26"/>
  <c r="AH91" i="26"/>
  <c r="Z91" i="26"/>
  <c r="AD58" i="26"/>
  <c r="AK165" i="26"/>
  <c r="AO138" i="26"/>
  <c r="W138" i="26"/>
  <c r="AN40" i="26"/>
  <c r="AD13" i="41"/>
  <c r="Z155" i="41"/>
  <c r="AB49" i="41"/>
  <c r="AL167" i="41"/>
  <c r="AI15" i="41"/>
  <c r="Y147" i="41"/>
  <c r="AF150" i="26"/>
  <c r="Z150" i="26"/>
  <c r="AJ150" i="26"/>
  <c r="AG150" i="26"/>
  <c r="Z69" i="26"/>
  <c r="AL8" i="26"/>
  <c r="AL65" i="26"/>
  <c r="AE65" i="26"/>
  <c r="AB65" i="26"/>
  <c r="AN65" i="26"/>
  <c r="AD47" i="26"/>
  <c r="AL77" i="26"/>
  <c r="AK77" i="26"/>
  <c r="AO89" i="26"/>
  <c r="AO127" i="26"/>
  <c r="Y106" i="26"/>
  <c r="AC106" i="26"/>
  <c r="AJ101" i="26"/>
  <c r="Z101" i="26"/>
  <c r="AC101" i="26"/>
  <c r="Y21" i="26"/>
  <c r="W21" i="26"/>
  <c r="AH84" i="26"/>
  <c r="AK104" i="25"/>
  <c r="Y104" i="25"/>
  <c r="Y71" i="26"/>
  <c r="AI71" i="26"/>
  <c r="AD71" i="26"/>
  <c r="AD141" i="26"/>
  <c r="AH144" i="26"/>
  <c r="AA90" i="26"/>
  <c r="AJ99" i="26"/>
  <c r="AK155" i="26"/>
  <c r="AM152" i="26"/>
  <c r="AC129" i="26"/>
  <c r="Y129" i="26"/>
  <c r="AD37" i="26"/>
  <c r="AH37" i="26"/>
  <c r="AC37" i="26"/>
  <c r="X37" i="26"/>
  <c r="AA37" i="26"/>
  <c r="AC23" i="26"/>
  <c r="AJ162" i="26"/>
  <c r="X31" i="26"/>
  <c r="Y2" i="41"/>
  <c r="AB41" i="41"/>
  <c r="AE90" i="41"/>
  <c r="AI18" i="41"/>
  <c r="AC63" i="41"/>
  <c r="X158" i="41"/>
  <c r="AK52" i="26"/>
  <c r="AH52" i="26"/>
  <c r="X52" i="26"/>
  <c r="AF160" i="26"/>
  <c r="AA91" i="26"/>
  <c r="AB91" i="26"/>
  <c r="AN91" i="26"/>
  <c r="AG58" i="26"/>
  <c r="Y165" i="26"/>
  <c r="AD138" i="26"/>
  <c r="AB138" i="26"/>
  <c r="AA45" i="26"/>
  <c r="AI27" i="40"/>
  <c r="AN10" i="40"/>
  <c r="AM141" i="41"/>
  <c r="AM13" i="41"/>
  <c r="AN13" i="41"/>
  <c r="AJ143" i="41"/>
  <c r="AD167" i="41"/>
  <c r="AG15" i="41"/>
  <c r="AM147" i="41"/>
  <c r="AJ110" i="26"/>
  <c r="AF27" i="26"/>
  <c r="AC121" i="26"/>
  <c r="AC150" i="26"/>
  <c r="AD150" i="26"/>
  <c r="AN150" i="26"/>
  <c r="AK150" i="26"/>
  <c r="AO150" i="26"/>
  <c r="AB69" i="26"/>
  <c r="AJ65" i="26"/>
  <c r="AC65" i="26"/>
  <c r="AI65" i="26"/>
  <c r="W65" i="26"/>
  <c r="AB47" i="26"/>
  <c r="AE77" i="26"/>
  <c r="AM77" i="26"/>
  <c r="W77" i="26"/>
  <c r="W10" i="26"/>
  <c r="AM89" i="26"/>
  <c r="AB106" i="26"/>
  <c r="AH106" i="26"/>
  <c r="AO106" i="26"/>
  <c r="AD101" i="26"/>
  <c r="AM101" i="26"/>
  <c r="AO101" i="26"/>
  <c r="AF21" i="26"/>
  <c r="AG21" i="26"/>
  <c r="AO29" i="26"/>
  <c r="AK84" i="26"/>
  <c r="AI104" i="25"/>
  <c r="AF104" i="25"/>
  <c r="AH71" i="26"/>
  <c r="AO71" i="26"/>
  <c r="AA71" i="26"/>
  <c r="X141" i="26"/>
  <c r="Y35" i="26"/>
  <c r="Y144" i="26"/>
  <c r="W90" i="26"/>
  <c r="AH41" i="26"/>
  <c r="Y155" i="26"/>
  <c r="AD156" i="25"/>
  <c r="AG152" i="26"/>
  <c r="W152" i="26"/>
  <c r="AK129" i="26"/>
  <c r="Z129" i="26"/>
  <c r="AI37" i="26"/>
  <c r="AM37" i="26"/>
  <c r="AB37" i="26"/>
  <c r="W37" i="26"/>
  <c r="AK37" i="26"/>
  <c r="AC132" i="26"/>
  <c r="AE138" i="26"/>
  <c r="AC159" i="25"/>
  <c r="X136" i="26"/>
  <c r="AM148" i="26"/>
  <c r="AF132" i="26"/>
  <c r="AD36" i="26"/>
  <c r="AN133" i="40"/>
  <c r="AA133" i="40"/>
  <c r="AJ133" i="40"/>
  <c r="X133" i="40"/>
  <c r="AO124" i="40"/>
  <c r="AE124" i="40"/>
  <c r="AJ124" i="40"/>
  <c r="AN139" i="42"/>
  <c r="AM139" i="42"/>
  <c r="Y139" i="42"/>
  <c r="AO143" i="42"/>
  <c r="AC143" i="42"/>
  <c r="X143" i="42"/>
  <c r="AA143" i="42"/>
  <c r="AK143" i="42"/>
  <c r="AL143" i="42"/>
  <c r="Y143" i="42"/>
  <c r="AJ143" i="42"/>
  <c r="AF171" i="42"/>
  <c r="AN22" i="42"/>
  <c r="AL134" i="42"/>
  <c r="AA108" i="42"/>
  <c r="AC108" i="42"/>
  <c r="AO108" i="42"/>
  <c r="AH158" i="40"/>
  <c r="AM158" i="40"/>
  <c r="AC158" i="40"/>
  <c r="AG158" i="40"/>
  <c r="Y158" i="40"/>
  <c r="AL158" i="40"/>
  <c r="AB158" i="40"/>
  <c r="AL55" i="40"/>
  <c r="AF55" i="40"/>
  <c r="AG55" i="40"/>
  <c r="Z55" i="40"/>
  <c r="AA55" i="40"/>
  <c r="AH55" i="40"/>
  <c r="AI55" i="40"/>
  <c r="AO55" i="40"/>
  <c r="AB168" i="40"/>
  <c r="AN168" i="40"/>
  <c r="AO168" i="40"/>
  <c r="Z168" i="40"/>
  <c r="AJ122" i="42"/>
  <c r="X122" i="42"/>
  <c r="AF122" i="42"/>
  <c r="AH122" i="42"/>
  <c r="AO122" i="42"/>
  <c r="Z122" i="42"/>
  <c r="AB99" i="40"/>
  <c r="AL99" i="40"/>
  <c r="AA99" i="40"/>
  <c r="AD99" i="40"/>
  <c r="AL172" i="40"/>
  <c r="AK172" i="40"/>
  <c r="AM143" i="42"/>
  <c r="AH124" i="42"/>
  <c r="AM124" i="42"/>
  <c r="X114" i="40"/>
  <c r="AF114" i="40"/>
  <c r="Y114" i="40"/>
  <c r="AB64" i="42"/>
  <c r="Y64" i="42"/>
  <c r="AE115" i="42"/>
  <c r="AF115" i="42"/>
  <c r="AA158" i="40"/>
  <c r="X4" i="40"/>
  <c r="Z4" i="40"/>
  <c r="AN4" i="40"/>
  <c r="AA4" i="40"/>
  <c r="AJ55" i="40"/>
  <c r="AL78" i="40"/>
  <c r="AF78" i="40"/>
  <c r="AJ78" i="40"/>
  <c r="AF143" i="42"/>
  <c r="AB89" i="42"/>
  <c r="AA54" i="40"/>
  <c r="X32" i="40"/>
  <c r="AJ32" i="40"/>
  <c r="AH100" i="42"/>
  <c r="AC121" i="42"/>
  <c r="AI73" i="42"/>
  <c r="X2" i="42"/>
  <c r="AM54" i="42"/>
  <c r="AL52" i="42"/>
  <c r="AO120" i="42"/>
  <c r="AN83" i="40"/>
  <c r="AI83" i="40"/>
  <c r="AK92" i="40"/>
  <c r="AB161" i="40"/>
  <c r="AN161" i="40"/>
  <c r="AE161" i="40"/>
  <c r="W43" i="42"/>
  <c r="AO43" i="42"/>
  <c r="AD43" i="42"/>
  <c r="AG24" i="42"/>
  <c r="AO106" i="40"/>
  <c r="Y154" i="40"/>
  <c r="AM154" i="40"/>
  <c r="AH153" i="42"/>
  <c r="AL70" i="40"/>
  <c r="X46" i="40"/>
  <c r="AM110" i="40"/>
  <c r="Y174" i="40"/>
  <c r="AE9" i="40"/>
  <c r="AG97" i="40"/>
  <c r="AH15" i="40"/>
  <c r="AE36" i="40"/>
  <c r="AM36" i="41"/>
  <c r="AE17" i="41"/>
  <c r="AJ127" i="41"/>
  <c r="AO127" i="41"/>
  <c r="AO63" i="26"/>
  <c r="AF75" i="26"/>
  <c r="AH75" i="26"/>
  <c r="AE168" i="26"/>
  <c r="W168" i="26"/>
  <c r="W146" i="26"/>
  <c r="AB130" i="26"/>
  <c r="AF130" i="26"/>
  <c r="Y94" i="26"/>
  <c r="AI94" i="26"/>
  <c r="W94" i="26"/>
  <c r="AO119" i="26"/>
  <c r="W88" i="26"/>
  <c r="Y88" i="26"/>
  <c r="Z88" i="26"/>
  <c r="Z85" i="40"/>
  <c r="AF176" i="40"/>
  <c r="AH123" i="40"/>
  <c r="AB45" i="41"/>
  <c r="AH47" i="41"/>
  <c r="AI134" i="26"/>
  <c r="AF134" i="26"/>
  <c r="X134" i="26"/>
  <c r="AN112" i="26"/>
  <c r="AA112" i="26"/>
  <c r="AN137" i="26"/>
  <c r="AG137" i="26"/>
  <c r="AH137" i="26"/>
  <c r="AG86" i="26"/>
  <c r="X143" i="26"/>
  <c r="AM143" i="26"/>
  <c r="Y143" i="26"/>
  <c r="AC143" i="26"/>
  <c r="AN143" i="26"/>
  <c r="AJ143" i="26"/>
  <c r="AF143" i="26"/>
  <c r="AE143" i="26"/>
  <c r="AD143" i="26"/>
  <c r="Z143" i="26"/>
  <c r="AO143" i="26"/>
  <c r="AL87" i="26"/>
  <c r="W73" i="40"/>
  <c r="AJ73" i="40"/>
  <c r="AB73" i="40"/>
  <c r="X92" i="40"/>
  <c r="AF24" i="42"/>
  <c r="AJ24" i="42"/>
  <c r="AE106" i="40"/>
  <c r="AA21" i="40"/>
  <c r="W57" i="40"/>
  <c r="X154" i="40"/>
  <c r="Z154" i="40"/>
  <c r="AC154" i="40"/>
  <c r="AO105" i="42"/>
  <c r="AJ32" i="42"/>
  <c r="Z70" i="40"/>
  <c r="AD46" i="40"/>
  <c r="AK110" i="40"/>
  <c r="AC174" i="40"/>
  <c r="AB9" i="40"/>
  <c r="AE31" i="40"/>
  <c r="AF18" i="40"/>
  <c r="AF20" i="40"/>
  <c r="W97" i="40"/>
  <c r="AE15" i="40"/>
  <c r="AJ144" i="40"/>
  <c r="Y86" i="40"/>
  <c r="AN36" i="40"/>
  <c r="AK65" i="40"/>
  <c r="AN93" i="40"/>
  <c r="AJ61" i="41"/>
  <c r="AG36" i="41"/>
  <c r="AF75" i="41"/>
  <c r="AI145" i="41"/>
  <c r="W17" i="41"/>
  <c r="X127" i="41"/>
  <c r="AH127" i="41"/>
  <c r="AC79" i="41"/>
  <c r="AA122" i="26"/>
  <c r="AI95" i="26"/>
  <c r="AH95" i="26"/>
  <c r="AI140" i="26"/>
  <c r="AN63" i="26"/>
  <c r="AJ63" i="26"/>
  <c r="AF63" i="26"/>
  <c r="AH63" i="26"/>
  <c r="AG56" i="26"/>
  <c r="AM56" i="26"/>
  <c r="AJ120" i="26"/>
  <c r="AF177" i="26"/>
  <c r="AH177" i="26"/>
  <c r="AE117" i="26"/>
  <c r="AL75" i="26"/>
  <c r="AO75" i="26"/>
  <c r="AB168" i="26"/>
  <c r="AJ168" i="26"/>
  <c r="AO146" i="26"/>
  <c r="AG130" i="26"/>
  <c r="AI130" i="26"/>
  <c r="AK167" i="26"/>
  <c r="AA94" i="26"/>
  <c r="AN94" i="26"/>
  <c r="AK94" i="26"/>
  <c r="AF94" i="26"/>
  <c r="AK17" i="26"/>
  <c r="AO17" i="26"/>
  <c r="AL17" i="26"/>
  <c r="AK119" i="26"/>
  <c r="AK19" i="26"/>
  <c r="X19" i="26"/>
  <c r="AI88" i="26"/>
  <c r="AE88" i="26"/>
  <c r="AA88" i="26"/>
  <c r="AK102" i="40"/>
  <c r="AM119" i="40"/>
  <c r="W98" i="40"/>
  <c r="AN85" i="40"/>
  <c r="AE85" i="40"/>
  <c r="AB176" i="40"/>
  <c r="W123" i="40"/>
  <c r="AB173" i="41"/>
  <c r="Y45" i="41"/>
  <c r="Z88" i="41"/>
  <c r="X88" i="41"/>
  <c r="Y88" i="41"/>
  <c r="AA47" i="41"/>
  <c r="AH26" i="41"/>
  <c r="AM161" i="41"/>
  <c r="AF33" i="41"/>
  <c r="AJ33" i="41"/>
  <c r="AI136" i="41"/>
  <c r="AD83" i="25"/>
  <c r="AJ24" i="26"/>
  <c r="AG24" i="26"/>
  <c r="W16" i="26"/>
  <c r="X16" i="26"/>
  <c r="AF57" i="26"/>
  <c r="AI57" i="26"/>
  <c r="AL57" i="26"/>
  <c r="AC9" i="26"/>
  <c r="AL74" i="26"/>
  <c r="AB74" i="26"/>
  <c r="AA74" i="26"/>
  <c r="AD74" i="26"/>
  <c r="AI74" i="26"/>
  <c r="W38" i="26"/>
  <c r="AH38" i="26"/>
  <c r="AC38" i="26"/>
  <c r="AF38" i="26"/>
  <c r="AI38" i="26"/>
  <c r="Y112" i="26"/>
  <c r="AB143" i="26"/>
  <c r="AH82" i="26"/>
  <c r="AM82" i="26"/>
  <c r="AN82" i="26"/>
  <c r="X82" i="26"/>
  <c r="AE82" i="26"/>
  <c r="AI82" i="26"/>
  <c r="AJ82" i="26"/>
  <c r="AK82" i="26"/>
  <c r="AO50" i="41"/>
  <c r="AJ50" i="41"/>
  <c r="AD45" i="26"/>
  <c r="X45" i="26"/>
  <c r="AG45" i="26"/>
  <c r="Z45" i="26"/>
  <c r="AO45" i="26"/>
  <c r="AK45" i="26"/>
  <c r="AL45" i="26"/>
  <c r="AC45" i="26"/>
  <c r="AJ45" i="26"/>
  <c r="AH45" i="26"/>
  <c r="Y45" i="26"/>
  <c r="AF45" i="26"/>
  <c r="AH114" i="41"/>
  <c r="AO114" i="41"/>
  <c r="AM114" i="41"/>
  <c r="AE114" i="41"/>
  <c r="AF114" i="41"/>
  <c r="AA114" i="41"/>
  <c r="X114" i="41"/>
  <c r="AJ114" i="41"/>
  <c r="AL114" i="41"/>
  <c r="AD114" i="41"/>
  <c r="AK114" i="41"/>
  <c r="AM158" i="26"/>
  <c r="AB158" i="26"/>
  <c r="AI158" i="26"/>
  <c r="X86" i="26"/>
  <c r="Z86" i="26"/>
  <c r="AF86" i="26"/>
  <c r="AB86" i="26"/>
  <c r="W86" i="26"/>
  <c r="AO86" i="26"/>
  <c r="AN86" i="26"/>
  <c r="AA86" i="26"/>
  <c r="AG145" i="26"/>
  <c r="Y145" i="26"/>
  <c r="X145" i="26"/>
  <c r="AL145" i="26"/>
  <c r="AG107" i="26"/>
  <c r="AF107" i="26"/>
  <c r="X107" i="26"/>
  <c r="AA107" i="26"/>
  <c r="AK11" i="26"/>
  <c r="X11" i="26"/>
  <c r="AE11" i="26"/>
  <c r="W11" i="26"/>
  <c r="AN11" i="26"/>
  <c r="AD11" i="26"/>
  <c r="AM11" i="26"/>
  <c r="AB87" i="26"/>
  <c r="AK87" i="26"/>
  <c r="Z87" i="26"/>
  <c r="AC87" i="26"/>
  <c r="AN87" i="26"/>
  <c r="Y87" i="26"/>
  <c r="W87" i="26"/>
  <c r="AO87" i="26"/>
  <c r="Y54" i="40"/>
  <c r="AI32" i="40"/>
  <c r="Z100" i="42"/>
  <c r="AB141" i="42"/>
  <c r="AF135" i="42"/>
  <c r="Y42" i="42"/>
  <c r="AN121" i="42"/>
  <c r="AM2" i="42"/>
  <c r="AG54" i="42"/>
  <c r="AH120" i="42"/>
  <c r="AM83" i="40"/>
  <c r="AA92" i="40"/>
  <c r="Z161" i="40"/>
  <c r="AA161" i="40"/>
  <c r="AI43" i="42"/>
  <c r="AB43" i="42"/>
  <c r="AH24" i="42"/>
  <c r="AL87" i="42"/>
  <c r="Y106" i="40"/>
  <c r="AL154" i="40"/>
  <c r="W154" i="40"/>
  <c r="Z15" i="40"/>
  <c r="AI36" i="40"/>
  <c r="AI127" i="41"/>
  <c r="AE75" i="26"/>
  <c r="X75" i="26"/>
  <c r="AM168" i="26"/>
  <c r="AJ146" i="26"/>
  <c r="W130" i="26"/>
  <c r="AG94" i="26"/>
  <c r="AD94" i="26"/>
  <c r="AH94" i="26"/>
  <c r="AC85" i="40"/>
  <c r="AC123" i="40"/>
  <c r="W47" i="41"/>
  <c r="AE26" i="41"/>
  <c r="AE109" i="26"/>
  <c r="AB9" i="26"/>
  <c r="AH9" i="26"/>
  <c r="AG112" i="26"/>
  <c r="AH112" i="26"/>
  <c r="AO112" i="26"/>
  <c r="AJ112" i="26"/>
  <c r="AE112" i="26"/>
  <c r="AB112" i="26"/>
  <c r="Z112" i="26"/>
  <c r="AI153" i="26"/>
  <c r="AK153" i="26"/>
  <c r="W153" i="26"/>
  <c r="AK128" i="26"/>
  <c r="AH128" i="26"/>
  <c r="AN128" i="26"/>
  <c r="AF128" i="26"/>
  <c r="AD128" i="26"/>
  <c r="AC113" i="26"/>
  <c r="Y113" i="26"/>
  <c r="AL113" i="26"/>
  <c r="AG113" i="26"/>
  <c r="W113" i="26"/>
  <c r="AA113" i="26"/>
  <c r="AJ113" i="26"/>
  <c r="AD113" i="26"/>
  <c r="AG143" i="26"/>
  <c r="AC13" i="26"/>
  <c r="AK13" i="26"/>
  <c r="AF13" i="26"/>
  <c r="AG13" i="26"/>
  <c r="AD13" i="26"/>
  <c r="AN13" i="26"/>
  <c r="AJ13" i="26"/>
  <c r="AE40" i="26"/>
  <c r="Z40" i="26"/>
  <c r="Y40" i="26"/>
  <c r="AM40" i="26"/>
  <c r="AD40" i="26"/>
  <c r="AI40" i="26"/>
  <c r="W40" i="26"/>
  <c r="AF40" i="26"/>
  <c r="AN45" i="26"/>
  <c r="AD177" i="41"/>
  <c r="AH177" i="41"/>
  <c r="AO177" i="41"/>
  <c r="AC176" i="26"/>
  <c r="AA171" i="25"/>
  <c r="AF171" i="25"/>
  <c r="X105" i="25"/>
  <c r="AK105" i="25"/>
  <c r="AB105" i="25"/>
  <c r="AI105" i="25"/>
  <c r="X162" i="41"/>
  <c r="Z90" i="41"/>
  <c r="AB106" i="41"/>
  <c r="AK35" i="41"/>
  <c r="AH35" i="41"/>
  <c r="AD35" i="41"/>
  <c r="Z172" i="26"/>
  <c r="AN160" i="26"/>
  <c r="Y160" i="26"/>
  <c r="AO91" i="26"/>
  <c r="AF91" i="26"/>
  <c r="AE91" i="26"/>
  <c r="X91" i="26"/>
  <c r="AL66" i="26"/>
  <c r="AO115" i="26"/>
  <c r="W115" i="26"/>
  <c r="Z58" i="26"/>
  <c r="AD133" i="26"/>
  <c r="X133" i="26"/>
  <c r="AG133" i="26"/>
  <c r="AK10" i="40"/>
  <c r="AD176" i="26"/>
  <c r="X171" i="25"/>
  <c r="AE171" i="25"/>
  <c r="W105" i="25"/>
  <c r="Z105" i="25"/>
  <c r="AA105" i="25"/>
  <c r="AJ105" i="25"/>
  <c r="AD105" i="25"/>
  <c r="AE165" i="40"/>
  <c r="AD81" i="41"/>
  <c r="AK41" i="41"/>
  <c r="X35" i="41"/>
  <c r="AM35" i="41"/>
  <c r="AB35" i="41"/>
  <c r="AA124" i="26"/>
  <c r="X172" i="26"/>
  <c r="AE55" i="26"/>
  <c r="AI160" i="26"/>
  <c r="AH160" i="26"/>
  <c r="AG91" i="26"/>
  <c r="Y91" i="26"/>
  <c r="AD91" i="26"/>
  <c r="AC91" i="26"/>
  <c r="AJ91" i="26"/>
  <c r="AG66" i="26"/>
  <c r="AM115" i="26"/>
  <c r="AN115" i="26"/>
  <c r="X58" i="26"/>
  <c r="AI133" i="26"/>
  <c r="W133" i="26"/>
  <c r="AC133" i="26"/>
  <c r="AM133" i="26"/>
  <c r="Z10" i="40"/>
  <c r="Z143" i="41"/>
  <c r="AJ167" i="41"/>
  <c r="AM167" i="41"/>
  <c r="AO167" i="41"/>
  <c r="AC167" i="41"/>
  <c r="AK167" i="41"/>
  <c r="AI167" i="41"/>
  <c r="AI103" i="26"/>
  <c r="Z103" i="26"/>
  <c r="AN108" i="26"/>
  <c r="AF108" i="26"/>
  <c r="AL142" i="26"/>
  <c r="AC155" i="26"/>
  <c r="AI156" i="25"/>
  <c r="AE156" i="25"/>
  <c r="Z152" i="26"/>
  <c r="AJ152" i="26"/>
  <c r="AA129" i="26"/>
  <c r="AG129" i="26"/>
  <c r="AB129" i="26"/>
  <c r="AD68" i="26"/>
  <c r="AM172" i="41"/>
  <c r="Y108" i="41"/>
  <c r="AI147" i="41"/>
  <c r="AA81" i="26"/>
  <c r="AA27" i="26"/>
  <c r="AB121" i="26"/>
  <c r="AE33" i="26"/>
  <c r="AO47" i="26"/>
  <c r="AK47" i="26"/>
  <c r="AH47" i="26"/>
  <c r="Y47" i="26"/>
  <c r="AH77" i="26"/>
  <c r="AF77" i="26"/>
  <c r="AA77" i="26"/>
  <c r="AA51" i="25"/>
  <c r="AL51" i="25"/>
  <c r="AN10" i="26"/>
  <c r="AL89" i="26"/>
  <c r="AC89" i="26"/>
  <c r="AL100" i="26"/>
  <c r="AA127" i="26"/>
  <c r="AJ22" i="26"/>
  <c r="AJ79" i="26"/>
  <c r="AO79" i="26"/>
  <c r="AF26" i="26"/>
  <c r="AL26" i="26"/>
  <c r="AF106" i="26"/>
  <c r="AK106" i="26"/>
  <c r="AD84" i="26"/>
  <c r="AI84" i="26"/>
  <c r="AE84" i="26"/>
  <c r="AC84" i="26"/>
  <c r="AC34" i="26"/>
  <c r="AN104" i="25"/>
  <c r="Z104" i="25"/>
  <c r="AL104" i="25"/>
  <c r="AJ104" i="25"/>
  <c r="AE39" i="26"/>
  <c r="AD39" i="26"/>
  <c r="AB131" i="26"/>
  <c r="AI131" i="26"/>
  <c r="AE71" i="26"/>
  <c r="Z35" i="26"/>
  <c r="AC144" i="26"/>
  <c r="AO144" i="26"/>
  <c r="Z144" i="26"/>
  <c r="AL144" i="26"/>
  <c r="AL90" i="26"/>
  <c r="AE90" i="26"/>
  <c r="Y90" i="26"/>
  <c r="AD90" i="26"/>
  <c r="Y99" i="26"/>
  <c r="AO99" i="26"/>
  <c r="AM32" i="26"/>
  <c r="AE41" i="26"/>
  <c r="AN103" i="26"/>
  <c r="AC103" i="26"/>
  <c r="AE108" i="26"/>
  <c r="AM108" i="26"/>
  <c r="Y154" i="26"/>
  <c r="AM155" i="26"/>
  <c r="AG155" i="26"/>
  <c r="AN156" i="25"/>
  <c r="AM156" i="25"/>
  <c r="X156" i="25"/>
  <c r="AA54" i="26"/>
  <c r="AL152" i="26"/>
  <c r="Y152" i="26"/>
  <c r="AB152" i="26"/>
  <c r="AL129" i="26"/>
  <c r="AM129" i="26"/>
  <c r="AE129" i="26"/>
  <c r="AF129" i="26"/>
  <c r="Z68" i="26"/>
  <c r="AE2" i="26"/>
  <c r="AN25" i="26"/>
  <c r="AJ25" i="26"/>
  <c r="AO31" i="26"/>
  <c r="AH36" i="26"/>
  <c r="Y172" i="41"/>
  <c r="AD172" i="41"/>
  <c r="AO108" i="41"/>
  <c r="AO147" i="41"/>
  <c r="AJ147" i="41"/>
  <c r="AJ81" i="26"/>
  <c r="AE27" i="26"/>
  <c r="AA121" i="26"/>
  <c r="AD76" i="26"/>
  <c r="AO65" i="26"/>
  <c r="Z65" i="26"/>
  <c r="AL80" i="25"/>
  <c r="AC28" i="26"/>
  <c r="AF47" i="26"/>
  <c r="W47" i="26"/>
  <c r="AJ47" i="26"/>
  <c r="AC47" i="26"/>
  <c r="Y77" i="26"/>
  <c r="AD77" i="26"/>
  <c r="AC77" i="26"/>
  <c r="AI77" i="26"/>
  <c r="AO77" i="26"/>
  <c r="AE51" i="25"/>
  <c r="AD51" i="25"/>
  <c r="W51" i="25"/>
  <c r="AL10" i="26"/>
  <c r="Z89" i="26"/>
  <c r="AF89" i="26"/>
  <c r="AN89" i="26"/>
  <c r="AK100" i="26"/>
  <c r="AD127" i="26"/>
  <c r="AK22" i="26"/>
  <c r="AM79" i="26"/>
  <c r="Z79" i="26"/>
  <c r="AN26" i="26"/>
  <c r="AI14" i="26"/>
  <c r="AG106" i="26"/>
  <c r="AA84" i="26"/>
  <c r="AJ84" i="26"/>
  <c r="AB84" i="26"/>
  <c r="AF84" i="26"/>
  <c r="AO84" i="26"/>
  <c r="AM34" i="26"/>
  <c r="AM104" i="25"/>
  <c r="AG104" i="25"/>
  <c r="AD104" i="25"/>
  <c r="AA104" i="25"/>
  <c r="X104" i="25"/>
  <c r="AI39" i="26"/>
  <c r="AN39" i="26"/>
  <c r="Y39" i="26"/>
  <c r="AD131" i="26"/>
  <c r="AK131" i="26"/>
  <c r="AK35" i="26"/>
  <c r="AI144" i="26"/>
  <c r="AN144" i="26"/>
  <c r="AE144" i="26"/>
  <c r="W144" i="26"/>
  <c r="X90" i="26"/>
  <c r="AJ90" i="26"/>
  <c r="AM90" i="26"/>
  <c r="AH90" i="26"/>
  <c r="X99" i="26"/>
  <c r="AD99" i="26"/>
  <c r="AB99" i="26"/>
  <c r="AH32" i="26"/>
  <c r="AO73" i="26"/>
  <c r="AD15" i="26"/>
  <c r="AJ5" i="26"/>
  <c r="X25" i="26"/>
  <c r="AN31" i="26"/>
  <c r="Y36" i="26"/>
  <c r="AK172" i="41"/>
  <c r="AO172" i="41"/>
  <c r="AC27" i="26"/>
  <c r="Y80" i="25"/>
  <c r="AL47" i="26"/>
  <c r="AE47" i="26"/>
  <c r="AN47" i="26"/>
  <c r="X47" i="26"/>
  <c r="AA100" i="26"/>
  <c r="AD22" i="26"/>
  <c r="AA79" i="26"/>
  <c r="AG14" i="26"/>
  <c r="AN84" i="26"/>
  <c r="Z84" i="26"/>
  <c r="AG84" i="26"/>
  <c r="W84" i="26"/>
  <c r="AM84" i="26"/>
  <c r="AK156" i="25"/>
  <c r="AG156" i="25"/>
  <c r="AO68" i="26"/>
  <c r="AN15" i="26"/>
  <c r="AG5" i="26"/>
  <c r="AM25" i="26"/>
  <c r="AC36" i="26"/>
  <c r="AL171" i="42"/>
  <c r="AI171" i="42"/>
  <c r="AA84" i="42"/>
  <c r="AL71" i="42"/>
  <c r="AI9" i="42"/>
  <c r="AM115" i="42"/>
  <c r="AB101" i="42"/>
  <c r="AB152" i="42"/>
  <c r="AG108" i="42"/>
  <c r="AI108" i="42"/>
  <c r="Y108" i="42"/>
  <c r="AK99" i="40"/>
  <c r="Z68" i="40"/>
  <c r="AK54" i="40"/>
  <c r="Y134" i="40"/>
  <c r="AL69" i="40"/>
  <c r="AO69" i="40"/>
  <c r="AN109" i="40"/>
  <c r="AD78" i="40"/>
  <c r="AB78" i="40"/>
  <c r="AI78" i="40"/>
  <c r="AB84" i="40"/>
  <c r="AO5" i="40"/>
  <c r="Y5" i="40"/>
  <c r="W139" i="42"/>
  <c r="AO139" i="42"/>
  <c r="AI139" i="42"/>
  <c r="AB124" i="42"/>
  <c r="W121" i="42"/>
  <c r="AF121" i="42"/>
  <c r="AB121" i="42"/>
  <c r="AG125" i="42"/>
  <c r="Z46" i="42"/>
  <c r="AI122" i="42"/>
  <c r="AM122" i="42"/>
  <c r="AL122" i="42"/>
  <c r="AL2" i="42"/>
  <c r="AN54" i="42"/>
  <c r="AI163" i="40"/>
  <c r="AE163" i="40"/>
  <c r="AA163" i="40"/>
  <c r="AE2" i="42"/>
  <c r="AI2" i="42"/>
  <c r="AD2" i="42"/>
  <c r="AK2" i="42"/>
  <c r="AL22" i="42"/>
  <c r="AL9" i="42"/>
  <c r="W115" i="42"/>
  <c r="AH108" i="42"/>
  <c r="AB108" i="42"/>
  <c r="AG99" i="40"/>
  <c r="AE99" i="40"/>
  <c r="AL134" i="40"/>
  <c r="AI69" i="40"/>
  <c r="AD69" i="40"/>
  <c r="AH78" i="40"/>
  <c r="Y78" i="40"/>
  <c r="AL167" i="40"/>
  <c r="AH5" i="40"/>
  <c r="X139" i="42"/>
  <c r="AA139" i="42"/>
  <c r="AC139" i="42"/>
  <c r="AH121" i="42"/>
  <c r="AG121" i="42"/>
  <c r="AN2" i="42"/>
  <c r="AH2" i="42"/>
  <c r="AK147" i="42"/>
  <c r="Y147" i="42"/>
  <c r="AJ54" i="42"/>
  <c r="AL54" i="42"/>
  <c r="Y54" i="42"/>
  <c r="W54" i="42"/>
  <c r="AO79" i="42"/>
  <c r="AD79" i="42"/>
  <c r="AF79" i="42"/>
  <c r="Z79" i="42"/>
  <c r="AL79" i="42"/>
  <c r="AG114" i="40"/>
  <c r="AL114" i="40"/>
  <c r="AB114" i="40"/>
  <c r="AD114" i="40"/>
  <c r="AC114" i="40"/>
  <c r="AB163" i="40"/>
  <c r="AF9" i="42"/>
  <c r="AL108" i="42"/>
  <c r="AJ108" i="42"/>
  <c r="Y68" i="40"/>
  <c r="AM69" i="40"/>
  <c r="AB69" i="40"/>
  <c r="AK78" i="40"/>
  <c r="AA78" i="40"/>
  <c r="AM5" i="40"/>
  <c r="AO100" i="42"/>
  <c r="Y141" i="42"/>
  <c r="Z3" i="42"/>
  <c r="AK139" i="42"/>
  <c r="AF139" i="42"/>
  <c r="AE139" i="42"/>
  <c r="AI143" i="42"/>
  <c r="AC124" i="42"/>
  <c r="AA121" i="42"/>
  <c r="AJ121" i="42"/>
  <c r="AC122" i="42"/>
  <c r="AK122" i="42"/>
  <c r="AN122" i="42"/>
  <c r="AB2" i="42"/>
  <c r="W2" i="42"/>
  <c r="AI147" i="42"/>
  <c r="AE54" i="42"/>
  <c r="AM79" i="42"/>
  <c r="AD52" i="42"/>
  <c r="Y52" i="42"/>
  <c r="AG52" i="42"/>
  <c r="AK52" i="42"/>
  <c r="AO116" i="40"/>
  <c r="AL116" i="40"/>
  <c r="W114" i="40"/>
  <c r="AM163" i="40"/>
  <c r="W87" i="40"/>
  <c r="AE87" i="40"/>
  <c r="Z87" i="40"/>
  <c r="AJ87" i="40"/>
  <c r="AO87" i="40"/>
  <c r="W174" i="42"/>
  <c r="AG145" i="40"/>
  <c r="AC55" i="42"/>
  <c r="AG131" i="42"/>
  <c r="AL156" i="42"/>
  <c r="AA105" i="42"/>
  <c r="Z105" i="42"/>
  <c r="AO110" i="40"/>
  <c r="AA110" i="40"/>
  <c r="AA97" i="40"/>
  <c r="AM97" i="40"/>
  <c r="AN15" i="40"/>
  <c r="AL15" i="40"/>
  <c r="AG15" i="40"/>
  <c r="AK15" i="40"/>
  <c r="AI30" i="40"/>
  <c r="AB2" i="40"/>
  <c r="X87" i="40"/>
  <c r="AI42" i="40"/>
  <c r="AN42" i="40"/>
  <c r="Z42" i="40"/>
  <c r="AK149" i="40"/>
  <c r="AO149" i="40"/>
  <c r="AM149" i="40"/>
  <c r="AC149" i="40"/>
  <c r="AN149" i="40"/>
  <c r="AA149" i="40"/>
  <c r="W60" i="42"/>
  <c r="AB80" i="42"/>
  <c r="AC94" i="40"/>
  <c r="AI75" i="40"/>
  <c r="AD83" i="40"/>
  <c r="AK83" i="40"/>
  <c r="AM37" i="40"/>
  <c r="AO37" i="40"/>
  <c r="AB35" i="40"/>
  <c r="AM92" i="40"/>
  <c r="AO92" i="40"/>
  <c r="W161" i="42"/>
  <c r="AE92" i="42"/>
  <c r="AO92" i="42"/>
  <c r="AG21" i="42"/>
  <c r="AC66" i="42"/>
  <c r="Z87" i="42"/>
  <c r="AF87" i="42"/>
  <c r="AN174" i="42"/>
  <c r="W171" i="40"/>
  <c r="W177" i="40"/>
  <c r="AJ112" i="40"/>
  <c r="AC106" i="40"/>
  <c r="Y160" i="40"/>
  <c r="AH21" i="40"/>
  <c r="AK21" i="40"/>
  <c r="AF115" i="40"/>
  <c r="AB115" i="40"/>
  <c r="Z145" i="40"/>
  <c r="AH154" i="40"/>
  <c r="AF154" i="40"/>
  <c r="AI164" i="40"/>
  <c r="Y55" i="42"/>
  <c r="AM131" i="42"/>
  <c r="AE156" i="42"/>
  <c r="AF105" i="42"/>
  <c r="AK105" i="42"/>
  <c r="AK63" i="42"/>
  <c r="AO70" i="40"/>
  <c r="AF22" i="40"/>
  <c r="Y22" i="40"/>
  <c r="AC22" i="40"/>
  <c r="AA46" i="40"/>
  <c r="AH110" i="40"/>
  <c r="AE110" i="40"/>
  <c r="AM174" i="40"/>
  <c r="AG9" i="40"/>
  <c r="AN97" i="40"/>
  <c r="Y97" i="40"/>
  <c r="AO15" i="40"/>
  <c r="AI15" i="40"/>
  <c r="Y15" i="40"/>
  <c r="AM15" i="40"/>
  <c r="AL30" i="40"/>
  <c r="Y144" i="40"/>
  <c r="Y2" i="40"/>
  <c r="X36" i="40"/>
  <c r="Y87" i="40"/>
  <c r="AN136" i="40"/>
  <c r="Y136" i="40"/>
  <c r="AK136" i="40"/>
  <c r="AB63" i="40"/>
  <c r="AD63" i="40"/>
  <c r="Y63" i="40"/>
  <c r="AM63" i="40"/>
  <c r="AC63" i="40"/>
  <c r="AL63" i="40"/>
  <c r="AG63" i="40"/>
  <c r="AF149" i="40"/>
  <c r="Y140" i="40"/>
  <c r="AA140" i="40"/>
  <c r="AO154" i="41"/>
  <c r="AG154" i="41"/>
  <c r="X154" i="41"/>
  <c r="AJ154" i="41"/>
  <c r="AL154" i="41"/>
  <c r="Y83" i="40"/>
  <c r="AA37" i="40"/>
  <c r="AJ37" i="40"/>
  <c r="AC37" i="40"/>
  <c r="X161" i="42"/>
  <c r="AN57" i="42"/>
  <c r="AL96" i="42"/>
  <c r="AK174" i="42"/>
  <c r="Y144" i="42"/>
  <c r="AB171" i="40"/>
  <c r="AD106" i="40"/>
  <c r="AO160" i="40"/>
  <c r="AC115" i="40"/>
  <c r="AB145" i="40"/>
  <c r="W55" i="42"/>
  <c r="AC131" i="42"/>
  <c r="AG156" i="42"/>
  <c r="AI105" i="42"/>
  <c r="Y105" i="42"/>
  <c r="AG32" i="42"/>
  <c r="AE63" i="42"/>
  <c r="AM70" i="40"/>
  <c r="AF70" i="40"/>
  <c r="AO22" i="40"/>
  <c r="AJ22" i="40"/>
  <c r="AM22" i="40"/>
  <c r="AF46" i="40"/>
  <c r="AC110" i="40"/>
  <c r="AF110" i="40"/>
  <c r="AB110" i="40"/>
  <c r="AO153" i="40"/>
  <c r="AK151" i="40"/>
  <c r="AO97" i="40"/>
  <c r="AI97" i="40"/>
  <c r="X15" i="40"/>
  <c r="AJ15" i="40"/>
  <c r="AA15" i="40"/>
  <c r="AE30" i="40"/>
  <c r="AK144" i="40"/>
  <c r="AN2" i="40"/>
  <c r="AO90" i="40"/>
  <c r="AD90" i="40"/>
  <c r="AN87" i="40"/>
  <c r="AH146" i="40"/>
  <c r="Z146" i="40"/>
  <c r="AN146" i="40"/>
  <c r="AD51" i="40"/>
  <c r="AA51" i="40"/>
  <c r="AK51" i="40"/>
  <c r="AG51" i="40"/>
  <c r="AE51" i="40"/>
  <c r="AL51" i="40"/>
  <c r="W149" i="40"/>
  <c r="AI154" i="41"/>
  <c r="AA75" i="41"/>
  <c r="Y75" i="41"/>
  <c r="AA145" i="41"/>
  <c r="W120" i="41"/>
  <c r="AC8" i="41"/>
  <c r="AK176" i="41"/>
  <c r="AJ151" i="41"/>
  <c r="AE151" i="41"/>
  <c r="AA151" i="41"/>
  <c r="AG6" i="41"/>
  <c r="AE156" i="41"/>
  <c r="AJ131" i="41"/>
  <c r="AD95" i="26"/>
  <c r="AF95" i="26"/>
  <c r="X95" i="26"/>
  <c r="Y140" i="26"/>
  <c r="AA140" i="26"/>
  <c r="AO140" i="26"/>
  <c r="AM140" i="26"/>
  <c r="Y120" i="26"/>
  <c r="AA120" i="26"/>
  <c r="AE120" i="26"/>
  <c r="W12" i="26"/>
  <c r="AM12" i="26"/>
  <c r="AD117" i="26"/>
  <c r="AO117" i="26"/>
  <c r="W117" i="26"/>
  <c r="AN75" i="26"/>
  <c r="AD75" i="26"/>
  <c r="AG75" i="26"/>
  <c r="AF168" i="26"/>
  <c r="AN168" i="26"/>
  <c r="AI168" i="26"/>
  <c r="AC168" i="26"/>
  <c r="AD46" i="25"/>
  <c r="AA46" i="25"/>
  <c r="AI46" i="25"/>
  <c r="AH72" i="26"/>
  <c r="AH146" i="26"/>
  <c r="AN146" i="26"/>
  <c r="AL146" i="26"/>
  <c r="Z167" i="26"/>
  <c r="AL167" i="26"/>
  <c r="AH167" i="26"/>
  <c r="AO167" i="26"/>
  <c r="AA19" i="26"/>
  <c r="AN19" i="26"/>
  <c r="AD19" i="26"/>
  <c r="AF19" i="26"/>
  <c r="Y19" i="26"/>
  <c r="AM59" i="25"/>
  <c r="AI100" i="40"/>
  <c r="AL102" i="40"/>
  <c r="AM102" i="40"/>
  <c r="AK119" i="40"/>
  <c r="X119" i="40"/>
  <c r="AJ7" i="40"/>
  <c r="AL98" i="40"/>
  <c r="AD98" i="40"/>
  <c r="AE176" i="40"/>
  <c r="Z176" i="40"/>
  <c r="AH6" i="40"/>
  <c r="AB123" i="40"/>
  <c r="AF123" i="40"/>
  <c r="AJ173" i="41"/>
  <c r="AA45" i="41"/>
  <c r="AM45" i="41"/>
  <c r="AK47" i="41"/>
  <c r="AM47" i="41"/>
  <c r="AL33" i="41"/>
  <c r="Z33" i="41"/>
  <c r="Y136" i="41"/>
  <c r="AA24" i="26"/>
  <c r="AL24" i="26"/>
  <c r="AC24" i="26"/>
  <c r="AM24" i="26"/>
  <c r="AD24" i="26"/>
  <c r="AG125" i="26"/>
  <c r="AH125" i="26"/>
  <c r="AD125" i="26"/>
  <c r="AF125" i="26"/>
  <c r="AO125" i="26"/>
  <c r="Y16" i="26"/>
  <c r="AF16" i="26"/>
  <c r="Z16" i="26"/>
  <c r="AO16" i="26"/>
  <c r="AA16" i="26"/>
  <c r="AA49" i="25"/>
  <c r="AH109" i="26"/>
  <c r="AJ9" i="26"/>
  <c r="AL9" i="26"/>
  <c r="Y96" i="26"/>
  <c r="Z96" i="26"/>
  <c r="AN96" i="26"/>
  <c r="Y43" i="25"/>
  <c r="AE43" i="25"/>
  <c r="AN43" i="25"/>
  <c r="AL43" i="25"/>
  <c r="AF43" i="25"/>
  <c r="Z64" i="25"/>
  <c r="AD64" i="25"/>
  <c r="Z158" i="26"/>
  <c r="AD174" i="26"/>
  <c r="AK102" i="26"/>
  <c r="AG102" i="26"/>
  <c r="AN102" i="26"/>
  <c r="AM102" i="26"/>
  <c r="AA161" i="26"/>
  <c r="AK161" i="26"/>
  <c r="AF161" i="26"/>
  <c r="X161" i="26"/>
  <c r="AE161" i="26"/>
  <c r="AB128" i="26"/>
  <c r="W128" i="26"/>
  <c r="X128" i="26"/>
  <c r="AH173" i="26"/>
  <c r="AG173" i="26"/>
  <c r="AN173" i="26"/>
  <c r="W173" i="26"/>
  <c r="AF173" i="26"/>
  <c r="AF114" i="26"/>
  <c r="AI114" i="26"/>
  <c r="W50" i="25"/>
  <c r="AE50" i="25"/>
  <c r="AG50" i="25"/>
  <c r="AI50" i="25"/>
  <c r="AK50" i="25"/>
  <c r="AF82" i="26"/>
  <c r="W82" i="26"/>
  <c r="AO82" i="26"/>
  <c r="AA82" i="26"/>
  <c r="AL82" i="26"/>
  <c r="AB135" i="26"/>
  <c r="AD142" i="40"/>
  <c r="AA142" i="40"/>
  <c r="AF150" i="40"/>
  <c r="AA150" i="40"/>
  <c r="AH150" i="40"/>
  <c r="W150" i="40"/>
  <c r="AG150" i="40"/>
  <c r="AN107" i="41"/>
  <c r="AF107" i="41"/>
  <c r="AK107" i="41"/>
  <c r="AF120" i="41"/>
  <c r="AC120" i="41"/>
  <c r="AH176" i="41"/>
  <c r="AJ176" i="41"/>
  <c r="AL156" i="41"/>
  <c r="AB62" i="41"/>
  <c r="AD131" i="41"/>
  <c r="AN64" i="25"/>
  <c r="AD135" i="26"/>
  <c r="AO135" i="26"/>
  <c r="AH135" i="26"/>
  <c r="AN135" i="26"/>
  <c r="AG135" i="26"/>
  <c r="Y135" i="26"/>
  <c r="Z135" i="26"/>
  <c r="AI135" i="26"/>
  <c r="AC67" i="40"/>
  <c r="AE67" i="40"/>
  <c r="AL135" i="26"/>
  <c r="AM14" i="40"/>
  <c r="AD14" i="40"/>
  <c r="AK14" i="40"/>
  <c r="AN36" i="41"/>
  <c r="AI139" i="41"/>
  <c r="AI75" i="41"/>
  <c r="AE75" i="41"/>
  <c r="Z145" i="41"/>
  <c r="AA8" i="41"/>
  <c r="AD176" i="41"/>
  <c r="AF151" i="41"/>
  <c r="AL151" i="41"/>
  <c r="AM156" i="41"/>
  <c r="AE131" i="41"/>
  <c r="AI122" i="26"/>
  <c r="AC95" i="26"/>
  <c r="AG95" i="26"/>
  <c r="AM95" i="26"/>
  <c r="AJ140" i="26"/>
  <c r="W140" i="26"/>
  <c r="AL140" i="26"/>
  <c r="AD63" i="26"/>
  <c r="Z63" i="26"/>
  <c r="X63" i="26"/>
  <c r="AC63" i="26"/>
  <c r="AE56" i="26"/>
  <c r="AL56" i="26"/>
  <c r="AD56" i="26"/>
  <c r="AB56" i="26"/>
  <c r="X120" i="26"/>
  <c r="Z120" i="26"/>
  <c r="AE177" i="26"/>
  <c r="AI177" i="26"/>
  <c r="AK177" i="26"/>
  <c r="AG12" i="26"/>
  <c r="AE12" i="26"/>
  <c r="Z117" i="26"/>
  <c r="AC117" i="26"/>
  <c r="Y75" i="26"/>
  <c r="AI75" i="26"/>
  <c r="AC75" i="26"/>
  <c r="AK168" i="26"/>
  <c r="AG168" i="26"/>
  <c r="X168" i="26"/>
  <c r="AC157" i="26"/>
  <c r="AM157" i="26"/>
  <c r="Y157" i="26"/>
  <c r="AH157" i="26"/>
  <c r="AO46" i="25"/>
  <c r="AG46" i="25"/>
  <c r="AA72" i="26"/>
  <c r="AM146" i="26"/>
  <c r="AG146" i="26"/>
  <c r="AK130" i="26"/>
  <c r="AC130" i="26"/>
  <c r="AA130" i="26"/>
  <c r="AB167" i="26"/>
  <c r="AA167" i="26"/>
  <c r="X167" i="26"/>
  <c r="AB94" i="26"/>
  <c r="AE94" i="26"/>
  <c r="AJ94" i="26"/>
  <c r="X94" i="26"/>
  <c r="AC94" i="26"/>
  <c r="AJ170" i="26"/>
  <c r="AF170" i="26"/>
  <c r="AK170" i="26"/>
  <c r="AG170" i="26"/>
  <c r="AM170" i="26"/>
  <c r="AB17" i="26"/>
  <c r="AH17" i="26"/>
  <c r="AJ17" i="26"/>
  <c r="AN17" i="26"/>
  <c r="AD17" i="26"/>
  <c r="AN119" i="26"/>
  <c r="AC19" i="26"/>
  <c r="W19" i="26"/>
  <c r="AE19" i="26"/>
  <c r="AB19" i="26"/>
  <c r="AL59" i="25"/>
  <c r="AD102" i="40"/>
  <c r="AO102" i="40"/>
  <c r="AH119" i="40"/>
  <c r="AB119" i="40"/>
  <c r="X98" i="40"/>
  <c r="W176" i="40"/>
  <c r="AN176" i="40"/>
  <c r="AM123" i="40"/>
  <c r="AK123" i="40"/>
  <c r="AJ45" i="41"/>
  <c r="AB47" i="41"/>
  <c r="AG47" i="41"/>
  <c r="X24" i="26"/>
  <c r="AB24" i="26"/>
  <c r="W24" i="26"/>
  <c r="AI24" i="26"/>
  <c r="Z125" i="26"/>
  <c r="AK125" i="26"/>
  <c r="AB125" i="26"/>
  <c r="AN125" i="26"/>
  <c r="AL16" i="26"/>
  <c r="AB16" i="26"/>
  <c r="AE16" i="26"/>
  <c r="AH16" i="26"/>
  <c r="AJ16" i="26"/>
  <c r="AG49" i="25"/>
  <c r="AA109" i="26"/>
  <c r="X9" i="26"/>
  <c r="AD9" i="26"/>
  <c r="AE96" i="26"/>
  <c r="AO96" i="26"/>
  <c r="W96" i="26"/>
  <c r="AG43" i="25"/>
  <c r="AM43" i="25"/>
  <c r="AJ43" i="25"/>
  <c r="AO43" i="25"/>
  <c r="AI43" i="25"/>
  <c r="AI64" i="25"/>
  <c r="AE64" i="25"/>
  <c r="W158" i="26"/>
  <c r="AN174" i="26"/>
  <c r="AO102" i="26"/>
  <c r="AC102" i="26"/>
  <c r="Y102" i="26"/>
  <c r="AG161" i="26"/>
  <c r="AB161" i="26"/>
  <c r="Z161" i="26"/>
  <c r="AJ161" i="26"/>
  <c r="AA128" i="26"/>
  <c r="Z128" i="26"/>
  <c r="AJ128" i="26"/>
  <c r="AJ173" i="26"/>
  <c r="X173" i="26"/>
  <c r="AE173" i="26"/>
  <c r="AD173" i="26"/>
  <c r="AA173" i="26"/>
  <c r="AL114" i="26"/>
  <c r="AG114" i="26"/>
  <c r="X50" i="25"/>
  <c r="AL50" i="25"/>
  <c r="AN50" i="25"/>
  <c r="AJ50" i="25"/>
  <c r="AC82" i="26"/>
  <c r="AD82" i="26"/>
  <c r="AB82" i="26"/>
  <c r="AG82" i="26"/>
  <c r="AF135" i="26"/>
  <c r="AC135" i="26"/>
  <c r="AL132" i="40"/>
  <c r="AO132" i="40"/>
  <c r="AL14" i="40"/>
  <c r="AE169" i="40"/>
  <c r="AF169" i="40"/>
  <c r="AO169" i="40"/>
  <c r="W2" i="41"/>
  <c r="AO2" i="41"/>
  <c r="AG81" i="41"/>
  <c r="Y162" i="41"/>
  <c r="AE162" i="41"/>
  <c r="AJ162" i="41"/>
  <c r="AA162" i="41"/>
  <c r="AD41" i="41"/>
  <c r="AL90" i="41"/>
  <c r="AG90" i="41"/>
  <c r="Y90" i="41"/>
  <c r="W18" i="41"/>
  <c r="Y129" i="41"/>
  <c r="AK50" i="41"/>
  <c r="AA106" i="41"/>
  <c r="W106" i="41"/>
  <c r="AB158" i="41"/>
  <c r="AL163" i="41"/>
  <c r="Y124" i="26"/>
  <c r="AH107" i="26"/>
  <c r="AO107" i="26"/>
  <c r="AM107" i="26"/>
  <c r="AG116" i="26"/>
  <c r="AA172" i="26"/>
  <c r="AF172" i="26"/>
  <c r="Y172" i="26"/>
  <c r="AO11" i="26"/>
  <c r="AA11" i="26"/>
  <c r="AI11" i="26"/>
  <c r="AK55" i="26"/>
  <c r="AL13" i="26"/>
  <c r="AM13" i="26"/>
  <c r="W13" i="26"/>
  <c r="W160" i="26"/>
  <c r="AE160" i="26"/>
  <c r="AO160" i="26"/>
  <c r="AC160" i="26"/>
  <c r="Z160" i="26"/>
  <c r="AH93" i="26"/>
  <c r="AI93" i="26"/>
  <c r="AB93" i="26"/>
  <c r="W93" i="26"/>
  <c r="AA115" i="26"/>
  <c r="AG115" i="26"/>
  <c r="AD115" i="26"/>
  <c r="AO58" i="26"/>
  <c r="AH58" i="26"/>
  <c r="AJ138" i="26"/>
  <c r="AK138" i="26"/>
  <c r="AH138" i="26"/>
  <c r="AL138" i="26"/>
  <c r="AA138" i="26"/>
  <c r="AL152" i="40"/>
  <c r="AB10" i="40"/>
  <c r="AG10" i="40"/>
  <c r="AJ111" i="40"/>
  <c r="AO127" i="40"/>
  <c r="AC82" i="41"/>
  <c r="AJ177" i="41"/>
  <c r="AD49" i="41"/>
  <c r="AG49" i="41"/>
  <c r="AK15" i="41"/>
  <c r="AE15" i="41"/>
  <c r="X15" i="41"/>
  <c r="AB15" i="41"/>
  <c r="AC15" i="41"/>
  <c r="Y15" i="41"/>
  <c r="AM15" i="41"/>
  <c r="AI110" i="26"/>
  <c r="AD110" i="26"/>
  <c r="AF48" i="26"/>
  <c r="AJ48" i="26"/>
  <c r="AC48" i="26"/>
  <c r="AM48" i="26"/>
  <c r="X48" i="26"/>
  <c r="AE48" i="26"/>
  <c r="W48" i="26"/>
  <c r="AC33" i="26"/>
  <c r="W33" i="26"/>
  <c r="AK33" i="26"/>
  <c r="X33" i="26"/>
  <c r="AL33" i="26"/>
  <c r="AB33" i="26"/>
  <c r="AD33" i="26"/>
  <c r="AN33" i="26"/>
  <c r="AA69" i="26"/>
  <c r="AD8" i="26"/>
  <c r="AF8" i="26"/>
  <c r="AB8" i="26"/>
  <c r="AN8" i="26"/>
  <c r="AJ8" i="26"/>
  <c r="AE8" i="26"/>
  <c r="Z8" i="26"/>
  <c r="AO8" i="26"/>
  <c r="AK80" i="25"/>
  <c r="AH70" i="26"/>
  <c r="W70" i="26"/>
  <c r="AF70" i="26"/>
  <c r="AD70" i="26"/>
  <c r="AN70" i="26"/>
  <c r="AK70" i="26"/>
  <c r="AE70" i="26"/>
  <c r="AB70" i="26"/>
  <c r="AA70" i="26"/>
  <c r="Y70" i="26"/>
  <c r="AC70" i="26"/>
  <c r="AB26" i="26"/>
  <c r="AM26" i="26"/>
  <c r="AG26" i="26"/>
  <c r="AJ26" i="26"/>
  <c r="AA26" i="26"/>
  <c r="AE26" i="26"/>
  <c r="AD26" i="26"/>
  <c r="X26" i="26"/>
  <c r="W26" i="26"/>
  <c r="AO26" i="26"/>
  <c r="Z26" i="26"/>
  <c r="AD14" i="26"/>
  <c r="AH111" i="40"/>
  <c r="AL103" i="41"/>
  <c r="AM103" i="41"/>
  <c r="AC110" i="41"/>
  <c r="AK110" i="41"/>
  <c r="X110" i="41"/>
  <c r="AG110" i="26"/>
  <c r="AO69" i="26"/>
  <c r="AF69" i="26"/>
  <c r="AN69" i="26"/>
  <c r="W69" i="26"/>
  <c r="AL69" i="26"/>
  <c r="AH80" i="25"/>
  <c r="AE80" i="25"/>
  <c r="AI80" i="25"/>
  <c r="AC80" i="25"/>
  <c r="AM80" i="25"/>
  <c r="AF14" i="26"/>
  <c r="Y14" i="26"/>
  <c r="AO14" i="26"/>
  <c r="AA14" i="26"/>
  <c r="AN14" i="26"/>
  <c r="AC14" i="26"/>
  <c r="AL14" i="26"/>
  <c r="W14" i="26"/>
  <c r="X118" i="26"/>
  <c r="AI118" i="26"/>
  <c r="Z118" i="26"/>
  <c r="AL129" i="41"/>
  <c r="AC106" i="41"/>
  <c r="AC159" i="41"/>
  <c r="X159" i="41"/>
  <c r="AO159" i="41"/>
  <c r="AB110" i="26"/>
  <c r="X110" i="26"/>
  <c r="AM110" i="26"/>
  <c r="Z110" i="26"/>
  <c r="AE110" i="26"/>
  <c r="Y110" i="26"/>
  <c r="AA110" i="26"/>
  <c r="AN110" i="26"/>
  <c r="AO21" i="26"/>
  <c r="Z21" i="26"/>
  <c r="AJ21" i="26"/>
  <c r="X21" i="26"/>
  <c r="AN21" i="26"/>
  <c r="AA21" i="26"/>
  <c r="AH21" i="26"/>
  <c r="AM21" i="26"/>
  <c r="AL21" i="26"/>
  <c r="AE34" i="26"/>
  <c r="AN34" i="26"/>
  <c r="AO34" i="26"/>
  <c r="AB34" i="26"/>
  <c r="AI34" i="26"/>
  <c r="AG34" i="26"/>
  <c r="AD52" i="40"/>
  <c r="AD157" i="41"/>
  <c r="AI157" i="41"/>
  <c r="X157" i="41"/>
  <c r="AE29" i="41"/>
  <c r="X2" i="41"/>
  <c r="AI162" i="41"/>
  <c r="AF162" i="41"/>
  <c r="AB162" i="41"/>
  <c r="W90" i="41"/>
  <c r="AF90" i="41"/>
  <c r="AC18" i="41"/>
  <c r="AH129" i="41"/>
  <c r="Y50" i="41"/>
  <c r="AJ106" i="41"/>
  <c r="AO106" i="41"/>
  <c r="Y158" i="41"/>
  <c r="Z163" i="41"/>
  <c r="AK124" i="26"/>
  <c r="AC107" i="26"/>
  <c r="AN107" i="26"/>
  <c r="AM116" i="26"/>
  <c r="AK172" i="26"/>
  <c r="AE172" i="26"/>
  <c r="AJ11" i="26"/>
  <c r="Z11" i="26"/>
  <c r="AG11" i="26"/>
  <c r="AH55" i="26"/>
  <c r="AI13" i="26"/>
  <c r="AE13" i="26"/>
  <c r="Z13" i="26"/>
  <c r="AD160" i="26"/>
  <c r="X160" i="26"/>
  <c r="AJ160" i="26"/>
  <c r="AA160" i="26"/>
  <c r="AB160" i="26"/>
  <c r="Z93" i="26"/>
  <c r="AO93" i="26"/>
  <c r="AE93" i="26"/>
  <c r="AL115" i="26"/>
  <c r="AH115" i="26"/>
  <c r="Y115" i="26"/>
  <c r="AN58" i="26"/>
  <c r="AA58" i="26"/>
  <c r="AM138" i="26"/>
  <c r="AC138" i="26"/>
  <c r="AN138" i="26"/>
  <c r="Z138" i="26"/>
  <c r="X138" i="26"/>
  <c r="AH10" i="40"/>
  <c r="W10" i="40"/>
  <c r="AC127" i="40"/>
  <c r="X49" i="41"/>
  <c r="W5" i="41"/>
  <c r="AH5" i="41"/>
  <c r="AG110" i="41"/>
  <c r="AC110" i="26"/>
  <c r="AI48" i="26"/>
  <c r="AB48" i="26"/>
  <c r="Y33" i="26"/>
  <c r="AJ33" i="26"/>
  <c r="AC69" i="26"/>
  <c r="AG8" i="26"/>
  <c r="AC8" i="26"/>
  <c r="AA80" i="25"/>
  <c r="AG70" i="26"/>
  <c r="AL70" i="26"/>
  <c r="AI79" i="26"/>
  <c r="AD79" i="26"/>
  <c r="AB79" i="26"/>
  <c r="X79" i="26"/>
  <c r="AK79" i="26"/>
  <c r="AC79" i="26"/>
  <c r="AH79" i="26"/>
  <c r="AI26" i="26"/>
  <c r="AH26" i="26"/>
  <c r="AB14" i="26"/>
  <c r="AM14" i="26"/>
  <c r="AK21" i="26"/>
  <c r="AB21" i="26"/>
  <c r="AK29" i="26"/>
  <c r="AI29" i="26"/>
  <c r="AF29" i="26"/>
  <c r="AJ34" i="26"/>
  <c r="AL118" i="26"/>
  <c r="AE131" i="26"/>
  <c r="AH131" i="26"/>
  <c r="X131" i="26"/>
  <c r="AF131" i="26"/>
  <c r="W141" i="26"/>
  <c r="AK141" i="26"/>
  <c r="AM35" i="26"/>
  <c r="AB35" i="26"/>
  <c r="AF98" i="26"/>
  <c r="AN159" i="25"/>
  <c r="AA159" i="25"/>
  <c r="X159" i="25"/>
  <c r="AB142" i="26"/>
  <c r="AJ142" i="26"/>
  <c r="AC142" i="26"/>
  <c r="AG142" i="26"/>
  <c r="W142" i="26"/>
  <c r="AA142" i="26"/>
  <c r="AD142" i="26"/>
  <c r="AH142" i="26"/>
  <c r="AE142" i="26"/>
  <c r="AI142" i="26"/>
  <c r="AM142" i="26"/>
  <c r="Y142" i="26"/>
  <c r="X142" i="26"/>
  <c r="Z142" i="26"/>
  <c r="AN142" i="26"/>
  <c r="AC154" i="26"/>
  <c r="AH166" i="26"/>
  <c r="AC166" i="26"/>
  <c r="AK166" i="26"/>
  <c r="AL166" i="26"/>
  <c r="AJ166" i="26"/>
  <c r="Y166" i="26"/>
  <c r="AB166" i="26"/>
  <c r="AD166" i="26"/>
  <c r="AL60" i="26"/>
  <c r="AC162" i="26"/>
  <c r="AH151" i="26"/>
  <c r="AB151" i="26"/>
  <c r="Y151" i="26"/>
  <c r="W151" i="26"/>
  <c r="Z20" i="26"/>
  <c r="AK76" i="26"/>
  <c r="AD28" i="26"/>
  <c r="Y28" i="26"/>
  <c r="X28" i="26"/>
  <c r="AG28" i="26"/>
  <c r="AJ92" i="26"/>
  <c r="AL92" i="26"/>
  <c r="AF92" i="26"/>
  <c r="AG47" i="26"/>
  <c r="AM47" i="26"/>
  <c r="AJ77" i="26"/>
  <c r="AO131" i="26"/>
  <c r="W131" i="26"/>
  <c r="AA131" i="26"/>
  <c r="Z131" i="26"/>
  <c r="Y131" i="26"/>
  <c r="AN141" i="26"/>
  <c r="Z141" i="26"/>
  <c r="AE35" i="26"/>
  <c r="W35" i="26"/>
  <c r="AO35" i="26"/>
  <c r="Y98" i="26"/>
  <c r="AM159" i="25"/>
  <c r="AG159" i="25"/>
  <c r="AO142" i="26"/>
  <c r="AJ154" i="26"/>
  <c r="AJ97" i="26"/>
  <c r="AC60" i="26"/>
  <c r="AF23" i="26"/>
  <c r="AL23" i="26"/>
  <c r="AJ23" i="26"/>
  <c r="AB23" i="26"/>
  <c r="W23" i="26"/>
  <c r="AD23" i="26"/>
  <c r="Y23" i="26"/>
  <c r="AG23" i="26"/>
  <c r="X23" i="26"/>
  <c r="AN23" i="26"/>
  <c r="AA23" i="26"/>
  <c r="Z23" i="26"/>
  <c r="AE23" i="26"/>
  <c r="AK23" i="26"/>
  <c r="AM23" i="26"/>
  <c r="AM162" i="26"/>
  <c r="AJ141" i="26"/>
  <c r="Y141" i="26"/>
  <c r="AN98" i="26"/>
  <c r="AB159" i="25"/>
  <c r="AJ159" i="25"/>
  <c r="W159" i="25"/>
  <c r="AL159" i="25"/>
  <c r="AE159" i="25"/>
  <c r="AF159" i="25"/>
  <c r="Z159" i="25"/>
  <c r="AI159" i="25"/>
  <c r="Z166" i="26"/>
  <c r="AO23" i="26"/>
  <c r="AK159" i="25"/>
  <c r="AH159" i="25"/>
  <c r="AD154" i="26"/>
  <c r="AN154" i="26"/>
  <c r="AA154" i="26"/>
  <c r="AF154" i="26"/>
  <c r="AL154" i="26"/>
  <c r="AE154" i="26"/>
  <c r="W154" i="26"/>
  <c r="AK154" i="26"/>
  <c r="AO154" i="26"/>
  <c r="AM154" i="26"/>
  <c r="AI154" i="26"/>
  <c r="AG154" i="26"/>
  <c r="X154" i="26"/>
  <c r="Z154" i="26"/>
  <c r="AC97" i="26"/>
  <c r="Y97" i="26"/>
  <c r="AD97" i="26"/>
  <c r="AF97" i="26"/>
  <c r="X97" i="26"/>
  <c r="AH97" i="26"/>
  <c r="AM97" i="26"/>
  <c r="AA97" i="26"/>
  <c r="Z60" i="26"/>
  <c r="AA60" i="26"/>
  <c r="AO60" i="26"/>
  <c r="AM60" i="26"/>
  <c r="AH60" i="26"/>
  <c r="W60" i="26"/>
  <c r="AF60" i="26"/>
  <c r="AB60" i="26"/>
  <c r="AJ60" i="26"/>
  <c r="AN60" i="26"/>
  <c r="X60" i="26"/>
  <c r="AK60" i="26"/>
  <c r="AD60" i="26"/>
  <c r="AE60" i="26"/>
  <c r="AF162" i="26"/>
  <c r="Y162" i="26"/>
  <c r="AB162" i="26"/>
  <c r="AG162" i="26"/>
  <c r="AH162" i="26"/>
  <c r="AD162" i="26"/>
  <c r="AE162" i="26"/>
  <c r="AA162" i="26"/>
  <c r="X162" i="26"/>
  <c r="W162" i="26"/>
  <c r="AL162" i="26"/>
  <c r="AK162" i="26"/>
  <c r="Z162" i="26"/>
  <c r="AO162" i="26"/>
  <c r="AN162" i="26"/>
  <c r="AJ85" i="26"/>
  <c r="AG85" i="26"/>
  <c r="AH85" i="26"/>
  <c r="AO85" i="26"/>
  <c r="AA149" i="26"/>
  <c r="AH149" i="26"/>
  <c r="AO149" i="26"/>
  <c r="AG149" i="26"/>
  <c r="W132" i="26"/>
  <c r="AG132" i="26"/>
  <c r="AN2" i="26"/>
  <c r="Z36" i="26"/>
  <c r="AL36" i="26"/>
  <c r="X36" i="26"/>
  <c r="AM36" i="26"/>
  <c r="AC108" i="26"/>
  <c r="AJ108" i="26"/>
  <c r="AK108" i="26"/>
  <c r="AO108" i="26"/>
  <c r="AF136" i="26"/>
  <c r="AN155" i="26"/>
  <c r="AD155" i="26"/>
  <c r="W54" i="26"/>
  <c r="AE152" i="26"/>
  <c r="AH152" i="26"/>
  <c r="AO152" i="26"/>
  <c r="AD152" i="26"/>
  <c r="AD129" i="26"/>
  <c r="AI129" i="26"/>
  <c r="AJ175" i="26"/>
  <c r="AH163" i="26"/>
  <c r="AJ163" i="26"/>
  <c r="AM67" i="25"/>
  <c r="AK67" i="25"/>
  <c r="AJ67" i="25"/>
  <c r="AA67" i="25"/>
  <c r="AF62" i="26"/>
  <c r="AM5" i="26"/>
  <c r="Z5" i="26"/>
  <c r="AB149" i="26"/>
  <c r="AJ149" i="26"/>
  <c r="AL149" i="26"/>
  <c r="AI149" i="26"/>
  <c r="AC149" i="26"/>
  <c r="Y132" i="26"/>
  <c r="AN132" i="26"/>
  <c r="AB61" i="25"/>
  <c r="AG61" i="25"/>
  <c r="AH61" i="25"/>
  <c r="AM61" i="25"/>
  <c r="AK2" i="26"/>
  <c r="AG78" i="25"/>
  <c r="AE78" i="25"/>
  <c r="AI36" i="26"/>
  <c r="AB36" i="26"/>
  <c r="AG36" i="26"/>
  <c r="AJ36" i="26"/>
  <c r="AL108" i="26"/>
  <c r="Z108" i="26"/>
  <c r="AG108" i="26"/>
  <c r="AA108" i="26"/>
  <c r="AL155" i="26"/>
  <c r="AO155" i="26"/>
  <c r="AL54" i="26"/>
  <c r="AA152" i="26"/>
  <c r="X152" i="26"/>
  <c r="AI152" i="26"/>
  <c r="AN152" i="26"/>
  <c r="AN129" i="26"/>
  <c r="AJ129" i="26"/>
  <c r="AD175" i="26"/>
  <c r="X163" i="26"/>
  <c r="AO163" i="26"/>
  <c r="AE67" i="25"/>
  <c r="Z67" i="25"/>
  <c r="AG67" i="25"/>
  <c r="AB67" i="25"/>
  <c r="Y67" i="25"/>
  <c r="AN5" i="26"/>
  <c r="AH5" i="26"/>
  <c r="AN149" i="26"/>
  <c r="W149" i="26"/>
  <c r="Z149" i="26"/>
  <c r="X149" i="26"/>
  <c r="AE149" i="26"/>
  <c r="AK132" i="26"/>
  <c r="AI132" i="26"/>
  <c r="Z132" i="26"/>
  <c r="AA61" i="25"/>
  <c r="AC61" i="25"/>
  <c r="AI61" i="25"/>
  <c r="AD61" i="25"/>
  <c r="W61" i="25"/>
  <c r="AB2" i="26"/>
  <c r="AC78" i="25"/>
  <c r="Z78" i="25"/>
  <c r="X78" i="25"/>
  <c r="AO36" i="26"/>
  <c r="AA36" i="26"/>
  <c r="AN36" i="26"/>
  <c r="AE36" i="26"/>
  <c r="W36" i="26"/>
  <c r="AD120" i="23"/>
  <c r="AB49" i="28"/>
  <c r="Z119" i="28"/>
  <c r="X102" i="19"/>
  <c r="AA110" i="42"/>
  <c r="X150" i="42"/>
  <c r="Y78" i="42"/>
  <c r="AO78" i="42"/>
  <c r="X78" i="42"/>
  <c r="Z78" i="42"/>
  <c r="AB78" i="42"/>
  <c r="AN18" i="42"/>
  <c r="AC4" i="42"/>
  <c r="Z4" i="42"/>
  <c r="AK68" i="40"/>
  <c r="W4" i="42"/>
  <c r="Z49" i="40"/>
  <c r="X10" i="42"/>
  <c r="Y10" i="42"/>
  <c r="AG68" i="42"/>
  <c r="AO68" i="42"/>
  <c r="AH4" i="42"/>
  <c r="AN34" i="40"/>
  <c r="AM10" i="42"/>
  <c r="AM78" i="42"/>
  <c r="AH49" i="40"/>
  <c r="W137" i="40"/>
  <c r="AL109" i="42"/>
  <c r="X129" i="42"/>
  <c r="AF109" i="42"/>
  <c r="Y129" i="42"/>
  <c r="AH27" i="42"/>
  <c r="Z15" i="42"/>
  <c r="AJ109" i="42"/>
  <c r="Y109" i="42"/>
  <c r="AL56" i="42"/>
  <c r="AE56" i="42"/>
  <c r="W56" i="42"/>
  <c r="AG45" i="42"/>
  <c r="AD109" i="42"/>
  <c r="AJ15" i="42"/>
  <c r="AA136" i="42"/>
  <c r="AG136" i="42"/>
  <c r="AD7" i="42"/>
  <c r="X152" i="42"/>
  <c r="AN68" i="40"/>
  <c r="X68" i="40"/>
  <c r="AG167" i="40"/>
  <c r="AM167" i="40"/>
  <c r="AJ168" i="40"/>
  <c r="AD168" i="40"/>
  <c r="AK168" i="40"/>
  <c r="AF141" i="42"/>
  <c r="AC141" i="42"/>
  <c r="AH141" i="42"/>
  <c r="AN120" i="42"/>
  <c r="AI120" i="42"/>
  <c r="AJ79" i="40"/>
  <c r="AL79" i="40"/>
  <c r="X38" i="40"/>
  <c r="W163" i="40"/>
  <c r="X163" i="40"/>
  <c r="AG163" i="40"/>
  <c r="AN163" i="40"/>
  <c r="Y138" i="40"/>
  <c r="W138" i="40"/>
  <c r="AD50" i="40"/>
  <c r="W75" i="40"/>
  <c r="AG75" i="40"/>
  <c r="AL75" i="40"/>
  <c r="AM75" i="40"/>
  <c r="Y117" i="42"/>
  <c r="AL117" i="42"/>
  <c r="AN66" i="42"/>
  <c r="AH66" i="42"/>
  <c r="AI66" i="42"/>
  <c r="AA66" i="42"/>
  <c r="AJ144" i="42"/>
  <c r="Z144" i="42"/>
  <c r="AB144" i="42"/>
  <c r="AA160" i="40"/>
  <c r="AC160" i="40"/>
  <c r="AF32" i="42"/>
  <c r="Y32" i="42"/>
  <c r="AO104" i="42"/>
  <c r="X104" i="42"/>
  <c r="AL104" i="42"/>
  <c r="AC46" i="40"/>
  <c r="AJ46" i="40"/>
  <c r="Y46" i="40"/>
  <c r="Z46" i="40"/>
  <c r="AH153" i="40"/>
  <c r="X31" i="40"/>
  <c r="AM18" i="40"/>
  <c r="AI20" i="40"/>
  <c r="AN20" i="40"/>
  <c r="AB144" i="40"/>
  <c r="W144" i="40"/>
  <c r="AI144" i="40"/>
  <c r="Z144" i="40"/>
  <c r="W86" i="40"/>
  <c r="AD86" i="40"/>
  <c r="AJ86" i="40"/>
  <c r="Z86" i="40"/>
  <c r="AO86" i="40"/>
  <c r="AE90" i="40"/>
  <c r="W90" i="40"/>
  <c r="AG90" i="40"/>
  <c r="AK90" i="40"/>
  <c r="AG11" i="40"/>
  <c r="AB11" i="40"/>
  <c r="AE125" i="41"/>
  <c r="AA36" i="41"/>
  <c r="AE36" i="41"/>
  <c r="X36" i="41"/>
  <c r="AE139" i="41"/>
  <c r="AD17" i="41"/>
  <c r="AH17" i="41"/>
  <c r="AL8" i="41"/>
  <c r="Y8" i="41"/>
  <c r="AE6" i="41"/>
  <c r="AA131" i="41"/>
  <c r="Y131" i="41"/>
  <c r="AK131" i="41"/>
  <c r="AN122" i="26"/>
  <c r="AF122" i="26"/>
  <c r="Z122" i="26"/>
  <c r="Y122" i="26"/>
  <c r="AL72" i="26"/>
  <c r="AC72" i="26"/>
  <c r="AF72" i="26"/>
  <c r="AK72" i="26"/>
  <c r="AL119" i="26"/>
  <c r="X119" i="26"/>
  <c r="AM119" i="26"/>
  <c r="AA119" i="26"/>
  <c r="AB59" i="25"/>
  <c r="AE59" i="25"/>
  <c r="AI59" i="25"/>
  <c r="AJ59" i="25"/>
  <c r="W59" i="25"/>
  <c r="X7" i="40"/>
  <c r="AD6" i="40"/>
  <c r="AC173" i="41"/>
  <c r="AM173" i="41"/>
  <c r="AO118" i="41"/>
  <c r="AF83" i="25"/>
  <c r="AM83" i="25"/>
  <c r="Z83" i="25"/>
  <c r="W83" i="25"/>
  <c r="AC49" i="25"/>
  <c r="AI49" i="25"/>
  <c r="W49" i="25"/>
  <c r="AN49" i="25"/>
  <c r="Y109" i="26"/>
  <c r="Z109" i="26"/>
  <c r="AG109" i="26"/>
  <c r="AB109" i="26"/>
  <c r="AO158" i="26"/>
  <c r="AA158" i="26"/>
  <c r="AH158" i="26"/>
  <c r="AL158" i="26"/>
  <c r="AJ158" i="26"/>
  <c r="AM174" i="26"/>
  <c r="AB174" i="26"/>
  <c r="AG174" i="26"/>
  <c r="AL174" i="26"/>
  <c r="AE134" i="26"/>
  <c r="AO134" i="26"/>
  <c r="AL134" i="26"/>
  <c r="AH134" i="26"/>
  <c r="AJ137" i="26"/>
  <c r="AM137" i="26"/>
  <c r="AC137" i="26"/>
  <c r="AL137" i="26"/>
  <c r="AD137" i="26"/>
  <c r="AG153" i="26"/>
  <c r="AH153" i="26"/>
  <c r="AM153" i="26"/>
  <c r="AJ153" i="26"/>
  <c r="Y176" i="26"/>
  <c r="AJ176" i="26"/>
  <c r="AB176" i="26"/>
  <c r="AN176" i="26"/>
  <c r="AD145" i="26"/>
  <c r="AM145" i="26"/>
  <c r="AI145" i="26"/>
  <c r="W145" i="26"/>
  <c r="AL67" i="40"/>
  <c r="Y67" i="40"/>
  <c r="AJ52" i="40"/>
  <c r="AG104" i="41"/>
  <c r="AJ124" i="26"/>
  <c r="AF124" i="26"/>
  <c r="AD124" i="26"/>
  <c r="W124" i="26"/>
  <c r="AL116" i="26"/>
  <c r="AK116" i="26"/>
  <c r="AD116" i="26"/>
  <c r="AI116" i="26"/>
  <c r="AN55" i="26"/>
  <c r="X55" i="26"/>
  <c r="AI55" i="26"/>
  <c r="AA55" i="26"/>
  <c r="Z66" i="26"/>
  <c r="AN66" i="26"/>
  <c r="AA66" i="26"/>
  <c r="AO66" i="26"/>
  <c r="AH165" i="26"/>
  <c r="Z165" i="26"/>
  <c r="AM165" i="26"/>
  <c r="AO165" i="26"/>
  <c r="AE108" i="40"/>
  <c r="AE152" i="40"/>
  <c r="Y111" i="40"/>
  <c r="AL111" i="40"/>
  <c r="AK127" i="40"/>
  <c r="AH127" i="40"/>
  <c r="AF127" i="40"/>
  <c r="AG23" i="40"/>
  <c r="AH23" i="40"/>
  <c r="AF23" i="40"/>
  <c r="AI82" i="41"/>
  <c r="AL143" i="41"/>
  <c r="AN143" i="41"/>
  <c r="AE143" i="41"/>
  <c r="AG170" i="41"/>
  <c r="X103" i="41"/>
  <c r="W81" i="26"/>
  <c r="AD81" i="26"/>
  <c r="AO81" i="26"/>
  <c r="AF81" i="26"/>
  <c r="AK27" i="26"/>
  <c r="W27" i="26"/>
  <c r="AD27" i="26"/>
  <c r="AL27" i="26"/>
  <c r="AK121" i="26"/>
  <c r="AL121" i="26"/>
  <c r="Y121" i="26"/>
  <c r="AH121" i="26"/>
  <c r="AG76" i="26"/>
  <c r="AO76" i="26"/>
  <c r="AH76" i="26"/>
  <c r="AJ76" i="26"/>
  <c r="AF10" i="26"/>
  <c r="AH10" i="26"/>
  <c r="AG10" i="26"/>
  <c r="Y10" i="26"/>
  <c r="AD100" i="26"/>
  <c r="Y100" i="26"/>
  <c r="X100" i="26"/>
  <c r="AB100" i="26"/>
  <c r="AO22" i="26"/>
  <c r="Y22" i="26"/>
  <c r="X22" i="26"/>
  <c r="Z22" i="26"/>
  <c r="Y29" i="26"/>
  <c r="AE29" i="26"/>
  <c r="AC29" i="26"/>
  <c r="AD29" i="26"/>
  <c r="AK118" i="26"/>
  <c r="AG118" i="26"/>
  <c r="AF118" i="26"/>
  <c r="AC118" i="26"/>
  <c r="X98" i="26"/>
  <c r="AG98" i="26"/>
  <c r="AC98" i="26"/>
  <c r="AM98" i="26"/>
  <c r="AA32" i="26"/>
  <c r="AO32" i="26"/>
  <c r="Z32" i="26"/>
  <c r="AJ32" i="26"/>
  <c r="AN139" i="26"/>
  <c r="AK139" i="26"/>
  <c r="W139" i="26"/>
  <c r="AM139" i="26"/>
  <c r="Y54" i="26"/>
  <c r="AO54" i="26"/>
  <c r="AM54" i="26"/>
  <c r="AK54" i="26"/>
  <c r="AD123" i="26"/>
  <c r="AH123" i="26"/>
  <c r="AA123" i="26"/>
  <c r="AO123" i="26"/>
  <c r="AE175" i="26"/>
  <c r="AL175" i="26"/>
  <c r="Z175" i="26"/>
  <c r="AC175" i="26"/>
  <c r="AJ68" i="26"/>
  <c r="X68" i="26"/>
  <c r="AF68" i="26"/>
  <c r="AB68" i="26"/>
  <c r="AL68" i="26"/>
  <c r="AM151" i="26"/>
  <c r="Z151" i="26"/>
  <c r="AG151" i="26"/>
  <c r="AN151" i="26"/>
  <c r="Y62" i="26"/>
  <c r="X62" i="26"/>
  <c r="AB62" i="26"/>
  <c r="AJ62" i="26"/>
  <c r="W62" i="26"/>
  <c r="Y85" i="26"/>
  <c r="AF85" i="26"/>
  <c r="AB85" i="26"/>
  <c r="AI85" i="26"/>
  <c r="W85" i="26"/>
  <c r="AK15" i="26"/>
  <c r="AF15" i="26"/>
  <c r="AH15" i="26"/>
  <c r="AB15" i="26"/>
  <c r="AO2" i="26"/>
  <c r="AH2" i="26"/>
  <c r="AF2" i="26"/>
  <c r="Y2" i="26"/>
  <c r="AL2" i="26"/>
  <c r="Y31" i="26"/>
  <c r="Z31" i="26"/>
  <c r="AB31" i="26"/>
  <c r="AG31" i="26"/>
  <c r="AM146" i="23"/>
  <c r="AK75" i="23"/>
  <c r="Y168" i="40"/>
  <c r="AF68" i="40"/>
  <c r="AF152" i="42"/>
  <c r="AC168" i="40"/>
  <c r="AM53" i="42"/>
  <c r="AD53" i="42"/>
  <c r="AL170" i="42"/>
  <c r="AG110" i="42"/>
  <c r="AJ110" i="42"/>
  <c r="AI110" i="42"/>
  <c r="AJ88" i="40"/>
  <c r="AM88" i="40"/>
  <c r="AA37" i="42"/>
  <c r="AF37" i="42"/>
  <c r="AN37" i="42"/>
  <c r="AO138" i="42"/>
  <c r="AN110" i="42"/>
  <c r="AK136" i="42"/>
  <c r="AA168" i="40"/>
  <c r="AK129" i="42"/>
  <c r="AC129" i="42"/>
  <c r="AO129" i="42"/>
  <c r="AM68" i="40"/>
  <c r="AE27" i="42"/>
  <c r="AK75" i="40"/>
  <c r="AI152" i="42"/>
  <c r="AK40" i="42"/>
  <c r="Z40" i="42"/>
  <c r="AJ120" i="42"/>
  <c r="AG102" i="42"/>
  <c r="AH102" i="42"/>
  <c r="Y102" i="42"/>
  <c r="X70" i="42"/>
  <c r="AH70" i="42"/>
  <c r="AG170" i="42"/>
  <c r="AN170" i="42"/>
  <c r="AL110" i="42"/>
  <c r="AC137" i="42"/>
  <c r="AJ137" i="42"/>
  <c r="AA150" i="42"/>
  <c r="AG88" i="40"/>
  <c r="AD49" i="42"/>
  <c r="AJ34" i="40"/>
  <c r="AD10" i="42"/>
  <c r="AA10" i="42"/>
  <c r="AA49" i="40"/>
  <c r="AF74" i="42"/>
  <c r="Z112" i="42"/>
  <c r="Y137" i="40"/>
  <c r="AF10" i="42"/>
  <c r="Z68" i="42"/>
  <c r="AJ4" i="42"/>
  <c r="AJ160" i="40"/>
  <c r="AG10" i="42"/>
  <c r="W78" i="42"/>
  <c r="AC78" i="42"/>
  <c r="AH78" i="42"/>
  <c r="AK78" i="42"/>
  <c r="W18" i="42"/>
  <c r="W64" i="40"/>
  <c r="AI64" i="40"/>
  <c r="Z64" i="40"/>
  <c r="AJ64" i="40"/>
  <c r="AK74" i="42"/>
  <c r="AB137" i="40"/>
  <c r="Y68" i="42"/>
  <c r="AD4" i="42"/>
  <c r="X4" i="42"/>
  <c r="AB17" i="41"/>
  <c r="AK17" i="41"/>
  <c r="AL113" i="42"/>
  <c r="X113" i="42"/>
  <c r="AC113" i="42"/>
  <c r="AF30" i="42"/>
  <c r="AC9" i="42"/>
  <c r="AC68" i="40"/>
  <c r="Z71" i="42"/>
  <c r="AM137" i="40"/>
  <c r="AH34" i="40"/>
  <c r="AM74" i="42"/>
  <c r="W10" i="42"/>
  <c r="AK10" i="42"/>
  <c r="AD64" i="40"/>
  <c r="AF68" i="42"/>
  <c r="AJ68" i="42"/>
  <c r="AI4" i="42"/>
  <c r="AH49" i="42"/>
  <c r="AN78" i="42"/>
  <c r="AI78" i="42"/>
  <c r="AK49" i="40"/>
  <c r="AA74" i="42"/>
  <c r="AJ137" i="40"/>
  <c r="AI137" i="40"/>
  <c r="AI134" i="42"/>
  <c r="X15" i="42"/>
  <c r="AL145" i="42"/>
  <c r="AG145" i="42"/>
  <c r="AM134" i="42"/>
  <c r="W134" i="42"/>
  <c r="AG46" i="42"/>
  <c r="AC125" i="41"/>
  <c r="AM27" i="42"/>
  <c r="X125" i="41"/>
  <c r="AA109" i="42"/>
  <c r="AN134" i="42"/>
  <c r="W15" i="42"/>
  <c r="AN129" i="42"/>
  <c r="AC27" i="42"/>
  <c r="AI125" i="41"/>
  <c r="AO80" i="42"/>
  <c r="AG56" i="42"/>
  <c r="W109" i="42"/>
  <c r="W145" i="42"/>
  <c r="AH109" i="42"/>
  <c r="AF134" i="42"/>
  <c r="AL15" i="42"/>
  <c r="AF56" i="42"/>
  <c r="AO56" i="42"/>
  <c r="AK56" i="42"/>
  <c r="Z45" i="42"/>
  <c r="Z80" i="42"/>
  <c r="AI109" i="42"/>
  <c r="Z109" i="42"/>
  <c r="Y15" i="42"/>
  <c r="AC109" i="42"/>
  <c r="AG15" i="42"/>
  <c r="AC145" i="42"/>
  <c r="AL125" i="41"/>
  <c r="AO117" i="42"/>
  <c r="AF101" i="42"/>
  <c r="AA40" i="42"/>
  <c r="AB136" i="42"/>
  <c r="W40" i="42"/>
  <c r="Y101" i="42"/>
  <c r="AC40" i="42"/>
  <c r="AC136" i="42"/>
  <c r="AE136" i="42"/>
  <c r="AF40" i="42"/>
  <c r="AD136" i="42"/>
  <c r="AI64" i="42"/>
  <c r="AE64" i="42"/>
  <c r="Z64" i="42"/>
  <c r="Y9" i="42"/>
  <c r="AM26" i="42"/>
  <c r="AC115" i="42"/>
  <c r="AD152" i="42"/>
  <c r="AN108" i="42"/>
  <c r="AE108" i="42"/>
  <c r="X108" i="42"/>
  <c r="AD108" i="42"/>
  <c r="AO99" i="40"/>
  <c r="AB68" i="40"/>
  <c r="AI68" i="40"/>
  <c r="AL4" i="40"/>
  <c r="AL133" i="40"/>
  <c r="AF69" i="40"/>
  <c r="AA69" i="40"/>
  <c r="W69" i="40"/>
  <c r="AC55" i="40"/>
  <c r="AM55" i="40"/>
  <c r="Z78" i="40"/>
  <c r="AG78" i="40"/>
  <c r="AO78" i="40"/>
  <c r="AC78" i="40"/>
  <c r="AN167" i="40"/>
  <c r="X167" i="40"/>
  <c r="AE167" i="40"/>
  <c r="AG124" i="40"/>
  <c r="AG168" i="40"/>
  <c r="X168" i="40"/>
  <c r="AL168" i="40"/>
  <c r="AH168" i="40"/>
  <c r="AB32" i="40"/>
  <c r="AA32" i="40"/>
  <c r="AF32" i="40"/>
  <c r="AG5" i="40"/>
  <c r="AD5" i="40"/>
  <c r="AC5" i="40"/>
  <c r="AE100" i="42"/>
  <c r="AI141" i="42"/>
  <c r="AK141" i="42"/>
  <c r="X141" i="42"/>
  <c r="AJ139" i="42"/>
  <c r="AH139" i="42"/>
  <c r="AL139" i="42"/>
  <c r="AL124" i="42"/>
  <c r="AA122" i="42"/>
  <c r="W122" i="42"/>
  <c r="AG122" i="42"/>
  <c r="AD122" i="42"/>
  <c r="AC2" i="42"/>
  <c r="AO2" i="42"/>
  <c r="Y2" i="42"/>
  <c r="AE147" i="42"/>
  <c r="AA147" i="42"/>
  <c r="AB54" i="42"/>
  <c r="AC54" i="42"/>
  <c r="AJ79" i="42"/>
  <c r="Y79" i="42"/>
  <c r="AN52" i="42"/>
  <c r="AF120" i="42"/>
  <c r="AA120" i="42"/>
  <c r="AB120" i="42"/>
  <c r="AA165" i="42"/>
  <c r="AJ165" i="42"/>
  <c r="AG77" i="40"/>
  <c r="AJ77" i="40"/>
  <c r="AK77" i="40"/>
  <c r="X77" i="40"/>
  <c r="AG79" i="40"/>
  <c r="AI79" i="40"/>
  <c r="AD38" i="40"/>
  <c r="AD163" i="40"/>
  <c r="AF163" i="40"/>
  <c r="Y163" i="40"/>
  <c r="Z163" i="40"/>
  <c r="AK94" i="40"/>
  <c r="AL138" i="40"/>
  <c r="AM138" i="40"/>
  <c r="AC138" i="40"/>
  <c r="AC50" i="40"/>
  <c r="AC75" i="40"/>
  <c r="AA75" i="40"/>
  <c r="Z75" i="40"/>
  <c r="AB75" i="40"/>
  <c r="AH37" i="40"/>
  <c r="AD37" i="40"/>
  <c r="Z37" i="40"/>
  <c r="AF92" i="40"/>
  <c r="AN161" i="42"/>
  <c r="AI92" i="42"/>
  <c r="AC92" i="42"/>
  <c r="AI117" i="42"/>
  <c r="AH117" i="42"/>
  <c r="AG117" i="42"/>
  <c r="X40" i="42"/>
  <c r="AO66" i="42"/>
  <c r="AB66" i="42"/>
  <c r="AM66" i="42"/>
  <c r="AF66" i="42"/>
  <c r="W24" i="42"/>
  <c r="AN24" i="42"/>
  <c r="AK24" i="42"/>
  <c r="X49" i="42"/>
  <c r="AI87" i="42"/>
  <c r="AJ87" i="42"/>
  <c r="AO174" i="42"/>
  <c r="AM144" i="42"/>
  <c r="AF144" i="42"/>
  <c r="AC144" i="42"/>
  <c r="AA171" i="40"/>
  <c r="AG106" i="40"/>
  <c r="AF106" i="40"/>
  <c r="AF160" i="40"/>
  <c r="AM160" i="40"/>
  <c r="AD160" i="40"/>
  <c r="AC21" i="40"/>
  <c r="AN21" i="40"/>
  <c r="AO21" i="40"/>
  <c r="AL34" i="40"/>
  <c r="AE154" i="40"/>
  <c r="AO154" i="40"/>
  <c r="AD154" i="40"/>
  <c r="AD164" i="40"/>
  <c r="AD55" i="42"/>
  <c r="AD131" i="42"/>
  <c r="AA156" i="42"/>
  <c r="AO149" i="42"/>
  <c r="AL32" i="42"/>
  <c r="AD32" i="42"/>
  <c r="AL63" i="42"/>
  <c r="Y104" i="42"/>
  <c r="AB104" i="42"/>
  <c r="AG104" i="42"/>
  <c r="Y70" i="40"/>
  <c r="AN22" i="40"/>
  <c r="AD22" i="40"/>
  <c r="AE22" i="40"/>
  <c r="AH46" i="40"/>
  <c r="AM46" i="40"/>
  <c r="AG46" i="40"/>
  <c r="AB46" i="40"/>
  <c r="AD110" i="40"/>
  <c r="AN110" i="40"/>
  <c r="Y110" i="40"/>
  <c r="AM153" i="40"/>
  <c r="AA31" i="40"/>
  <c r="AM31" i="40"/>
  <c r="AD18" i="40"/>
  <c r="AE20" i="40"/>
  <c r="Z20" i="40"/>
  <c r="AL144" i="40"/>
  <c r="AD144" i="40"/>
  <c r="AF144" i="40"/>
  <c r="AG144" i="40"/>
  <c r="AA86" i="40"/>
  <c r="AI86" i="40"/>
  <c r="AH86" i="40"/>
  <c r="AN86" i="40"/>
  <c r="AE86" i="40"/>
  <c r="Z90" i="40"/>
  <c r="X90" i="40"/>
  <c r="AN90" i="40"/>
  <c r="AJ90" i="40"/>
  <c r="AK87" i="40"/>
  <c r="AC87" i="40"/>
  <c r="AA87" i="40"/>
  <c r="AM87" i="40"/>
  <c r="AB136" i="40"/>
  <c r="X65" i="40"/>
  <c r="AC65" i="40"/>
  <c r="AC146" i="40"/>
  <c r="Z63" i="40"/>
  <c r="AI63" i="40"/>
  <c r="AE63" i="40"/>
  <c r="AJ63" i="40"/>
  <c r="AL11" i="40"/>
  <c r="AM11" i="40"/>
  <c r="AO93" i="40"/>
  <c r="W93" i="40"/>
  <c r="AC93" i="40"/>
  <c r="AG42" i="40"/>
  <c r="AH149" i="40"/>
  <c r="AG149" i="40"/>
  <c r="Z149" i="40"/>
  <c r="Z154" i="41"/>
  <c r="AK154" i="41"/>
  <c r="AI36" i="41"/>
  <c r="AO36" i="41"/>
  <c r="AD36" i="41"/>
  <c r="AK139" i="41"/>
  <c r="W145" i="41"/>
  <c r="AG145" i="41"/>
  <c r="Z17" i="41"/>
  <c r="AN17" i="41"/>
  <c r="AM17" i="41"/>
  <c r="X8" i="41"/>
  <c r="AO8" i="41"/>
  <c r="Z176" i="41"/>
  <c r="AG176" i="41"/>
  <c r="AN176" i="41"/>
  <c r="AK42" i="41"/>
  <c r="Z127" i="41"/>
  <c r="AC127" i="41"/>
  <c r="AB6" i="41"/>
  <c r="AH156" i="41"/>
  <c r="AI131" i="41"/>
  <c r="AO131" i="41"/>
  <c r="AF131" i="41"/>
  <c r="AK79" i="41"/>
  <c r="AN79" i="41"/>
  <c r="AH122" i="26"/>
  <c r="AK122" i="26"/>
  <c r="AL122" i="26"/>
  <c r="AB122" i="26"/>
  <c r="AO122" i="26"/>
  <c r="AN95" i="26"/>
  <c r="AE95" i="26"/>
  <c r="W95" i="26"/>
  <c r="AA95" i="26"/>
  <c r="Y95" i="26"/>
  <c r="AE140" i="26"/>
  <c r="AG140" i="26"/>
  <c r="AH140" i="26"/>
  <c r="X140" i="26"/>
  <c r="AB140" i="26"/>
  <c r="AH56" i="26"/>
  <c r="AJ56" i="26"/>
  <c r="AK56" i="26"/>
  <c r="X56" i="26"/>
  <c r="Z56" i="26"/>
  <c r="AG120" i="26"/>
  <c r="AB120" i="26"/>
  <c r="AD120" i="26"/>
  <c r="AF120" i="26"/>
  <c r="AN177" i="26"/>
  <c r="AL177" i="26"/>
  <c r="AA177" i="26"/>
  <c r="AC177" i="26"/>
  <c r="AN12" i="26"/>
  <c r="AF12" i="26"/>
  <c r="Z12" i="26"/>
  <c r="AJ12" i="26"/>
  <c r="AK12" i="26"/>
  <c r="AM117" i="26"/>
  <c r="AK117" i="26"/>
  <c r="AL117" i="26"/>
  <c r="X117" i="26"/>
  <c r="AK75" i="26"/>
  <c r="AM75" i="26"/>
  <c r="AA75" i="26"/>
  <c r="W75" i="26"/>
  <c r="AJ75" i="26"/>
  <c r="AO168" i="26"/>
  <c r="AL168" i="26"/>
  <c r="AD168" i="26"/>
  <c r="Z168" i="26"/>
  <c r="Y168" i="26"/>
  <c r="AN157" i="26"/>
  <c r="AA157" i="26"/>
  <c r="AI157" i="26"/>
  <c r="AF157" i="26"/>
  <c r="X157" i="26"/>
  <c r="AB46" i="25"/>
  <c r="AF46" i="25"/>
  <c r="Y46" i="25"/>
  <c r="AJ46" i="25"/>
  <c r="AG72" i="26"/>
  <c r="Y72" i="26"/>
  <c r="AM72" i="26"/>
  <c r="AB72" i="26"/>
  <c r="AI72" i="26"/>
  <c r="AK146" i="26"/>
  <c r="X146" i="26"/>
  <c r="Y146" i="26"/>
  <c r="AB146" i="26"/>
  <c r="AE146" i="26"/>
  <c r="Z130" i="26"/>
  <c r="AN130" i="26"/>
  <c r="X130" i="26"/>
  <c r="AL130" i="26"/>
  <c r="AD167" i="26"/>
  <c r="AE167" i="26"/>
  <c r="AI167" i="26"/>
  <c r="AJ167" i="26"/>
  <c r="AF167" i="26"/>
  <c r="Z119" i="26"/>
  <c r="AH119" i="26"/>
  <c r="AE119" i="26"/>
  <c r="AD119" i="26"/>
  <c r="W119" i="26"/>
  <c r="AO59" i="25"/>
  <c r="AC59" i="25"/>
  <c r="AF59" i="25"/>
  <c r="AG59" i="25"/>
  <c r="AA59" i="25"/>
  <c r="AG88" i="26"/>
  <c r="AF88" i="26"/>
  <c r="AK88" i="26"/>
  <c r="AN88" i="26"/>
  <c r="AJ88" i="26"/>
  <c r="AJ102" i="40"/>
  <c r="AC102" i="40"/>
  <c r="AN102" i="40"/>
  <c r="AJ119" i="40"/>
  <c r="Z119" i="40"/>
  <c r="AO119" i="40"/>
  <c r="AE119" i="40"/>
  <c r="W7" i="40"/>
  <c r="AB98" i="40"/>
  <c r="W85" i="40"/>
  <c r="AG176" i="40"/>
  <c r="AL176" i="40"/>
  <c r="AE6" i="40"/>
  <c r="AO123" i="40"/>
  <c r="AE123" i="40"/>
  <c r="Y173" i="41"/>
  <c r="AK173" i="41"/>
  <c r="AF173" i="41"/>
  <c r="AG45" i="41"/>
  <c r="AC45" i="41"/>
  <c r="AN118" i="41"/>
  <c r="AH88" i="41"/>
  <c r="AK88" i="41"/>
  <c r="AL88" i="41"/>
  <c r="X47" i="41"/>
  <c r="AL47" i="41"/>
  <c r="AI47" i="41"/>
  <c r="AE47" i="41"/>
  <c r="AN47" i="41"/>
  <c r="AF26" i="41"/>
  <c r="AD26" i="41"/>
  <c r="AM33" i="41"/>
  <c r="X33" i="41"/>
  <c r="AA33" i="41"/>
  <c r="Y83" i="25"/>
  <c r="AB83" i="25"/>
  <c r="AE83" i="25"/>
  <c r="AG83" i="25"/>
  <c r="AN83" i="25"/>
  <c r="AE49" i="25"/>
  <c r="AD49" i="25"/>
  <c r="AO49" i="25"/>
  <c r="AL49" i="25"/>
  <c r="AJ49" i="25"/>
  <c r="AJ57" i="26"/>
  <c r="AO57" i="26"/>
  <c r="X57" i="26"/>
  <c r="AD57" i="26"/>
  <c r="AA57" i="26"/>
  <c r="AN109" i="26"/>
  <c r="AI109" i="26"/>
  <c r="AM109" i="26"/>
  <c r="AD109" i="26"/>
  <c r="W109" i="26"/>
  <c r="Y9" i="26"/>
  <c r="AM9" i="26"/>
  <c r="Z9" i="26"/>
  <c r="AA9" i="26"/>
  <c r="AG74" i="26"/>
  <c r="W74" i="26"/>
  <c r="X74" i="26"/>
  <c r="Z74" i="26"/>
  <c r="AF96" i="26"/>
  <c r="AD96" i="26"/>
  <c r="AM96" i="26"/>
  <c r="AB96" i="26"/>
  <c r="AL96" i="26"/>
  <c r="AN38" i="26"/>
  <c r="AE38" i="26"/>
  <c r="AO38" i="26"/>
  <c r="Z38" i="26"/>
  <c r="AH64" i="25"/>
  <c r="AG64" i="25"/>
  <c r="W64" i="25"/>
  <c r="AL64" i="25"/>
  <c r="AN158" i="26"/>
  <c r="AG158" i="26"/>
  <c r="AD158" i="26"/>
  <c r="X158" i="26"/>
  <c r="AC158" i="26"/>
  <c r="AO174" i="26"/>
  <c r="AK174" i="26"/>
  <c r="X174" i="26"/>
  <c r="Y174" i="26"/>
  <c r="AE174" i="26"/>
  <c r="AB134" i="26"/>
  <c r="W134" i="26"/>
  <c r="AM134" i="26"/>
  <c r="AC134" i="26"/>
  <c r="AA134" i="26"/>
  <c r="AE102" i="26"/>
  <c r="Z102" i="26"/>
  <c r="AI102" i="26"/>
  <c r="AH102" i="26"/>
  <c r="AB102" i="26"/>
  <c r="AE30" i="26"/>
  <c r="AI30" i="26"/>
  <c r="Z30" i="26"/>
  <c r="W30" i="26"/>
  <c r="W112" i="26"/>
  <c r="AK112" i="26"/>
  <c r="AM112" i="26"/>
  <c r="AI112" i="26"/>
  <c r="X112" i="26"/>
  <c r="X137" i="26"/>
  <c r="W137" i="26"/>
  <c r="Z137" i="26"/>
  <c r="AA137" i="26"/>
  <c r="AE153" i="26"/>
  <c r="AO153" i="26"/>
  <c r="Y153" i="26"/>
  <c r="AD153" i="26"/>
  <c r="AC153" i="26"/>
  <c r="AI128" i="26"/>
  <c r="Y128" i="26"/>
  <c r="AL128" i="26"/>
  <c r="AE128" i="26"/>
  <c r="AM128" i="26"/>
  <c r="X113" i="26"/>
  <c r="AN113" i="26"/>
  <c r="AF113" i="26"/>
  <c r="AM113" i="26"/>
  <c r="AL176" i="26"/>
  <c r="X176" i="26"/>
  <c r="AK176" i="26"/>
  <c r="AH176" i="26"/>
  <c r="AI176" i="26"/>
  <c r="AO171" i="25"/>
  <c r="Y171" i="25"/>
  <c r="W171" i="25"/>
  <c r="AG171" i="25"/>
  <c r="AI86" i="26"/>
  <c r="AM86" i="26"/>
  <c r="AK86" i="26"/>
  <c r="AL86" i="26"/>
  <c r="Z114" i="26"/>
  <c r="AC114" i="26"/>
  <c r="AE114" i="26"/>
  <c r="AB114" i="26"/>
  <c r="AH143" i="26"/>
  <c r="W143" i="26"/>
  <c r="AA143" i="26"/>
  <c r="AI143" i="26"/>
  <c r="AK143" i="26"/>
  <c r="AE145" i="26"/>
  <c r="Z145" i="26"/>
  <c r="AA145" i="26"/>
  <c r="AF145" i="26"/>
  <c r="AB145" i="26"/>
  <c r="AJ135" i="26"/>
  <c r="X135" i="26"/>
  <c r="AE135" i="26"/>
  <c r="AK135" i="26"/>
  <c r="AM135" i="26"/>
  <c r="Z142" i="40"/>
  <c r="Y130" i="40"/>
  <c r="Z14" i="40"/>
  <c r="AE14" i="40"/>
  <c r="AC14" i="40"/>
  <c r="W67" i="40"/>
  <c r="AN67" i="40"/>
  <c r="AC150" i="40"/>
  <c r="AN150" i="40"/>
  <c r="AI150" i="40"/>
  <c r="Y52" i="40"/>
  <c r="AK165" i="40"/>
  <c r="AC157" i="41"/>
  <c r="AM157" i="41"/>
  <c r="AE157" i="41"/>
  <c r="AC29" i="41"/>
  <c r="Y107" i="41"/>
  <c r="W107" i="41"/>
  <c r="AC2" i="41"/>
  <c r="AD2" i="41"/>
  <c r="AE18" i="41"/>
  <c r="AG18" i="41"/>
  <c r="Y18" i="41"/>
  <c r="AI119" i="41"/>
  <c r="AD50" i="41"/>
  <c r="AK63" i="41"/>
  <c r="Y63" i="41"/>
  <c r="AM63" i="41"/>
  <c r="AE106" i="41"/>
  <c r="Z106" i="41"/>
  <c r="AK124" i="41"/>
  <c r="Y163" i="41"/>
  <c r="Y35" i="41"/>
  <c r="AI35" i="41"/>
  <c r="AC35" i="41"/>
  <c r="AL124" i="26"/>
  <c r="X124" i="26"/>
  <c r="Z124" i="26"/>
  <c r="AI124" i="26"/>
  <c r="AE124" i="26"/>
  <c r="AJ107" i="26"/>
  <c r="AB107" i="26"/>
  <c r="Y107" i="26"/>
  <c r="AI107" i="26"/>
  <c r="W4" i="26"/>
  <c r="Y4" i="26"/>
  <c r="AM4" i="26"/>
  <c r="AB4" i="26"/>
  <c r="AJ116" i="26"/>
  <c r="AC116" i="26"/>
  <c r="X116" i="26"/>
  <c r="Y116" i="26"/>
  <c r="AH116" i="26"/>
  <c r="AC172" i="26"/>
  <c r="AO172" i="26"/>
  <c r="AJ172" i="26"/>
  <c r="AG172" i="26"/>
  <c r="AL11" i="26"/>
  <c r="AB11" i="26"/>
  <c r="AF11" i="26"/>
  <c r="AC11" i="26"/>
  <c r="Y11" i="26"/>
  <c r="AD55" i="26"/>
  <c r="AJ55" i="26"/>
  <c r="AB55" i="26"/>
  <c r="AF55" i="26"/>
  <c r="Y55" i="26"/>
  <c r="AF52" i="26"/>
  <c r="AB52" i="26"/>
  <c r="AD52" i="26"/>
  <c r="AI52" i="26"/>
  <c r="Y52" i="26"/>
  <c r="AO13" i="26"/>
  <c r="AH13" i="26"/>
  <c r="X13" i="26"/>
  <c r="Y13" i="26"/>
  <c r="AB13" i="26"/>
  <c r="AF93" i="26"/>
  <c r="AN93" i="26"/>
  <c r="AK93" i="26"/>
  <c r="AM93" i="26"/>
  <c r="AA93" i="26"/>
  <c r="AB66" i="26"/>
  <c r="Y66" i="26"/>
  <c r="W66" i="26"/>
  <c r="AE66" i="26"/>
  <c r="AI66" i="26"/>
  <c r="AE115" i="26"/>
  <c r="Z115" i="26"/>
  <c r="AF115" i="26"/>
  <c r="AK115" i="26"/>
  <c r="AC115" i="26"/>
  <c r="AK58" i="26"/>
  <c r="W58" i="26"/>
  <c r="AE58" i="26"/>
  <c r="AB58" i="26"/>
  <c r="AF58" i="26"/>
  <c r="AG165" i="26"/>
  <c r="AD165" i="26"/>
  <c r="AB165" i="26"/>
  <c r="W165" i="26"/>
  <c r="AA165" i="26"/>
  <c r="X40" i="26"/>
  <c r="AB40" i="26"/>
  <c r="AG40" i="26"/>
  <c r="AO40" i="26"/>
  <c r="AA133" i="26"/>
  <c r="AE133" i="26"/>
  <c r="Y133" i="26"/>
  <c r="AL133" i="26"/>
  <c r="AE45" i="26"/>
  <c r="AM45" i="26"/>
  <c r="AI45" i="26"/>
  <c r="W45" i="26"/>
  <c r="AE87" i="26"/>
  <c r="X87" i="26"/>
  <c r="AH87" i="26"/>
  <c r="AM87" i="26"/>
  <c r="AG87" i="26"/>
  <c r="AD108" i="40"/>
  <c r="X152" i="40"/>
  <c r="AI10" i="40"/>
  <c r="AC10" i="40"/>
  <c r="AI111" i="40"/>
  <c r="AA111" i="40"/>
  <c r="Y127" i="40"/>
  <c r="AM127" i="40"/>
  <c r="X127" i="40"/>
  <c r="AO23" i="40"/>
  <c r="AM23" i="40"/>
  <c r="X23" i="40"/>
  <c r="AB82" i="41"/>
  <c r="AF141" i="41"/>
  <c r="AM49" i="41"/>
  <c r="X143" i="41"/>
  <c r="AK143" i="41"/>
  <c r="AN170" i="41"/>
  <c r="X167" i="41"/>
  <c r="AG167" i="41"/>
  <c r="AH167" i="41"/>
  <c r="AG103" i="41"/>
  <c r="AH66" i="41"/>
  <c r="AD15" i="41"/>
  <c r="AN15" i="41"/>
  <c r="AH15" i="41"/>
  <c r="AH172" i="41"/>
  <c r="AC172" i="41"/>
  <c r="AO110" i="41"/>
  <c r="AH147" i="41"/>
  <c r="AG147" i="41"/>
  <c r="AL81" i="26"/>
  <c r="AH81" i="26"/>
  <c r="X81" i="26"/>
  <c r="AN81" i="26"/>
  <c r="AK81" i="26"/>
  <c r="AL110" i="26"/>
  <c r="AH110" i="26"/>
  <c r="AK110" i="26"/>
  <c r="AO110" i="26"/>
  <c r="AF110" i="26"/>
  <c r="Y27" i="26"/>
  <c r="AH27" i="26"/>
  <c r="AJ27" i="26"/>
  <c r="AB27" i="26"/>
  <c r="AI27" i="26"/>
  <c r="AI20" i="26"/>
  <c r="AN20" i="26"/>
  <c r="AH20" i="26"/>
  <c r="AL20" i="26"/>
  <c r="AD20" i="26"/>
  <c r="AD121" i="26"/>
  <c r="AN121" i="26"/>
  <c r="AI121" i="26"/>
  <c r="AG121" i="26"/>
  <c r="AO121" i="26"/>
  <c r="AH48" i="26"/>
  <c r="Z48" i="26"/>
  <c r="AK48" i="26"/>
  <c r="AL48" i="26"/>
  <c r="Y48" i="26"/>
  <c r="AF33" i="26"/>
  <c r="Z33" i="26"/>
  <c r="AA33" i="26"/>
  <c r="AG33" i="26"/>
  <c r="AM33" i="26"/>
  <c r="AD69" i="26"/>
  <c r="AE69" i="26"/>
  <c r="AH69" i="26"/>
  <c r="AI69" i="26"/>
  <c r="AB76" i="26"/>
  <c r="Z76" i="26"/>
  <c r="AI76" i="26"/>
  <c r="AL76" i="26"/>
  <c r="X76" i="26"/>
  <c r="AM8" i="26"/>
  <c r="W8" i="26"/>
  <c r="AI8" i="26"/>
  <c r="AK8" i="26"/>
  <c r="Y8" i="26"/>
  <c r="AN80" i="25"/>
  <c r="W80" i="25"/>
  <c r="AG80" i="25"/>
  <c r="AF80" i="25"/>
  <c r="AD10" i="26"/>
  <c r="AI10" i="26"/>
  <c r="AJ10" i="26"/>
  <c r="X10" i="26"/>
  <c r="AE10" i="26"/>
  <c r="AK89" i="26"/>
  <c r="AA89" i="26"/>
  <c r="AE89" i="26"/>
  <c r="AI89" i="26"/>
  <c r="AM100" i="26"/>
  <c r="AE100" i="26"/>
  <c r="Z100" i="26"/>
  <c r="AF100" i="26"/>
  <c r="AN100" i="26"/>
  <c r="AI127" i="26"/>
  <c r="W127" i="26"/>
  <c r="AM127" i="26"/>
  <c r="AC127" i="26"/>
  <c r="AF127" i="26"/>
  <c r="AL22" i="26"/>
  <c r="W22" i="26"/>
  <c r="AB22" i="26"/>
  <c r="AC22" i="26"/>
  <c r="AE22" i="26"/>
  <c r="AL79" i="26"/>
  <c r="AG79" i="26"/>
  <c r="Y79" i="26"/>
  <c r="AN79" i="26"/>
  <c r="W79" i="26"/>
  <c r="AK14" i="26"/>
  <c r="AE14" i="26"/>
  <c r="AJ14" i="26"/>
  <c r="Z14" i="26"/>
  <c r="X14" i="26"/>
  <c r="AL106" i="26"/>
  <c r="AJ106" i="26"/>
  <c r="AM106" i="26"/>
  <c r="AD106" i="26"/>
  <c r="AA106" i="26"/>
  <c r="AE101" i="26"/>
  <c r="AC21" i="26"/>
  <c r="AM29" i="26"/>
  <c r="X29" i="26"/>
  <c r="AN29" i="26"/>
  <c r="AH29" i="26"/>
  <c r="Z29" i="26"/>
  <c r="Z34" i="26"/>
  <c r="AA34" i="26"/>
  <c r="X34" i="26"/>
  <c r="W34" i="26"/>
  <c r="AN118" i="26"/>
  <c r="AJ118" i="26"/>
  <c r="AB118" i="26"/>
  <c r="AO118" i="26"/>
  <c r="AH118" i="26"/>
  <c r="AE104" i="25"/>
  <c r="X39" i="26"/>
  <c r="AG39" i="26"/>
  <c r="W39" i="26"/>
  <c r="AC39" i="26"/>
  <c r="AH39" i="26"/>
  <c r="AM131" i="26"/>
  <c r="AA141" i="26"/>
  <c r="AL141" i="26"/>
  <c r="AM141" i="26"/>
  <c r="AB141" i="26"/>
  <c r="AL35" i="26"/>
  <c r="AD35" i="26"/>
  <c r="AJ35" i="26"/>
  <c r="X35" i="26"/>
  <c r="AH98" i="26"/>
  <c r="AA98" i="26"/>
  <c r="AK98" i="26"/>
  <c r="AI98" i="26"/>
  <c r="Z98" i="26"/>
  <c r="AJ144" i="26"/>
  <c r="AG32" i="26"/>
  <c r="AN32" i="26"/>
  <c r="AL32" i="26"/>
  <c r="AE32" i="26"/>
  <c r="AC32" i="26"/>
  <c r="Z73" i="26"/>
  <c r="AJ73" i="26"/>
  <c r="AF73" i="26"/>
  <c r="AH73" i="26"/>
  <c r="AD159" i="25"/>
  <c r="AC139" i="26"/>
  <c r="X139" i="26"/>
  <c r="AB139" i="26"/>
  <c r="Y139" i="26"/>
  <c r="Z139" i="26"/>
  <c r="AD41" i="26"/>
  <c r="AO41" i="26"/>
  <c r="X41" i="26"/>
  <c r="AL41" i="26"/>
  <c r="AB103" i="26"/>
  <c r="AJ103" i="26"/>
  <c r="AH103" i="26"/>
  <c r="AF103" i="26"/>
  <c r="AI147" i="26"/>
  <c r="Y108" i="26"/>
  <c r="AD108" i="26"/>
  <c r="AB154" i="26"/>
  <c r="Z155" i="26"/>
  <c r="AJ155" i="26"/>
  <c r="AA155" i="26"/>
  <c r="AH155" i="26"/>
  <c r="AE97" i="26"/>
  <c r="AB97" i="26"/>
  <c r="AI97" i="26"/>
  <c r="AL97" i="26"/>
  <c r="AA156" i="25"/>
  <c r="Y156" i="25"/>
  <c r="AJ156" i="25"/>
  <c r="AH156" i="25"/>
  <c r="AF156" i="25"/>
  <c r="AN166" i="26"/>
  <c r="AO166" i="26"/>
  <c r="AE166" i="26"/>
  <c r="AM166" i="26"/>
  <c r="AF166" i="26"/>
  <c r="AJ54" i="26"/>
  <c r="AN54" i="26"/>
  <c r="AI54" i="26"/>
  <c r="AB54" i="26"/>
  <c r="Z54" i="26"/>
  <c r="AJ123" i="26"/>
  <c r="AK123" i="26"/>
  <c r="AE123" i="26"/>
  <c r="AB123" i="26"/>
  <c r="X123" i="26"/>
  <c r="AF175" i="26"/>
  <c r="AM175" i="26"/>
  <c r="AI175" i="26"/>
  <c r="AN175" i="26"/>
  <c r="X175" i="26"/>
  <c r="AM163" i="26"/>
  <c r="AD163" i="26"/>
  <c r="AK163" i="26"/>
  <c r="AI60" i="26"/>
  <c r="Y68" i="26"/>
  <c r="AM68" i="26"/>
  <c r="AK68" i="26"/>
  <c r="W68" i="26"/>
  <c r="AG68" i="26"/>
  <c r="AO151" i="26"/>
  <c r="X151" i="26"/>
  <c r="AI151" i="26"/>
  <c r="AF151" i="26"/>
  <c r="AC151" i="26"/>
  <c r="AJ126" i="26"/>
  <c r="AE148" i="26"/>
  <c r="AK148" i="26"/>
  <c r="AJ148" i="26"/>
  <c r="AB148" i="26"/>
  <c r="AE62" i="26"/>
  <c r="AC62" i="26"/>
  <c r="AK62" i="26"/>
  <c r="Z62" i="26"/>
  <c r="AM62" i="26"/>
  <c r="AC85" i="26"/>
  <c r="AE85" i="26"/>
  <c r="AM85" i="26"/>
  <c r="AD85" i="26"/>
  <c r="AN85" i="26"/>
  <c r="AG15" i="26"/>
  <c r="AJ15" i="26"/>
  <c r="AO15" i="26"/>
  <c r="W15" i="26"/>
  <c r="Y15" i="26"/>
  <c r="AF7" i="26"/>
  <c r="AD7" i="26"/>
  <c r="AC7" i="26"/>
  <c r="AM7" i="26"/>
  <c r="AL5" i="26"/>
  <c r="W5" i="26"/>
  <c r="Y5" i="26"/>
  <c r="AD5" i="26"/>
  <c r="X6" i="26"/>
  <c r="AG3" i="26"/>
  <c r="AO3" i="26"/>
  <c r="X3" i="26"/>
  <c r="AI3" i="26"/>
  <c r="AF53" i="26"/>
  <c r="AC53" i="26"/>
  <c r="AM53" i="26"/>
  <c r="AK53" i="26"/>
  <c r="X132" i="26"/>
  <c r="AH132" i="26"/>
  <c r="AL132" i="26"/>
  <c r="AA132" i="26"/>
  <c r="AD132" i="26"/>
  <c r="AA2" i="26"/>
  <c r="AJ2" i="26"/>
  <c r="AC2" i="26"/>
  <c r="AI2" i="26"/>
  <c r="X2" i="26"/>
  <c r="AD78" i="25"/>
  <c r="W78" i="25"/>
  <c r="Y78" i="25"/>
  <c r="AH78" i="25"/>
  <c r="AD31" i="26"/>
  <c r="AK31" i="26"/>
  <c r="W31" i="26"/>
  <c r="AL31" i="26"/>
  <c r="AE31" i="26"/>
  <c r="AF36" i="26"/>
  <c r="AH152" i="42"/>
  <c r="W110" i="42"/>
  <c r="AC110" i="42"/>
  <c r="AG37" i="42"/>
  <c r="AM37" i="42"/>
  <c r="AD37" i="42"/>
  <c r="AN138" i="42"/>
  <c r="W37" i="42"/>
  <c r="AC154" i="42"/>
  <c r="Z129" i="42"/>
  <c r="AH129" i="42"/>
  <c r="AJ129" i="42"/>
  <c r="AA68" i="40"/>
  <c r="W68" i="40"/>
  <c r="AN27" i="42"/>
  <c r="AD75" i="40"/>
  <c r="X120" i="42"/>
  <c r="AK70" i="42"/>
  <c r="AL102" i="42"/>
  <c r="W102" i="42"/>
  <c r="AO53" i="42"/>
  <c r="AC70" i="42"/>
  <c r="Z170" i="42"/>
  <c r="AC170" i="42"/>
  <c r="Z137" i="42"/>
  <c r="AF137" i="42"/>
  <c r="Y88" i="40"/>
  <c r="AJ49" i="42"/>
  <c r="AL49" i="42"/>
  <c r="AK34" i="40"/>
  <c r="AA68" i="42"/>
  <c r="AO49" i="40"/>
  <c r="AO4" i="42"/>
  <c r="AL10" i="42"/>
  <c r="W68" i="42"/>
  <c r="AF78" i="42"/>
  <c r="AL78" i="42"/>
  <c r="AE78" i="42"/>
  <c r="AB18" i="42"/>
  <c r="AN49" i="40"/>
  <c r="AD74" i="42"/>
  <c r="AC74" i="42"/>
  <c r="AL137" i="40"/>
  <c r="AK68" i="42"/>
  <c r="AM4" i="42"/>
  <c r="AF4" i="42"/>
  <c r="Z113" i="42"/>
  <c r="AJ113" i="42"/>
  <c r="AN113" i="42"/>
  <c r="AK30" i="42"/>
  <c r="AL68" i="40"/>
  <c r="AN68" i="42"/>
  <c r="AL137" i="42"/>
  <c r="AF49" i="42"/>
  <c r="X49" i="40"/>
  <c r="AN49" i="42"/>
  <c r="AH10" i="42"/>
  <c r="AI68" i="42"/>
  <c r="AN4" i="42"/>
  <c r="Z34" i="40"/>
  <c r="AJ49" i="40"/>
  <c r="AK137" i="40"/>
  <c r="AF137" i="40"/>
  <c r="AD145" i="42"/>
  <c r="AM109" i="42"/>
  <c r="AB125" i="41"/>
  <c r="AF145" i="42"/>
  <c r="AN145" i="42"/>
  <c r="AE134" i="42"/>
  <c r="AH134" i="42"/>
  <c r="AJ45" i="42"/>
  <c r="AH15" i="42"/>
  <c r="AJ125" i="41"/>
  <c r="AD129" i="42"/>
  <c r="Z27" i="42"/>
  <c r="AF125" i="41"/>
  <c r="AK15" i="42"/>
  <c r="AO15" i="42"/>
  <c r="X56" i="42"/>
  <c r="AH56" i="42"/>
  <c r="AB109" i="42"/>
  <c r="AD15" i="42"/>
  <c r="AM15" i="42"/>
  <c r="AK117" i="42"/>
  <c r="AG120" i="42"/>
  <c r="AO144" i="42"/>
  <c r="AJ117" i="42"/>
  <c r="AB40" i="42"/>
  <c r="AH136" i="42"/>
  <c r="Y136" i="42"/>
  <c r="AJ136" i="42"/>
  <c r="AO7" i="42"/>
  <c r="AM40" i="42"/>
  <c r="AO64" i="42"/>
  <c r="AL64" i="42"/>
  <c r="AM9" i="42"/>
  <c r="AM108" i="42"/>
  <c r="Z108" i="42"/>
  <c r="AK108" i="42"/>
  <c r="AE68" i="40"/>
  <c r="AD68" i="40"/>
  <c r="AI4" i="40"/>
  <c r="AG69" i="40"/>
  <c r="AE69" i="40"/>
  <c r="Z69" i="40"/>
  <c r="AN78" i="40"/>
  <c r="W78" i="40"/>
  <c r="AM78" i="40"/>
  <c r="AE78" i="40"/>
  <c r="AB167" i="40"/>
  <c r="Z167" i="40"/>
  <c r="AI168" i="40"/>
  <c r="AM168" i="40"/>
  <c r="AE168" i="40"/>
  <c r="AN32" i="40"/>
  <c r="AE32" i="40"/>
  <c r="AL5" i="40"/>
  <c r="X5" i="40"/>
  <c r="AM141" i="42"/>
  <c r="AL141" i="42"/>
  <c r="AJ147" i="42"/>
  <c r="AL120" i="42"/>
  <c r="W120" i="42"/>
  <c r="AH165" i="42"/>
  <c r="AE165" i="42"/>
  <c r="AH77" i="40"/>
  <c r="AM77" i="40"/>
  <c r="AO77" i="40"/>
  <c r="AM79" i="40"/>
  <c r="Y79" i="40"/>
  <c r="AO163" i="40"/>
  <c r="AK163" i="40"/>
  <c r="AL163" i="40"/>
  <c r="AC163" i="40"/>
  <c r="Z138" i="40"/>
  <c r="X138" i="40"/>
  <c r="AJ75" i="40"/>
  <c r="AH75" i="40"/>
  <c r="AN75" i="40"/>
  <c r="AD92" i="42"/>
  <c r="AN117" i="42"/>
  <c r="AB117" i="42"/>
  <c r="Z66" i="42"/>
  <c r="Y66" i="42"/>
  <c r="AL66" i="42"/>
  <c r="Z24" i="42"/>
  <c r="AO24" i="42"/>
  <c r="W144" i="42"/>
  <c r="AD144" i="42"/>
  <c r="W106" i="40"/>
  <c r="AB160" i="40"/>
  <c r="Z160" i="40"/>
  <c r="AL21" i="40"/>
  <c r="AJ21" i="40"/>
  <c r="AB32" i="42"/>
  <c r="AI104" i="42"/>
  <c r="Z104" i="42"/>
  <c r="AO46" i="40"/>
  <c r="AN46" i="40"/>
  <c r="AE46" i="40"/>
  <c r="AB153" i="40"/>
  <c r="AI31" i="40"/>
  <c r="AA18" i="40"/>
  <c r="X20" i="40"/>
  <c r="Y20" i="40"/>
  <c r="X144" i="40"/>
  <c r="AE144" i="40"/>
  <c r="AN144" i="40"/>
  <c r="AM86" i="40"/>
  <c r="AK86" i="40"/>
  <c r="AB86" i="40"/>
  <c r="AG86" i="40"/>
  <c r="AM90" i="40"/>
  <c r="AH90" i="40"/>
  <c r="AL90" i="40"/>
  <c r="Y90" i="40"/>
  <c r="AF87" i="40"/>
  <c r="AL87" i="40"/>
  <c r="AB87" i="40"/>
  <c r="AJ65" i="40"/>
  <c r="AA11" i="40"/>
  <c r="Z11" i="40"/>
  <c r="Z93" i="40"/>
  <c r="AJ93" i="40"/>
  <c r="AH36" i="41"/>
  <c r="W36" i="41"/>
  <c r="AB36" i="41"/>
  <c r="W139" i="41"/>
  <c r="AO145" i="41"/>
  <c r="AC17" i="41"/>
  <c r="X17" i="41"/>
  <c r="AM8" i="41"/>
  <c r="AF8" i="41"/>
  <c r="W176" i="41"/>
  <c r="Y176" i="41"/>
  <c r="AF156" i="41"/>
  <c r="AN131" i="41"/>
  <c r="AC131" i="41"/>
  <c r="AH79" i="41"/>
  <c r="AJ122" i="26"/>
  <c r="AM122" i="26"/>
  <c r="AE122" i="26"/>
  <c r="AD122" i="26"/>
  <c r="W122" i="26"/>
  <c r="AC120" i="26"/>
  <c r="AO120" i="26"/>
  <c r="AK120" i="26"/>
  <c r="AI120" i="26"/>
  <c r="AL120" i="26"/>
  <c r="Z177" i="26"/>
  <c r="AO177" i="26"/>
  <c r="X177" i="26"/>
  <c r="AM177" i="26"/>
  <c r="AB177" i="26"/>
  <c r="AI12" i="26"/>
  <c r="AA12" i="26"/>
  <c r="AL12" i="26"/>
  <c r="AB12" i="26"/>
  <c r="AN117" i="26"/>
  <c r="Y117" i="26"/>
  <c r="AB117" i="26"/>
  <c r="AA117" i="26"/>
  <c r="AJ117" i="26"/>
  <c r="X46" i="25"/>
  <c r="AK46" i="25"/>
  <c r="AC46" i="25"/>
  <c r="AN46" i="25"/>
  <c r="AH46" i="25"/>
  <c r="Z72" i="26"/>
  <c r="X72" i="26"/>
  <c r="AO72" i="26"/>
  <c r="AJ72" i="26"/>
  <c r="AE72" i="26"/>
  <c r="AF146" i="26"/>
  <c r="AA146" i="26"/>
  <c r="AI146" i="26"/>
  <c r="AD146" i="26"/>
  <c r="Y130" i="26"/>
  <c r="AH130" i="26"/>
  <c r="AM130" i="26"/>
  <c r="AO130" i="26"/>
  <c r="AE130" i="26"/>
  <c r="Y119" i="26"/>
  <c r="AJ119" i="26"/>
  <c r="AG119" i="26"/>
  <c r="AC119" i="26"/>
  <c r="AI119" i="26"/>
  <c r="Y59" i="25"/>
  <c r="AK59" i="25"/>
  <c r="AN59" i="25"/>
  <c r="X59" i="25"/>
  <c r="AH102" i="40"/>
  <c r="AE102" i="40"/>
  <c r="X102" i="40"/>
  <c r="AA119" i="40"/>
  <c r="AG119" i="40"/>
  <c r="AF119" i="40"/>
  <c r="AE7" i="40"/>
  <c r="AK6" i="40"/>
  <c r="AG173" i="41"/>
  <c r="AA173" i="41"/>
  <c r="AD118" i="41"/>
  <c r="Z47" i="41"/>
  <c r="AJ47" i="41"/>
  <c r="AC47" i="41"/>
  <c r="AC26" i="41"/>
  <c r="AO26" i="41"/>
  <c r="AH83" i="25"/>
  <c r="X83" i="25"/>
  <c r="AI83" i="25"/>
  <c r="AC83" i="25"/>
  <c r="AJ83" i="25"/>
  <c r="AM49" i="25"/>
  <c r="X49" i="25"/>
  <c r="Y49" i="25"/>
  <c r="Z49" i="25"/>
  <c r="AH49" i="25"/>
  <c r="AF109" i="26"/>
  <c r="AO109" i="26"/>
  <c r="X109" i="26"/>
  <c r="AL109" i="26"/>
  <c r="AK109" i="26"/>
  <c r="W9" i="26"/>
  <c r="AG9" i="26"/>
  <c r="AF9" i="26"/>
  <c r="AE9" i="26"/>
  <c r="AK9" i="26"/>
  <c r="AB38" i="26"/>
  <c r="AL38" i="26"/>
  <c r="AG38" i="26"/>
  <c r="AA38" i="26"/>
  <c r="AJ38" i="26"/>
  <c r="AB64" i="25"/>
  <c r="AC64" i="25"/>
  <c r="AF64" i="25"/>
  <c r="Y64" i="25"/>
  <c r="AO64" i="25"/>
  <c r="AE158" i="26"/>
  <c r="AF158" i="26"/>
  <c r="AK158" i="26"/>
  <c r="Y158" i="26"/>
  <c r="AA174" i="26"/>
  <c r="AH174" i="26"/>
  <c r="AC174" i="26"/>
  <c r="W174" i="26"/>
  <c r="Z174" i="26"/>
  <c r="Z134" i="26"/>
  <c r="AD134" i="26"/>
  <c r="Y134" i="26"/>
  <c r="AK134" i="26"/>
  <c r="AG134" i="26"/>
  <c r="AO137" i="26"/>
  <c r="Y137" i="26"/>
  <c r="AI137" i="26"/>
  <c r="AK137" i="26"/>
  <c r="AF137" i="26"/>
  <c r="AB153" i="26"/>
  <c r="AF153" i="26"/>
  <c r="AL153" i="26"/>
  <c r="X153" i="26"/>
  <c r="AA153" i="26"/>
  <c r="AI113" i="26"/>
  <c r="Z113" i="26"/>
  <c r="AK113" i="26"/>
  <c r="AH113" i="26"/>
  <c r="AB113" i="26"/>
  <c r="AM176" i="26"/>
  <c r="AG176" i="26"/>
  <c r="AO176" i="26"/>
  <c r="AF176" i="26"/>
  <c r="AA176" i="26"/>
  <c r="AC171" i="25"/>
  <c r="AK171" i="25"/>
  <c r="AL171" i="25"/>
  <c r="AJ171" i="25"/>
  <c r="Z171" i="25"/>
  <c r="AJ86" i="26"/>
  <c r="AE86" i="26"/>
  <c r="AH86" i="26"/>
  <c r="Y86" i="26"/>
  <c r="AC86" i="26"/>
  <c r="AJ114" i="26"/>
  <c r="W114" i="26"/>
  <c r="AK114" i="26"/>
  <c r="AD114" i="26"/>
  <c r="Y114" i="26"/>
  <c r="AH145" i="26"/>
  <c r="AN145" i="26"/>
  <c r="AJ145" i="26"/>
  <c r="AC145" i="26"/>
  <c r="AK145" i="26"/>
  <c r="AO14" i="40"/>
  <c r="AJ14" i="40"/>
  <c r="X67" i="40"/>
  <c r="AD67" i="40"/>
  <c r="AD150" i="40"/>
  <c r="AL150" i="40"/>
  <c r="AJ107" i="41"/>
  <c r="AB2" i="41"/>
  <c r="AF2" i="41"/>
  <c r="AF18" i="41"/>
  <c r="X18" i="41"/>
  <c r="AL63" i="41"/>
  <c r="AH124" i="26"/>
  <c r="AN124" i="26"/>
  <c r="AO124" i="26"/>
  <c r="AB124" i="26"/>
  <c r="AM124" i="26"/>
  <c r="AL107" i="26"/>
  <c r="Z107" i="26"/>
  <c r="W107" i="26"/>
  <c r="AK107" i="26"/>
  <c r="AE107" i="26"/>
  <c r="AH4" i="26"/>
  <c r="AI4" i="26"/>
  <c r="AF4" i="26"/>
  <c r="X4" i="26"/>
  <c r="AO4" i="26"/>
  <c r="Z116" i="26"/>
  <c r="W116" i="26"/>
  <c r="AF116" i="26"/>
  <c r="AA116" i="26"/>
  <c r="AB116" i="26"/>
  <c r="AD172" i="26"/>
  <c r="AH172" i="26"/>
  <c r="AN172" i="26"/>
  <c r="AM172" i="26"/>
  <c r="AB172" i="26"/>
  <c r="AG55" i="26"/>
  <c r="AO55" i="26"/>
  <c r="Z55" i="26"/>
  <c r="AM55" i="26"/>
  <c r="AL55" i="26"/>
  <c r="AF66" i="26"/>
  <c r="AD66" i="26"/>
  <c r="AM66" i="26"/>
  <c r="AC66" i="26"/>
  <c r="X66" i="26"/>
  <c r="AC58" i="26"/>
  <c r="AM58" i="26"/>
  <c r="AI58" i="26"/>
  <c r="AJ58" i="26"/>
  <c r="AJ165" i="26"/>
  <c r="AC165" i="26"/>
  <c r="X165" i="26"/>
  <c r="AI165" i="26"/>
  <c r="AE165" i="26"/>
  <c r="AC40" i="26"/>
  <c r="AJ40" i="26"/>
  <c r="AA40" i="26"/>
  <c r="AL40" i="26"/>
  <c r="AH40" i="26"/>
  <c r="AJ87" i="26"/>
  <c r="AA87" i="26"/>
  <c r="AF87" i="26"/>
  <c r="AD87" i="26"/>
  <c r="AL108" i="40"/>
  <c r="X111" i="40"/>
  <c r="AF111" i="40"/>
  <c r="AG127" i="40"/>
  <c r="AA127" i="40"/>
  <c r="AA23" i="40"/>
  <c r="AK23" i="40"/>
  <c r="AO143" i="41"/>
  <c r="AI143" i="41"/>
  <c r="AK147" i="41"/>
  <c r="AC81" i="26"/>
  <c r="AE81" i="26"/>
  <c r="Y81" i="26"/>
  <c r="Z81" i="26"/>
  <c r="AB81" i="26"/>
  <c r="AN27" i="26"/>
  <c r="Z27" i="26"/>
  <c r="X27" i="26"/>
  <c r="AO27" i="26"/>
  <c r="AM27" i="26"/>
  <c r="Y20" i="26"/>
  <c r="AG20" i="26"/>
  <c r="AB20" i="26"/>
  <c r="AC20" i="26"/>
  <c r="AE121" i="26"/>
  <c r="Z121" i="26"/>
  <c r="AJ121" i="26"/>
  <c r="X121" i="26"/>
  <c r="AM121" i="26"/>
  <c r="AM69" i="26"/>
  <c r="AJ69" i="26"/>
  <c r="Y69" i="26"/>
  <c r="AG69" i="26"/>
  <c r="AK69" i="26"/>
  <c r="Y76" i="26"/>
  <c r="AC76" i="26"/>
  <c r="AM76" i="26"/>
  <c r="AE76" i="26"/>
  <c r="AF76" i="26"/>
  <c r="AB80" i="25"/>
  <c r="AO80" i="25"/>
  <c r="AD80" i="25"/>
  <c r="X80" i="25"/>
  <c r="Z80" i="25"/>
  <c r="AA10" i="26"/>
  <c r="AK10" i="26"/>
  <c r="AC10" i="26"/>
  <c r="Z10" i="26"/>
  <c r="AO10" i="26"/>
  <c r="AJ89" i="26"/>
  <c r="AD89" i="26"/>
  <c r="AG89" i="26"/>
  <c r="AH89" i="26"/>
  <c r="W89" i="26"/>
  <c r="AI100" i="26"/>
  <c r="W100" i="26"/>
  <c r="AG100" i="26"/>
  <c r="AJ100" i="26"/>
  <c r="AC100" i="26"/>
  <c r="AN127" i="26"/>
  <c r="AJ127" i="26"/>
  <c r="Z127" i="26"/>
  <c r="AB127" i="26"/>
  <c r="AI22" i="26"/>
  <c r="AM22" i="26"/>
  <c r="AG22" i="26"/>
  <c r="AF22" i="26"/>
  <c r="AN22" i="26"/>
  <c r="AA29" i="26"/>
  <c r="AJ29" i="26"/>
  <c r="AG29" i="26"/>
  <c r="AB29" i="26"/>
  <c r="AL29" i="26"/>
  <c r="AK34" i="26"/>
  <c r="AL34" i="26"/>
  <c r="Y34" i="26"/>
  <c r="AH34" i="26"/>
  <c r="AD34" i="26"/>
  <c r="AA118" i="26"/>
  <c r="AM118" i="26"/>
  <c r="Y118" i="26"/>
  <c r="W118" i="26"/>
  <c r="AD118" i="26"/>
  <c r="AF39" i="26"/>
  <c r="Z39" i="26"/>
  <c r="AJ39" i="26"/>
  <c r="AM39" i="26"/>
  <c r="AH141" i="26"/>
  <c r="AE141" i="26"/>
  <c r="AI141" i="26"/>
  <c r="AF141" i="26"/>
  <c r="AC141" i="26"/>
  <c r="AA35" i="26"/>
  <c r="AF35" i="26"/>
  <c r="AI35" i="26"/>
  <c r="AH35" i="26"/>
  <c r="AG35" i="26"/>
  <c r="AL98" i="26"/>
  <c r="AE98" i="26"/>
  <c r="W98" i="26"/>
  <c r="AO98" i="26"/>
  <c r="AD98" i="26"/>
  <c r="W32" i="26"/>
  <c r="AD32" i="26"/>
  <c r="AK32" i="26"/>
  <c r="AB32" i="26"/>
  <c r="Y32" i="26"/>
  <c r="AL73" i="26"/>
  <c r="AI73" i="26"/>
  <c r="AG73" i="26"/>
  <c r="AE73" i="26"/>
  <c r="AM73" i="26"/>
  <c r="AH139" i="26"/>
  <c r="AJ139" i="26"/>
  <c r="AD139" i="26"/>
  <c r="AA139" i="26"/>
  <c r="AL139" i="26"/>
  <c r="AB41" i="26"/>
  <c r="W41" i="26"/>
  <c r="AI41" i="26"/>
  <c r="Z41" i="26"/>
  <c r="AM41" i="26"/>
  <c r="AE103" i="26"/>
  <c r="Y103" i="26"/>
  <c r="AD103" i="26"/>
  <c r="W103" i="26"/>
  <c r="AA103" i="26"/>
  <c r="AI155" i="26"/>
  <c r="X155" i="26"/>
  <c r="AE155" i="26"/>
  <c r="AB155" i="26"/>
  <c r="AF155" i="26"/>
  <c r="Z97" i="26"/>
  <c r="AN97" i="26"/>
  <c r="W97" i="26"/>
  <c r="AO97" i="26"/>
  <c r="AK97" i="26"/>
  <c r="W156" i="25"/>
  <c r="AL156" i="25"/>
  <c r="Z156" i="25"/>
  <c r="AC156" i="25"/>
  <c r="AG166" i="26"/>
  <c r="W166" i="26"/>
  <c r="AA166" i="26"/>
  <c r="X166" i="26"/>
  <c r="X54" i="26"/>
  <c r="AG54" i="26"/>
  <c r="AD54" i="26"/>
  <c r="AE54" i="26"/>
  <c r="AH54" i="26"/>
  <c r="W123" i="26"/>
  <c r="AC123" i="26"/>
  <c r="AF123" i="26"/>
  <c r="Z123" i="26"/>
  <c r="AM123" i="26"/>
  <c r="Y175" i="26"/>
  <c r="AK175" i="26"/>
  <c r="AA175" i="26"/>
  <c r="AH175" i="26"/>
  <c r="AG175" i="26"/>
  <c r="AC68" i="26"/>
  <c r="AE68" i="26"/>
  <c r="AH68" i="26"/>
  <c r="AI68" i="26"/>
  <c r="AA151" i="26"/>
  <c r="AL151" i="26"/>
  <c r="AK151" i="26"/>
  <c r="AE151" i="26"/>
  <c r="AJ151" i="26"/>
  <c r="AC148" i="26"/>
  <c r="Y148" i="26"/>
  <c r="Z148" i="26"/>
  <c r="AL148" i="26"/>
  <c r="AN148" i="26"/>
  <c r="AI62" i="26"/>
  <c r="AH62" i="26"/>
  <c r="AL62" i="26"/>
  <c r="AG62" i="26"/>
  <c r="AA85" i="26"/>
  <c r="AL85" i="26"/>
  <c r="AK85" i="26"/>
  <c r="X85" i="26"/>
  <c r="AL15" i="26"/>
  <c r="AC15" i="26"/>
  <c r="Z15" i="26"/>
  <c r="AM15" i="26"/>
  <c r="X15" i="26"/>
  <c r="AA7" i="26"/>
  <c r="AE7" i="26"/>
  <c r="AN7" i="26"/>
  <c r="AK7" i="26"/>
  <c r="AO7" i="26"/>
  <c r="AK5" i="26"/>
  <c r="X5" i="26"/>
  <c r="AI5" i="26"/>
  <c r="AA5" i="26"/>
  <c r="AB5" i="26"/>
  <c r="AA3" i="26"/>
  <c r="AB3" i="26"/>
  <c r="AJ3" i="26"/>
  <c r="AN3" i="26"/>
  <c r="AC3" i="26"/>
  <c r="AL53" i="26"/>
  <c r="Y53" i="26"/>
  <c r="AO53" i="26"/>
  <c r="X53" i="26"/>
  <c r="AA53" i="26"/>
  <c r="AE132" i="26"/>
  <c r="AB132" i="26"/>
  <c r="AM132" i="26"/>
  <c r="AJ132" i="26"/>
  <c r="AG2" i="26"/>
  <c r="AM2" i="26"/>
  <c r="W2" i="26"/>
  <c r="AD2" i="26"/>
  <c r="AM78" i="25"/>
  <c r="AF78" i="25"/>
  <c r="AK78" i="25"/>
  <c r="AO78" i="25"/>
  <c r="AM31" i="26"/>
  <c r="AF31" i="26"/>
  <c r="AI31" i="26"/>
  <c r="AH31" i="26"/>
  <c r="AC31" i="26"/>
  <c r="AD52" i="27"/>
  <c r="AH103" i="23"/>
  <c r="AJ15" i="28"/>
  <c r="AK93" i="24"/>
  <c r="AB65" i="24"/>
  <c r="AF114" i="24"/>
  <c r="AE101" i="24"/>
  <c r="AH93" i="24"/>
  <c r="AE65" i="24"/>
  <c r="AD101" i="24"/>
  <c r="AG93" i="24"/>
  <c r="AK65" i="24"/>
  <c r="AD114" i="24"/>
  <c r="AG123" i="24"/>
  <c r="AN101" i="24"/>
  <c r="AD93" i="24"/>
  <c r="W65" i="24"/>
  <c r="AI65" i="24"/>
  <c r="Z93" i="24"/>
  <c r="AG65" i="24"/>
  <c r="AK114" i="24"/>
  <c r="AK123" i="24"/>
  <c r="AJ101" i="24"/>
  <c r="Z101" i="24"/>
  <c r="AC140" i="24"/>
  <c r="AO65" i="24"/>
  <c r="AE114" i="24"/>
  <c r="X140" i="24"/>
  <c r="AO101" i="24"/>
  <c r="AK140" i="24"/>
  <c r="X101" i="24"/>
  <c r="AJ140" i="24"/>
  <c r="Y65" i="24"/>
  <c r="AK101" i="24"/>
  <c r="AN140" i="24"/>
  <c r="AG140" i="24"/>
  <c r="X93" i="24"/>
  <c r="Y101" i="24"/>
  <c r="AI3" i="24"/>
  <c r="AI123" i="24"/>
  <c r="X114" i="24"/>
  <c r="Z65" i="24"/>
  <c r="AG114" i="24"/>
  <c r="AC3" i="24"/>
  <c r="AC93" i="24"/>
  <c r="AL140" i="24"/>
  <c r="AA3" i="24"/>
  <c r="X3" i="24"/>
  <c r="X123" i="24"/>
  <c r="AB3" i="24"/>
  <c r="AM114" i="24"/>
  <c r="AH3" i="24"/>
  <c r="AM93" i="24"/>
  <c r="AD3" i="24"/>
  <c r="AF123" i="24"/>
  <c r="AA114" i="24"/>
  <c r="AJ3" i="24"/>
  <c r="AF93" i="24"/>
  <c r="AC123" i="24"/>
  <c r="AH101" i="24"/>
  <c r="AB140" i="24"/>
  <c r="AD140" i="24"/>
  <c r="AE123" i="24"/>
  <c r="AM101" i="24"/>
  <c r="AL101" i="24"/>
  <c r="AA93" i="24"/>
  <c r="W140" i="24"/>
  <c r="Z140" i="24"/>
  <c r="AH65" i="24"/>
  <c r="AL65" i="24"/>
  <c r="Y93" i="24"/>
  <c r="AO140" i="24"/>
  <c r="AJ65" i="24"/>
  <c r="AB93" i="24"/>
  <c r="X83" i="24"/>
  <c r="AD100" i="24"/>
  <c r="AA100" i="24"/>
  <c r="AK3" i="24"/>
  <c r="AE121" i="24"/>
  <c r="AM100" i="24"/>
  <c r="AO3" i="24"/>
  <c r="AM3" i="24"/>
  <c r="AN93" i="24"/>
  <c r="AF65" i="24"/>
  <c r="AA65" i="24"/>
  <c r="AN165" i="24"/>
  <c r="AD72" i="24"/>
  <c r="AH123" i="24"/>
  <c r="AI84" i="24"/>
  <c r="AG101" i="24"/>
  <c r="AI114" i="24"/>
  <c r="AA123" i="24"/>
  <c r="AB57" i="24"/>
  <c r="Z100" i="24"/>
  <c r="AC114" i="24"/>
  <c r="Z114" i="24"/>
  <c r="W121" i="24"/>
  <c r="AE83" i="24"/>
  <c r="AC100" i="24"/>
  <c r="AA83" i="24"/>
  <c r="AB144" i="24"/>
  <c r="W123" i="24"/>
  <c r="Y123" i="24"/>
  <c r="AN84" i="24"/>
  <c r="W3" i="24"/>
  <c r="AI101" i="24"/>
  <c r="AE140" i="24"/>
  <c r="AB123" i="24"/>
  <c r="AB101" i="24"/>
  <c r="W101" i="24"/>
  <c r="AL93" i="24"/>
  <c r="AI140" i="24"/>
  <c r="AD65" i="24"/>
  <c r="AA57" i="24"/>
  <c r="AN65" i="24"/>
  <c r="AF101" i="24"/>
  <c r="AM108" i="24"/>
  <c r="AE93" i="24"/>
  <c r="AK84" i="24"/>
  <c r="AN83" i="24"/>
  <c r="AF83" i="24"/>
  <c r="AA121" i="24"/>
  <c r="X100" i="24"/>
  <c r="AN3" i="24"/>
  <c r="AJ121" i="24"/>
  <c r="AB72" i="24"/>
  <c r="AB100" i="24"/>
  <c r="Z3" i="24"/>
  <c r="AJ165" i="24"/>
  <c r="AJ93" i="24"/>
  <c r="X65" i="24"/>
  <c r="AN57" i="24"/>
  <c r="AJ123" i="24"/>
  <c r="AA72" i="24"/>
  <c r="Z123" i="24"/>
  <c r="AH114" i="24"/>
  <c r="AN123" i="24"/>
  <c r="AD83" i="24"/>
  <c r="AN114" i="24"/>
  <c r="AL114" i="24"/>
  <c r="W114" i="24"/>
  <c r="Y140" i="24"/>
  <c r="Y83" i="24"/>
  <c r="AO114" i="24"/>
  <c r="AN100" i="24"/>
  <c r="AF100" i="24"/>
  <c r="AD123" i="24"/>
  <c r="AF3" i="24"/>
  <c r="AO123" i="24"/>
  <c r="AL3" i="24"/>
  <c r="AE3" i="24"/>
  <c r="AD116" i="24"/>
  <c r="AM157" i="24"/>
  <c r="AL61" i="24"/>
  <c r="AA116" i="24"/>
  <c r="AC116" i="24"/>
  <c r="Z116" i="24"/>
  <c r="AK157" i="24"/>
  <c r="AC157" i="24"/>
  <c r="AB61" i="24"/>
  <c r="AC61" i="24"/>
  <c r="AO25" i="24"/>
  <c r="AI116" i="24"/>
  <c r="W157" i="24"/>
  <c r="W61" i="24"/>
  <c r="AF116" i="24"/>
  <c r="AL116" i="24"/>
  <c r="AJ157" i="24"/>
  <c r="AE61" i="24"/>
  <c r="AH61" i="24"/>
  <c r="W25" i="24"/>
  <c r="Y61" i="24"/>
  <c r="X116" i="24"/>
  <c r="AD157" i="24"/>
  <c r="AI61" i="24"/>
  <c r="AM116" i="24"/>
  <c r="AH116" i="24"/>
  <c r="W116" i="24"/>
  <c r="AF157" i="24"/>
  <c r="AF61" i="24"/>
  <c r="AA61" i="24"/>
  <c r="AO132" i="24"/>
  <c r="AH25" i="24"/>
  <c r="X61" i="24"/>
  <c r="AM25" i="24"/>
  <c r="AA25" i="24"/>
  <c r="Z25" i="24"/>
  <c r="AN157" i="24"/>
  <c r="AK116" i="24"/>
  <c r="AL157" i="24"/>
  <c r="AC25" i="24"/>
  <c r="AF25" i="24"/>
  <c r="AJ61" i="24"/>
  <c r="AD25" i="24"/>
  <c r="Y25" i="24"/>
  <c r="AN25" i="24"/>
  <c r="AN61" i="24"/>
  <c r="AB25" i="24"/>
  <c r="X25" i="24"/>
  <c r="AI25" i="24"/>
  <c r="AM61" i="24"/>
  <c r="AJ25" i="24"/>
  <c r="AG25" i="24"/>
  <c r="AL25" i="24"/>
  <c r="AI132" i="24"/>
  <c r="AJ116" i="24"/>
  <c r="Y116" i="24"/>
  <c r="AL132" i="24"/>
  <c r="Y157" i="24"/>
  <c r="AE157" i="24"/>
  <c r="AD132" i="24"/>
  <c r="X132" i="24"/>
  <c r="AC132" i="24"/>
  <c r="Y132" i="24"/>
  <c r="AA157" i="24"/>
  <c r="AO157" i="24"/>
  <c r="AH132" i="24"/>
  <c r="W132" i="24"/>
  <c r="AK132" i="24"/>
  <c r="AA132" i="24"/>
  <c r="AF132" i="24"/>
  <c r="AI157" i="24"/>
  <c r="AB132" i="24"/>
  <c r="AB116" i="24"/>
  <c r="AN132" i="24"/>
  <c r="Z132" i="24"/>
  <c r="AJ132" i="24"/>
  <c r="AM132" i="24"/>
  <c r="AG157" i="24"/>
  <c r="Z157" i="24"/>
  <c r="AG132" i="24"/>
  <c r="AJ19" i="24"/>
  <c r="AG19" i="24"/>
  <c r="Y19" i="24"/>
  <c r="AK108" i="24"/>
  <c r="AD57" i="24"/>
  <c r="AG108" i="24"/>
  <c r="X57" i="24"/>
  <c r="W57" i="24"/>
  <c r="AB19" i="24"/>
  <c r="AA19" i="24"/>
  <c r="Z19" i="24"/>
  <c r="AL19" i="24"/>
  <c r="AI19" i="24"/>
  <c r="AE108" i="24"/>
  <c r="AC108" i="24"/>
  <c r="Z57" i="24"/>
  <c r="AJ108" i="24"/>
  <c r="Y57" i="24"/>
  <c r="AM19" i="24"/>
  <c r="AC19" i="24"/>
  <c r="AO19" i="24"/>
  <c r="AK19" i="24"/>
  <c r="AJ57" i="24"/>
  <c r="AA108" i="24"/>
  <c r="AE57" i="24"/>
  <c r="AB108" i="24"/>
  <c r="AL57" i="24"/>
  <c r="AI57" i="24"/>
  <c r="AO57" i="24"/>
  <c r="AH57" i="24"/>
  <c r="AL108" i="24"/>
  <c r="X108" i="24"/>
  <c r="AF108" i="24"/>
  <c r="Z108" i="24"/>
  <c r="X19" i="24"/>
  <c r="AD108" i="24"/>
  <c r="AH108" i="24"/>
  <c r="W108" i="24"/>
  <c r="Y108" i="24"/>
  <c r="AE19" i="24"/>
  <c r="AN108" i="24"/>
  <c r="X148" i="19"/>
  <c r="AM140" i="24"/>
  <c r="AE87" i="19"/>
  <c r="AE161" i="19"/>
  <c r="AO38" i="24"/>
  <c r="AL38" i="24"/>
  <c r="AC38" i="24"/>
  <c r="AA140" i="24"/>
  <c r="AF78" i="19"/>
  <c r="AA151" i="19"/>
  <c r="AO160" i="27"/>
  <c r="AJ160" i="27"/>
  <c r="AE143" i="24"/>
  <c r="Y89" i="19"/>
  <c r="AF143" i="24"/>
  <c r="AJ172" i="27"/>
  <c r="AH143" i="24"/>
  <c r="AN143" i="24"/>
  <c r="AG143" i="24"/>
  <c r="AD143" i="24"/>
  <c r="AO143" i="24"/>
  <c r="W143" i="24"/>
  <c r="AM143" i="24"/>
  <c r="AA143" i="24"/>
  <c r="AB160" i="27"/>
  <c r="AN160" i="27"/>
  <c r="Y20" i="27"/>
  <c r="Y160" i="27"/>
  <c r="AK20" i="27"/>
  <c r="W160" i="27"/>
  <c r="AJ20" i="27"/>
  <c r="AO80" i="27"/>
  <c r="Y80" i="27"/>
  <c r="AF80" i="27"/>
  <c r="AJ80" i="27"/>
  <c r="AH160" i="27"/>
  <c r="AE9" i="27"/>
  <c r="AC160" i="27"/>
  <c r="AG160" i="27"/>
  <c r="AG105" i="27"/>
  <c r="AA160" i="27"/>
  <c r="Z20" i="27"/>
  <c r="AK160" i="27"/>
  <c r="Z160" i="27"/>
  <c r="AI160" i="27"/>
  <c r="AJ168" i="27"/>
  <c r="W168" i="27"/>
  <c r="AE168" i="27"/>
  <c r="AC57" i="19"/>
  <c r="AK57" i="19"/>
  <c r="Z175" i="24"/>
  <c r="Z14" i="24"/>
  <c r="AH14" i="24"/>
  <c r="AL105" i="27"/>
  <c r="AG20" i="27"/>
  <c r="AN80" i="27"/>
  <c r="AH20" i="27"/>
  <c r="AK80" i="27"/>
  <c r="AB80" i="27"/>
  <c r="AC20" i="27"/>
  <c r="AM80" i="27"/>
  <c r="AE160" i="27"/>
  <c r="AE20" i="27"/>
  <c r="AE80" i="27"/>
  <c r="AO20" i="27"/>
  <c r="AC80" i="27"/>
  <c r="X80" i="27"/>
  <c r="AI20" i="27"/>
  <c r="AH80" i="27"/>
  <c r="AN20" i="27"/>
  <c r="AB20" i="27"/>
  <c r="AF160" i="27"/>
  <c r="AA20" i="27"/>
  <c r="Z80" i="27"/>
  <c r="Z105" i="27"/>
  <c r="AD20" i="27"/>
  <c r="AG80" i="27"/>
  <c r="AD105" i="27"/>
  <c r="AL20" i="27"/>
  <c r="AA80" i="27"/>
  <c r="AI80" i="27"/>
  <c r="AH91" i="24"/>
  <c r="X91" i="24"/>
  <c r="AF168" i="27"/>
  <c r="Z9" i="27"/>
  <c r="AI168" i="27"/>
  <c r="AG9" i="27"/>
  <c r="AK168" i="27"/>
  <c r="AK9" i="27"/>
  <c r="AD168" i="27"/>
  <c r="AL168" i="27"/>
  <c r="AO168" i="27"/>
  <c r="AB168" i="27"/>
  <c r="X168" i="27"/>
  <c r="AA168" i="27"/>
  <c r="Z168" i="27"/>
  <c r="Y168" i="27"/>
  <c r="AM168" i="27"/>
  <c r="Z143" i="24"/>
  <c r="X160" i="27"/>
  <c r="AM160" i="27"/>
  <c r="Y14" i="24"/>
  <c r="W62" i="24"/>
  <c r="AI172" i="27"/>
  <c r="AC105" i="27"/>
  <c r="AM9" i="27"/>
  <c r="AB9" i="27"/>
  <c r="X105" i="27"/>
  <c r="AO9" i="27"/>
  <c r="AO105" i="27"/>
  <c r="AA9" i="27"/>
  <c r="AH168" i="27"/>
  <c r="AN62" i="24"/>
  <c r="AK172" i="27"/>
  <c r="AM172" i="27"/>
  <c r="Y105" i="27"/>
  <c r="AL9" i="27"/>
  <c r="AM105" i="27"/>
  <c r="X9" i="27"/>
  <c r="AI105" i="27"/>
  <c r="AJ9" i="27"/>
  <c r="AN9" i="27"/>
  <c r="AK105" i="27"/>
  <c r="AD80" i="27"/>
  <c r="AL160" i="27"/>
  <c r="AB143" i="24"/>
  <c r="AC172" i="27"/>
  <c r="W172" i="27"/>
  <c r="AJ105" i="27"/>
  <c r="AF9" i="27"/>
  <c r="AH105" i="27"/>
  <c r="W105" i="27"/>
  <c r="Y9" i="27"/>
  <c r="AF105" i="27"/>
  <c r="AB105" i="27"/>
  <c r="AI9" i="27"/>
  <c r="AH9" i="27"/>
  <c r="AA105" i="27"/>
  <c r="AL80" i="27"/>
  <c r="AC143" i="24"/>
  <c r="AG133" i="19"/>
  <c r="AC9" i="27"/>
  <c r="AN105" i="27"/>
  <c r="AG168" i="27"/>
  <c r="AC168" i="27"/>
  <c r="Y143" i="24"/>
  <c r="AD9" i="27"/>
  <c r="AF20" i="27"/>
  <c r="X20" i="27"/>
  <c r="AK143" i="24"/>
  <c r="X143" i="24"/>
  <c r="AL143" i="24"/>
  <c r="AL175" i="24"/>
  <c r="AK91" i="24"/>
  <c r="AA172" i="27"/>
  <c r="AN175" i="24"/>
  <c r="Y175" i="24"/>
  <c r="AM91" i="24"/>
  <c r="Y172" i="27"/>
  <c r="AA91" i="27"/>
  <c r="AG128" i="24"/>
  <c r="AF98" i="24"/>
  <c r="AE154" i="27"/>
  <c r="Y128" i="24"/>
  <c r="W58" i="27"/>
  <c r="AF26" i="24"/>
  <c r="Y44" i="27"/>
  <c r="AH45" i="27"/>
  <c r="AD164" i="21"/>
  <c r="AK26" i="24"/>
  <c r="AI142" i="27"/>
  <c r="AD26" i="24"/>
  <c r="AM164" i="21"/>
  <c r="Y176" i="27"/>
  <c r="AG44" i="27"/>
  <c r="W44" i="27"/>
  <c r="AH91" i="19"/>
  <c r="Z73" i="27"/>
  <c r="AA44" i="27"/>
  <c r="AC63" i="19"/>
  <c r="AF141" i="19"/>
  <c r="AD177" i="19"/>
  <c r="AB121" i="19"/>
  <c r="Y144" i="21"/>
  <c r="AE164" i="21"/>
  <c r="Z164" i="21"/>
  <c r="AN164" i="21"/>
  <c r="W92" i="27"/>
  <c r="AM174" i="27"/>
  <c r="AE131" i="27"/>
  <c r="Y100" i="27"/>
  <c r="AC171" i="27"/>
  <c r="AB159" i="27"/>
  <c r="AK75" i="27"/>
  <c r="AD119" i="27"/>
  <c r="AN145" i="27"/>
  <c r="AK27" i="21"/>
  <c r="AG144" i="21"/>
  <c r="AI164" i="21"/>
  <c r="Y164" i="21"/>
  <c r="X161" i="27"/>
  <c r="AO63" i="19"/>
  <c r="AI144" i="21"/>
  <c r="AC164" i="21"/>
  <c r="AF164" i="21"/>
  <c r="AH164" i="21"/>
  <c r="AC131" i="27"/>
  <c r="AK127" i="27"/>
  <c r="Z17" i="27"/>
  <c r="X14" i="24"/>
  <c r="AL25" i="27"/>
  <c r="AO141" i="21"/>
  <c r="AD74" i="27"/>
  <c r="AJ145" i="24"/>
  <c r="AN106" i="27"/>
  <c r="AG25" i="27"/>
  <c r="AN91" i="27"/>
  <c r="AK91" i="27"/>
  <c r="Y64" i="24"/>
  <c r="W59" i="24"/>
  <c r="W101" i="27"/>
  <c r="W106" i="27"/>
  <c r="AM161" i="27"/>
  <c r="AA161" i="27"/>
  <c r="AN25" i="27"/>
  <c r="AD91" i="27"/>
  <c r="AJ62" i="24"/>
  <c r="AI62" i="24"/>
  <c r="Y27" i="21"/>
  <c r="Z8" i="24"/>
  <c r="AN101" i="27"/>
  <c r="AF176" i="27"/>
  <c r="AM44" i="27"/>
  <c r="AJ44" i="27"/>
  <c r="AL142" i="27"/>
  <c r="AE171" i="24"/>
  <c r="AJ161" i="27"/>
  <c r="AD161" i="27"/>
  <c r="X25" i="27"/>
  <c r="AN172" i="27"/>
  <c r="Z62" i="24"/>
  <c r="AM122" i="27"/>
  <c r="AM61" i="27"/>
  <c r="X13" i="27"/>
  <c r="AF27" i="27"/>
  <c r="AE73" i="27"/>
  <c r="AE59" i="27"/>
  <c r="AC110" i="27"/>
  <c r="AH106" i="27"/>
  <c r="AD172" i="27"/>
  <c r="AO172" i="27"/>
  <c r="Z172" i="27"/>
  <c r="AD62" i="24"/>
  <c r="AC62" i="24"/>
  <c r="AB62" i="24"/>
  <c r="Y26" i="24"/>
  <c r="AL49" i="21"/>
  <c r="AI49" i="21"/>
  <c r="Y72" i="21"/>
  <c r="AH62" i="24"/>
  <c r="AK40" i="19"/>
  <c r="AD96" i="27"/>
  <c r="AI89" i="27"/>
  <c r="Z159" i="27"/>
  <c r="X176" i="27"/>
  <c r="Z109" i="27"/>
  <c r="AO73" i="27"/>
  <c r="AH126" i="27"/>
  <c r="AM74" i="27"/>
  <c r="AE45" i="27"/>
  <c r="Z90" i="27"/>
  <c r="AF172" i="27"/>
  <c r="AE172" i="27"/>
  <c r="AG172" i="27"/>
  <c r="AG62" i="24"/>
  <c r="AA62" i="24"/>
  <c r="AK62" i="24"/>
  <c r="AA26" i="24"/>
  <c r="AJ26" i="24"/>
  <c r="AC26" i="24"/>
  <c r="AB57" i="19"/>
  <c r="AO4" i="21"/>
  <c r="AJ151" i="19"/>
  <c r="AI28" i="19"/>
  <c r="AM6" i="19"/>
  <c r="Y40" i="19"/>
  <c r="AN146" i="19"/>
  <c r="AG3" i="19"/>
  <c r="W13" i="27"/>
  <c r="X75" i="27"/>
  <c r="AA123" i="27"/>
  <c r="AE98" i="24"/>
  <c r="Z98" i="24"/>
  <c r="AG98" i="24"/>
  <c r="AE106" i="21"/>
  <c r="AC76" i="21"/>
  <c r="AD172" i="65"/>
  <c r="AI35" i="27"/>
  <c r="X92" i="27"/>
  <c r="Y154" i="27"/>
  <c r="AJ174" i="27"/>
  <c r="AB151" i="27"/>
  <c r="AJ171" i="27"/>
  <c r="W38" i="27"/>
  <c r="AO82" i="24"/>
  <c r="AA8" i="24"/>
  <c r="AN13" i="27"/>
  <c r="AJ75" i="27"/>
  <c r="AB123" i="27"/>
  <c r="AC27" i="27"/>
  <c r="AN4" i="27"/>
  <c r="AA101" i="27"/>
  <c r="AC176" i="27"/>
  <c r="AE127" i="27"/>
  <c r="AK73" i="27"/>
  <c r="AD73" i="27"/>
  <c r="AA119" i="27"/>
  <c r="AK84" i="27"/>
  <c r="X45" i="27"/>
  <c r="AN110" i="27"/>
  <c r="AD90" i="27"/>
  <c r="AL98" i="24"/>
  <c r="AE29" i="27"/>
  <c r="Z35" i="27"/>
  <c r="AG110" i="27"/>
  <c r="AB98" i="24"/>
  <c r="W98" i="24"/>
  <c r="AJ89" i="19"/>
  <c r="AC10" i="21"/>
  <c r="AB17" i="21"/>
  <c r="AJ118" i="19"/>
  <c r="AA158" i="21"/>
  <c r="AK16" i="19"/>
  <c r="AM83" i="21"/>
  <c r="AE35" i="27"/>
  <c r="AM92" i="27"/>
  <c r="AC154" i="27"/>
  <c r="AF174" i="27"/>
  <c r="AH94" i="27"/>
  <c r="AB13" i="27"/>
  <c r="AO75" i="27"/>
  <c r="AJ123" i="27"/>
  <c r="AB27" i="27"/>
  <c r="AN124" i="27"/>
  <c r="AC101" i="27"/>
  <c r="AB101" i="27"/>
  <c r="AA73" i="27"/>
  <c r="AF56" i="27"/>
  <c r="AF119" i="27"/>
  <c r="Z110" i="27"/>
  <c r="AA90" i="27"/>
  <c r="AN57" i="19"/>
  <c r="AM43" i="21"/>
  <c r="AM86" i="19"/>
  <c r="AH86" i="19"/>
  <c r="AE4" i="21"/>
  <c r="X46" i="21"/>
  <c r="AI46" i="21"/>
  <c r="AO172" i="65"/>
  <c r="AD28" i="27"/>
  <c r="AB122" i="27"/>
  <c r="AM151" i="27"/>
  <c r="Y171" i="27"/>
  <c r="AN159" i="27"/>
  <c r="AM8" i="24"/>
  <c r="AC8" i="24"/>
  <c r="AO13" i="27"/>
  <c r="Y13" i="27"/>
  <c r="W75" i="27"/>
  <c r="AE75" i="27"/>
  <c r="AN123" i="27"/>
  <c r="AI123" i="27"/>
  <c r="AA27" i="27"/>
  <c r="AJ27" i="27"/>
  <c r="AB124" i="27"/>
  <c r="AO4" i="27"/>
  <c r="AI101" i="27"/>
  <c r="X101" i="27"/>
  <c r="AO101" i="27"/>
  <c r="AL132" i="27"/>
  <c r="AL109" i="27"/>
  <c r="AC56" i="27"/>
  <c r="AO119" i="27"/>
  <c r="AH119" i="27"/>
  <c r="X119" i="27"/>
  <c r="AD84" i="27"/>
  <c r="AN84" i="27"/>
  <c r="AM58" i="27"/>
  <c r="AI164" i="27"/>
  <c r="Y110" i="27"/>
  <c r="AH90" i="27"/>
  <c r="AE90" i="27"/>
  <c r="AO14" i="24"/>
  <c r="AD14" i="24"/>
  <c r="AN14" i="24"/>
  <c r="AG14" i="24"/>
  <c r="AJ64" i="24"/>
  <c r="AM64" i="24"/>
  <c r="AH64" i="24"/>
  <c r="AF26" i="21"/>
  <c r="AF57" i="19"/>
  <c r="AG57" i="19"/>
  <c r="AI90" i="19"/>
  <c r="AD11" i="21"/>
  <c r="W43" i="21"/>
  <c r="AH107" i="19"/>
  <c r="AH39" i="21"/>
  <c r="AK68" i="19"/>
  <c r="AB109" i="19"/>
  <c r="AO158" i="21"/>
  <c r="AM133" i="65"/>
  <c r="AD146" i="21"/>
  <c r="AI111" i="21"/>
  <c r="AF28" i="27"/>
  <c r="AE151" i="27"/>
  <c r="AG62" i="27"/>
  <c r="W57" i="27"/>
  <c r="AH11" i="27"/>
  <c r="W109" i="27"/>
  <c r="AE119" i="27"/>
  <c r="AG119" i="27"/>
  <c r="AN119" i="27"/>
  <c r="AI84" i="27"/>
  <c r="AO84" i="27"/>
  <c r="AN58" i="27"/>
  <c r="AC58" i="27"/>
  <c r="AJ164" i="27"/>
  <c r="AL14" i="24"/>
  <c r="AK14" i="24"/>
  <c r="AM14" i="24"/>
  <c r="AF14" i="24"/>
  <c r="X172" i="27"/>
  <c r="AH172" i="27"/>
  <c r="AL172" i="27"/>
  <c r="AO62" i="24"/>
  <c r="AE62" i="24"/>
  <c r="X62" i="24"/>
  <c r="AF62" i="24"/>
  <c r="AM62" i="24"/>
  <c r="AD98" i="24"/>
  <c r="AI98" i="24"/>
  <c r="AO98" i="24"/>
  <c r="AK98" i="24"/>
  <c r="AC98" i="24"/>
  <c r="AM98" i="24"/>
  <c r="AJ98" i="24"/>
  <c r="AA98" i="24"/>
  <c r="Y98" i="24"/>
  <c r="AH98" i="24"/>
  <c r="W26" i="24"/>
  <c r="AM26" i="24"/>
  <c r="AB26" i="24"/>
  <c r="Z26" i="24"/>
  <c r="AN26" i="24"/>
  <c r="AI26" i="24"/>
  <c r="AL26" i="24"/>
  <c r="X26" i="24"/>
  <c r="AH26" i="24"/>
  <c r="AI26" i="21"/>
  <c r="AK90" i="19"/>
  <c r="AK107" i="19"/>
  <c r="AN28" i="21"/>
  <c r="AO124" i="19"/>
  <c r="AC4" i="21"/>
  <c r="AL4" i="21"/>
  <c r="AE68" i="19"/>
  <c r="AN109" i="19"/>
  <c r="AC117" i="19"/>
  <c r="AH75" i="21"/>
  <c r="Z158" i="21"/>
  <c r="AL106" i="21"/>
  <c r="AO72" i="21"/>
  <c r="AM146" i="21"/>
  <c r="AH83" i="21"/>
  <c r="AD92" i="21"/>
  <c r="AJ28" i="27"/>
  <c r="AO122" i="27"/>
  <c r="AK151" i="27"/>
  <c r="AI62" i="27"/>
  <c r="AD98" i="27"/>
  <c r="AI111" i="27"/>
  <c r="AG171" i="27"/>
  <c r="W159" i="27"/>
  <c r="AM57" i="27"/>
  <c r="AK8" i="24"/>
  <c r="AA13" i="27"/>
  <c r="AL13" i="27"/>
  <c r="AG75" i="27"/>
  <c r="AB75" i="27"/>
  <c r="W123" i="27"/>
  <c r="AG123" i="27"/>
  <c r="X27" i="27"/>
  <c r="AL27" i="27"/>
  <c r="AA124" i="27"/>
  <c r="AL4" i="27"/>
  <c r="AF101" i="27"/>
  <c r="AJ101" i="27"/>
  <c r="AL101" i="27"/>
  <c r="AG11" i="27"/>
  <c r="AB109" i="27"/>
  <c r="AB119" i="27"/>
  <c r="AC119" i="27"/>
  <c r="AL119" i="27"/>
  <c r="AK119" i="27"/>
  <c r="AJ84" i="27"/>
  <c r="AC84" i="27"/>
  <c r="AD58" i="27"/>
  <c r="Y58" i="27"/>
  <c r="AC164" i="27"/>
  <c r="AG90" i="27"/>
  <c r="AA14" i="24"/>
  <c r="AC14" i="24"/>
  <c r="Y62" i="24"/>
  <c r="AE26" i="24"/>
  <c r="AG26" i="24"/>
  <c r="AM3" i="21"/>
  <c r="AL89" i="19"/>
  <c r="AM118" i="19"/>
  <c r="AF118" i="19"/>
  <c r="AD118" i="19"/>
  <c r="AH118" i="19"/>
  <c r="X149" i="19"/>
  <c r="W3" i="19"/>
  <c r="X25" i="19"/>
  <c r="AE40" i="19"/>
  <c r="X76" i="21"/>
  <c r="AB76" i="21"/>
  <c r="AG31" i="19"/>
  <c r="AL14" i="19"/>
  <c r="AG87" i="27"/>
  <c r="Y51" i="27"/>
  <c r="X131" i="27"/>
  <c r="Y89" i="27"/>
  <c r="AG94" i="27"/>
  <c r="AC40" i="27"/>
  <c r="AE57" i="27"/>
  <c r="Y81" i="24"/>
  <c r="AB4" i="27"/>
  <c r="W176" i="27"/>
  <c r="AD176" i="27"/>
  <c r="AJ56" i="27"/>
  <c r="AO126" i="27"/>
  <c r="Z59" i="27"/>
  <c r="AB84" i="27"/>
  <c r="AL84" i="27"/>
  <c r="AM84" i="27"/>
  <c r="AL44" i="27"/>
  <c r="AC44" i="27"/>
  <c r="AD44" i="27"/>
  <c r="X44" i="27"/>
  <c r="AG145" i="27"/>
  <c r="AM164" i="27"/>
  <c r="AO142" i="27"/>
  <c r="AJ142" i="27"/>
  <c r="AJ45" i="27"/>
  <c r="AF174" i="24"/>
  <c r="Y161" i="27"/>
  <c r="Z25" i="27"/>
  <c r="Z91" i="27"/>
  <c r="AK162" i="24"/>
  <c r="X5" i="21"/>
  <c r="AF173" i="19"/>
  <c r="AD111" i="19"/>
  <c r="AG66" i="19"/>
  <c r="AG149" i="19"/>
  <c r="AM75" i="21"/>
  <c r="AJ3" i="19"/>
  <c r="AI25" i="19"/>
  <c r="AE170" i="21"/>
  <c r="AH40" i="19"/>
  <c r="AF156" i="21"/>
  <c r="AN76" i="21"/>
  <c r="AK76" i="21"/>
  <c r="X14" i="19"/>
  <c r="X10" i="19"/>
  <c r="AN47" i="19"/>
  <c r="AF87" i="27"/>
  <c r="AJ51" i="27"/>
  <c r="AC28" i="27"/>
  <c r="AB125" i="27"/>
  <c r="AI79" i="27"/>
  <c r="AC35" i="27"/>
  <c r="AF156" i="27"/>
  <c r="AD122" i="27"/>
  <c r="Y81" i="27"/>
  <c r="AB92" i="27"/>
  <c r="AM131" i="27"/>
  <c r="AA103" i="27"/>
  <c r="AL55" i="24"/>
  <c r="AO33" i="27"/>
  <c r="AB89" i="27"/>
  <c r="AA94" i="27"/>
  <c r="Y169" i="27"/>
  <c r="AJ40" i="27"/>
  <c r="AO78" i="27"/>
  <c r="AI57" i="27"/>
  <c r="AB57" i="27"/>
  <c r="W81" i="24"/>
  <c r="AE152" i="24"/>
  <c r="AF4" i="27"/>
  <c r="AG101" i="27"/>
  <c r="AK176" i="27"/>
  <c r="AB176" i="27"/>
  <c r="AB127" i="27"/>
  <c r="AO11" i="27"/>
  <c r="W132" i="27"/>
  <c r="AH56" i="27"/>
  <c r="AM56" i="27"/>
  <c r="Z126" i="27"/>
  <c r="AC59" i="27"/>
  <c r="X84" i="27"/>
  <c r="AH84" i="27"/>
  <c r="AA84" i="27"/>
  <c r="AF84" i="27"/>
  <c r="Z44" i="27"/>
  <c r="AF44" i="27"/>
  <c r="AI44" i="27"/>
  <c r="AN44" i="27"/>
  <c r="AF145" i="27"/>
  <c r="AB164" i="27"/>
  <c r="Z142" i="27"/>
  <c r="W142" i="27"/>
  <c r="AF45" i="27"/>
  <c r="AG45" i="27"/>
  <c r="AK174" i="24"/>
  <c r="AJ25" i="27"/>
  <c r="AH50" i="19"/>
  <c r="AD149" i="21"/>
  <c r="Y169" i="21"/>
  <c r="AE126" i="21"/>
  <c r="AH76" i="21"/>
  <c r="Z76" i="21"/>
  <c r="AI47" i="65"/>
  <c r="AM153" i="65"/>
  <c r="AA162" i="65"/>
  <c r="X30" i="19"/>
  <c r="AK47" i="19"/>
  <c r="W46" i="27"/>
  <c r="AC81" i="27"/>
  <c r="AB107" i="27"/>
  <c r="Z10" i="27"/>
  <c r="AB33" i="27"/>
  <c r="AG77" i="27"/>
  <c r="AA55" i="27"/>
  <c r="AJ89" i="27"/>
  <c r="AO94" i="27"/>
  <c r="X169" i="27"/>
  <c r="Y164" i="19"/>
  <c r="W21" i="21"/>
  <c r="AA141" i="19"/>
  <c r="AF158" i="21"/>
  <c r="AJ158" i="21"/>
  <c r="AM3" i="19"/>
  <c r="AE133" i="65"/>
  <c r="X141" i="21"/>
  <c r="AO40" i="19"/>
  <c r="AG40" i="19"/>
  <c r="AL103" i="19"/>
  <c r="AL147" i="19"/>
  <c r="AD164" i="19"/>
  <c r="X21" i="21"/>
  <c r="AJ141" i="19"/>
  <c r="AC141" i="19"/>
  <c r="AM170" i="19"/>
  <c r="AD54" i="19"/>
  <c r="AJ23" i="21"/>
  <c r="AI151" i="19"/>
  <c r="AN158" i="21"/>
  <c r="AI158" i="21"/>
  <c r="AF3" i="19"/>
  <c r="AG87" i="21"/>
  <c r="AK25" i="65"/>
  <c r="AC133" i="65"/>
  <c r="AF81" i="21"/>
  <c r="AN170" i="21"/>
  <c r="AE141" i="21"/>
  <c r="AI101" i="65"/>
  <c r="AL40" i="19"/>
  <c r="AD40" i="19"/>
  <c r="AM157" i="21"/>
  <c r="AK133" i="65"/>
  <c r="AN133" i="65"/>
  <c r="X23" i="19"/>
  <c r="AI60" i="65"/>
  <c r="AI16" i="24"/>
  <c r="AJ100" i="27"/>
  <c r="AI169" i="27"/>
  <c r="AF82" i="24"/>
  <c r="AH8" i="24"/>
  <c r="AJ8" i="24"/>
  <c r="AI2" i="27"/>
  <c r="AD2" i="27"/>
  <c r="AG18" i="27"/>
  <c r="AM91" i="27"/>
  <c r="AJ162" i="24"/>
  <c r="Y146" i="21"/>
  <c r="AH60" i="65"/>
  <c r="AL9" i="19"/>
  <c r="AJ147" i="21"/>
  <c r="Z10" i="19"/>
  <c r="AH92" i="21"/>
  <c r="AB47" i="19"/>
  <c r="Y79" i="27"/>
  <c r="AK158" i="27"/>
  <c r="AF81" i="27"/>
  <c r="AD154" i="27"/>
  <c r="X174" i="27"/>
  <c r="AC174" i="27"/>
  <c r="Y151" i="27"/>
  <c r="AO151" i="27"/>
  <c r="X151" i="27"/>
  <c r="AJ131" i="27"/>
  <c r="AK131" i="27"/>
  <c r="Z128" i="24"/>
  <c r="Z105" i="24"/>
  <c r="Y103" i="27"/>
  <c r="AM32" i="27"/>
  <c r="Z7" i="27"/>
  <c r="AL62" i="27"/>
  <c r="AG48" i="27"/>
  <c r="AF10" i="27"/>
  <c r="AE16" i="24"/>
  <c r="AL88" i="24"/>
  <c r="AI55" i="24"/>
  <c r="AF88" i="27"/>
  <c r="AJ2" i="27"/>
  <c r="W124" i="27"/>
  <c r="W4" i="27"/>
  <c r="AM4" i="27"/>
  <c r="AG4" i="27"/>
  <c r="AD101" i="27"/>
  <c r="AO18" i="27"/>
  <c r="AC11" i="27"/>
  <c r="AD109" i="27"/>
  <c r="Y109" i="27"/>
  <c r="AC73" i="27"/>
  <c r="AF73" i="27"/>
  <c r="AL73" i="27"/>
  <c r="X56" i="27"/>
  <c r="Z56" i="27"/>
  <c r="AG59" i="27"/>
  <c r="AI74" i="27"/>
  <c r="AE22" i="27"/>
  <c r="Y119" i="27"/>
  <c r="Z119" i="27"/>
  <c r="AJ119" i="27"/>
  <c r="AM119" i="27"/>
  <c r="W119" i="27"/>
  <c r="Y84" i="27"/>
  <c r="W84" i="27"/>
  <c r="AG84" i="27"/>
  <c r="AE84" i="27"/>
  <c r="AH44" i="27"/>
  <c r="AE44" i="27"/>
  <c r="AB44" i="27"/>
  <c r="AO44" i="27"/>
  <c r="AA145" i="27"/>
  <c r="AJ58" i="27"/>
  <c r="AH58" i="27"/>
  <c r="AK58" i="27"/>
  <c r="X164" i="27"/>
  <c r="AO164" i="27"/>
  <c r="AH142" i="27"/>
  <c r="AD142" i="27"/>
  <c r="AE142" i="27"/>
  <c r="AK45" i="27"/>
  <c r="AN45" i="27"/>
  <c r="AB45" i="27"/>
  <c r="AK110" i="27"/>
  <c r="AF110" i="27"/>
  <c r="AL90" i="27"/>
  <c r="W90" i="27"/>
  <c r="AC90" i="27"/>
  <c r="Y145" i="24"/>
  <c r="AC174" i="24"/>
  <c r="AG162" i="24"/>
  <c r="AD34" i="19"/>
  <c r="AE152" i="21"/>
  <c r="AI100" i="27"/>
  <c r="AJ116" i="27"/>
  <c r="AN169" i="27"/>
  <c r="AB88" i="27"/>
  <c r="AN8" i="24"/>
  <c r="AM2" i="27"/>
  <c r="AF124" i="27"/>
  <c r="AD124" i="27"/>
  <c r="AJ4" i="27"/>
  <c r="X4" i="27"/>
  <c r="Y4" i="27"/>
  <c r="AA18" i="27"/>
  <c r="AE153" i="27"/>
  <c r="AC109" i="27"/>
  <c r="AO109" i="27"/>
  <c r="AE56" i="27"/>
  <c r="AO56" i="27"/>
  <c r="AK59" i="27"/>
  <c r="AO59" i="27"/>
  <c r="AA74" i="27"/>
  <c r="AD22" i="27"/>
  <c r="AH145" i="27"/>
  <c r="AL164" i="27"/>
  <c r="Y164" i="27"/>
  <c r="AB110" i="27"/>
  <c r="AI110" i="27"/>
  <c r="AE91" i="24"/>
  <c r="X60" i="65"/>
  <c r="AK125" i="65"/>
  <c r="AM162" i="65"/>
  <c r="Y47" i="19"/>
  <c r="AH143" i="27"/>
  <c r="Z140" i="27"/>
  <c r="AD81" i="27"/>
  <c r="AM154" i="27"/>
  <c r="AH154" i="27"/>
  <c r="W174" i="27"/>
  <c r="AB174" i="27"/>
  <c r="AC151" i="27"/>
  <c r="AG151" i="27"/>
  <c r="AB131" i="27"/>
  <c r="AH131" i="27"/>
  <c r="Z131" i="27"/>
  <c r="AK128" i="24"/>
  <c r="W23" i="24"/>
  <c r="AF63" i="24"/>
  <c r="AD62" i="27"/>
  <c r="W107" i="27"/>
  <c r="AN16" i="24"/>
  <c r="AG55" i="24"/>
  <c r="Y91" i="27"/>
  <c r="AF162" i="24"/>
  <c r="W47" i="65"/>
  <c r="AK60" i="65"/>
  <c r="AD60" i="65"/>
  <c r="AE86" i="65"/>
  <c r="AE125" i="65"/>
  <c r="AG162" i="65"/>
  <c r="AG14" i="19"/>
  <c r="AL83" i="21"/>
  <c r="AB87" i="27"/>
  <c r="AC139" i="27"/>
  <c r="Z96" i="27"/>
  <c r="AJ158" i="27"/>
  <c r="AD19" i="27"/>
  <c r="AE122" i="27"/>
  <c r="AH122" i="27"/>
  <c r="AO81" i="27"/>
  <c r="AK81" i="27"/>
  <c r="AL81" i="27"/>
  <c r="AE92" i="27"/>
  <c r="AK92" i="27"/>
  <c r="AJ154" i="27"/>
  <c r="AI154" i="27"/>
  <c r="AL174" i="27"/>
  <c r="AC64" i="27"/>
  <c r="AC162" i="24"/>
  <c r="AC64" i="19"/>
  <c r="AK91" i="19"/>
  <c r="AE149" i="19"/>
  <c r="AA95" i="21"/>
  <c r="AN38" i="19"/>
  <c r="AN46" i="19"/>
  <c r="AD126" i="21"/>
  <c r="AA76" i="21"/>
  <c r="AO76" i="21"/>
  <c r="W76" i="21"/>
  <c r="AO143" i="21"/>
  <c r="AH23" i="19"/>
  <c r="AN102" i="27"/>
  <c r="AD103" i="27"/>
  <c r="AH7" i="27"/>
  <c r="Y62" i="27"/>
  <c r="AH62" i="27"/>
  <c r="AC62" i="27"/>
  <c r="Y107" i="27"/>
  <c r="AM97" i="27"/>
  <c r="AN100" i="27"/>
  <c r="AH100" i="27"/>
  <c r="AM77" i="27"/>
  <c r="AC38" i="27"/>
  <c r="AK40" i="27"/>
  <c r="Z88" i="27"/>
  <c r="AG57" i="27"/>
  <c r="X57" i="27"/>
  <c r="AO27" i="27"/>
  <c r="AD66" i="24"/>
  <c r="Z91" i="24"/>
  <c r="W162" i="24"/>
  <c r="AC116" i="19"/>
  <c r="AE157" i="19"/>
  <c r="AB16" i="21"/>
  <c r="AL62" i="19"/>
  <c r="AM82" i="19"/>
  <c r="AK19" i="21"/>
  <c r="AJ15" i="21"/>
  <c r="AG64" i="19"/>
  <c r="AG91" i="19"/>
  <c r="AF149" i="19"/>
  <c r="AH100" i="65"/>
  <c r="X132" i="65"/>
  <c r="AF38" i="19"/>
  <c r="AL101" i="65"/>
  <c r="AI46" i="19"/>
  <c r="AC143" i="21"/>
  <c r="AO47" i="65"/>
  <c r="AN60" i="65"/>
  <c r="W162" i="65"/>
  <c r="AC33" i="19"/>
  <c r="AJ14" i="19"/>
  <c r="X83" i="21"/>
  <c r="AB15" i="19"/>
  <c r="AI30" i="19"/>
  <c r="AB61" i="21"/>
  <c r="AM29" i="27"/>
  <c r="AM87" i="27"/>
  <c r="AM96" i="27"/>
  <c r="AN143" i="27"/>
  <c r="AH156" i="27"/>
  <c r="AO158" i="27"/>
  <c r="AJ46" i="27"/>
  <c r="W140" i="27"/>
  <c r="AI122" i="27"/>
  <c r="Z122" i="27"/>
  <c r="X122" i="27"/>
  <c r="AG81" i="27"/>
  <c r="AB81" i="27"/>
  <c r="AO92" i="27"/>
  <c r="AH92" i="27"/>
  <c r="AC92" i="27"/>
  <c r="W154" i="27"/>
  <c r="AG174" i="27"/>
  <c r="AO38" i="27"/>
  <c r="AF64" i="24"/>
  <c r="AG64" i="24"/>
  <c r="AN162" i="24"/>
  <c r="AO162" i="24"/>
  <c r="Z3" i="21"/>
  <c r="Z125" i="19"/>
  <c r="AC157" i="19"/>
  <c r="AA16" i="21"/>
  <c r="AK62" i="19"/>
  <c r="AB165" i="19"/>
  <c r="Y82" i="19"/>
  <c r="AM150" i="19"/>
  <c r="AN162" i="19"/>
  <c r="AC91" i="19"/>
  <c r="AN149" i="19"/>
  <c r="AB149" i="19"/>
  <c r="AA149" i="19"/>
  <c r="AC149" i="19"/>
  <c r="Z43" i="65"/>
  <c r="X100" i="65"/>
  <c r="AM132" i="65"/>
  <c r="W114" i="21"/>
  <c r="AB38" i="19"/>
  <c r="AA118" i="21"/>
  <c r="AK101" i="65"/>
  <c r="AC46" i="19"/>
  <c r="AG137" i="21"/>
  <c r="AE76" i="21"/>
  <c r="AD76" i="21"/>
  <c r="AG143" i="21"/>
  <c r="AL133" i="21"/>
  <c r="AM123" i="21"/>
  <c r="AF96" i="27"/>
  <c r="W158" i="27"/>
  <c r="AH19" i="27"/>
  <c r="AD52" i="28"/>
  <c r="AH166" i="27"/>
  <c r="AB103" i="27"/>
  <c r="X155" i="27"/>
  <c r="AL32" i="27"/>
  <c r="AM7" i="27"/>
  <c r="AA128" i="27"/>
  <c r="W62" i="27"/>
  <c r="AE62" i="27"/>
  <c r="AH107" i="27"/>
  <c r="AD71" i="27"/>
  <c r="AO16" i="24"/>
  <c r="AK100" i="27"/>
  <c r="AA100" i="27"/>
  <c r="AK16" i="27"/>
  <c r="AA38" i="27"/>
  <c r="AH40" i="27"/>
  <c r="X136" i="27"/>
  <c r="X88" i="27"/>
  <c r="AN57" i="27"/>
  <c r="AH34" i="27"/>
  <c r="AD27" i="27"/>
  <c r="AL124" i="27"/>
  <c r="AG156" i="27"/>
  <c r="AN16" i="21"/>
  <c r="AO13" i="21"/>
  <c r="AB101" i="19"/>
  <c r="AE162" i="19"/>
  <c r="AM164" i="19"/>
  <c r="AK15" i="21"/>
  <c r="Z15" i="21"/>
  <c r="AL111" i="19"/>
  <c r="Z42" i="21"/>
  <c r="AH84" i="65"/>
  <c r="AD147" i="65"/>
  <c r="Z95" i="21"/>
  <c r="AF75" i="21"/>
  <c r="Y158" i="21"/>
  <c r="AM158" i="21"/>
  <c r="X158" i="21"/>
  <c r="AG114" i="21"/>
  <c r="AO110" i="21"/>
  <c r="AO14" i="65"/>
  <c r="AO58" i="65"/>
  <c r="AE170" i="65"/>
  <c r="AB50" i="19"/>
  <c r="AC106" i="21"/>
  <c r="AC170" i="21"/>
  <c r="AJ141" i="21"/>
  <c r="AN141" i="21"/>
  <c r="AJ5" i="65"/>
  <c r="AM46" i="19"/>
  <c r="AH46" i="19"/>
  <c r="AE169" i="21"/>
  <c r="AB157" i="21"/>
  <c r="AI146" i="21"/>
  <c r="AK146" i="21"/>
  <c r="AL146" i="21"/>
  <c r="AI143" i="21"/>
  <c r="AM143" i="21"/>
  <c r="AA143" i="21"/>
  <c r="X135" i="65"/>
  <c r="AG83" i="21"/>
  <c r="AK83" i="21"/>
  <c r="AF83" i="21"/>
  <c r="AO47" i="19"/>
  <c r="AE47" i="19"/>
  <c r="AD51" i="27"/>
  <c r="W96" i="27"/>
  <c r="AA96" i="27"/>
  <c r="AG143" i="27"/>
  <c r="AJ35" i="27"/>
  <c r="AA35" i="27"/>
  <c r="Y35" i="27"/>
  <c r="AO156" i="27"/>
  <c r="AB127" i="19"/>
  <c r="AC98" i="19"/>
  <c r="AD113" i="19"/>
  <c r="AE146" i="21"/>
  <c r="AF146" i="21"/>
  <c r="W146" i="21"/>
  <c r="AL175" i="21"/>
  <c r="AB143" i="21"/>
  <c r="Z143" i="21"/>
  <c r="AL143" i="21"/>
  <c r="X143" i="21"/>
  <c r="AJ23" i="19"/>
  <c r="AL156" i="27"/>
  <c r="Y156" i="27"/>
  <c r="AD156" i="27"/>
  <c r="AI156" i="27"/>
  <c r="AK156" i="27"/>
  <c r="AH127" i="19"/>
  <c r="AI16" i="21"/>
  <c r="AH98" i="19"/>
  <c r="AD165" i="19"/>
  <c r="AA165" i="19"/>
  <c r="AB164" i="19"/>
  <c r="W173" i="19"/>
  <c r="AG10" i="21"/>
  <c r="Y64" i="19"/>
  <c r="AB96" i="19"/>
  <c r="AN121" i="19"/>
  <c r="X6" i="21"/>
  <c r="AA74" i="19"/>
  <c r="X74" i="19"/>
  <c r="AE23" i="21"/>
  <c r="AK78" i="19"/>
  <c r="AD78" i="19"/>
  <c r="AK43" i="65"/>
  <c r="AH22" i="19"/>
  <c r="AE75" i="21"/>
  <c r="AL158" i="21"/>
  <c r="AC158" i="21"/>
  <c r="AG158" i="21"/>
  <c r="AH158" i="21"/>
  <c r="AB58" i="65"/>
  <c r="AM19" i="19"/>
  <c r="AN81" i="21"/>
  <c r="AC50" i="19"/>
  <c r="AB106" i="21"/>
  <c r="AB170" i="21"/>
  <c r="Y141" i="21"/>
  <c r="Z141" i="21"/>
  <c r="AK46" i="19"/>
  <c r="AA46" i="19"/>
  <c r="W65" i="21"/>
  <c r="X43" i="19"/>
  <c r="AG146" i="21"/>
  <c r="AB146" i="21"/>
  <c r="AJ146" i="21"/>
  <c r="Z146" i="21"/>
  <c r="AI175" i="21"/>
  <c r="Y143" i="21"/>
  <c r="AF143" i="21"/>
  <c r="AJ143" i="21"/>
  <c r="AN143" i="21"/>
  <c r="AG133" i="21"/>
  <c r="Z89" i="21"/>
  <c r="W123" i="21"/>
  <c r="AE153" i="65"/>
  <c r="AI83" i="21"/>
  <c r="Y83" i="21"/>
  <c r="W128" i="21"/>
  <c r="X58" i="21"/>
  <c r="AI47" i="19"/>
  <c r="AF47" i="19"/>
  <c r="AC51" i="27"/>
  <c r="AG148" i="27"/>
  <c r="AO96" i="27"/>
  <c r="AK96" i="27"/>
  <c r="AO143" i="27"/>
  <c r="W35" i="27"/>
  <c r="AG35" i="27"/>
  <c r="X156" i="27"/>
  <c r="AE156" i="27"/>
  <c r="AG63" i="24"/>
  <c r="AB155" i="27"/>
  <c r="AC32" i="27"/>
  <c r="AI36" i="27"/>
  <c r="AL7" i="27"/>
  <c r="Y7" i="27"/>
  <c r="AB128" i="27"/>
  <c r="Z62" i="27"/>
  <c r="AA62" i="27"/>
  <c r="AM62" i="27"/>
  <c r="AO62" i="27"/>
  <c r="AK62" i="27"/>
  <c r="AG71" i="27"/>
  <c r="AJ48" i="27"/>
  <c r="AN10" i="27"/>
  <c r="AB97" i="27"/>
  <c r="W16" i="24"/>
  <c r="X16" i="24"/>
  <c r="AF88" i="24"/>
  <c r="AL100" i="27"/>
  <c r="AD100" i="27"/>
  <c r="AB100" i="27"/>
  <c r="AD77" i="27"/>
  <c r="AB16" i="27"/>
  <c r="AO55" i="27"/>
  <c r="AE171" i="27"/>
  <c r="W171" i="27"/>
  <c r="AG108" i="27"/>
  <c r="X94" i="27"/>
  <c r="AN94" i="27"/>
  <c r="AL38" i="27"/>
  <c r="Y38" i="27"/>
  <c r="AG38" i="27"/>
  <c r="AE116" i="27"/>
  <c r="AB169" i="27"/>
  <c r="AL169" i="27"/>
  <c r="X34" i="27"/>
  <c r="AB82" i="24"/>
  <c r="W8" i="24"/>
  <c r="AO8" i="24"/>
  <c r="AL8" i="24"/>
  <c r="AE8" i="24"/>
  <c r="AL72" i="27"/>
  <c r="AH127" i="27"/>
  <c r="AG127" i="27"/>
  <c r="X11" i="27"/>
  <c r="AM11" i="27"/>
  <c r="AH109" i="27"/>
  <c r="AF109" i="27"/>
  <c r="AK109" i="27"/>
  <c r="AG109" i="27"/>
  <c r="X73" i="27"/>
  <c r="AH73" i="27"/>
  <c r="AM73" i="27"/>
  <c r="AB73" i="27"/>
  <c r="AJ73" i="27"/>
  <c r="W56" i="27"/>
  <c r="AN56" i="27"/>
  <c r="AA56" i="27"/>
  <c r="AD56" i="27"/>
  <c r="AL56" i="27"/>
  <c r="Y126" i="27"/>
  <c r="AA126" i="27"/>
  <c r="AH22" i="27"/>
  <c r="AH146" i="24"/>
  <c r="Y66" i="24"/>
  <c r="AK161" i="27"/>
  <c r="AC175" i="24"/>
  <c r="W91" i="24"/>
  <c r="AL91" i="24"/>
  <c r="AB25" i="27"/>
  <c r="W25" i="27"/>
  <c r="AE25" i="27"/>
  <c r="AG91" i="27"/>
  <c r="AO91" i="27"/>
  <c r="AI64" i="24"/>
  <c r="AC64" i="24"/>
  <c r="AD64" i="24"/>
  <c r="AK97" i="27"/>
  <c r="AB91" i="27"/>
  <c r="AC91" i="27"/>
  <c r="AI91" i="27"/>
  <c r="AL91" i="27"/>
  <c r="AH91" i="27"/>
  <c r="AE64" i="24"/>
  <c r="AO64" i="24"/>
  <c r="Z64" i="24"/>
  <c r="AA64" i="24"/>
  <c r="AO52" i="28"/>
  <c r="AO32" i="27"/>
  <c r="AK7" i="27"/>
  <c r="AF62" i="27"/>
  <c r="AJ62" i="27"/>
  <c r="AN62" i="27"/>
  <c r="X62" i="27"/>
  <c r="AL175" i="27"/>
  <c r="AI48" i="27"/>
  <c r="AG10" i="27"/>
  <c r="AH97" i="27"/>
  <c r="AH16" i="24"/>
  <c r="AC16" i="24"/>
  <c r="AB16" i="24"/>
  <c r="AO88" i="24"/>
  <c r="AN169" i="24"/>
  <c r="AL111" i="27"/>
  <c r="W100" i="27"/>
  <c r="X100" i="27"/>
  <c r="AO100" i="27"/>
  <c r="AM100" i="27"/>
  <c r="Y77" i="27"/>
  <c r="X16" i="27"/>
  <c r="AM55" i="27"/>
  <c r="AN171" i="27"/>
  <c r="AL171" i="27"/>
  <c r="AF94" i="27"/>
  <c r="Z94" i="27"/>
  <c r="AE94" i="27"/>
  <c r="AF38" i="27"/>
  <c r="AE38" i="27"/>
  <c r="AA169" i="27"/>
  <c r="AD169" i="27"/>
  <c r="AD78" i="27"/>
  <c r="AE82" i="24"/>
  <c r="AI8" i="24"/>
  <c r="X8" i="24"/>
  <c r="AD8" i="24"/>
  <c r="AF8" i="24"/>
  <c r="AF177" i="24"/>
  <c r="AJ127" i="27"/>
  <c r="AJ11" i="27"/>
  <c r="AE11" i="27"/>
  <c r="AD11" i="27"/>
  <c r="AJ109" i="27"/>
  <c r="AE109" i="27"/>
  <c r="AA109" i="27"/>
  <c r="AM109" i="27"/>
  <c r="W73" i="27"/>
  <c r="AI73" i="27"/>
  <c r="AG73" i="27"/>
  <c r="Y73" i="27"/>
  <c r="AG56" i="27"/>
  <c r="Y56" i="27"/>
  <c r="AI56" i="27"/>
  <c r="AB56" i="27"/>
  <c r="AD126" i="27"/>
  <c r="AA117" i="27"/>
  <c r="AK22" i="27"/>
  <c r="AC66" i="24"/>
  <c r="Z161" i="27"/>
  <c r="AH161" i="27"/>
  <c r="AL161" i="27"/>
  <c r="AN91" i="24"/>
  <c r="Y25" i="27"/>
  <c r="AF25" i="27"/>
  <c r="AH25" i="27"/>
  <c r="X91" i="27"/>
  <c r="W91" i="27"/>
  <c r="AJ91" i="27"/>
  <c r="AE91" i="27"/>
  <c r="AB64" i="24"/>
  <c r="X64" i="24"/>
  <c r="AN64" i="24"/>
  <c r="W64" i="24"/>
  <c r="AH162" i="24"/>
  <c r="AL162" i="24"/>
  <c r="X162" i="24"/>
  <c r="AI162" i="24"/>
  <c r="Z162" i="24"/>
  <c r="AD162" i="24"/>
  <c r="AB162" i="24"/>
  <c r="Y162" i="24"/>
  <c r="AM162" i="24"/>
  <c r="AE162" i="24"/>
  <c r="AM25" i="27"/>
  <c r="AC25" i="27"/>
  <c r="AD25" i="27"/>
  <c r="AK25" i="27"/>
  <c r="AO25" i="27"/>
  <c r="AA25" i="27"/>
  <c r="AK64" i="24"/>
  <c r="AD20" i="21"/>
  <c r="AC16" i="21"/>
  <c r="AN62" i="19"/>
  <c r="AC82" i="19"/>
  <c r="AF68" i="19"/>
  <c r="AK164" i="19"/>
  <c r="AE64" i="19"/>
  <c r="AE117" i="19"/>
  <c r="W6" i="21"/>
  <c r="AM168" i="19"/>
  <c r="AA169" i="21"/>
  <c r="AM169" i="21"/>
  <c r="AO169" i="21"/>
  <c r="Z169" i="21"/>
  <c r="AL169" i="21"/>
  <c r="AC119" i="65"/>
  <c r="AN119" i="65"/>
  <c r="AD146" i="65"/>
  <c r="AE146" i="65"/>
  <c r="Y146" i="65"/>
  <c r="AO146" i="65"/>
  <c r="AA42" i="19"/>
  <c r="AC42" i="19"/>
  <c r="AM42" i="19"/>
  <c r="AF42" i="19"/>
  <c r="AO42" i="19"/>
  <c r="AI42" i="19"/>
  <c r="W42" i="19"/>
  <c r="AM76" i="27"/>
  <c r="W76" i="27"/>
  <c r="AH65" i="27"/>
  <c r="AB65" i="27"/>
  <c r="AH3" i="27"/>
  <c r="AO3" i="27"/>
  <c r="Z3" i="27"/>
  <c r="AC3" i="27"/>
  <c r="AG3" i="27"/>
  <c r="AA3" i="27"/>
  <c r="AA43" i="27"/>
  <c r="AD43" i="27"/>
  <c r="AI43" i="27"/>
  <c r="Z43" i="27"/>
  <c r="AE43" i="27"/>
  <c r="AO43" i="27"/>
  <c r="AF165" i="27"/>
  <c r="W165" i="27"/>
  <c r="AC165" i="27"/>
  <c r="AM165" i="27"/>
  <c r="AH67" i="27"/>
  <c r="AD67" i="27"/>
  <c r="AO67" i="27"/>
  <c r="X67" i="27"/>
  <c r="AJ67" i="27"/>
  <c r="Z67" i="27"/>
  <c r="AM67" i="27"/>
  <c r="Y67" i="27"/>
  <c r="AC67" i="27"/>
  <c r="W67" i="27"/>
  <c r="AI67" i="27"/>
  <c r="AF67" i="27"/>
  <c r="AL67" i="27"/>
  <c r="AA67" i="27"/>
  <c r="AK67" i="27"/>
  <c r="AN116" i="19"/>
  <c r="AL116" i="19"/>
  <c r="AD16" i="21"/>
  <c r="X62" i="19"/>
  <c r="AF82" i="19"/>
  <c r="Y19" i="21"/>
  <c r="AO164" i="19"/>
  <c r="Z64" i="19"/>
  <c r="AL64" i="19"/>
  <c r="AK49" i="21"/>
  <c r="AG177" i="19"/>
  <c r="AI58" i="19"/>
  <c r="AC6" i="21"/>
  <c r="AK31" i="21"/>
  <c r="Y127" i="19"/>
  <c r="AM16" i="21"/>
  <c r="AG16" i="21"/>
  <c r="AJ33" i="21"/>
  <c r="AA62" i="19"/>
  <c r="X154" i="19"/>
  <c r="AK113" i="19"/>
  <c r="AM133" i="19"/>
  <c r="AE82" i="19"/>
  <c r="X82" i="19"/>
  <c r="AM102" i="19"/>
  <c r="W14" i="21"/>
  <c r="Z39" i="21"/>
  <c r="AK110" i="19"/>
  <c r="AF4" i="21"/>
  <c r="Z4" i="21"/>
  <c r="Z68" i="19"/>
  <c r="AF164" i="19"/>
  <c r="X141" i="19"/>
  <c r="AM141" i="19"/>
  <c r="AN173" i="19"/>
  <c r="AA134" i="19"/>
  <c r="AM15" i="21"/>
  <c r="AE143" i="19"/>
  <c r="AM64" i="19"/>
  <c r="AI64" i="19"/>
  <c r="AO118" i="19"/>
  <c r="AH177" i="19"/>
  <c r="AA58" i="19"/>
  <c r="AK121" i="19"/>
  <c r="AO121" i="19"/>
  <c r="AF54" i="19"/>
  <c r="AJ117" i="19"/>
  <c r="Z6" i="21"/>
  <c r="Y6" i="21"/>
  <c r="AD42" i="21"/>
  <c r="AI23" i="21"/>
  <c r="AN87" i="19"/>
  <c r="AK168" i="19"/>
  <c r="AF91" i="19"/>
  <c r="AE91" i="19"/>
  <c r="Z149" i="19"/>
  <c r="AM149" i="19"/>
  <c r="AO149" i="19"/>
  <c r="AF146" i="19"/>
  <c r="Z119" i="19"/>
  <c r="X119" i="19"/>
  <c r="AI8" i="21"/>
  <c r="AI50" i="21"/>
  <c r="AK54" i="65"/>
  <c r="X81" i="65"/>
  <c r="AK100" i="65"/>
  <c r="AH132" i="65"/>
  <c r="AE132" i="65"/>
  <c r="AN28" i="19"/>
  <c r="AH28" i="19"/>
  <c r="AM136" i="21"/>
  <c r="AD95" i="21"/>
  <c r="AJ114" i="21"/>
  <c r="AC114" i="21"/>
  <c r="X114" i="21"/>
  <c r="AE110" i="21"/>
  <c r="X38" i="19"/>
  <c r="AJ15" i="65"/>
  <c r="X44" i="65"/>
  <c r="AG58" i="65"/>
  <c r="AI133" i="65"/>
  <c r="AA133" i="65"/>
  <c r="AL133" i="65"/>
  <c r="AI170" i="65"/>
  <c r="AG25" i="19"/>
  <c r="AJ118" i="21"/>
  <c r="AA149" i="21"/>
  <c r="AH149" i="21"/>
  <c r="Y29" i="65"/>
  <c r="Y33" i="65"/>
  <c r="X38" i="65"/>
  <c r="AK137" i="65"/>
  <c r="AL168" i="65"/>
  <c r="X165" i="65"/>
  <c r="W40" i="19"/>
  <c r="AF40" i="19"/>
  <c r="AA40" i="19"/>
  <c r="AB169" i="21"/>
  <c r="AJ169" i="21"/>
  <c r="W169" i="21"/>
  <c r="AD101" i="21"/>
  <c r="AN101" i="21"/>
  <c r="AI34" i="19"/>
  <c r="AH34" i="19"/>
  <c r="AG34" i="19"/>
  <c r="W34" i="19"/>
  <c r="AC23" i="19"/>
  <c r="AE23" i="19"/>
  <c r="Y23" i="19"/>
  <c r="AF23" i="19"/>
  <c r="AK23" i="19"/>
  <c r="AB23" i="19"/>
  <c r="Z138" i="21"/>
  <c r="AE138" i="21"/>
  <c r="AO138" i="21"/>
  <c r="AO155" i="21"/>
  <c r="AM155" i="21"/>
  <c r="X155" i="21"/>
  <c r="AJ155" i="21"/>
  <c r="Y66" i="27"/>
  <c r="AI66" i="27"/>
  <c r="Z66" i="27"/>
  <c r="X129" i="27"/>
  <c r="AG129" i="27"/>
  <c r="Z129" i="27"/>
  <c r="AL75" i="24"/>
  <c r="AJ75" i="24"/>
  <c r="AC50" i="27"/>
  <c r="AH50" i="27"/>
  <c r="X50" i="27"/>
  <c r="Y50" i="27"/>
  <c r="W120" i="27"/>
  <c r="AK120" i="27"/>
  <c r="AH120" i="27"/>
  <c r="AN14" i="27"/>
  <c r="AD14" i="27"/>
  <c r="AJ14" i="27"/>
  <c r="W14" i="27"/>
  <c r="X14" i="27"/>
  <c r="AC14" i="27"/>
  <c r="AO144" i="27"/>
  <c r="AL144" i="27"/>
  <c r="W144" i="27"/>
  <c r="AA144" i="27"/>
  <c r="AB144" i="27"/>
  <c r="AC144" i="27"/>
  <c r="AE144" i="27"/>
  <c r="W31" i="27"/>
  <c r="AK31" i="27"/>
  <c r="AJ31" i="27"/>
  <c r="AD31" i="27"/>
  <c r="AF31" i="27"/>
  <c r="AB31" i="27"/>
  <c r="AH136" i="27"/>
  <c r="AM136" i="27"/>
  <c r="AD136" i="27"/>
  <c r="Y136" i="27"/>
  <c r="AL136" i="27"/>
  <c r="AE136" i="27"/>
  <c r="AK136" i="27"/>
  <c r="AN136" i="27"/>
  <c r="AK59" i="24"/>
  <c r="AC59" i="24"/>
  <c r="AB59" i="24"/>
  <c r="AM59" i="24"/>
  <c r="AL59" i="24"/>
  <c r="AF59" i="24"/>
  <c r="X59" i="24"/>
  <c r="AJ59" i="24"/>
  <c r="AH59" i="24"/>
  <c r="AO59" i="24"/>
  <c r="AF152" i="24"/>
  <c r="AB152" i="24"/>
  <c r="W152" i="24"/>
  <c r="AI152" i="24"/>
  <c r="AL152" i="24"/>
  <c r="Y152" i="24"/>
  <c r="AA152" i="24"/>
  <c r="AM152" i="24"/>
  <c r="AB120" i="24"/>
  <c r="AE120" i="24"/>
  <c r="Y120" i="24"/>
  <c r="AO120" i="24"/>
  <c r="AE67" i="27"/>
  <c r="AA40" i="24"/>
  <c r="W40" i="24"/>
  <c r="AG40" i="24"/>
  <c r="AD40" i="24"/>
  <c r="W17" i="24"/>
  <c r="AN17" i="24"/>
  <c r="AA17" i="24"/>
  <c r="AO17" i="24"/>
  <c r="X17" i="24"/>
  <c r="AH17" i="24"/>
  <c r="AF17" i="24"/>
  <c r="AL33" i="24"/>
  <c r="AG33" i="24"/>
  <c r="AA33" i="24"/>
  <c r="X33" i="24"/>
  <c r="AJ33" i="24"/>
  <c r="AH33" i="24"/>
  <c r="AO82" i="19"/>
  <c r="AK82" i="19"/>
  <c r="AJ82" i="19"/>
  <c r="AL71" i="19"/>
  <c r="AH19" i="21"/>
  <c r="Y2" i="21"/>
  <c r="AN177" i="19"/>
  <c r="Y177" i="19"/>
  <c r="AD6" i="21"/>
  <c r="AJ6" i="21"/>
  <c r="AB23" i="21"/>
  <c r="AL168" i="19"/>
  <c r="AD169" i="19"/>
  <c r="AC140" i="19"/>
  <c r="AL149" i="19"/>
  <c r="AI149" i="19"/>
  <c r="Y149" i="19"/>
  <c r="AK149" i="19"/>
  <c r="AN8" i="21"/>
  <c r="AJ100" i="65"/>
  <c r="W100" i="65"/>
  <c r="AF132" i="65"/>
  <c r="AC132" i="65"/>
  <c r="AL144" i="65"/>
  <c r="Z28" i="19"/>
  <c r="AE28" i="19"/>
  <c r="Z167" i="21"/>
  <c r="Z150" i="21"/>
  <c r="AO114" i="21"/>
  <c r="Z114" i="21"/>
  <c r="AM114" i="21"/>
  <c r="AB4" i="19"/>
  <c r="AM15" i="65"/>
  <c r="AO133" i="65"/>
  <c r="AG133" i="65"/>
  <c r="Y133" i="65"/>
  <c r="AF104" i="21"/>
  <c r="AK149" i="21"/>
  <c r="Y149" i="21"/>
  <c r="AH166" i="21"/>
  <c r="AE112" i="21"/>
  <c r="AJ96" i="21"/>
  <c r="X74" i="21"/>
  <c r="AA33" i="65"/>
  <c r="AC137" i="65"/>
  <c r="AH169" i="21"/>
  <c r="AN169" i="21"/>
  <c r="AI169" i="21"/>
  <c r="AF169" i="21"/>
  <c r="AM140" i="21"/>
  <c r="AK140" i="21"/>
  <c r="AK20" i="19"/>
  <c r="Z20" i="19"/>
  <c r="AE156" i="21"/>
  <c r="AN156" i="21"/>
  <c r="Z156" i="21"/>
  <c r="AH161" i="21"/>
  <c r="W161" i="21"/>
  <c r="AI160" i="21"/>
  <c r="X160" i="21"/>
  <c r="AK37" i="19"/>
  <c r="X37" i="19"/>
  <c r="AA39" i="65"/>
  <c r="AB39" i="65"/>
  <c r="Y42" i="19"/>
  <c r="AD15" i="19"/>
  <c r="AE15" i="19"/>
  <c r="AO15" i="19"/>
  <c r="W15" i="19"/>
  <c r="AJ15" i="19"/>
  <c r="X15" i="19"/>
  <c r="AH15" i="19"/>
  <c r="AF15" i="19"/>
  <c r="AB53" i="27"/>
  <c r="AD53" i="27"/>
  <c r="W53" i="27"/>
  <c r="AH139" i="24"/>
  <c r="AM139" i="24"/>
  <c r="AC162" i="27"/>
  <c r="AG162" i="27"/>
  <c r="AB162" i="27"/>
  <c r="AO162" i="27"/>
  <c r="AK108" i="27"/>
  <c r="AC108" i="27"/>
  <c r="AI108" i="27"/>
  <c r="AO108" i="27"/>
  <c r="AF108" i="27"/>
  <c r="AH108" i="27"/>
  <c r="AM108" i="27"/>
  <c r="AE108" i="27"/>
  <c r="AA34" i="27"/>
  <c r="AI34" i="27"/>
  <c r="AE34" i="27"/>
  <c r="AG34" i="27"/>
  <c r="AC34" i="27"/>
  <c r="AK34" i="27"/>
  <c r="AL34" i="27"/>
  <c r="AJ34" i="27"/>
  <c r="AO34" i="27"/>
  <c r="AB34" i="27"/>
  <c r="Z34" i="27"/>
  <c r="AM34" i="27"/>
  <c r="AF34" i="27"/>
  <c r="AD34" i="27"/>
  <c r="Y34" i="27"/>
  <c r="AH134" i="27"/>
  <c r="AO134" i="27"/>
  <c r="AB67" i="27"/>
  <c r="AE10" i="24"/>
  <c r="AB10" i="24"/>
  <c r="W10" i="24"/>
  <c r="AA10" i="24"/>
  <c r="AA106" i="27"/>
  <c r="X106" i="27"/>
  <c r="AC106" i="27"/>
  <c r="Z106" i="27"/>
  <c r="AJ106" i="27"/>
  <c r="AF106" i="27"/>
  <c r="AM106" i="27"/>
  <c r="AO106" i="27"/>
  <c r="Y106" i="27"/>
  <c r="AI106" i="27"/>
  <c r="AE106" i="27"/>
  <c r="AK106" i="27"/>
  <c r="AH155" i="19"/>
  <c r="AN65" i="19"/>
  <c r="AM28" i="19"/>
  <c r="AB28" i="19"/>
  <c r="AF114" i="21"/>
  <c r="AE114" i="21"/>
  <c r="AH114" i="21"/>
  <c r="W116" i="21"/>
  <c r="AN78" i="21"/>
  <c r="W15" i="65"/>
  <c r="AN83" i="65"/>
  <c r="AB66" i="21"/>
  <c r="AG131" i="21"/>
  <c r="AB149" i="21"/>
  <c r="AI149" i="21"/>
  <c r="AN166" i="21"/>
  <c r="W112" i="21"/>
  <c r="AG96" i="21"/>
  <c r="Z121" i="21"/>
  <c r="AM8" i="65"/>
  <c r="AO99" i="21"/>
  <c r="AK168" i="21"/>
  <c r="AK169" i="21"/>
  <c r="AC169" i="21"/>
  <c r="X169" i="21"/>
  <c r="AD169" i="21"/>
  <c r="AN13" i="19"/>
  <c r="Z13" i="19"/>
  <c r="AH163" i="21"/>
  <c r="W163" i="21"/>
  <c r="AH115" i="21"/>
  <c r="AB115" i="21"/>
  <c r="AA146" i="65"/>
  <c r="AH42" i="19"/>
  <c r="AF151" i="21"/>
  <c r="AJ151" i="21"/>
  <c r="AA26" i="27"/>
  <c r="AM26" i="27"/>
  <c r="AI26" i="27"/>
  <c r="AD139" i="27"/>
  <c r="AM139" i="27"/>
  <c r="AE139" i="27"/>
  <c r="Y139" i="27"/>
  <c r="AK139" i="27"/>
  <c r="AG139" i="27"/>
  <c r="X139" i="27"/>
  <c r="W139" i="27"/>
  <c r="AD148" i="27"/>
  <c r="AH148" i="27"/>
  <c r="AJ148" i="27"/>
  <c r="AA148" i="27"/>
  <c r="Y148" i="27"/>
  <c r="W148" i="27"/>
  <c r="AC148" i="27"/>
  <c r="AF148" i="27"/>
  <c r="AL125" i="27"/>
  <c r="AG125" i="27"/>
  <c r="Y125" i="27"/>
  <c r="Z125" i="27"/>
  <c r="AM125" i="27"/>
  <c r="X125" i="27"/>
  <c r="AC125" i="27"/>
  <c r="AH125" i="27"/>
  <c r="AI12" i="27"/>
  <c r="AM12" i="27"/>
  <c r="AD147" i="27"/>
  <c r="AF147" i="27"/>
  <c r="X147" i="27"/>
  <c r="AJ149" i="27"/>
  <c r="W149" i="27"/>
  <c r="AE149" i="27"/>
  <c r="Z149" i="27"/>
  <c r="AF42" i="27"/>
  <c r="AN42" i="27"/>
  <c r="Y68" i="27"/>
  <c r="AM68" i="27"/>
  <c r="W3" i="27"/>
  <c r="W47" i="27"/>
  <c r="AD47" i="27"/>
  <c r="AC47" i="27"/>
  <c r="AN47" i="27"/>
  <c r="Z47" i="27"/>
  <c r="AB47" i="27"/>
  <c r="AE54" i="27"/>
  <c r="AG54" i="27"/>
  <c r="AF54" i="27"/>
  <c r="Y54" i="27"/>
  <c r="AM54" i="27"/>
  <c r="AK54" i="27"/>
  <c r="AA54" i="27"/>
  <c r="AN24" i="27"/>
  <c r="AE24" i="27"/>
  <c r="AM24" i="27"/>
  <c r="AJ24" i="27"/>
  <c r="AI24" i="27"/>
  <c r="AF43" i="27"/>
  <c r="AD165" i="27"/>
  <c r="W34" i="27"/>
  <c r="AI73" i="24"/>
  <c r="W73" i="24"/>
  <c r="AM72" i="27"/>
  <c r="W72" i="27"/>
  <c r="X72" i="27"/>
  <c r="Z72" i="27"/>
  <c r="AI72" i="27"/>
  <c r="AH72" i="27"/>
  <c r="AK72" i="27"/>
  <c r="Y72" i="27"/>
  <c r="AJ18" i="27"/>
  <c r="AL18" i="27"/>
  <c r="AN18" i="27"/>
  <c r="AC18" i="27"/>
  <c r="AK18" i="27"/>
  <c r="AI18" i="27"/>
  <c r="X18" i="27"/>
  <c r="AB18" i="27"/>
  <c r="AH18" i="27"/>
  <c r="Z18" i="27"/>
  <c r="AE18" i="27"/>
  <c r="AF18" i="27"/>
  <c r="Y18" i="27"/>
  <c r="W18" i="27"/>
  <c r="AD18" i="27"/>
  <c r="AN67" i="27"/>
  <c r="AO153" i="27"/>
  <c r="AK153" i="27"/>
  <c r="X153" i="27"/>
  <c r="AH153" i="27"/>
  <c r="AJ153" i="27"/>
  <c r="Y153" i="27"/>
  <c r="AG153" i="27"/>
  <c r="AL153" i="27"/>
  <c r="AH174" i="24"/>
  <c r="AD174" i="24"/>
  <c r="AN174" i="24"/>
  <c r="AJ174" i="24"/>
  <c r="AI174" i="24"/>
  <c r="AO174" i="24"/>
  <c r="AL174" i="24"/>
  <c r="X174" i="24"/>
  <c r="AM174" i="24"/>
  <c r="Y174" i="24"/>
  <c r="AB174" i="24"/>
  <c r="Z174" i="24"/>
  <c r="AA174" i="24"/>
  <c r="W174" i="24"/>
  <c r="AE174" i="24"/>
  <c r="AD106" i="27"/>
  <c r="AE36" i="65"/>
  <c r="AD156" i="65"/>
  <c r="AA153" i="65"/>
  <c r="AI162" i="65"/>
  <c r="Y162" i="65"/>
  <c r="AC162" i="65"/>
  <c r="AC14" i="19"/>
  <c r="AH14" i="19"/>
  <c r="AM14" i="19"/>
  <c r="AM9" i="19"/>
  <c r="AE30" i="19"/>
  <c r="AA177" i="21"/>
  <c r="AA47" i="19"/>
  <c r="AH47" i="19"/>
  <c r="AD47" i="19"/>
  <c r="W47" i="19"/>
  <c r="AE87" i="27"/>
  <c r="Y87" i="27"/>
  <c r="X87" i="27"/>
  <c r="Z51" i="27"/>
  <c r="X51" i="27"/>
  <c r="AI51" i="27"/>
  <c r="AI28" i="27"/>
  <c r="X28" i="27"/>
  <c r="AH28" i="27"/>
  <c r="AJ79" i="27"/>
  <c r="AK35" i="27"/>
  <c r="X35" i="27"/>
  <c r="AM35" i="27"/>
  <c r="AH35" i="27"/>
  <c r="AL35" i="27"/>
  <c r="AB105" i="24"/>
  <c r="Z126" i="24"/>
  <c r="AK103" i="27"/>
  <c r="AG103" i="27"/>
  <c r="AO103" i="27"/>
  <c r="AL138" i="27"/>
  <c r="AJ33" i="27"/>
  <c r="AI98" i="27"/>
  <c r="AB63" i="27"/>
  <c r="AE118" i="27"/>
  <c r="AF171" i="27"/>
  <c r="AM171" i="27"/>
  <c r="AK171" i="27"/>
  <c r="AB171" i="27"/>
  <c r="AH171" i="27"/>
  <c r="AK89" i="27"/>
  <c r="AN89" i="27"/>
  <c r="Z89" i="27"/>
  <c r="Y61" i="27"/>
  <c r="AG40" i="27"/>
  <c r="AE40" i="27"/>
  <c r="AL78" i="27"/>
  <c r="Y82" i="24"/>
  <c r="AH82" i="24"/>
  <c r="W82" i="24"/>
  <c r="X111" i="24"/>
  <c r="AG113" i="24"/>
  <c r="X2" i="27"/>
  <c r="AK2" i="27"/>
  <c r="Y127" i="27"/>
  <c r="AI127" i="27"/>
  <c r="AD127" i="27"/>
  <c r="X127" i="27"/>
  <c r="AC132" i="27"/>
  <c r="AB59" i="27"/>
  <c r="Y59" i="27"/>
  <c r="AN59" i="27"/>
  <c r="X117" i="27"/>
  <c r="Z22" i="27"/>
  <c r="AJ22" i="27"/>
  <c r="AB91" i="24"/>
  <c r="AJ103" i="65"/>
  <c r="AN135" i="65"/>
  <c r="AI153" i="65"/>
  <c r="AO162" i="65"/>
  <c r="AE162" i="65"/>
  <c r="AJ162" i="65"/>
  <c r="Y14" i="19"/>
  <c r="AA14" i="19"/>
  <c r="AN9" i="19"/>
  <c r="AM30" i="19"/>
  <c r="AM47" i="19"/>
  <c r="AJ47" i="19"/>
  <c r="AL47" i="19"/>
  <c r="AG47" i="19"/>
  <c r="AC87" i="27"/>
  <c r="AL87" i="27"/>
  <c r="W51" i="27"/>
  <c r="AL51" i="27"/>
  <c r="AA28" i="27"/>
  <c r="W28" i="27"/>
  <c r="AG79" i="27"/>
  <c r="AN35" i="27"/>
  <c r="AD35" i="27"/>
  <c r="AF35" i="27"/>
  <c r="AB35" i="27"/>
  <c r="W103" i="27"/>
  <c r="AM103" i="27"/>
  <c r="AM33" i="27"/>
  <c r="AC33" i="27"/>
  <c r="AH98" i="27"/>
  <c r="Z171" i="27"/>
  <c r="X171" i="27"/>
  <c r="AI171" i="27"/>
  <c r="AO171" i="27"/>
  <c r="AD89" i="27"/>
  <c r="W89" i="27"/>
  <c r="X61" i="27"/>
  <c r="AB61" i="27"/>
  <c r="AM40" i="27"/>
  <c r="X40" i="27"/>
  <c r="Z78" i="27"/>
  <c r="AD82" i="24"/>
  <c r="AI82" i="24"/>
  <c r="AM111" i="24"/>
  <c r="Y2" i="27"/>
  <c r="AA2" i="27"/>
  <c r="Z127" i="27"/>
  <c r="AM127" i="27"/>
  <c r="AC127" i="27"/>
  <c r="AA127" i="27"/>
  <c r="AJ132" i="27"/>
  <c r="W59" i="27"/>
  <c r="AL59" i="27"/>
  <c r="AJ59" i="27"/>
  <c r="AA22" i="27"/>
  <c r="AC22" i="27"/>
  <c r="Z99" i="19"/>
  <c r="AO93" i="19"/>
  <c r="AH157" i="19"/>
  <c r="AI157" i="19"/>
  <c r="AG157" i="19"/>
  <c r="AL38" i="21"/>
  <c r="AJ31" i="21"/>
  <c r="AJ102" i="19"/>
  <c r="AM14" i="21"/>
  <c r="AK39" i="21"/>
  <c r="AO110" i="19"/>
  <c r="AF110" i="19"/>
  <c r="AF2" i="21"/>
  <c r="AH151" i="19"/>
  <c r="AJ104" i="19"/>
  <c r="AB91" i="19"/>
  <c r="Z91" i="19"/>
  <c r="AA91" i="19"/>
  <c r="W91" i="19"/>
  <c r="Z29" i="21"/>
  <c r="Y146" i="19"/>
  <c r="AJ8" i="21"/>
  <c r="Z8" i="21"/>
  <c r="AA72" i="19"/>
  <c r="AJ72" i="19"/>
  <c r="AO136" i="19"/>
  <c r="AK25" i="21"/>
  <c r="AJ43" i="65"/>
  <c r="AL43" i="65"/>
  <c r="AE43" i="65"/>
  <c r="AE84" i="65"/>
  <c r="AC173" i="65"/>
  <c r="AF136" i="21"/>
  <c r="AN136" i="21"/>
  <c r="AC117" i="21"/>
  <c r="AB142" i="21"/>
  <c r="AH110" i="21"/>
  <c r="AM110" i="21"/>
  <c r="AL4" i="19"/>
  <c r="AK78" i="21"/>
  <c r="Y15" i="65"/>
  <c r="AC15" i="65"/>
  <c r="AF31" i="65"/>
  <c r="AK44" i="65"/>
  <c r="Y45" i="65"/>
  <c r="AH83" i="65"/>
  <c r="AM83" i="65"/>
  <c r="AC117" i="65"/>
  <c r="AI81" i="21"/>
  <c r="AA104" i="21"/>
  <c r="AA159" i="21"/>
  <c r="AN173" i="21"/>
  <c r="Y71" i="21"/>
  <c r="AO118" i="21"/>
  <c r="AA74" i="21"/>
  <c r="AD85" i="21"/>
  <c r="W84" i="21"/>
  <c r="AF19" i="65"/>
  <c r="AB24" i="65"/>
  <c r="AO33" i="65"/>
  <c r="AO8" i="65"/>
  <c r="AA101" i="65"/>
  <c r="AL152" i="65"/>
  <c r="AE177" i="65"/>
  <c r="AC16" i="19"/>
  <c r="AH99" i="21"/>
  <c r="AO46" i="19"/>
  <c r="AG46" i="19"/>
  <c r="X46" i="19"/>
  <c r="Y97" i="21"/>
  <c r="AE140" i="21"/>
  <c r="AM101" i="21"/>
  <c r="AL157" i="21"/>
  <c r="W153" i="21"/>
  <c r="W156" i="21"/>
  <c r="AB156" i="21"/>
  <c r="AL72" i="21"/>
  <c r="X35" i="19"/>
  <c r="AL67" i="21"/>
  <c r="AG124" i="21"/>
  <c r="AF55" i="21"/>
  <c r="AA160" i="21"/>
  <c r="AM90" i="21"/>
  <c r="AH133" i="21"/>
  <c r="AB133" i="21"/>
  <c r="W60" i="21"/>
  <c r="AI115" i="21"/>
  <c r="AD138" i="21"/>
  <c r="AJ138" i="21"/>
  <c r="AK36" i="65"/>
  <c r="AI37" i="65"/>
  <c r="AE50" i="65"/>
  <c r="AK47" i="65"/>
  <c r="Y47" i="65"/>
  <c r="AG172" i="65"/>
  <c r="Y33" i="19"/>
  <c r="AL93" i="21"/>
  <c r="X57" i="21"/>
  <c r="AC147" i="21"/>
  <c r="AL10" i="19"/>
  <c r="W92" i="21"/>
  <c r="Z47" i="19"/>
  <c r="Z61" i="21"/>
  <c r="AA66" i="27"/>
  <c r="AJ130" i="27"/>
  <c r="X96" i="27"/>
  <c r="AA79" i="27"/>
  <c r="AF79" i="27"/>
  <c r="AD79" i="27"/>
  <c r="Z143" i="27"/>
  <c r="Z156" i="27"/>
  <c r="AC156" i="27"/>
  <c r="AE129" i="27"/>
  <c r="Z158" i="27"/>
  <c r="AF158" i="27"/>
  <c r="AE158" i="27"/>
  <c r="AK19" i="27"/>
  <c r="X46" i="27"/>
  <c r="Z46" i="27"/>
  <c r="AF140" i="27"/>
  <c r="AI39" i="27"/>
  <c r="AD23" i="24"/>
  <c r="AN126" i="24"/>
  <c r="AH126" i="24"/>
  <c r="AI63" i="24"/>
  <c r="X63" i="24"/>
  <c r="AH52" i="28"/>
  <c r="AF53" i="27"/>
  <c r="AK149" i="27"/>
  <c r="Y149" i="27"/>
  <c r="Z120" i="27"/>
  <c r="AF103" i="27"/>
  <c r="AN103" i="27"/>
  <c r="AL103" i="27"/>
  <c r="AH103" i="27"/>
  <c r="AJ103" i="27"/>
  <c r="AG155" i="27"/>
  <c r="AA14" i="27"/>
  <c r="AE14" i="27"/>
  <c r="AH14" i="27"/>
  <c r="AA107" i="27"/>
  <c r="AN107" i="27"/>
  <c r="AC68" i="27"/>
  <c r="AA68" i="27"/>
  <c r="AE68" i="27"/>
  <c r="AO68" i="27"/>
  <c r="AD48" i="27"/>
  <c r="AL48" i="27"/>
  <c r="AL141" i="27"/>
  <c r="W141" i="27"/>
  <c r="AA65" i="27"/>
  <c r="AK65" i="27"/>
  <c r="AG65" i="27"/>
  <c r="AK88" i="24"/>
  <c r="AN72" i="19"/>
  <c r="X99" i="19"/>
  <c r="AK20" i="21"/>
  <c r="AD157" i="19"/>
  <c r="AI38" i="21"/>
  <c r="AN31" i="21"/>
  <c r="Z31" i="21"/>
  <c r="AC144" i="19"/>
  <c r="AN33" i="21"/>
  <c r="AK98" i="19"/>
  <c r="AH154" i="19"/>
  <c r="AD26" i="21"/>
  <c r="AJ133" i="19"/>
  <c r="AO102" i="19"/>
  <c r="X14" i="21"/>
  <c r="AD39" i="21"/>
  <c r="AN89" i="19"/>
  <c r="AB89" i="19"/>
  <c r="AC110" i="19"/>
  <c r="X110" i="19"/>
  <c r="Z83" i="19"/>
  <c r="AD21" i="21"/>
  <c r="X2" i="21"/>
  <c r="AA2" i="21"/>
  <c r="AF15" i="21"/>
  <c r="AA128" i="19"/>
  <c r="W17" i="21"/>
  <c r="AC118" i="19"/>
  <c r="AK118" i="19"/>
  <c r="X118" i="19"/>
  <c r="AJ177" i="19"/>
  <c r="AB177" i="19"/>
  <c r="AM177" i="19"/>
  <c r="AK177" i="19"/>
  <c r="X151" i="19"/>
  <c r="AH59" i="19"/>
  <c r="AB8" i="21"/>
  <c r="X8" i="21"/>
  <c r="AG8" i="21"/>
  <c r="AB72" i="19"/>
  <c r="AL72" i="19"/>
  <c r="X136" i="19"/>
  <c r="AB122" i="19"/>
  <c r="AH43" i="65"/>
  <c r="AD43" i="65"/>
  <c r="W43" i="65"/>
  <c r="AD53" i="65"/>
  <c r="AI176" i="65"/>
  <c r="AD136" i="21"/>
  <c r="AK136" i="21"/>
  <c r="X139" i="21"/>
  <c r="Y94" i="21"/>
  <c r="AB120" i="21"/>
  <c r="AK69" i="21"/>
  <c r="AJ31" i="65"/>
  <c r="AM45" i="65"/>
  <c r="AI68" i="65"/>
  <c r="AF83" i="65"/>
  <c r="Z83" i="65"/>
  <c r="AO8" i="19"/>
  <c r="AK173" i="21"/>
  <c r="X64" i="21"/>
  <c r="AO53" i="21"/>
  <c r="AN85" i="21"/>
  <c r="AC19" i="65"/>
  <c r="AF24" i="65"/>
  <c r="AK33" i="65"/>
  <c r="AK174" i="65"/>
  <c r="AL46" i="27"/>
  <c r="AJ63" i="24"/>
  <c r="AJ107" i="27"/>
  <c r="AG107" i="27"/>
  <c r="Z107" i="27"/>
  <c r="AL107" i="27"/>
  <c r="AC107" i="27"/>
  <c r="AI107" i="27"/>
  <c r="AD107" i="27"/>
  <c r="AE107" i="27"/>
  <c r="AM107" i="27"/>
  <c r="AO107" i="27"/>
  <c r="W175" i="27"/>
  <c r="Y175" i="27"/>
  <c r="AC175" i="27"/>
  <c r="AO48" i="27"/>
  <c r="AJ139" i="24"/>
  <c r="AB139" i="24"/>
  <c r="AI139" i="24"/>
  <c r="W139" i="24"/>
  <c r="AK160" i="24"/>
  <c r="AJ160" i="24"/>
  <c r="AH160" i="24"/>
  <c r="AL148" i="21"/>
  <c r="AJ6" i="19"/>
  <c r="AB122" i="21"/>
  <c r="Z140" i="21"/>
  <c r="AH101" i="21"/>
  <c r="Z157" i="21"/>
  <c r="AG157" i="21"/>
  <c r="AO156" i="21"/>
  <c r="AH156" i="21"/>
  <c r="AE43" i="19"/>
  <c r="AN72" i="21"/>
  <c r="AK124" i="21"/>
  <c r="AI174" i="21"/>
  <c r="AF160" i="21"/>
  <c r="AN133" i="21"/>
  <c r="AO133" i="21"/>
  <c r="Z68" i="21"/>
  <c r="AC89" i="21"/>
  <c r="AF115" i="21"/>
  <c r="AF138" i="21"/>
  <c r="AC138" i="21"/>
  <c r="AJ2" i="65"/>
  <c r="AK39" i="65"/>
  <c r="AA36" i="65"/>
  <c r="AB49" i="65"/>
  <c r="AE47" i="65"/>
  <c r="AA47" i="65"/>
  <c r="AN47" i="65"/>
  <c r="AE126" i="65"/>
  <c r="Z172" i="65"/>
  <c r="AJ33" i="19"/>
  <c r="AI119" i="21"/>
  <c r="AC70" i="21"/>
  <c r="X147" i="21"/>
  <c r="AJ10" i="19"/>
  <c r="AG92" i="21"/>
  <c r="AK177" i="21"/>
  <c r="AL58" i="21"/>
  <c r="W151" i="21"/>
  <c r="AL66" i="27"/>
  <c r="AM79" i="27"/>
  <c r="AB79" i="27"/>
  <c r="AB12" i="27"/>
  <c r="Y129" i="27"/>
  <c r="AG158" i="27"/>
  <c r="AB158" i="27"/>
  <c r="AL19" i="27"/>
  <c r="AD46" i="27"/>
  <c r="AH140" i="27"/>
  <c r="Y85" i="27"/>
  <c r="AG39" i="27"/>
  <c r="AN75" i="24"/>
  <c r="W126" i="24"/>
  <c r="AD63" i="24"/>
  <c r="AM52" i="28"/>
  <c r="AA52" i="28"/>
  <c r="Y76" i="27"/>
  <c r="AG53" i="27"/>
  <c r="AD149" i="27"/>
  <c r="AC149" i="27"/>
  <c r="AD120" i="27"/>
  <c r="AH102" i="27"/>
  <c r="AE103" i="27"/>
  <c r="AC103" i="27"/>
  <c r="AI103" i="27"/>
  <c r="X103" i="27"/>
  <c r="AM155" i="27"/>
  <c r="AL60" i="27"/>
  <c r="AF14" i="27"/>
  <c r="AM14" i="27"/>
  <c r="AF107" i="27"/>
  <c r="X107" i="27"/>
  <c r="AA48" i="27"/>
  <c r="W48" i="27"/>
  <c r="AH88" i="24"/>
  <c r="AD169" i="24"/>
  <c r="AA169" i="24"/>
  <c r="AI169" i="24"/>
  <c r="AK169" i="24"/>
  <c r="AE3" i="21"/>
  <c r="AE93" i="19"/>
  <c r="AJ157" i="19"/>
  <c r="AN18" i="21"/>
  <c r="AC94" i="19"/>
  <c r="AA31" i="21"/>
  <c r="AO176" i="19"/>
  <c r="AN98" i="19"/>
  <c r="AI124" i="19"/>
  <c r="AA102" i="19"/>
  <c r="AF102" i="19"/>
  <c r="AN102" i="19"/>
  <c r="AB102" i="19"/>
  <c r="AN14" i="21"/>
  <c r="AL14" i="21"/>
  <c r="AG39" i="21"/>
  <c r="AF39" i="21"/>
  <c r="AG103" i="19"/>
  <c r="AL41" i="21"/>
  <c r="W89" i="19"/>
  <c r="W110" i="19"/>
  <c r="AI21" i="21"/>
  <c r="AC2" i="21"/>
  <c r="W15" i="21"/>
  <c r="AI15" i="21"/>
  <c r="AA79" i="19"/>
  <c r="AE96" i="19"/>
  <c r="Z17" i="21"/>
  <c r="AA118" i="19"/>
  <c r="Z118" i="19"/>
  <c r="X177" i="19"/>
  <c r="AC151" i="19"/>
  <c r="Z151" i="19"/>
  <c r="AD91" i="19"/>
  <c r="AJ91" i="19"/>
  <c r="Y91" i="19"/>
  <c r="X91" i="19"/>
  <c r="AJ155" i="19"/>
  <c r="AJ149" i="19"/>
  <c r="AH149" i="19"/>
  <c r="AD149" i="19"/>
  <c r="W146" i="19"/>
  <c r="AL78" i="19"/>
  <c r="AM8" i="21"/>
  <c r="AC8" i="21"/>
  <c r="AF72" i="19"/>
  <c r="X72" i="19"/>
  <c r="AA136" i="19"/>
  <c r="Z25" i="21"/>
  <c r="AK65" i="19"/>
  <c r="X43" i="65"/>
  <c r="AI43" i="65"/>
  <c r="X84" i="65"/>
  <c r="AO147" i="65"/>
  <c r="AC136" i="21"/>
  <c r="AJ110" i="21"/>
  <c r="AB110" i="21"/>
  <c r="Z4" i="19"/>
  <c r="AD78" i="21"/>
  <c r="AK15" i="65"/>
  <c r="AB15" i="65"/>
  <c r="AO45" i="65"/>
  <c r="AJ45" i="65"/>
  <c r="AL83" i="65"/>
  <c r="AO83" i="65"/>
  <c r="AM97" i="65"/>
  <c r="AM87" i="65"/>
  <c r="AK117" i="65"/>
  <c r="W133" i="65"/>
  <c r="AJ133" i="65"/>
  <c r="AJ81" i="21"/>
  <c r="AM104" i="21"/>
  <c r="AE173" i="21"/>
  <c r="AI71" i="21"/>
  <c r="AF118" i="21"/>
  <c r="AJ74" i="21"/>
  <c r="AH124" i="21"/>
  <c r="AJ133" i="21"/>
  <c r="AM133" i="21"/>
  <c r="AK52" i="28"/>
  <c r="AI14" i="27"/>
  <c r="AG14" i="27"/>
  <c r="Y14" i="27"/>
  <c r="AO14" i="27"/>
  <c r="AL14" i="27"/>
  <c r="AK14" i="27"/>
  <c r="Z14" i="27"/>
  <c r="AF138" i="27"/>
  <c r="AN138" i="27"/>
  <c r="W138" i="27"/>
  <c r="Z48" i="27"/>
  <c r="AM48" i="27"/>
  <c r="AC48" i="27"/>
  <c r="AB48" i="27"/>
  <c r="Y48" i="27"/>
  <c r="AE48" i="27"/>
  <c r="AF48" i="27"/>
  <c r="AN48" i="27"/>
  <c r="X48" i="27"/>
  <c r="AH48" i="27"/>
  <c r="AJ95" i="27"/>
  <c r="AN95" i="27"/>
  <c r="AE88" i="24"/>
  <c r="AN88" i="24"/>
  <c r="Z88" i="24"/>
  <c r="X88" i="24"/>
  <c r="AC88" i="24"/>
  <c r="AI88" i="24"/>
  <c r="AD88" i="24"/>
  <c r="AK162" i="27"/>
  <c r="AJ162" i="27"/>
  <c r="AN162" i="27"/>
  <c r="AL63" i="27"/>
  <c r="AC111" i="27"/>
  <c r="AL3" i="27"/>
  <c r="AK3" i="27"/>
  <c r="AJ3" i="27"/>
  <c r="AD3" i="27"/>
  <c r="AK77" i="27"/>
  <c r="AC77" i="27"/>
  <c r="AM16" i="27"/>
  <c r="AN16" i="27"/>
  <c r="Z54" i="27"/>
  <c r="AO54" i="27"/>
  <c r="AD54" i="27"/>
  <c r="AN54" i="27"/>
  <c r="AD55" i="27"/>
  <c r="AN55" i="27"/>
  <c r="AL31" i="27"/>
  <c r="Y31" i="27"/>
  <c r="AC31" i="27"/>
  <c r="AE31" i="27"/>
  <c r="AL94" i="27"/>
  <c r="W94" i="27"/>
  <c r="AJ94" i="27"/>
  <c r="AK94" i="27"/>
  <c r="AM94" i="27"/>
  <c r="AN38" i="27"/>
  <c r="AJ38" i="27"/>
  <c r="AI38" i="27"/>
  <c r="AH38" i="27"/>
  <c r="Z38" i="27"/>
  <c r="X116" i="27"/>
  <c r="AF169" i="27"/>
  <c r="AG169" i="27"/>
  <c r="AM169" i="27"/>
  <c r="AC169" i="27"/>
  <c r="AA136" i="27"/>
  <c r="AG136" i="27"/>
  <c r="AO136" i="27"/>
  <c r="AB136" i="27"/>
  <c r="AJ136" i="27"/>
  <c r="AL159" i="27"/>
  <c r="AE159" i="27"/>
  <c r="AH78" i="27"/>
  <c r="AA78" i="27"/>
  <c r="AC78" i="27"/>
  <c r="AA88" i="27"/>
  <c r="AD88" i="27"/>
  <c r="AK165" i="27"/>
  <c r="AG165" i="27"/>
  <c r="AA165" i="27"/>
  <c r="AO57" i="27"/>
  <c r="AA57" i="27"/>
  <c r="AC57" i="27"/>
  <c r="AH57" i="27"/>
  <c r="AC81" i="24"/>
  <c r="AC111" i="24"/>
  <c r="W162" i="27"/>
  <c r="AE162" i="27"/>
  <c r="AG63" i="27"/>
  <c r="X111" i="27"/>
  <c r="AJ111" i="27"/>
  <c r="AF3" i="27"/>
  <c r="AN3" i="27"/>
  <c r="AB3" i="27"/>
  <c r="AC137" i="27"/>
  <c r="AF77" i="27"/>
  <c r="AH77" i="27"/>
  <c r="AJ16" i="27"/>
  <c r="AF16" i="27"/>
  <c r="AC54" i="27"/>
  <c r="W54" i="27"/>
  <c r="AB54" i="27"/>
  <c r="AL54" i="27"/>
  <c r="AE55" i="27"/>
  <c r="AI55" i="27"/>
  <c r="AG31" i="27"/>
  <c r="AO31" i="27"/>
  <c r="X31" i="27"/>
  <c r="AJ152" i="27"/>
  <c r="AB94" i="27"/>
  <c r="AD94" i="27"/>
  <c r="Y94" i="27"/>
  <c r="AI94" i="27"/>
  <c r="AB38" i="27"/>
  <c r="AM38" i="27"/>
  <c r="X38" i="27"/>
  <c r="AD38" i="27"/>
  <c r="Z116" i="27"/>
  <c r="W169" i="27"/>
  <c r="AK169" i="27"/>
  <c r="AH169" i="27"/>
  <c r="AJ169" i="27"/>
  <c r="AC136" i="27"/>
  <c r="Z136" i="27"/>
  <c r="AF136" i="27"/>
  <c r="W136" i="27"/>
  <c r="AM159" i="27"/>
  <c r="AJ159" i="27"/>
  <c r="AI159" i="27"/>
  <c r="X78" i="27"/>
  <c r="Y78" i="27"/>
  <c r="W88" i="27"/>
  <c r="AO88" i="27"/>
  <c r="AK88" i="27"/>
  <c r="Z165" i="27"/>
  <c r="X165" i="27"/>
  <c r="AK57" i="27"/>
  <c r="Y57" i="27"/>
  <c r="AL57" i="27"/>
  <c r="AF57" i="27"/>
  <c r="Z57" i="27"/>
  <c r="AN81" i="24"/>
  <c r="AL120" i="24"/>
  <c r="AC120" i="24"/>
  <c r="AM120" i="24"/>
  <c r="AJ120" i="24"/>
  <c r="AJ13" i="27"/>
  <c r="AM13" i="27"/>
  <c r="AD13" i="27"/>
  <c r="AG13" i="27"/>
  <c r="AB72" i="27"/>
  <c r="AJ72" i="27"/>
  <c r="AN72" i="27"/>
  <c r="AE72" i="27"/>
  <c r="AC72" i="27"/>
  <c r="AL176" i="27"/>
  <c r="AA176" i="27"/>
  <c r="AJ176" i="27"/>
  <c r="AH176" i="27"/>
  <c r="AK11" i="27"/>
  <c r="Y11" i="27"/>
  <c r="AB11" i="27"/>
  <c r="AF11" i="27"/>
  <c r="AA11" i="27"/>
  <c r="AC153" i="27"/>
  <c r="AA153" i="27"/>
  <c r="AB153" i="27"/>
  <c r="AI153" i="27"/>
  <c r="AN153" i="27"/>
  <c r="AK177" i="27"/>
  <c r="W126" i="27"/>
  <c r="AF126" i="27"/>
  <c r="AN126" i="27"/>
  <c r="AH117" i="27"/>
  <c r="AM22" i="27"/>
  <c r="AG22" i="27"/>
  <c r="X22" i="27"/>
  <c r="AN22" i="27"/>
  <c r="AO145" i="27"/>
  <c r="AK145" i="27"/>
  <c r="AL58" i="27"/>
  <c r="AA58" i="27"/>
  <c r="X58" i="27"/>
  <c r="AE58" i="27"/>
  <c r="AG58" i="27"/>
  <c r="AF164" i="27"/>
  <c r="AA164" i="27"/>
  <c r="AH164" i="27"/>
  <c r="AD164" i="27"/>
  <c r="Z164" i="27"/>
  <c r="AK142" i="27"/>
  <c r="AC142" i="27"/>
  <c r="AG142" i="27"/>
  <c r="AA142" i="27"/>
  <c r="AN142" i="27"/>
  <c r="AG17" i="27"/>
  <c r="AD45" i="27"/>
  <c r="Z45" i="27"/>
  <c r="AO45" i="27"/>
  <c r="AM45" i="27"/>
  <c r="W45" i="27"/>
  <c r="AL110" i="27"/>
  <c r="W110" i="27"/>
  <c r="AD110" i="27"/>
  <c r="AO110" i="27"/>
  <c r="AE110" i="27"/>
  <c r="AF90" i="27"/>
  <c r="AB90" i="27"/>
  <c r="AI90" i="27"/>
  <c r="AM90" i="27"/>
  <c r="AK90" i="27"/>
  <c r="AC145" i="24"/>
  <c r="AM171" i="24"/>
  <c r="AC17" i="24"/>
  <c r="AG17" i="24"/>
  <c r="Y17" i="24"/>
  <c r="AM17" i="24"/>
  <c r="AD10" i="24"/>
  <c r="AH10" i="24"/>
  <c r="AK10" i="24"/>
  <c r="AH66" i="24"/>
  <c r="AD175" i="24"/>
  <c r="AK33" i="24"/>
  <c r="AJ91" i="24"/>
  <c r="AI91" i="24"/>
  <c r="AI17" i="24"/>
  <c r="AH13" i="27"/>
  <c r="Z13" i="27"/>
  <c r="AE13" i="27"/>
  <c r="AK13" i="27"/>
  <c r="AC2" i="27"/>
  <c r="AG72" i="27"/>
  <c r="AA72" i="27"/>
  <c r="AF72" i="27"/>
  <c r="AO72" i="27"/>
  <c r="AI176" i="27"/>
  <c r="AM176" i="27"/>
  <c r="AN176" i="27"/>
  <c r="AE176" i="27"/>
  <c r="AG176" i="27"/>
  <c r="AF127" i="27"/>
  <c r="W11" i="27"/>
  <c r="AN11" i="27"/>
  <c r="AL11" i="27"/>
  <c r="Z11" i="27"/>
  <c r="Z153" i="27"/>
  <c r="W153" i="27"/>
  <c r="AF153" i="27"/>
  <c r="AM153" i="27"/>
  <c r="AL126" i="27"/>
  <c r="AB126" i="27"/>
  <c r="X126" i="27"/>
  <c r="AO117" i="27"/>
  <c r="AI22" i="27"/>
  <c r="Y22" i="27"/>
  <c r="AO22" i="27"/>
  <c r="AL22" i="27"/>
  <c r="AB145" i="27"/>
  <c r="Z145" i="27"/>
  <c r="AC145" i="27"/>
  <c r="Z58" i="27"/>
  <c r="AB58" i="27"/>
  <c r="AF58" i="27"/>
  <c r="AI58" i="27"/>
  <c r="W164" i="27"/>
  <c r="AN164" i="27"/>
  <c r="AE164" i="27"/>
  <c r="AG164" i="27"/>
  <c r="AM142" i="27"/>
  <c r="Y142" i="27"/>
  <c r="AF142" i="27"/>
  <c r="AB142" i="27"/>
  <c r="X17" i="27"/>
  <c r="Y45" i="27"/>
  <c r="AC45" i="27"/>
  <c r="AA45" i="27"/>
  <c r="AI45" i="27"/>
  <c r="AM110" i="27"/>
  <c r="AA110" i="27"/>
  <c r="X110" i="27"/>
  <c r="AH110" i="27"/>
  <c r="X90" i="27"/>
  <c r="AJ90" i="27"/>
  <c r="AO90" i="27"/>
  <c r="Y90" i="27"/>
  <c r="W145" i="24"/>
  <c r="X171" i="24"/>
  <c r="Z17" i="24"/>
  <c r="AK17" i="24"/>
  <c r="AL17" i="24"/>
  <c r="AE17" i="24"/>
  <c r="Z146" i="24"/>
  <c r="X10" i="24"/>
  <c r="AN10" i="24"/>
  <c r="AA66" i="24"/>
  <c r="AE66" i="24"/>
  <c r="AI161" i="27"/>
  <c r="AB175" i="24"/>
  <c r="AE175" i="24"/>
  <c r="AF33" i="24"/>
  <c r="AC91" i="24"/>
  <c r="AO91" i="24"/>
  <c r="AG175" i="24"/>
  <c r="W175" i="24"/>
  <c r="AI33" i="24"/>
  <c r="AF91" i="24"/>
  <c r="AN99" i="19"/>
  <c r="AM99" i="19"/>
  <c r="AC99" i="19"/>
  <c r="AA163" i="19"/>
  <c r="AC5" i="21"/>
  <c r="AA38" i="21"/>
  <c r="AB38" i="21"/>
  <c r="Z38" i="21"/>
  <c r="AJ38" i="21"/>
  <c r="AM38" i="21"/>
  <c r="AI31" i="21"/>
  <c r="AL31" i="21"/>
  <c r="AD31" i="21"/>
  <c r="AB31" i="21"/>
  <c r="AG31" i="21"/>
  <c r="AF31" i="21"/>
  <c r="Y31" i="21"/>
  <c r="X31" i="21"/>
  <c r="AM31" i="21"/>
  <c r="AM37" i="21"/>
  <c r="AB37" i="21"/>
  <c r="AO37" i="21"/>
  <c r="X67" i="19"/>
  <c r="AD99" i="19"/>
  <c r="AE99" i="19"/>
  <c r="AF52" i="21"/>
  <c r="AL84" i="19"/>
  <c r="AD84" i="19"/>
  <c r="AJ84" i="19"/>
  <c r="AF38" i="21"/>
  <c r="AD35" i="21"/>
  <c r="AH99" i="19"/>
  <c r="W99" i="19"/>
  <c r="AL163" i="19"/>
  <c r="AD148" i="19"/>
  <c r="AB148" i="19"/>
  <c r="AC148" i="19"/>
  <c r="AM148" i="19"/>
  <c r="AL5" i="21"/>
  <c r="AJ5" i="21"/>
  <c r="AI5" i="21"/>
  <c r="AE5" i="21"/>
  <c r="AH5" i="21"/>
  <c r="AB106" i="19"/>
  <c r="AN106" i="19"/>
  <c r="AF63" i="19"/>
  <c r="AF127" i="19"/>
  <c r="AB159" i="19"/>
  <c r="AO16" i="21"/>
  <c r="AF48" i="21"/>
  <c r="AO112" i="19"/>
  <c r="AF144" i="19"/>
  <c r="Y33" i="21"/>
  <c r="AF33" i="21"/>
  <c r="AA33" i="21"/>
  <c r="AG62" i="19"/>
  <c r="AH75" i="19"/>
  <c r="AD171" i="19"/>
  <c r="AN60" i="19"/>
  <c r="AK156" i="19"/>
  <c r="AM69" i="19"/>
  <c r="AJ165" i="19"/>
  <c r="Y126" i="19"/>
  <c r="AB138" i="19"/>
  <c r="AE39" i="21"/>
  <c r="AO39" i="21"/>
  <c r="AD103" i="19"/>
  <c r="AK103" i="19"/>
  <c r="AB24" i="21"/>
  <c r="AA88" i="19"/>
  <c r="AO152" i="19"/>
  <c r="AM41" i="21"/>
  <c r="AO86" i="19"/>
  <c r="AI110" i="19"/>
  <c r="AL110" i="19"/>
  <c r="Y110" i="19"/>
  <c r="AM51" i="21"/>
  <c r="AK21" i="21"/>
  <c r="AO21" i="21"/>
  <c r="AM21" i="21"/>
  <c r="Y10" i="21"/>
  <c r="AA10" i="21"/>
  <c r="AD134" i="19"/>
  <c r="Y111" i="19"/>
  <c r="AM96" i="19"/>
  <c r="AD96" i="19"/>
  <c r="AI160" i="19"/>
  <c r="AI17" i="21"/>
  <c r="AH49" i="21"/>
  <c r="W49" i="21"/>
  <c r="AD137" i="19"/>
  <c r="Z137" i="19"/>
  <c r="AO137" i="19"/>
  <c r="Y137" i="19"/>
  <c r="AO58" i="19"/>
  <c r="Y58" i="19"/>
  <c r="Z12" i="21"/>
  <c r="Z108" i="19"/>
  <c r="AM42" i="21"/>
  <c r="AB42" i="21"/>
  <c r="AO168" i="19"/>
  <c r="X168" i="19"/>
  <c r="W168" i="19"/>
  <c r="AM169" i="19"/>
  <c r="Z30" i="21"/>
  <c r="AA59" i="19"/>
  <c r="AJ29" i="21"/>
  <c r="AN29" i="21"/>
  <c r="AN85" i="19"/>
  <c r="AH146" i="19"/>
  <c r="X146" i="19"/>
  <c r="AB146" i="19"/>
  <c r="AI146" i="19"/>
  <c r="AD146" i="19"/>
  <c r="AA166" i="19"/>
  <c r="AH78" i="19"/>
  <c r="Z65" i="19"/>
  <c r="AG65" i="19"/>
  <c r="AI122" i="19"/>
  <c r="X122" i="19"/>
  <c r="AC40" i="65"/>
  <c r="Z53" i="65"/>
  <c r="AE53" i="65"/>
  <c r="AH81" i="65"/>
  <c r="AE81" i="65"/>
  <c r="AN84" i="65"/>
  <c r="AB84" i="65"/>
  <c r="AK84" i="65"/>
  <c r="AA84" i="65"/>
  <c r="AK106" i="65"/>
  <c r="AK113" i="65"/>
  <c r="AH144" i="65"/>
  <c r="AI144" i="65"/>
  <c r="AD160" i="65"/>
  <c r="AO22" i="19"/>
  <c r="X22" i="19"/>
  <c r="W17" i="19"/>
  <c r="Z136" i="21"/>
  <c r="W136" i="21"/>
  <c r="AA136" i="21"/>
  <c r="AB136" i="21"/>
  <c r="AM167" i="21"/>
  <c r="AI95" i="21"/>
  <c r="AG95" i="21"/>
  <c r="AK109" i="21"/>
  <c r="W150" i="21"/>
  <c r="AJ150" i="21"/>
  <c r="AK142" i="21"/>
  <c r="X130" i="21"/>
  <c r="AD116" i="21"/>
  <c r="AH54" i="21"/>
  <c r="AK110" i="21"/>
  <c r="Y110" i="21"/>
  <c r="AC110" i="21"/>
  <c r="AD110" i="21"/>
  <c r="AJ94" i="21"/>
  <c r="W4" i="19"/>
  <c r="AF4" i="19"/>
  <c r="AJ45" i="19"/>
  <c r="AA120" i="21"/>
  <c r="AH120" i="21"/>
  <c r="AG78" i="21"/>
  <c r="AL78" i="21"/>
  <c r="AE69" i="21"/>
  <c r="AN4" i="65"/>
  <c r="AG45" i="65"/>
  <c r="AC45" i="65"/>
  <c r="W58" i="65"/>
  <c r="Y68" i="65"/>
  <c r="AH88" i="65"/>
  <c r="AK104" i="65"/>
  <c r="AE97" i="65"/>
  <c r="AK94" i="65"/>
  <c r="X117" i="65"/>
  <c r="AK118" i="65"/>
  <c r="AC134" i="65"/>
  <c r="AC161" i="65"/>
  <c r="AA154" i="65"/>
  <c r="AA19" i="19"/>
  <c r="AD81" i="21"/>
  <c r="AK81" i="21"/>
  <c r="W81" i="21"/>
  <c r="W104" i="21"/>
  <c r="AB104" i="21"/>
  <c r="AK77" i="21"/>
  <c r="AD159" i="21"/>
  <c r="W71" i="21"/>
  <c r="AL71" i="21"/>
  <c r="AG73" i="21"/>
  <c r="Y171" i="21"/>
  <c r="AJ129" i="21"/>
  <c r="AC121" i="21"/>
  <c r="AK59" i="21"/>
  <c r="AD41" i="19"/>
  <c r="AO84" i="21"/>
  <c r="AB19" i="65"/>
  <c r="AO29" i="65"/>
  <c r="AK32" i="65"/>
  <c r="W33" i="65"/>
  <c r="AJ33" i="65"/>
  <c r="AM42" i="65"/>
  <c r="Z72" i="65"/>
  <c r="AO72" i="65"/>
  <c r="AC76" i="65"/>
  <c r="AM76" i="65"/>
  <c r="AL139" i="19"/>
  <c r="AI60" i="19"/>
  <c r="AD45" i="21"/>
  <c r="AF138" i="19"/>
  <c r="AH103" i="19"/>
  <c r="X103" i="19"/>
  <c r="AM103" i="19"/>
  <c r="AG24" i="21"/>
  <c r="AH88" i="19"/>
  <c r="AJ152" i="19"/>
  <c r="AN110" i="19"/>
  <c r="AI36" i="21"/>
  <c r="AK114" i="19"/>
  <c r="AC49" i="21"/>
  <c r="AL40" i="21"/>
  <c r="AH168" i="19"/>
  <c r="AE168" i="19"/>
  <c r="Z168" i="19"/>
  <c r="AN168" i="19"/>
  <c r="AF169" i="19"/>
  <c r="AC169" i="19"/>
  <c r="AG30" i="21"/>
  <c r="AO29" i="21"/>
  <c r="AL29" i="21"/>
  <c r="AJ146" i="19"/>
  <c r="AG146" i="19"/>
  <c r="AM146" i="19"/>
  <c r="AO146" i="19"/>
  <c r="AL146" i="19"/>
  <c r="AC78" i="19"/>
  <c r="Y78" i="19"/>
  <c r="AN78" i="19"/>
  <c r="AB78" i="19"/>
  <c r="AD65" i="19"/>
  <c r="AL65" i="19"/>
  <c r="Y65" i="19"/>
  <c r="AM122" i="19"/>
  <c r="AF122" i="19"/>
  <c r="Y21" i="65"/>
  <c r="AL53" i="65"/>
  <c r="W53" i="65"/>
  <c r="Z81" i="65"/>
  <c r="W81" i="65"/>
  <c r="AJ84" i="65"/>
  <c r="Z84" i="65"/>
  <c r="AI84" i="65"/>
  <c r="W84" i="65"/>
  <c r="AC93" i="65"/>
  <c r="AC106" i="65"/>
  <c r="AN144" i="65"/>
  <c r="AA144" i="65"/>
  <c r="AE160" i="65"/>
  <c r="AK166" i="65"/>
  <c r="AO29" i="19"/>
  <c r="AD145" i="21"/>
  <c r="AI22" i="19"/>
  <c r="AB22" i="19"/>
  <c r="AC150" i="21"/>
  <c r="AH150" i="21"/>
  <c r="W142" i="21"/>
  <c r="Z88" i="21"/>
  <c r="Z116" i="21"/>
  <c r="AO116" i="21"/>
  <c r="AE120" i="21"/>
  <c r="AJ120" i="21"/>
  <c r="X113" i="21"/>
  <c r="AC68" i="65"/>
  <c r="W68" i="65"/>
  <c r="AC78" i="65"/>
  <c r="AC88" i="65"/>
  <c r="W97" i="65"/>
  <c r="AC94" i="65"/>
  <c r="W118" i="65"/>
  <c r="AC19" i="19"/>
  <c r="AC159" i="21"/>
  <c r="AC162" i="21"/>
  <c r="AA171" i="21"/>
  <c r="AO129" i="21"/>
  <c r="AL121" i="21"/>
  <c r="Z59" i="21"/>
  <c r="AA92" i="65"/>
  <c r="AC92" i="65"/>
  <c r="AB63" i="19"/>
  <c r="AM63" i="19"/>
  <c r="AK112" i="19"/>
  <c r="AI144" i="19"/>
  <c r="AE97" i="19"/>
  <c r="AL171" i="19"/>
  <c r="AN92" i="19"/>
  <c r="AD13" i="21"/>
  <c r="AB69" i="19"/>
  <c r="X101" i="19"/>
  <c r="AB133" i="19"/>
  <c r="X165" i="19"/>
  <c r="W39" i="21"/>
  <c r="AB39" i="21"/>
  <c r="Z103" i="19"/>
  <c r="AI103" i="19"/>
  <c r="AK135" i="19"/>
  <c r="Y86" i="19"/>
  <c r="AA162" i="19"/>
  <c r="AE110" i="19"/>
  <c r="AB110" i="19"/>
  <c r="Z110" i="19"/>
  <c r="AJ83" i="19"/>
  <c r="AI147" i="19"/>
  <c r="Z21" i="21"/>
  <c r="AB21" i="21"/>
  <c r="AF10" i="21"/>
  <c r="AJ10" i="21"/>
  <c r="W134" i="19"/>
  <c r="AA111" i="19"/>
  <c r="AG96" i="19"/>
  <c r="AH17" i="21"/>
  <c r="Y17" i="21"/>
  <c r="AO49" i="21"/>
  <c r="AH137" i="19"/>
  <c r="AK137" i="19"/>
  <c r="AJ58" i="19"/>
  <c r="Y12" i="21"/>
  <c r="AB108" i="19"/>
  <c r="AO53" i="19"/>
  <c r="AK42" i="21"/>
  <c r="AA168" i="19"/>
  <c r="AI168" i="19"/>
  <c r="AB168" i="19"/>
  <c r="X169" i="19"/>
  <c r="AF30" i="21"/>
  <c r="Y34" i="21"/>
  <c r="AK59" i="19"/>
  <c r="W29" i="21"/>
  <c r="AL85" i="19"/>
  <c r="AA146" i="19"/>
  <c r="Z146" i="19"/>
  <c r="AC146" i="19"/>
  <c r="AE146" i="19"/>
  <c r="AK166" i="19"/>
  <c r="W78" i="19"/>
  <c r="Z136" i="19"/>
  <c r="AA25" i="21"/>
  <c r="W65" i="19"/>
  <c r="AH65" i="19"/>
  <c r="AC122" i="19"/>
  <c r="Y122" i="19"/>
  <c r="AH53" i="65"/>
  <c r="AI53" i="65"/>
  <c r="AJ81" i="65"/>
  <c r="AI81" i="65"/>
  <c r="AF84" i="65"/>
  <c r="AM84" i="65"/>
  <c r="AC84" i="65"/>
  <c r="AO123" i="65"/>
  <c r="AM144" i="65"/>
  <c r="Z160" i="65"/>
  <c r="AG22" i="19"/>
  <c r="AO136" i="21"/>
  <c r="AL136" i="21"/>
  <c r="Y136" i="21"/>
  <c r="AG136" i="21"/>
  <c r="AG167" i="21"/>
  <c r="AB80" i="21"/>
  <c r="X95" i="21"/>
  <c r="W95" i="21"/>
  <c r="X109" i="21"/>
  <c r="AO150" i="21"/>
  <c r="AG150" i="21"/>
  <c r="AO130" i="21"/>
  <c r="X18" i="19"/>
  <c r="X110" i="21"/>
  <c r="AF110" i="21"/>
  <c r="AN110" i="21"/>
  <c r="AA110" i="21"/>
  <c r="AB165" i="21"/>
  <c r="Z94" i="21"/>
  <c r="AC125" i="21"/>
  <c r="AE4" i="19"/>
  <c r="AI4" i="19"/>
  <c r="AD45" i="19"/>
  <c r="Y120" i="21"/>
  <c r="AI120" i="21"/>
  <c r="AC78" i="21"/>
  <c r="W78" i="21"/>
  <c r="AB69" i="21"/>
  <c r="AE14" i="65"/>
  <c r="AL15" i="65"/>
  <c r="AA15" i="65"/>
  <c r="AG20" i="65"/>
  <c r="AC25" i="65"/>
  <c r="AC31" i="65"/>
  <c r="AC44" i="65"/>
  <c r="AI45" i="65"/>
  <c r="W45" i="65"/>
  <c r="AB45" i="65"/>
  <c r="AE58" i="65"/>
  <c r="AO55" i="65"/>
  <c r="AK71" i="65"/>
  <c r="AG68" i="65"/>
  <c r="AB68" i="65"/>
  <c r="AG83" i="65"/>
  <c r="AH104" i="65"/>
  <c r="AK97" i="65"/>
  <c r="AJ97" i="65"/>
  <c r="AD94" i="65"/>
  <c r="AM118" i="65"/>
  <c r="AK134" i="65"/>
  <c r="AK161" i="65"/>
  <c r="AI139" i="65"/>
  <c r="AE19" i="19"/>
  <c r="AH81" i="21"/>
  <c r="AG81" i="21"/>
  <c r="AD104" i="21"/>
  <c r="AN104" i="21"/>
  <c r="AH77" i="21"/>
  <c r="AM159" i="21"/>
  <c r="AE71" i="21"/>
  <c r="AK73" i="21"/>
  <c r="AI171" i="21"/>
  <c r="AD121" i="21"/>
  <c r="AC84" i="21"/>
  <c r="Z82" i="65"/>
  <c r="AJ82" i="65"/>
  <c r="AK82" i="65"/>
  <c r="Z85" i="65"/>
  <c r="AK85" i="65"/>
  <c r="AA23" i="65"/>
  <c r="AO169" i="27"/>
  <c r="AO113" i="24"/>
  <c r="AI13" i="27"/>
  <c r="AN75" i="27"/>
  <c r="AO123" i="27"/>
  <c r="AO124" i="27"/>
  <c r="AE132" i="27"/>
  <c r="AB33" i="24"/>
  <c r="AD91" i="24"/>
  <c r="AC101" i="65"/>
  <c r="AL140" i="65"/>
  <c r="AI137" i="65"/>
  <c r="AL137" i="65"/>
  <c r="AG142" i="65"/>
  <c r="AC174" i="65"/>
  <c r="AA16" i="19"/>
  <c r="AB16" i="19"/>
  <c r="AF99" i="21"/>
  <c r="AE46" i="19"/>
  <c r="Y46" i="19"/>
  <c r="AN91" i="21"/>
  <c r="X6" i="19"/>
  <c r="Z40" i="19"/>
  <c r="X40" i="19"/>
  <c r="W122" i="21"/>
  <c r="Z98" i="21"/>
  <c r="AC140" i="21"/>
  <c r="AD140" i="21"/>
  <c r="AG101" i="21"/>
  <c r="AA101" i="21"/>
  <c r="AE157" i="21"/>
  <c r="AA153" i="21"/>
  <c r="W35" i="19"/>
  <c r="AC56" i="21"/>
  <c r="AF39" i="65"/>
  <c r="AM36" i="65"/>
  <c r="AC36" i="65"/>
  <c r="AN36" i="65"/>
  <c r="AK63" i="65"/>
  <c r="AE89" i="65"/>
  <c r="AA86" i="65"/>
  <c r="AN95" i="65"/>
  <c r="AK126" i="65"/>
  <c r="AF172" i="65"/>
  <c r="AC172" i="65"/>
  <c r="AK153" i="65"/>
  <c r="AC153" i="65"/>
  <c r="AN153" i="65"/>
  <c r="AI146" i="65"/>
  <c r="AM146" i="65"/>
  <c r="AN146" i="65"/>
  <c r="AF33" i="19"/>
  <c r="AO33" i="19"/>
  <c r="AI14" i="19"/>
  <c r="AF14" i="19"/>
  <c r="AO14" i="19"/>
  <c r="AD14" i="19"/>
  <c r="Z14" i="19"/>
  <c r="AL119" i="21"/>
  <c r="AB93" i="21"/>
  <c r="Z9" i="19"/>
  <c r="AG9" i="19"/>
  <c r="W155" i="21"/>
  <c r="AK155" i="21"/>
  <c r="AK92" i="21"/>
  <c r="AJ92" i="21"/>
  <c r="AE92" i="21"/>
  <c r="AN177" i="21"/>
  <c r="Z58" i="21"/>
  <c r="AA151" i="21"/>
  <c r="AC66" i="27"/>
  <c r="AN66" i="27"/>
  <c r="AE66" i="27"/>
  <c r="AF143" i="27"/>
  <c r="Y143" i="27"/>
  <c r="AD143" i="27"/>
  <c r="AD12" i="27"/>
  <c r="AE112" i="27"/>
  <c r="AI147" i="27"/>
  <c r="AC39" i="27"/>
  <c r="W128" i="24"/>
  <c r="AF128" i="24"/>
  <c r="AO128" i="24"/>
  <c r="X105" i="24"/>
  <c r="AB96" i="24"/>
  <c r="AI96" i="24"/>
  <c r="AL63" i="24"/>
  <c r="AF82" i="27"/>
  <c r="AE146" i="27"/>
  <c r="AN50" i="27"/>
  <c r="AK50" i="27"/>
  <c r="AE76" i="27"/>
  <c r="AN120" i="27"/>
  <c r="AF120" i="27"/>
  <c r="AL102" i="27"/>
  <c r="AN157" i="27"/>
  <c r="AN7" i="27"/>
  <c r="X7" i="27"/>
  <c r="AB7" i="27"/>
  <c r="AE7" i="27"/>
  <c r="AA71" i="27"/>
  <c r="AN141" i="27"/>
  <c r="AD10" i="27"/>
  <c r="AI10" i="27"/>
  <c r="AE65" i="27"/>
  <c r="AF65" i="27"/>
  <c r="AO65" i="27"/>
  <c r="AN97" i="27"/>
  <c r="AF97" i="27"/>
  <c r="AG16" i="24"/>
  <c r="AF16" i="24"/>
  <c r="AA16" i="24"/>
  <c r="AM16" i="24"/>
  <c r="Y16" i="24"/>
  <c r="AB88" i="24"/>
  <c r="AG88" i="24"/>
  <c r="AM88" i="24"/>
  <c r="W88" i="24"/>
  <c r="AL169" i="24"/>
  <c r="AC169" i="24"/>
  <c r="AC55" i="24"/>
  <c r="Z160" i="24"/>
  <c r="AF33" i="27"/>
  <c r="AI33" i="27"/>
  <c r="AG33" i="27"/>
  <c r="W111" i="27"/>
  <c r="AD111" i="27"/>
  <c r="AN111" i="27"/>
  <c r="X3" i="27"/>
  <c r="Y3" i="27"/>
  <c r="AM3" i="27"/>
  <c r="AE100" i="27"/>
  <c r="AK137" i="27"/>
  <c r="AM47" i="27"/>
  <c r="AJ118" i="27"/>
  <c r="AA171" i="27"/>
  <c r="W108" i="27"/>
  <c r="AL108" i="27"/>
  <c r="Z108" i="27"/>
  <c r="AA31" i="27"/>
  <c r="AH31" i="27"/>
  <c r="AD152" i="27"/>
  <c r="AF152" i="27"/>
  <c r="AB43" i="27"/>
  <c r="Z176" i="27"/>
  <c r="AJ134" i="27"/>
  <c r="AC10" i="24"/>
  <c r="AJ66" i="24"/>
  <c r="AN153" i="21"/>
  <c r="AI35" i="19"/>
  <c r="AN137" i="21"/>
  <c r="AD56" i="21"/>
  <c r="AA34" i="19"/>
  <c r="AM34" i="19"/>
  <c r="AB89" i="21"/>
  <c r="AE37" i="19"/>
  <c r="AJ36" i="65"/>
  <c r="AF153" i="65"/>
  <c r="AF9" i="19"/>
  <c r="AA104" i="27"/>
  <c r="AH96" i="24"/>
  <c r="AK96" i="24"/>
  <c r="AK111" i="27"/>
  <c r="AM118" i="27"/>
  <c r="AE169" i="27"/>
  <c r="X110" i="24"/>
  <c r="Y113" i="24"/>
  <c r="AC13" i="27"/>
  <c r="AL123" i="27"/>
  <c r="AH124" i="27"/>
  <c r="AA91" i="24"/>
  <c r="AA137" i="65"/>
  <c r="AI158" i="65"/>
  <c r="AG174" i="65"/>
  <c r="AD16" i="19"/>
  <c r="AE99" i="21"/>
  <c r="AB46" i="19"/>
  <c r="Z46" i="19"/>
  <c r="AG148" i="21"/>
  <c r="AI6" i="19"/>
  <c r="AC40" i="19"/>
  <c r="X140" i="21"/>
  <c r="AO140" i="21"/>
  <c r="AJ140" i="21"/>
  <c r="AL101" i="21"/>
  <c r="Z101" i="21"/>
  <c r="X157" i="21"/>
  <c r="X153" i="21"/>
  <c r="AK153" i="21"/>
  <c r="AG156" i="21"/>
  <c r="AJ154" i="21"/>
  <c r="AK43" i="19"/>
  <c r="AK176" i="21"/>
  <c r="AC35" i="19"/>
  <c r="AG35" i="19"/>
  <c r="AJ137" i="21"/>
  <c r="AO56" i="21"/>
  <c r="W124" i="21"/>
  <c r="AA146" i="21"/>
  <c r="AI79" i="21"/>
  <c r="Y34" i="19"/>
  <c r="AK34" i="19"/>
  <c r="AB55" i="21"/>
  <c r="AD12" i="19"/>
  <c r="AG68" i="21"/>
  <c r="X89" i="21"/>
  <c r="AL89" i="21"/>
  <c r="Z37" i="19"/>
  <c r="AF60" i="21"/>
  <c r="AF13" i="65"/>
  <c r="AN23" i="65"/>
  <c r="AC39" i="65"/>
  <c r="AI36" i="65"/>
  <c r="W36" i="65"/>
  <c r="AF36" i="65"/>
  <c r="AJ65" i="65"/>
  <c r="AH96" i="65"/>
  <c r="AK86" i="65"/>
  <c r="AA126" i="65"/>
  <c r="AB172" i="65"/>
  <c r="AK172" i="65"/>
  <c r="AO153" i="65"/>
  <c r="AG153" i="65"/>
  <c r="W153" i="65"/>
  <c r="AG146" i="65"/>
  <c r="W146" i="65"/>
  <c r="AI33" i="19"/>
  <c r="AG33" i="19"/>
  <c r="AN14" i="19"/>
  <c r="AE14" i="19"/>
  <c r="AB14" i="19"/>
  <c r="AK14" i="19"/>
  <c r="Y93" i="21"/>
  <c r="AD9" i="19"/>
  <c r="AH9" i="19"/>
  <c r="AF57" i="21"/>
  <c r="AN128" i="21"/>
  <c r="AJ70" i="21"/>
  <c r="AC155" i="21"/>
  <c r="AI155" i="21"/>
  <c r="Y155" i="21"/>
  <c r="AL92" i="21"/>
  <c r="X92" i="21"/>
  <c r="AI177" i="21"/>
  <c r="AF58" i="21"/>
  <c r="AO151" i="21"/>
  <c r="AJ66" i="27"/>
  <c r="AM66" i="27"/>
  <c r="AN130" i="27"/>
  <c r="AI86" i="27"/>
  <c r="AC30" i="27"/>
  <c r="AL143" i="27"/>
  <c r="AC143" i="27"/>
  <c r="AK143" i="27"/>
  <c r="AE143" i="27"/>
  <c r="X12" i="27"/>
  <c r="AL133" i="27"/>
  <c r="AO104" i="27"/>
  <c r="AI173" i="27"/>
  <c r="Y147" i="27"/>
  <c r="AJ39" i="27"/>
  <c r="AO39" i="27"/>
  <c r="AM128" i="24"/>
  <c r="AB128" i="24"/>
  <c r="AI105" i="24"/>
  <c r="W46" i="24"/>
  <c r="Z63" i="24"/>
  <c r="AF52" i="28"/>
  <c r="AG146" i="27"/>
  <c r="AI50" i="27"/>
  <c r="W50" i="27"/>
  <c r="Z76" i="27"/>
  <c r="AA8" i="27"/>
  <c r="X120" i="27"/>
  <c r="AG120" i="27"/>
  <c r="AM120" i="27"/>
  <c r="AJ102" i="27"/>
  <c r="AI42" i="27"/>
  <c r="AH60" i="27"/>
  <c r="AK36" i="27"/>
  <c r="AJ7" i="27"/>
  <c r="AG7" i="27"/>
  <c r="W7" i="27"/>
  <c r="AA7" i="27"/>
  <c r="AC71" i="27"/>
  <c r="AH10" i="27"/>
  <c r="AA10" i="27"/>
  <c r="AL10" i="27"/>
  <c r="AL65" i="27"/>
  <c r="Y65" i="27"/>
  <c r="AG97" i="27"/>
  <c r="AO97" i="27"/>
  <c r="AD97" i="27"/>
  <c r="AD16" i="24"/>
  <c r="Z16" i="24"/>
  <c r="AJ16" i="24"/>
  <c r="AK16" i="24"/>
  <c r="Y88" i="24"/>
  <c r="AJ88" i="24"/>
  <c r="AB169" i="24"/>
  <c r="AG169" i="24"/>
  <c r="AC160" i="24"/>
  <c r="AA160" i="24"/>
  <c r="W33" i="27"/>
  <c r="Y33" i="27"/>
  <c r="AL33" i="27"/>
  <c r="AG98" i="27"/>
  <c r="AM111" i="27"/>
  <c r="AG111" i="27"/>
  <c r="AA111" i="27"/>
  <c r="AI3" i="27"/>
  <c r="AE3" i="27"/>
  <c r="AG100" i="27"/>
  <c r="AC100" i="27"/>
  <c r="X137" i="27"/>
  <c r="AJ47" i="27"/>
  <c r="AK118" i="27"/>
  <c r="Z118" i="27"/>
  <c r="X108" i="27"/>
  <c r="AA108" i="27"/>
  <c r="AN31" i="27"/>
  <c r="AM31" i="27"/>
  <c r="AC152" i="27"/>
  <c r="X43" i="27"/>
  <c r="AD57" i="27"/>
  <c r="AN113" i="24"/>
  <c r="AD134" i="27"/>
  <c r="AA171" i="24"/>
  <c r="AL66" i="24"/>
  <c r="Y33" i="24"/>
  <c r="Y91" i="24"/>
  <c r="AN136" i="19"/>
  <c r="AO142" i="21"/>
  <c r="Y142" i="21"/>
  <c r="AI142" i="21"/>
  <c r="AA142" i="21"/>
  <c r="AC142" i="21"/>
  <c r="AG39" i="19"/>
  <c r="AC39" i="19"/>
  <c r="AD87" i="21"/>
  <c r="Z87" i="21"/>
  <c r="AI87" i="21"/>
  <c r="AI116" i="21"/>
  <c r="AF116" i="21"/>
  <c r="AE116" i="21"/>
  <c r="AA116" i="21"/>
  <c r="AJ116" i="21"/>
  <c r="AK116" i="21"/>
  <c r="AC116" i="21"/>
  <c r="AH116" i="21"/>
  <c r="AM116" i="21"/>
  <c r="AE176" i="19"/>
  <c r="Z75" i="19"/>
  <c r="AH139" i="19"/>
  <c r="AK28" i="21"/>
  <c r="AE92" i="19"/>
  <c r="Y156" i="19"/>
  <c r="W45" i="21"/>
  <c r="W64" i="19"/>
  <c r="AG169" i="19"/>
  <c r="AH145" i="21"/>
  <c r="AM172" i="21"/>
  <c r="AD172" i="21"/>
  <c r="AA172" i="21"/>
  <c r="AK172" i="21"/>
  <c r="AH172" i="21"/>
  <c r="AL52" i="19"/>
  <c r="AG116" i="21"/>
  <c r="AH163" i="19"/>
  <c r="W20" i="21"/>
  <c r="Z20" i="21"/>
  <c r="AC84" i="19"/>
  <c r="AB5" i="21"/>
  <c r="Z5" i="21"/>
  <c r="W5" i="21"/>
  <c r="AD37" i="21"/>
  <c r="AN37" i="21"/>
  <c r="AM70" i="19"/>
  <c r="AJ63" i="19"/>
  <c r="AI63" i="19"/>
  <c r="AA80" i="19"/>
  <c r="AD176" i="19"/>
  <c r="AC62" i="19"/>
  <c r="W62" i="19"/>
  <c r="Y62" i="19"/>
  <c r="AI154" i="19"/>
  <c r="Z113" i="19"/>
  <c r="AA75" i="19"/>
  <c r="AD139" i="19"/>
  <c r="AI28" i="21"/>
  <c r="AI92" i="19"/>
  <c r="AF156" i="19"/>
  <c r="AG45" i="21"/>
  <c r="AM101" i="19"/>
  <c r="AL165" i="19"/>
  <c r="AM165" i="19"/>
  <c r="AC165" i="19"/>
  <c r="AM138" i="19"/>
  <c r="AK71" i="19"/>
  <c r="Y71" i="19"/>
  <c r="AM135" i="19"/>
  <c r="Z167" i="19"/>
  <c r="AM24" i="21"/>
  <c r="AA56" i="19"/>
  <c r="AD88" i="19"/>
  <c r="AA120" i="19"/>
  <c r="AH152" i="19"/>
  <c r="AI9" i="21"/>
  <c r="Y41" i="21"/>
  <c r="X129" i="19"/>
  <c r="AO145" i="19"/>
  <c r="AA89" i="19"/>
  <c r="Z89" i="19"/>
  <c r="AE89" i="19"/>
  <c r="AC89" i="19"/>
  <c r="AJ162" i="19"/>
  <c r="AM162" i="19"/>
  <c r="AD110" i="19"/>
  <c r="AC19" i="21"/>
  <c r="AG132" i="19"/>
  <c r="AG164" i="19"/>
  <c r="AJ164" i="19"/>
  <c r="AO2" i="21"/>
  <c r="AG2" i="21"/>
  <c r="AA77" i="19"/>
  <c r="AM173" i="19"/>
  <c r="AB15" i="21"/>
  <c r="AA15" i="21"/>
  <c r="AH15" i="21"/>
  <c r="AD15" i="21"/>
  <c r="AD47" i="21"/>
  <c r="AA64" i="19"/>
  <c r="AK64" i="19"/>
  <c r="AJ64" i="19"/>
  <c r="AF96" i="19"/>
  <c r="AK96" i="19"/>
  <c r="Z96" i="19"/>
  <c r="AI128" i="19"/>
  <c r="AE17" i="21"/>
  <c r="AG58" i="19"/>
  <c r="X58" i="19"/>
  <c r="AA54" i="19"/>
  <c r="AH27" i="21"/>
  <c r="AF27" i="21"/>
  <c r="AH123" i="19"/>
  <c r="AI12" i="21"/>
  <c r="AE44" i="21"/>
  <c r="AN108" i="19"/>
  <c r="AN172" i="19"/>
  <c r="X53" i="19"/>
  <c r="AM6" i="21"/>
  <c r="AK6" i="21"/>
  <c r="AO6" i="21"/>
  <c r="Y42" i="21"/>
  <c r="AA42" i="21"/>
  <c r="AN42" i="21"/>
  <c r="AO74" i="19"/>
  <c r="AB74" i="19"/>
  <c r="AF23" i="21"/>
  <c r="W23" i="21"/>
  <c r="AD23" i="21"/>
  <c r="Y151" i="19"/>
  <c r="AD151" i="19"/>
  <c r="X40" i="21"/>
  <c r="AA104" i="19"/>
  <c r="AL169" i="19"/>
  <c r="AK169" i="19"/>
  <c r="W169" i="19"/>
  <c r="AI169" i="19"/>
  <c r="W30" i="21"/>
  <c r="AI30" i="21"/>
  <c r="AF140" i="19"/>
  <c r="AJ85" i="19"/>
  <c r="AM119" i="19"/>
  <c r="AE136" i="19"/>
  <c r="AB136" i="19"/>
  <c r="AJ25" i="21"/>
  <c r="AH25" i="21"/>
  <c r="Y130" i="19"/>
  <c r="AC50" i="21"/>
  <c r="AD7" i="65"/>
  <c r="AN53" i="65"/>
  <c r="AM53" i="65"/>
  <c r="AC53" i="65"/>
  <c r="AB100" i="65"/>
  <c r="AI100" i="65"/>
  <c r="AN132" i="65"/>
  <c r="AB132" i="65"/>
  <c r="AK132" i="65"/>
  <c r="AA132" i="65"/>
  <c r="AK157" i="65"/>
  <c r="AJ145" i="21"/>
  <c r="AL22" i="19"/>
  <c r="AK22" i="19"/>
  <c r="AF22" i="19"/>
  <c r="AA22" i="19"/>
  <c r="AJ109" i="21"/>
  <c r="AL150" i="21"/>
  <c r="AM150" i="21"/>
  <c r="X150" i="21"/>
  <c r="AE142" i="21"/>
  <c r="AD142" i="21"/>
  <c r="AF142" i="21"/>
  <c r="AA11" i="19"/>
  <c r="W11" i="19"/>
  <c r="AJ139" i="21"/>
  <c r="Y139" i="21"/>
  <c r="AC172" i="21"/>
  <c r="Z67" i="19"/>
  <c r="AO163" i="19"/>
  <c r="Y20" i="21"/>
  <c r="Y84" i="19"/>
  <c r="AF148" i="19"/>
  <c r="AF5" i="21"/>
  <c r="AD5" i="21"/>
  <c r="AO5" i="21"/>
  <c r="AM5" i="21"/>
  <c r="AF37" i="21"/>
  <c r="Y37" i="21"/>
  <c r="AG38" i="21"/>
  <c r="W38" i="21"/>
  <c r="AC18" i="21"/>
  <c r="AC106" i="19"/>
  <c r="Z63" i="19"/>
  <c r="AG63" i="19"/>
  <c r="AI80" i="19"/>
  <c r="AN176" i="19"/>
  <c r="AO62" i="19"/>
  <c r="AE62" i="19"/>
  <c r="AM62" i="19"/>
  <c r="Y154" i="19"/>
  <c r="X26" i="21"/>
  <c r="AL22" i="21"/>
  <c r="AG75" i="19"/>
  <c r="AI139" i="19"/>
  <c r="AD28" i="21"/>
  <c r="Z92" i="19"/>
  <c r="Z156" i="19"/>
  <c r="Y45" i="21"/>
  <c r="AO101" i="19"/>
  <c r="AN165" i="19"/>
  <c r="AF165" i="19"/>
  <c r="AE165" i="19"/>
  <c r="AO165" i="19"/>
  <c r="AC126" i="19"/>
  <c r="AO138" i="19"/>
  <c r="AG71" i="19"/>
  <c r="AB135" i="19"/>
  <c r="X167" i="19"/>
  <c r="AN24" i="21"/>
  <c r="X56" i="19"/>
  <c r="X88" i="19"/>
  <c r="AI120" i="19"/>
  <c r="AF152" i="19"/>
  <c r="AJ9" i="21"/>
  <c r="AG41" i="21"/>
  <c r="AI129" i="19"/>
  <c r="X105" i="19"/>
  <c r="Y150" i="19"/>
  <c r="AD89" i="19"/>
  <c r="AF89" i="19"/>
  <c r="AK89" i="19"/>
  <c r="AG89" i="19"/>
  <c r="AF162" i="19"/>
  <c r="AL162" i="19"/>
  <c r="Z115" i="19"/>
  <c r="AM100" i="19"/>
  <c r="AJ132" i="19"/>
  <c r="AE164" i="19"/>
  <c r="Z164" i="19"/>
  <c r="AN2" i="21"/>
  <c r="AJ2" i="21"/>
  <c r="AI173" i="19"/>
  <c r="AK170" i="19"/>
  <c r="AO15" i="21"/>
  <c r="AE15" i="21"/>
  <c r="X15" i="21"/>
  <c r="AO64" i="19"/>
  <c r="AN64" i="19"/>
  <c r="AH64" i="19"/>
  <c r="AA96" i="19"/>
  <c r="AI96" i="19"/>
  <c r="AL96" i="19"/>
  <c r="AF128" i="19"/>
  <c r="AD17" i="21"/>
  <c r="AL17" i="21"/>
  <c r="AK58" i="19"/>
  <c r="AH58" i="19"/>
  <c r="W27" i="21"/>
  <c r="AK123" i="19"/>
  <c r="AM12" i="21"/>
  <c r="AO44" i="21"/>
  <c r="AJ108" i="19"/>
  <c r="AJ172" i="19"/>
  <c r="AE6" i="21"/>
  <c r="AG6" i="21"/>
  <c r="AH6" i="21"/>
  <c r="AL6" i="21"/>
  <c r="AL42" i="21"/>
  <c r="AF42" i="21"/>
  <c r="X42" i="21"/>
  <c r="AG74" i="19"/>
  <c r="AD74" i="19"/>
  <c r="AC23" i="21"/>
  <c r="X23" i="21"/>
  <c r="AE151" i="19"/>
  <c r="AL151" i="19"/>
  <c r="AA40" i="21"/>
  <c r="AK104" i="19"/>
  <c r="AH169" i="19"/>
  <c r="AN169" i="19"/>
  <c r="AA169" i="19"/>
  <c r="Y169" i="19"/>
  <c r="AN30" i="21"/>
  <c r="AH30" i="21"/>
  <c r="AC76" i="19"/>
  <c r="Z140" i="19"/>
  <c r="AK85" i="19"/>
  <c r="AB119" i="19"/>
  <c r="AC119" i="19"/>
  <c r="W119" i="19"/>
  <c r="AK136" i="19"/>
  <c r="W136" i="19"/>
  <c r="AM25" i="21"/>
  <c r="Y25" i="21"/>
  <c r="W130" i="19"/>
  <c r="AG50" i="21"/>
  <c r="AA7" i="65"/>
  <c r="AN30" i="65"/>
  <c r="AJ53" i="65"/>
  <c r="X53" i="65"/>
  <c r="AK53" i="65"/>
  <c r="AA53" i="65"/>
  <c r="AO34" i="65"/>
  <c r="AN100" i="65"/>
  <c r="Z100" i="65"/>
  <c r="AE100" i="65"/>
  <c r="AJ132" i="65"/>
  <c r="Z132" i="65"/>
  <c r="AI132" i="65"/>
  <c r="W132" i="65"/>
  <c r="AC157" i="65"/>
  <c r="AG145" i="21"/>
  <c r="W22" i="19"/>
  <c r="AJ22" i="19"/>
  <c r="AE22" i="19"/>
  <c r="Z22" i="19"/>
  <c r="AN109" i="21"/>
  <c r="AF150" i="21"/>
  <c r="AN150" i="21"/>
  <c r="AA150" i="21"/>
  <c r="AI150" i="21"/>
  <c r="AL48" i="19"/>
  <c r="AN142" i="21"/>
  <c r="X142" i="21"/>
  <c r="AL142" i="21"/>
  <c r="AO172" i="21"/>
  <c r="AF45" i="19"/>
  <c r="X120" i="21"/>
  <c r="AD120" i="21"/>
  <c r="AL120" i="21"/>
  <c r="Z78" i="21"/>
  <c r="AB78" i="21"/>
  <c r="X78" i="21"/>
  <c r="AF78" i="21"/>
  <c r="AA113" i="21"/>
  <c r="AO69" i="21"/>
  <c r="X69" i="21"/>
  <c r="AK4" i="65"/>
  <c r="AK14" i="65"/>
  <c r="Y14" i="65"/>
  <c r="AJ14" i="65"/>
  <c r="AO20" i="65"/>
  <c r="AC20" i="65"/>
  <c r="AB20" i="65"/>
  <c r="AF57" i="65"/>
  <c r="AM58" i="65"/>
  <c r="AC58" i="65"/>
  <c r="AL58" i="65"/>
  <c r="AA68" i="65"/>
  <c r="AM68" i="65"/>
  <c r="AN68" i="65"/>
  <c r="X73" i="65"/>
  <c r="AN87" i="65"/>
  <c r="AE118" i="65"/>
  <c r="AJ118" i="65"/>
  <c r="AJ111" i="65"/>
  <c r="AK145" i="65"/>
  <c r="AO161" i="65"/>
  <c r="AG161" i="65"/>
  <c r="Y161" i="65"/>
  <c r="AL161" i="65"/>
  <c r="AK170" i="65"/>
  <c r="AG170" i="65"/>
  <c r="AJ170" i="65"/>
  <c r="AB25" i="19"/>
  <c r="AL25" i="19"/>
  <c r="AD19" i="19"/>
  <c r="AJ19" i="19"/>
  <c r="AK8" i="19"/>
  <c r="AA2" i="19"/>
  <c r="AB159" i="21"/>
  <c r="AH159" i="21"/>
  <c r="Z131" i="21"/>
  <c r="AN131" i="21"/>
  <c r="AC73" i="21"/>
  <c r="W73" i="21"/>
  <c r="AI118" i="21"/>
  <c r="AE118" i="21"/>
  <c r="AO50" i="19"/>
  <c r="AG50" i="19"/>
  <c r="X102" i="21"/>
  <c r="X129" i="21"/>
  <c r="AA129" i="21"/>
  <c r="X121" i="21"/>
  <c r="AB121" i="21"/>
  <c r="AB59" i="21"/>
  <c r="W59" i="21"/>
  <c r="AL64" i="21"/>
  <c r="Z64" i="21"/>
  <c r="X135" i="21"/>
  <c r="AA53" i="21"/>
  <c r="AH85" i="21"/>
  <c r="AK85" i="21"/>
  <c r="AK5" i="65"/>
  <c r="AK24" i="65"/>
  <c r="AK29" i="65"/>
  <c r="AJ29" i="65"/>
  <c r="AM33" i="65"/>
  <c r="AC33" i="65"/>
  <c r="AN33" i="65"/>
  <c r="X33" i="65"/>
  <c r="AJ42" i="65"/>
  <c r="W8" i="65"/>
  <c r="AG8" i="65"/>
  <c r="AA8" i="65"/>
  <c r="AB8" i="65"/>
  <c r="AF52" i="65"/>
  <c r="AE82" i="65"/>
  <c r="AO101" i="65"/>
  <c r="AG101" i="65"/>
  <c r="Y101" i="65"/>
  <c r="AJ101" i="65"/>
  <c r="AH108" i="65"/>
  <c r="AO137" i="65"/>
  <c r="AG137" i="65"/>
  <c r="Y137" i="65"/>
  <c r="AJ137" i="65"/>
  <c r="AH152" i="65"/>
  <c r="AK165" i="65"/>
  <c r="AC142" i="65"/>
  <c r="Y142" i="65"/>
  <c r="AN142" i="65"/>
  <c r="AG158" i="65"/>
  <c r="AJ158" i="65"/>
  <c r="AI174" i="65"/>
  <c r="Y174" i="65"/>
  <c r="AN174" i="65"/>
  <c r="AJ159" i="65"/>
  <c r="AG16" i="19"/>
  <c r="AE16" i="19"/>
  <c r="AJ148" i="21"/>
  <c r="AD148" i="21"/>
  <c r="AD98" i="21"/>
  <c r="AI126" i="21"/>
  <c r="Y101" i="21"/>
  <c r="AO101" i="21"/>
  <c r="AB101" i="21"/>
  <c r="AO20" i="19"/>
  <c r="AM153" i="21"/>
  <c r="AO153" i="21"/>
  <c r="AB153" i="21"/>
  <c r="AJ153" i="21"/>
  <c r="AB107" i="21"/>
  <c r="AI156" i="21"/>
  <c r="AK156" i="21"/>
  <c r="AM156" i="21"/>
  <c r="AA156" i="21"/>
  <c r="AC156" i="21"/>
  <c r="W72" i="21"/>
  <c r="AK72" i="21"/>
  <c r="AE163" i="21"/>
  <c r="AN35" i="19"/>
  <c r="AM35" i="19"/>
  <c r="AF137" i="21"/>
  <c r="AI76" i="21"/>
  <c r="AJ76" i="21"/>
  <c r="AN56" i="21"/>
  <c r="AH56" i="21"/>
  <c r="AE143" i="21"/>
  <c r="AD143" i="21"/>
  <c r="AH143" i="21"/>
  <c r="W143" i="21"/>
  <c r="AM174" i="21"/>
  <c r="AC79" i="21"/>
  <c r="AO32" i="19"/>
  <c r="AA55" i="21"/>
  <c r="W160" i="21"/>
  <c r="AE160" i="21"/>
  <c r="AI133" i="21"/>
  <c r="AE133" i="21"/>
  <c r="AK133" i="21"/>
  <c r="X133" i="21"/>
  <c r="AJ51" i="19"/>
  <c r="AA23" i="19"/>
  <c r="AN23" i="19"/>
  <c r="AI23" i="19"/>
  <c r="AG23" i="19"/>
  <c r="Z23" i="19"/>
  <c r="AF89" i="21"/>
  <c r="AE89" i="21"/>
  <c r="AH60" i="21"/>
  <c r="AE115" i="21"/>
  <c r="AK115" i="21"/>
  <c r="Y115" i="21"/>
  <c r="AA115" i="21"/>
  <c r="AJ123" i="21"/>
  <c r="X123" i="21"/>
  <c r="AL123" i="21"/>
  <c r="AL114" i="21"/>
  <c r="AI114" i="21"/>
  <c r="AB114" i="21"/>
  <c r="AH130" i="21"/>
  <c r="AC3" i="19"/>
  <c r="AB3" i="19"/>
  <c r="AN45" i="19"/>
  <c r="AN120" i="21"/>
  <c r="AG120" i="21"/>
  <c r="AO120" i="21"/>
  <c r="W120" i="21"/>
  <c r="AL108" i="21"/>
  <c r="AE78" i="21"/>
  <c r="AA78" i="21"/>
  <c r="AI78" i="21"/>
  <c r="Y78" i="21"/>
  <c r="AI127" i="21"/>
  <c r="AE113" i="21"/>
  <c r="AE82" i="21"/>
  <c r="AI69" i="21"/>
  <c r="AG69" i="21"/>
  <c r="AD4" i="65"/>
  <c r="AG14" i="65"/>
  <c r="W14" i="65"/>
  <c r="AB14" i="65"/>
  <c r="AM20" i="65"/>
  <c r="W20" i="65"/>
  <c r="AD25" i="65"/>
  <c r="AA45" i="65"/>
  <c r="AE45" i="65"/>
  <c r="AN45" i="65"/>
  <c r="AK57" i="65"/>
  <c r="AK58" i="65"/>
  <c r="Y58" i="65"/>
  <c r="AJ58" i="65"/>
  <c r="AK68" i="65"/>
  <c r="AO68" i="65"/>
  <c r="AE68" i="65"/>
  <c r="AJ68" i="65"/>
  <c r="AK78" i="65"/>
  <c r="X83" i="65"/>
  <c r="AB104" i="65"/>
  <c r="AF87" i="65"/>
  <c r="AB133" i="65"/>
  <c r="AC118" i="65"/>
  <c r="X118" i="65"/>
  <c r="AD134" i="65"/>
  <c r="AF111" i="65"/>
  <c r="AI127" i="65"/>
  <c r="AC145" i="65"/>
  <c r="AM161" i="65"/>
  <c r="AE161" i="65"/>
  <c r="W161" i="65"/>
  <c r="AJ161" i="65"/>
  <c r="AJ139" i="65"/>
  <c r="AM170" i="65"/>
  <c r="AC170" i="65"/>
  <c r="Y170" i="65"/>
  <c r="AB170" i="65"/>
  <c r="AI163" i="65"/>
  <c r="W25" i="19"/>
  <c r="AD25" i="19"/>
  <c r="AB19" i="19"/>
  <c r="AF19" i="19"/>
  <c r="AO19" i="19"/>
  <c r="AH8" i="19"/>
  <c r="AL21" i="19"/>
  <c r="X2" i="19"/>
  <c r="AE159" i="21"/>
  <c r="AO159" i="21"/>
  <c r="AJ159" i="21"/>
  <c r="AJ173" i="21"/>
  <c r="AF131" i="21"/>
  <c r="AD131" i="21"/>
  <c r="AK44" i="19"/>
  <c r="Z134" i="21"/>
  <c r="AB132" i="21"/>
  <c r="AA71" i="21"/>
  <c r="AD71" i="21"/>
  <c r="AJ73" i="21"/>
  <c r="AF73" i="21"/>
  <c r="AB118" i="21"/>
  <c r="AH118" i="21"/>
  <c r="AC118" i="21"/>
  <c r="AI50" i="19"/>
  <c r="Z50" i="19"/>
  <c r="AN102" i="21"/>
  <c r="Z129" i="21"/>
  <c r="AN129" i="21"/>
  <c r="AF121" i="21"/>
  <c r="AE121" i="21"/>
  <c r="AN59" i="21"/>
  <c r="AO59" i="21"/>
  <c r="AJ59" i="21"/>
  <c r="AA64" i="21"/>
  <c r="AF64" i="21"/>
  <c r="AD135" i="21"/>
  <c r="AM74" i="21"/>
  <c r="AE53" i="21"/>
  <c r="AB85" i="21"/>
  <c r="Y85" i="21"/>
  <c r="W85" i="21"/>
  <c r="AA84" i="21"/>
  <c r="W5" i="65"/>
  <c r="AC24" i="65"/>
  <c r="AE29" i="65"/>
  <c r="AK35" i="65"/>
  <c r="AG33" i="65"/>
  <c r="AE33" i="65"/>
  <c r="AI33" i="65"/>
  <c r="AL33" i="65"/>
  <c r="AF42" i="65"/>
  <c r="AE8" i="65"/>
  <c r="Y8" i="65"/>
  <c r="AK8" i="65"/>
  <c r="AF61" i="65"/>
  <c r="Y82" i="65"/>
  <c r="AJ76" i="65"/>
  <c r="AM101" i="65"/>
  <c r="AE101" i="65"/>
  <c r="W101" i="65"/>
  <c r="AB101" i="65"/>
  <c r="AK108" i="65"/>
  <c r="AM137" i="65"/>
  <c r="AE137" i="65"/>
  <c r="W137" i="65"/>
  <c r="AB137" i="65"/>
  <c r="AF115" i="65"/>
  <c r="AC152" i="65"/>
  <c r="AK149" i="65"/>
  <c r="AC165" i="65"/>
  <c r="AI142" i="65"/>
  <c r="AM142" i="65"/>
  <c r="AD142" i="65"/>
  <c r="Y158" i="65"/>
  <c r="X158" i="65"/>
  <c r="AA174" i="65"/>
  <c r="AM174" i="65"/>
  <c r="AL174" i="65"/>
  <c r="W159" i="65"/>
  <c r="X16" i="19"/>
  <c r="AJ16" i="19"/>
  <c r="AI16" i="19"/>
  <c r="AH148" i="21"/>
  <c r="AF148" i="21"/>
  <c r="AN98" i="21"/>
  <c r="AF126" i="21"/>
  <c r="AJ101" i="21"/>
  <c r="AE101" i="21"/>
  <c r="AK101" i="21"/>
  <c r="X101" i="21"/>
  <c r="AI103" i="21"/>
  <c r="W20" i="19"/>
  <c r="Z153" i="21"/>
  <c r="AD153" i="21"/>
  <c r="AH153" i="21"/>
  <c r="AI153" i="21"/>
  <c r="AH107" i="21"/>
  <c r="AD156" i="21"/>
  <c r="AL156" i="21"/>
  <c r="AJ156" i="21"/>
  <c r="X156" i="21"/>
  <c r="Z154" i="21"/>
  <c r="AD72" i="21"/>
  <c r="AC72" i="21"/>
  <c r="AB72" i="21"/>
  <c r="AB163" i="21"/>
  <c r="Z35" i="19"/>
  <c r="AO35" i="19"/>
  <c r="AL35" i="19"/>
  <c r="AG56" i="21"/>
  <c r="AJ56" i="21"/>
  <c r="W79" i="21"/>
  <c r="AM160" i="21"/>
  <c r="AH160" i="21"/>
  <c r="AM111" i="21"/>
  <c r="AA90" i="21"/>
  <c r="X12" i="19"/>
  <c r="AF133" i="21"/>
  <c r="Y133" i="21"/>
  <c r="AC133" i="21"/>
  <c r="Z133" i="21"/>
  <c r="AA133" i="21"/>
  <c r="AO23" i="19"/>
  <c r="W23" i="19"/>
  <c r="AM23" i="19"/>
  <c r="AD23" i="19"/>
  <c r="AD89" i="21"/>
  <c r="Y89" i="21"/>
  <c r="AG60" i="21"/>
  <c r="X115" i="21"/>
  <c r="AD115" i="21"/>
  <c r="AL115" i="21"/>
  <c r="W115" i="21"/>
  <c r="AA123" i="21"/>
  <c r="AK123" i="21"/>
  <c r="AM111" i="65"/>
  <c r="AB161" i="65"/>
  <c r="AD8" i="19"/>
  <c r="Z2" i="19"/>
  <c r="AJ131" i="21"/>
  <c r="AO131" i="21"/>
  <c r="Y44" i="19"/>
  <c r="AI134" i="21"/>
  <c r="W132" i="21"/>
  <c r="AB73" i="21"/>
  <c r="AI73" i="21"/>
  <c r="AD73" i="21"/>
  <c r="AG100" i="21"/>
  <c r="AK129" i="21"/>
  <c r="AM129" i="21"/>
  <c r="AH129" i="21"/>
  <c r="AJ8" i="65"/>
  <c r="AK121" i="65"/>
  <c r="AC149" i="65"/>
  <c r="AA142" i="65"/>
  <c r="W142" i="65"/>
  <c r="AC158" i="65"/>
  <c r="W158" i="65"/>
  <c r="AO174" i="65"/>
  <c r="AE174" i="65"/>
  <c r="AD174" i="65"/>
  <c r="AM115" i="21"/>
  <c r="Z115" i="21"/>
  <c r="AC123" i="21"/>
  <c r="AO123" i="21"/>
  <c r="AD123" i="21"/>
  <c r="AE123" i="21"/>
  <c r="AG123" i="21"/>
  <c r="Z123" i="21"/>
  <c r="AB123" i="21"/>
  <c r="AN123" i="21"/>
  <c r="AH123" i="21"/>
  <c r="AM14" i="65"/>
  <c r="AC14" i="65"/>
  <c r="AL14" i="65"/>
  <c r="AE20" i="65"/>
  <c r="AL20" i="65"/>
  <c r="AA87" i="65"/>
  <c r="AN111" i="65"/>
  <c r="AA111" i="65"/>
  <c r="X145" i="65"/>
  <c r="AI161" i="65"/>
  <c r="AA161" i="65"/>
  <c r="AN161" i="65"/>
  <c r="X161" i="65"/>
  <c r="W170" i="65"/>
  <c r="AA170" i="65"/>
  <c r="AL170" i="65"/>
  <c r="AI143" i="65"/>
  <c r="AD59" i="21"/>
  <c r="AC59" i="21"/>
  <c r="AJ64" i="21"/>
  <c r="AE64" i="21"/>
  <c r="AJ85" i="21"/>
  <c r="AI85" i="21"/>
  <c r="AB33" i="65"/>
  <c r="W42" i="65"/>
  <c r="AI8" i="65"/>
  <c r="AF8" i="65"/>
  <c r="AC148" i="21"/>
  <c r="AC20" i="19"/>
  <c r="Y153" i="21"/>
  <c r="AJ115" i="21"/>
  <c r="AG115" i="21"/>
  <c r="AC115" i="21"/>
  <c r="AO115" i="21"/>
  <c r="AI123" i="21"/>
  <c r="Y123" i="21"/>
  <c r="AL27" i="19"/>
  <c r="Z27" i="19"/>
  <c r="AA125" i="65"/>
  <c r="AF125" i="65"/>
  <c r="AK86" i="27"/>
  <c r="AD63" i="27"/>
  <c r="AE110" i="24"/>
  <c r="AM73" i="24"/>
  <c r="Z113" i="24"/>
  <c r="AD70" i="27"/>
  <c r="AI109" i="27"/>
  <c r="AN109" i="27"/>
  <c r="AJ17" i="24"/>
  <c r="AD137" i="24"/>
  <c r="AM146" i="24"/>
  <c r="W146" i="24"/>
  <c r="AM45" i="24"/>
  <c r="AB161" i="27"/>
  <c r="AN161" i="27"/>
  <c r="AK175" i="24"/>
  <c r="AO175" i="24"/>
  <c r="AF175" i="24"/>
  <c r="AI14" i="24"/>
  <c r="AJ14" i="24"/>
  <c r="W14" i="24"/>
  <c r="AE14" i="24"/>
  <c r="AM33" i="24"/>
  <c r="AC33" i="24"/>
  <c r="AO33" i="24"/>
  <c r="AL152" i="21"/>
  <c r="AK13" i="65"/>
  <c r="AI17" i="65"/>
  <c r="AK26" i="65"/>
  <c r="AO37" i="65"/>
  <c r="AK49" i="65"/>
  <c r="AA50" i="65"/>
  <c r="AJ47" i="65"/>
  <c r="AE63" i="65"/>
  <c r="AM60" i="65"/>
  <c r="W60" i="65"/>
  <c r="AF60" i="65"/>
  <c r="AA60" i="65"/>
  <c r="AH77" i="65"/>
  <c r="AK89" i="65"/>
  <c r="AM86" i="65"/>
  <c r="AC86" i="65"/>
  <c r="AC102" i="65"/>
  <c r="AH112" i="65"/>
  <c r="AE109" i="65"/>
  <c r="AI125" i="65"/>
  <c r="W125" i="65"/>
  <c r="AI110" i="65"/>
  <c r="AI126" i="65"/>
  <c r="W126" i="65"/>
  <c r="AN103" i="65"/>
  <c r="AO156" i="65"/>
  <c r="AM169" i="65"/>
  <c r="X146" i="65"/>
  <c r="AJ151" i="65"/>
  <c r="X42" i="19"/>
  <c r="AN42" i="19"/>
  <c r="AJ42" i="19"/>
  <c r="AE42" i="19"/>
  <c r="W83" i="21"/>
  <c r="AE83" i="21"/>
  <c r="AD83" i="21"/>
  <c r="AO83" i="21"/>
  <c r="AC83" i="21"/>
  <c r="AM93" i="21"/>
  <c r="AF93" i="21"/>
  <c r="X9" i="19"/>
  <c r="AO9" i="19"/>
  <c r="W9" i="19"/>
  <c r="AI9" i="19"/>
  <c r="AB57" i="21"/>
  <c r="AC128" i="21"/>
  <c r="AH70" i="21"/>
  <c r="AO30" i="19"/>
  <c r="AH30" i="19"/>
  <c r="Z147" i="21"/>
  <c r="AI147" i="21"/>
  <c r="AM10" i="19"/>
  <c r="AO10" i="19"/>
  <c r="AG151" i="21"/>
  <c r="AB151" i="21"/>
  <c r="AK61" i="21"/>
  <c r="AE61" i="21"/>
  <c r="AH29" i="27"/>
  <c r="AC130" i="27"/>
  <c r="X130" i="27"/>
  <c r="AC26" i="27"/>
  <c r="AF86" i="27"/>
  <c r="AJ86" i="27"/>
  <c r="X86" i="27"/>
  <c r="AA86" i="27"/>
  <c r="AO30" i="27"/>
  <c r="AA143" i="27"/>
  <c r="AJ12" i="27"/>
  <c r="AL12" i="27"/>
  <c r="AF12" i="27"/>
  <c r="AA133" i="27"/>
  <c r="AH104" i="27"/>
  <c r="W104" i="27"/>
  <c r="AI104" i="27"/>
  <c r="AD158" i="27"/>
  <c r="Y158" i="27"/>
  <c r="AI158" i="27"/>
  <c r="AA158" i="27"/>
  <c r="X158" i="27"/>
  <c r="W19" i="27"/>
  <c r="X19" i="27"/>
  <c r="AE19" i="27"/>
  <c r="Z173" i="27"/>
  <c r="Z112" i="27"/>
  <c r="AB140" i="27"/>
  <c r="AM140" i="27"/>
  <c r="AA140" i="27"/>
  <c r="AC140" i="27"/>
  <c r="AM85" i="27"/>
  <c r="Y122" i="27"/>
  <c r="AG122" i="27"/>
  <c r="AA122" i="27"/>
  <c r="AJ122" i="27"/>
  <c r="AF122" i="27"/>
  <c r="X81" i="27"/>
  <c r="W81" i="27"/>
  <c r="AE81" i="27"/>
  <c r="AH81" i="27"/>
  <c r="AJ81" i="27"/>
  <c r="AA92" i="27"/>
  <c r="AI92" i="27"/>
  <c r="Y92" i="27"/>
  <c r="AL92" i="27"/>
  <c r="Z92" i="27"/>
  <c r="AO154" i="27"/>
  <c r="AG154" i="27"/>
  <c r="AB154" i="27"/>
  <c r="AK154" i="27"/>
  <c r="AF154" i="27"/>
  <c r="AI174" i="27"/>
  <c r="AO174" i="27"/>
  <c r="Z174" i="27"/>
  <c r="AE174" i="27"/>
  <c r="AD174" i="27"/>
  <c r="AH151" i="27"/>
  <c r="AD151" i="27"/>
  <c r="AI151" i="27"/>
  <c r="AL151" i="27"/>
  <c r="AN151" i="27"/>
  <c r="Y131" i="27"/>
  <c r="AG131" i="27"/>
  <c r="AF131" i="27"/>
  <c r="W131" i="27"/>
  <c r="AD131" i="27"/>
  <c r="Z23" i="24"/>
  <c r="Y75" i="24"/>
  <c r="Y63" i="24"/>
  <c r="AH63" i="24"/>
  <c r="AG52" i="28"/>
  <c r="AE82" i="27"/>
  <c r="AI82" i="27"/>
  <c r="AD146" i="27"/>
  <c r="AM50" i="27"/>
  <c r="AG50" i="27"/>
  <c r="AE50" i="27"/>
  <c r="AB50" i="27"/>
  <c r="AL8" i="27"/>
  <c r="AH149" i="27"/>
  <c r="AM149" i="27"/>
  <c r="AO149" i="27"/>
  <c r="AF149" i="27"/>
  <c r="AB120" i="27"/>
  <c r="AC120" i="27"/>
  <c r="AL120" i="27"/>
  <c r="Y120" i="27"/>
  <c r="AJ120" i="27"/>
  <c r="AF37" i="27"/>
  <c r="Y102" i="27"/>
  <c r="W102" i="27"/>
  <c r="AD42" i="27"/>
  <c r="AI60" i="27"/>
  <c r="AC36" i="27"/>
  <c r="Y157" i="27"/>
  <c r="AO7" i="27"/>
  <c r="AF7" i="27"/>
  <c r="Y138" i="27"/>
  <c r="AD138" i="27"/>
  <c r="AJ138" i="27"/>
  <c r="AK71" i="27"/>
  <c r="Z71" i="27"/>
  <c r="AI141" i="27"/>
  <c r="AK10" i="27"/>
  <c r="Y10" i="27"/>
  <c r="AM10" i="27"/>
  <c r="X10" i="27"/>
  <c r="AB10" i="27"/>
  <c r="Z65" i="27"/>
  <c r="AD65" i="27"/>
  <c r="AJ65" i="27"/>
  <c r="AM65" i="27"/>
  <c r="X65" i="27"/>
  <c r="W97" i="27"/>
  <c r="AE97" i="27"/>
  <c r="X97" i="27"/>
  <c r="AC97" i="27"/>
  <c r="Z97" i="27"/>
  <c r="AL95" i="27"/>
  <c r="AH169" i="24"/>
  <c r="X169" i="24"/>
  <c r="AO169" i="24"/>
  <c r="Z169" i="24"/>
  <c r="AE169" i="24"/>
  <c r="AO55" i="24"/>
  <c r="Y139" i="24"/>
  <c r="AN139" i="24"/>
  <c r="AL160" i="24"/>
  <c r="AB160" i="24"/>
  <c r="AF160" i="24"/>
  <c r="AG160" i="24"/>
  <c r="AA33" i="27"/>
  <c r="AF98" i="27"/>
  <c r="AF162" i="27"/>
  <c r="X162" i="27"/>
  <c r="AD162" i="27"/>
  <c r="AM162" i="27"/>
  <c r="Z162" i="27"/>
  <c r="Z63" i="27"/>
  <c r="AH63" i="27"/>
  <c r="AC63" i="27"/>
  <c r="AB137" i="27"/>
  <c r="W77" i="27"/>
  <c r="AO77" i="27"/>
  <c r="AE77" i="27"/>
  <c r="AB77" i="27"/>
  <c r="AG16" i="27"/>
  <c r="W16" i="27"/>
  <c r="AA16" i="27"/>
  <c r="AO16" i="27"/>
  <c r="Y47" i="27"/>
  <c r="AF47" i="27"/>
  <c r="AH47" i="27"/>
  <c r="AG47" i="27"/>
  <c r="AA47" i="27"/>
  <c r="AK144" i="27"/>
  <c r="AM144" i="27"/>
  <c r="AI144" i="27"/>
  <c r="AH144" i="27"/>
  <c r="AG55" i="27"/>
  <c r="AJ55" i="27"/>
  <c r="Y55" i="27"/>
  <c r="W55" i="27"/>
  <c r="AF89" i="27"/>
  <c r="X89" i="27"/>
  <c r="AA89" i="27"/>
  <c r="AM89" i="27"/>
  <c r="AH89" i="27"/>
  <c r="AL61" i="27"/>
  <c r="AE61" i="27"/>
  <c r="Y24" i="27"/>
  <c r="Z24" i="27"/>
  <c r="AF24" i="27"/>
  <c r="AB24" i="27"/>
  <c r="AI152" i="27"/>
  <c r="AK152" i="27"/>
  <c r="AN152" i="27"/>
  <c r="AM15" i="27"/>
  <c r="AG43" i="27"/>
  <c r="Y43" i="27"/>
  <c r="AC43" i="27"/>
  <c r="AK43" i="27"/>
  <c r="AL40" i="27"/>
  <c r="AD40" i="27"/>
  <c r="AA40" i="27"/>
  <c r="Z40" i="27"/>
  <c r="AO159" i="27"/>
  <c r="Y159" i="27"/>
  <c r="AH159" i="27"/>
  <c r="AC159" i="27"/>
  <c r="AK159" i="27"/>
  <c r="W78" i="27"/>
  <c r="AE78" i="27"/>
  <c r="AB78" i="27"/>
  <c r="AF78" i="27"/>
  <c r="AJ78" i="27"/>
  <c r="AG88" i="27"/>
  <c r="AJ88" i="27"/>
  <c r="AM88" i="27"/>
  <c r="AC88" i="27"/>
  <c r="AN88" i="27"/>
  <c r="AN165" i="27"/>
  <c r="AH165" i="27"/>
  <c r="AE165" i="27"/>
  <c r="AB165" i="27"/>
  <c r="AO165" i="27"/>
  <c r="AA59" i="24"/>
  <c r="AG59" i="24"/>
  <c r="AD59" i="24"/>
  <c r="Z59" i="24"/>
  <c r="AA82" i="24"/>
  <c r="AJ82" i="24"/>
  <c r="AG82" i="24"/>
  <c r="AC82" i="24"/>
  <c r="AM82" i="24"/>
  <c r="AH152" i="24"/>
  <c r="AJ152" i="24"/>
  <c r="AG152" i="24"/>
  <c r="AK152" i="24"/>
  <c r="X152" i="24"/>
  <c r="AB111" i="24"/>
  <c r="X177" i="24"/>
  <c r="W110" i="24"/>
  <c r="AF73" i="24"/>
  <c r="AN73" i="24"/>
  <c r="AC113" i="24"/>
  <c r="AD113" i="24"/>
  <c r="AM113" i="24"/>
  <c r="AF2" i="27"/>
  <c r="AM75" i="27"/>
  <c r="Z75" i="27"/>
  <c r="Y75" i="27"/>
  <c r="AF75" i="27"/>
  <c r="AI75" i="27"/>
  <c r="AC123" i="27"/>
  <c r="AK123" i="27"/>
  <c r="AE123" i="27"/>
  <c r="AD123" i="27"/>
  <c r="Z123" i="27"/>
  <c r="Y27" i="27"/>
  <c r="AM27" i="27"/>
  <c r="AI27" i="27"/>
  <c r="W27" i="27"/>
  <c r="AE27" i="27"/>
  <c r="AM124" i="27"/>
  <c r="Y124" i="27"/>
  <c r="AE124" i="27"/>
  <c r="Z124" i="27"/>
  <c r="AG124" i="27"/>
  <c r="AA4" i="27"/>
  <c r="AI4" i="27"/>
  <c r="AC4" i="27"/>
  <c r="AH4" i="27"/>
  <c r="AM101" i="27"/>
  <c r="Y101" i="27"/>
  <c r="Z101" i="27"/>
  <c r="AO177" i="27"/>
  <c r="AB22" i="27"/>
  <c r="AB17" i="24"/>
  <c r="AF161" i="27"/>
  <c r="AE161" i="27"/>
  <c r="Z33" i="24"/>
  <c r="AF151" i="65"/>
  <c r="X5" i="27"/>
  <c r="Y86" i="27"/>
  <c r="AD86" i="27"/>
  <c r="W86" i="27"/>
  <c r="AM30" i="27"/>
  <c r="Z104" i="27"/>
  <c r="AM104" i="27"/>
  <c r="AN112" i="27"/>
  <c r="AE140" i="27"/>
  <c r="AJ140" i="27"/>
  <c r="X140" i="27"/>
  <c r="Y140" i="27"/>
  <c r="AA85" i="27"/>
  <c r="AA82" i="27"/>
  <c r="AF8" i="27"/>
  <c r="AA149" i="27"/>
  <c r="AG149" i="27"/>
  <c r="AG37" i="27"/>
  <c r="AN160" i="24"/>
  <c r="AN63" i="27"/>
  <c r="AG49" i="27"/>
  <c r="Y177" i="27"/>
  <c r="AG177" i="27"/>
  <c r="AO66" i="24"/>
  <c r="AO161" i="27"/>
  <c r="AC161" i="27"/>
  <c r="W161" i="27"/>
  <c r="AL106" i="27"/>
  <c r="AG106" i="27"/>
  <c r="AA175" i="24"/>
  <c r="X175" i="24"/>
  <c r="AI175" i="24"/>
  <c r="AM175" i="24"/>
  <c r="AN33" i="24"/>
  <c r="AD33" i="24"/>
  <c r="W33" i="24"/>
  <c r="AE33" i="24"/>
  <c r="AM138" i="21"/>
  <c r="AA138" i="21"/>
  <c r="Y152" i="21"/>
  <c r="AG2" i="65"/>
  <c r="AL9" i="65"/>
  <c r="AD23" i="65"/>
  <c r="Z28" i="65"/>
  <c r="W37" i="65"/>
  <c r="AJ37" i="65"/>
  <c r="AK50" i="65"/>
  <c r="AJ50" i="65"/>
  <c r="AG60" i="65"/>
  <c r="AC60" i="65"/>
  <c r="AL60" i="65"/>
  <c r="Y60" i="65"/>
  <c r="AN65" i="65"/>
  <c r="AE75" i="65"/>
  <c r="AK96" i="65"/>
  <c r="AA89" i="65"/>
  <c r="AI86" i="65"/>
  <c r="W86" i="65"/>
  <c r="Z128" i="65"/>
  <c r="AM125" i="65"/>
  <c r="AC125" i="65"/>
  <c r="AN125" i="65"/>
  <c r="AM126" i="65"/>
  <c r="AC126" i="65"/>
  <c r="AN126" i="65"/>
  <c r="AJ153" i="65"/>
  <c r="AJ175" i="65"/>
  <c r="AL42" i="19"/>
  <c r="AK42" i="19"/>
  <c r="AG42" i="19"/>
  <c r="Z42" i="19"/>
  <c r="AA83" i="21"/>
  <c r="AJ83" i="21"/>
  <c r="AN83" i="21"/>
  <c r="AB83" i="21"/>
  <c r="AK93" i="21"/>
  <c r="AA9" i="19"/>
  <c r="AJ9" i="19"/>
  <c r="AK9" i="19"/>
  <c r="AE9" i="19"/>
  <c r="AG57" i="21"/>
  <c r="AB128" i="21"/>
  <c r="AM70" i="21"/>
  <c r="Y30" i="19"/>
  <c r="AK30" i="19"/>
  <c r="AB30" i="19"/>
  <c r="W147" i="21"/>
  <c r="AM147" i="21"/>
  <c r="AC10" i="19"/>
  <c r="AN10" i="19"/>
  <c r="AH151" i="21"/>
  <c r="AN151" i="21"/>
  <c r="AD151" i="21"/>
  <c r="AM61" i="21"/>
  <c r="AA29" i="27"/>
  <c r="AM130" i="27"/>
  <c r="AF26" i="27"/>
  <c r="AO86" i="27"/>
  <c r="AM86" i="27"/>
  <c r="AB30" i="27"/>
  <c r="AA12" i="27"/>
  <c r="AO12" i="27"/>
  <c r="AD104" i="27"/>
  <c r="AE104" i="27"/>
  <c r="AC158" i="27"/>
  <c r="AH158" i="27"/>
  <c r="AL158" i="27"/>
  <c r="AN158" i="27"/>
  <c r="AL83" i="27"/>
  <c r="AN19" i="27"/>
  <c r="Y19" i="27"/>
  <c r="AE173" i="27"/>
  <c r="AF112" i="27"/>
  <c r="AK46" i="27"/>
  <c r="AL140" i="27"/>
  <c r="AI140" i="27"/>
  <c r="AD140" i="27"/>
  <c r="AN140" i="27"/>
  <c r="AG140" i="27"/>
  <c r="AL85" i="27"/>
  <c r="AL122" i="27"/>
  <c r="AC122" i="27"/>
  <c r="W122" i="27"/>
  <c r="AK122" i="27"/>
  <c r="AM81" i="27"/>
  <c r="AA81" i="27"/>
  <c r="AI81" i="27"/>
  <c r="Z81" i="27"/>
  <c r="AN92" i="27"/>
  <c r="AD92" i="27"/>
  <c r="AG92" i="27"/>
  <c r="AJ92" i="27"/>
  <c r="AL154" i="27"/>
  <c r="Z154" i="27"/>
  <c r="AA154" i="27"/>
  <c r="X154" i="27"/>
  <c r="AK174" i="27"/>
  <c r="AH174" i="27"/>
  <c r="AN174" i="27"/>
  <c r="Y174" i="27"/>
  <c r="Z151" i="27"/>
  <c r="AA151" i="27"/>
  <c r="AF151" i="27"/>
  <c r="W151" i="27"/>
  <c r="AO131" i="27"/>
  <c r="AA131" i="27"/>
  <c r="AI131" i="27"/>
  <c r="AN131" i="27"/>
  <c r="AA23" i="24"/>
  <c r="AG75" i="24"/>
  <c r="AB126" i="24"/>
  <c r="Y126" i="24"/>
  <c r="AH46" i="24"/>
  <c r="AK63" i="24"/>
  <c r="W63" i="24"/>
  <c r="W82" i="27"/>
  <c r="AO50" i="27"/>
  <c r="AA50" i="27"/>
  <c r="AJ50" i="27"/>
  <c r="AJ8" i="27"/>
  <c r="AB149" i="27"/>
  <c r="X149" i="27"/>
  <c r="AL149" i="27"/>
  <c r="AN149" i="27"/>
  <c r="AI149" i="27"/>
  <c r="AO120" i="27"/>
  <c r="AA120" i="27"/>
  <c r="AE120" i="27"/>
  <c r="AI120" i="27"/>
  <c r="AN37" i="27"/>
  <c r="X102" i="27"/>
  <c r="AC102" i="27"/>
  <c r="AK102" i="27"/>
  <c r="AE42" i="27"/>
  <c r="AD60" i="27"/>
  <c r="AG36" i="27"/>
  <c r="AH157" i="27"/>
  <c r="Z138" i="27"/>
  <c r="AH138" i="27"/>
  <c r="AL71" i="27"/>
  <c r="AM71" i="27"/>
  <c r="AH71" i="27"/>
  <c r="AA141" i="27"/>
  <c r="AO10" i="27"/>
  <c r="AC10" i="27"/>
  <c r="W10" i="27"/>
  <c r="AE10" i="27"/>
  <c r="AI65" i="27"/>
  <c r="AN65" i="27"/>
  <c r="AC65" i="27"/>
  <c r="W65" i="27"/>
  <c r="AJ97" i="27"/>
  <c r="AA97" i="27"/>
  <c r="Y97" i="27"/>
  <c r="AI97" i="27"/>
  <c r="AM95" i="27"/>
  <c r="W169" i="24"/>
  <c r="Y169" i="24"/>
  <c r="AF169" i="24"/>
  <c r="AJ169" i="24"/>
  <c r="W55" i="24"/>
  <c r="AC139" i="24"/>
  <c r="AO139" i="24"/>
  <c r="Y160" i="24"/>
  <c r="AO160" i="24"/>
  <c r="AM160" i="24"/>
  <c r="AE160" i="24"/>
  <c r="AF130" i="24"/>
  <c r="Y162" i="27"/>
  <c r="AL162" i="27"/>
  <c r="AH162" i="27"/>
  <c r="AA162" i="27"/>
  <c r="AA63" i="27"/>
  <c r="AE63" i="27"/>
  <c r="AI77" i="27"/>
  <c r="AA77" i="27"/>
  <c r="AL77" i="27"/>
  <c r="X77" i="27"/>
  <c r="AN77" i="27"/>
  <c r="AD16" i="27"/>
  <c r="AL16" i="27"/>
  <c r="AE16" i="27"/>
  <c r="AH16" i="27"/>
  <c r="X47" i="27"/>
  <c r="AL47" i="27"/>
  <c r="AO47" i="27"/>
  <c r="AI47" i="27"/>
  <c r="Y144" i="27"/>
  <c r="AF144" i="27"/>
  <c r="AD144" i="27"/>
  <c r="AN144" i="27"/>
  <c r="AI54" i="27"/>
  <c r="AC55" i="27"/>
  <c r="AK55" i="27"/>
  <c r="Z55" i="27"/>
  <c r="X55" i="27"/>
  <c r="AE89" i="27"/>
  <c r="AO89" i="27"/>
  <c r="AL89" i="27"/>
  <c r="AC89" i="27"/>
  <c r="AN61" i="27"/>
  <c r="W61" i="27"/>
  <c r="AO61" i="27"/>
  <c r="AG24" i="27"/>
  <c r="X24" i="27"/>
  <c r="AO24" i="27"/>
  <c r="W152" i="27"/>
  <c r="W43" i="27"/>
  <c r="AL43" i="27"/>
  <c r="AJ43" i="27"/>
  <c r="AM43" i="27"/>
  <c r="AI40" i="27"/>
  <c r="AF40" i="27"/>
  <c r="W40" i="27"/>
  <c r="AN40" i="27"/>
  <c r="Y40" i="27"/>
  <c r="AD159" i="27"/>
  <c r="AF159" i="27"/>
  <c r="AG159" i="27"/>
  <c r="X159" i="27"/>
  <c r="AN78" i="27"/>
  <c r="AM78" i="27"/>
  <c r="AG78" i="27"/>
  <c r="AI78" i="27"/>
  <c r="AL88" i="27"/>
  <c r="Y88" i="27"/>
  <c r="AE88" i="27"/>
  <c r="AI88" i="27"/>
  <c r="AI165" i="27"/>
  <c r="AJ165" i="27"/>
  <c r="Y165" i="27"/>
  <c r="AL165" i="27"/>
  <c r="X7" i="24"/>
  <c r="Y59" i="24"/>
  <c r="AE59" i="24"/>
  <c r="AI59" i="24"/>
  <c r="AN82" i="24"/>
  <c r="X82" i="24"/>
  <c r="AK82" i="24"/>
  <c r="AL82" i="24"/>
  <c r="AO152" i="24"/>
  <c r="AN152" i="24"/>
  <c r="Z152" i="24"/>
  <c r="AD152" i="24"/>
  <c r="AF111" i="24"/>
  <c r="Z111" i="24"/>
  <c r="AF110" i="24"/>
  <c r="AI110" i="24"/>
  <c r="AB73" i="24"/>
  <c r="AD73" i="24"/>
  <c r="AA113" i="24"/>
  <c r="AJ113" i="24"/>
  <c r="AB113" i="24"/>
  <c r="W2" i="27"/>
  <c r="AL75" i="27"/>
  <c r="AC75" i="27"/>
  <c r="AH75" i="27"/>
  <c r="AA75" i="27"/>
  <c r="AF123" i="27"/>
  <c r="X123" i="27"/>
  <c r="AM123" i="27"/>
  <c r="Y123" i="27"/>
  <c r="Z27" i="27"/>
  <c r="AH27" i="27"/>
  <c r="AK27" i="27"/>
  <c r="AN27" i="27"/>
  <c r="AI124" i="27"/>
  <c r="X124" i="27"/>
  <c r="AJ124" i="27"/>
  <c r="AK124" i="27"/>
  <c r="AD4" i="27"/>
  <c r="AE4" i="27"/>
  <c r="Z4" i="27"/>
  <c r="AK101" i="27"/>
  <c r="AE101" i="27"/>
  <c r="Z177" i="27"/>
  <c r="AF22" i="27"/>
  <c r="AN146" i="24"/>
  <c r="AB146" i="24"/>
  <c r="AN66" i="24"/>
  <c r="W73" i="65"/>
  <c r="W5" i="19"/>
  <c r="AO3" i="21"/>
  <c r="AL35" i="21"/>
  <c r="AB35" i="21"/>
  <c r="AL131" i="19"/>
  <c r="AG148" i="19"/>
  <c r="AO18" i="21"/>
  <c r="AF18" i="21"/>
  <c r="AM142" i="19"/>
  <c r="W80" i="19"/>
  <c r="AN73" i="19"/>
  <c r="AE11" i="21"/>
  <c r="AC11" i="21"/>
  <c r="W11" i="21"/>
  <c r="Y43" i="21"/>
  <c r="Z43" i="21"/>
  <c r="Z107" i="19"/>
  <c r="AM171" i="19"/>
  <c r="AE60" i="19"/>
  <c r="Z60" i="19"/>
  <c r="AK13" i="21"/>
  <c r="AE13" i="21"/>
  <c r="X69" i="19"/>
  <c r="AO69" i="19"/>
  <c r="Z14" i="21"/>
  <c r="AK14" i="21"/>
  <c r="Y14" i="21"/>
  <c r="AB14" i="21"/>
  <c r="AH138" i="19"/>
  <c r="AA138" i="19"/>
  <c r="AD138" i="19"/>
  <c r="AC167" i="19"/>
  <c r="AD167" i="19"/>
  <c r="AD56" i="19"/>
  <c r="Z56" i="19"/>
  <c r="AE9" i="21"/>
  <c r="AF129" i="19"/>
  <c r="Y132" i="19"/>
  <c r="AL77" i="19"/>
  <c r="AK134" i="19"/>
  <c r="AI134" i="19"/>
  <c r="AG46" i="21"/>
  <c r="W46" i="21"/>
  <c r="AO160" i="19"/>
  <c r="AL161" i="19"/>
  <c r="AI54" i="19"/>
  <c r="AC44" i="21"/>
  <c r="AG172" i="19"/>
  <c r="Y66" i="19"/>
  <c r="W34" i="21"/>
  <c r="AJ59" i="19"/>
  <c r="AC59" i="19"/>
  <c r="AG140" i="19"/>
  <c r="Y140" i="19"/>
  <c r="AI7" i="65"/>
  <c r="AE7" i="65"/>
  <c r="Z62" i="65"/>
  <c r="AK130" i="65"/>
  <c r="Y17" i="19"/>
  <c r="Z48" i="19"/>
  <c r="AL88" i="21"/>
  <c r="AE54" i="21"/>
  <c r="Z108" i="21"/>
  <c r="Y4" i="65"/>
  <c r="AO25" i="65"/>
  <c r="Y25" i="65"/>
  <c r="X25" i="65"/>
  <c r="AC71" i="65"/>
  <c r="Y94" i="65"/>
  <c r="X94" i="65"/>
  <c r="AH120" i="65"/>
  <c r="AG134" i="65"/>
  <c r="AL134" i="65"/>
  <c r="AF148" i="65"/>
  <c r="W139" i="65"/>
  <c r="AO21" i="19"/>
  <c r="AO2" i="19"/>
  <c r="AK2" i="19"/>
  <c r="AC2" i="19"/>
  <c r="AI2" i="19"/>
  <c r="Y173" i="21"/>
  <c r="AB173" i="21"/>
  <c r="AG173" i="21"/>
  <c r="AI173" i="21"/>
  <c r="W173" i="21"/>
  <c r="AE105" i="21"/>
  <c r="AG134" i="21"/>
  <c r="AF134" i="21"/>
  <c r="W100" i="21"/>
  <c r="AE171" i="21"/>
  <c r="AM171" i="21"/>
  <c r="Z171" i="21"/>
  <c r="AH171" i="21"/>
  <c r="Y170" i="21"/>
  <c r="AA170" i="21"/>
  <c r="X170" i="21"/>
  <c r="AD170" i="21"/>
  <c r="Y24" i="19"/>
  <c r="AI112" i="21"/>
  <c r="Y112" i="21"/>
  <c r="Y5" i="19"/>
  <c r="X53" i="21"/>
  <c r="AF53" i="21"/>
  <c r="AN53" i="21"/>
  <c r="Z53" i="21"/>
  <c r="AJ84" i="21"/>
  <c r="Y84" i="21"/>
  <c r="AN84" i="21"/>
  <c r="AB84" i="21"/>
  <c r="AI84" i="21"/>
  <c r="AN7" i="19"/>
  <c r="AJ3" i="65"/>
  <c r="Z5" i="65"/>
  <c r="AM5" i="65"/>
  <c r="AB5" i="65"/>
  <c r="AI5" i="65"/>
  <c r="X5" i="65"/>
  <c r="X29" i="65"/>
  <c r="AC32" i="65"/>
  <c r="X32" i="65"/>
  <c r="AJ38" i="65"/>
  <c r="AI38" i="65"/>
  <c r="AG59" i="65"/>
  <c r="AE72" i="65"/>
  <c r="X72" i="65"/>
  <c r="X82" i="65"/>
  <c r="AK98" i="65"/>
  <c r="AK122" i="65"/>
  <c r="AO149" i="65"/>
  <c r="AG149" i="65"/>
  <c r="Y149" i="65"/>
  <c r="AL149" i="65"/>
  <c r="AM159" i="65"/>
  <c r="AH91" i="21"/>
  <c r="AO91" i="21"/>
  <c r="AL36" i="19"/>
  <c r="Y122" i="21"/>
  <c r="AI122" i="21"/>
  <c r="AJ65" i="21"/>
  <c r="AC65" i="21"/>
  <c r="AC26" i="19"/>
  <c r="AF107" i="21"/>
  <c r="AE107" i="21"/>
  <c r="AK161" i="21"/>
  <c r="AC161" i="21"/>
  <c r="AM62" i="21"/>
  <c r="X175" i="21"/>
  <c r="Z175" i="21"/>
  <c r="AG90" i="21"/>
  <c r="AJ90" i="21"/>
  <c r="Z51" i="19"/>
  <c r="AN31" i="19"/>
  <c r="X63" i="21"/>
  <c r="W17" i="65"/>
  <c r="AO17" i="65"/>
  <c r="AK77" i="65"/>
  <c r="AK75" i="65"/>
  <c r="AA75" i="65"/>
  <c r="AJ75" i="65"/>
  <c r="AI102" i="65"/>
  <c r="AK112" i="65"/>
  <c r="AH128" i="65"/>
  <c r="AK128" i="65"/>
  <c r="AK109" i="65"/>
  <c r="AA109" i="65"/>
  <c r="AM110" i="65"/>
  <c r="AC110" i="65"/>
  <c r="Z156" i="65"/>
  <c r="AG156" i="65"/>
  <c r="X175" i="65"/>
  <c r="AF119" i="21"/>
  <c r="AA119" i="21"/>
  <c r="Z128" i="21"/>
  <c r="AA128" i="21"/>
  <c r="AG128" i="21"/>
  <c r="AD128" i="21"/>
  <c r="AO177" i="21"/>
  <c r="AH177" i="21"/>
  <c r="AJ177" i="21"/>
  <c r="AG177" i="21"/>
  <c r="AF5" i="27"/>
  <c r="AM5" i="27"/>
  <c r="W5" i="27"/>
  <c r="AH5" i="27"/>
  <c r="AA5" i="27"/>
  <c r="AL5" i="27"/>
  <c r="Z5" i="27"/>
  <c r="AG5" i="27"/>
  <c r="AO5" i="27"/>
  <c r="AD5" i="27"/>
  <c r="AA150" i="27"/>
  <c r="AL150" i="27"/>
  <c r="W150" i="27"/>
  <c r="Z150" i="27"/>
  <c r="AJ150" i="27"/>
  <c r="AH150" i="27"/>
  <c r="X150" i="27"/>
  <c r="AC150" i="27"/>
  <c r="AB150" i="27"/>
  <c r="Y150" i="27"/>
  <c r="AK150" i="27"/>
  <c r="AM150" i="27"/>
  <c r="AE150" i="27"/>
  <c r="AF150" i="27"/>
  <c r="AH133" i="27"/>
  <c r="AM133" i="27"/>
  <c r="AJ133" i="27"/>
  <c r="Z133" i="27"/>
  <c r="AK133" i="27"/>
  <c r="AO133" i="27"/>
  <c r="AC21" i="27"/>
  <c r="AN21" i="27"/>
  <c r="AG21" i="27"/>
  <c r="X21" i="27"/>
  <c r="AD21" i="27"/>
  <c r="AE21" i="27"/>
  <c r="AF21" i="27"/>
  <c r="AM21" i="27"/>
  <c r="AL21" i="27"/>
  <c r="AK21" i="27"/>
  <c r="AN113" i="27"/>
  <c r="AI113" i="27"/>
  <c r="AE113" i="27"/>
  <c r="Y113" i="27"/>
  <c r="AO113" i="27"/>
  <c r="AF113" i="27"/>
  <c r="AK113" i="27"/>
  <c r="AG113" i="27"/>
  <c r="AL113" i="27"/>
  <c r="AC113" i="27"/>
  <c r="AM113" i="27"/>
  <c r="AA113" i="27"/>
  <c r="AH113" i="27"/>
  <c r="AB113" i="27"/>
  <c r="X113" i="27"/>
  <c r="AD113" i="27"/>
  <c r="Z113" i="27"/>
  <c r="AJ113" i="27"/>
  <c r="AK31" i="24"/>
  <c r="AE31" i="24"/>
  <c r="Y31" i="24"/>
  <c r="AH31" i="24"/>
  <c r="AD31" i="24"/>
  <c r="AN31" i="24"/>
  <c r="AM31" i="24"/>
  <c r="X31" i="24"/>
  <c r="W31" i="24"/>
  <c r="AC31" i="24"/>
  <c r="AF31" i="24"/>
  <c r="AL31" i="24"/>
  <c r="AB31" i="24"/>
  <c r="AM99" i="27"/>
  <c r="AC99" i="27"/>
  <c r="X99" i="27"/>
  <c r="AF99" i="27"/>
  <c r="Z99" i="27"/>
  <c r="W99" i="27"/>
  <c r="AI99" i="27"/>
  <c r="AN99" i="27"/>
  <c r="AG99" i="27"/>
  <c r="AL99" i="27"/>
  <c r="Y99" i="27"/>
  <c r="AE99" i="27"/>
  <c r="AK99" i="27"/>
  <c r="AA99" i="27"/>
  <c r="AI166" i="27"/>
  <c r="AJ166" i="27"/>
  <c r="AB166" i="27"/>
  <c r="AG166" i="27"/>
  <c r="AE166" i="27"/>
  <c r="W166" i="27"/>
  <c r="AC166" i="27"/>
  <c r="AE157" i="27"/>
  <c r="W128" i="27"/>
  <c r="AJ128" i="27"/>
  <c r="AI128" i="27"/>
  <c r="Y128" i="27"/>
  <c r="X93" i="27"/>
  <c r="AG93" i="27"/>
  <c r="AF93" i="27"/>
  <c r="AB93" i="27"/>
  <c r="AA93" i="27"/>
  <c r="AJ93" i="27"/>
  <c r="AC93" i="27"/>
  <c r="AE93" i="27"/>
  <c r="AK93" i="27"/>
  <c r="AI93" i="27"/>
  <c r="AM93" i="27"/>
  <c r="AO93" i="27"/>
  <c r="AN93" i="27"/>
  <c r="AL93" i="27"/>
  <c r="W93" i="27"/>
  <c r="Y93" i="27"/>
  <c r="AL142" i="24"/>
  <c r="AB142" i="24"/>
  <c r="AF142" i="24"/>
  <c r="W142" i="24"/>
  <c r="AG142" i="24"/>
  <c r="AD142" i="24"/>
  <c r="AK142" i="24"/>
  <c r="Y142" i="24"/>
  <c r="AJ142" i="24"/>
  <c r="AN142" i="24"/>
  <c r="AO142" i="24"/>
  <c r="AH142" i="24"/>
  <c r="Z142" i="24"/>
  <c r="AC142" i="24"/>
  <c r="AI142" i="24"/>
  <c r="AE142" i="24"/>
  <c r="AA142" i="24"/>
  <c r="AM142" i="24"/>
  <c r="X142" i="24"/>
  <c r="AL48" i="24"/>
  <c r="AI48" i="24"/>
  <c r="AE48" i="24"/>
  <c r="AN48" i="24"/>
  <c r="W48" i="24"/>
  <c r="AK48" i="24"/>
  <c r="AA48" i="24"/>
  <c r="AG48" i="24"/>
  <c r="AD48" i="24"/>
  <c r="AB48" i="24"/>
  <c r="AH48" i="24"/>
  <c r="Y48" i="24"/>
  <c r="Z48" i="24"/>
  <c r="AC48" i="24"/>
  <c r="AO48" i="24"/>
  <c r="AM48" i="24"/>
  <c r="AJ6" i="27"/>
  <c r="AB6" i="27"/>
  <c r="AC6" i="27"/>
  <c r="AD6" i="27"/>
  <c r="X6" i="27"/>
  <c r="AG6" i="27"/>
  <c r="AE6" i="27"/>
  <c r="W6" i="27"/>
  <c r="Z6" i="27"/>
  <c r="AK6" i="27"/>
  <c r="Y6" i="27"/>
  <c r="AA6" i="27"/>
  <c r="AM6" i="27"/>
  <c r="AO6" i="27"/>
  <c r="AL6" i="27"/>
  <c r="AF115" i="27"/>
  <c r="AK115" i="27"/>
  <c r="AD115" i="27"/>
  <c r="AB115" i="27"/>
  <c r="AJ115" i="27"/>
  <c r="AE115" i="27"/>
  <c r="AL115" i="27"/>
  <c r="AO115" i="27"/>
  <c r="AA115" i="27"/>
  <c r="AG115" i="27"/>
  <c r="AH115" i="27"/>
  <c r="AM115" i="27"/>
  <c r="Z115" i="27"/>
  <c r="Y115" i="27"/>
  <c r="AI115" i="27"/>
  <c r="X115" i="27"/>
  <c r="AE135" i="27"/>
  <c r="AA135" i="27"/>
  <c r="AB135" i="27"/>
  <c r="X135" i="27"/>
  <c r="AJ135" i="27"/>
  <c r="W135" i="27"/>
  <c r="AD135" i="27"/>
  <c r="AL135" i="27"/>
  <c r="AG135" i="27"/>
  <c r="AO135" i="27"/>
  <c r="AK135" i="27"/>
  <c r="AC135" i="27"/>
  <c r="AF135" i="27"/>
  <c r="AI135" i="27"/>
  <c r="Y135" i="27"/>
  <c r="AN135" i="27"/>
  <c r="Z135" i="27"/>
  <c r="AJ41" i="27"/>
  <c r="AL41" i="27"/>
  <c r="AI41" i="27"/>
  <c r="AD41" i="27"/>
  <c r="AF41" i="27"/>
  <c r="AN41" i="27"/>
  <c r="AM41" i="27"/>
  <c r="Z41" i="27"/>
  <c r="AA41" i="27"/>
  <c r="AK41" i="27"/>
  <c r="AC41" i="27"/>
  <c r="X41" i="27"/>
  <c r="Y41" i="27"/>
  <c r="W41" i="27"/>
  <c r="AG41" i="27"/>
  <c r="AB41" i="27"/>
  <c r="AH41" i="27"/>
  <c r="AA49" i="27"/>
  <c r="W49" i="27"/>
  <c r="X49" i="27"/>
  <c r="AC49" i="27"/>
  <c r="AM49" i="27"/>
  <c r="AB114" i="27"/>
  <c r="X114" i="27"/>
  <c r="AD114" i="27"/>
  <c r="Z114" i="27"/>
  <c r="AO114" i="27"/>
  <c r="AC114" i="27"/>
  <c r="Y114" i="27"/>
  <c r="AI114" i="27"/>
  <c r="AA114" i="27"/>
  <c r="AF70" i="27"/>
  <c r="AB70" i="27"/>
  <c r="AC70" i="27"/>
  <c r="X70" i="27"/>
  <c r="W70" i="27"/>
  <c r="AO70" i="27"/>
  <c r="AN70" i="27"/>
  <c r="Y70" i="27"/>
  <c r="AL70" i="27"/>
  <c r="AJ70" i="27"/>
  <c r="AK70" i="27"/>
  <c r="AE137" i="24"/>
  <c r="AJ137" i="24"/>
  <c r="AK137" i="24"/>
  <c r="X137" i="24"/>
  <c r="AN137" i="24"/>
  <c r="AB137" i="24"/>
  <c r="AC137" i="24"/>
  <c r="AA137" i="24"/>
  <c r="Y137" i="24"/>
  <c r="AN45" i="24"/>
  <c r="AK45" i="24"/>
  <c r="AH45" i="24"/>
  <c r="AA127" i="24"/>
  <c r="X127" i="24"/>
  <c r="AD127" i="24"/>
  <c r="Z127" i="24"/>
  <c r="AO127" i="24"/>
  <c r="AH3" i="21"/>
  <c r="AK3" i="21"/>
  <c r="AC3" i="21"/>
  <c r="W35" i="21"/>
  <c r="AO148" i="19"/>
  <c r="AN148" i="19"/>
  <c r="Z148" i="19"/>
  <c r="AD18" i="21"/>
  <c r="AJ18" i="21"/>
  <c r="AB95" i="19"/>
  <c r="AE80" i="19"/>
  <c r="AK22" i="21"/>
  <c r="AO11" i="21"/>
  <c r="AE43" i="21"/>
  <c r="Y107" i="19"/>
  <c r="AG171" i="19"/>
  <c r="X124" i="19"/>
  <c r="AH124" i="19"/>
  <c r="AG14" i="21"/>
  <c r="AK138" i="19"/>
  <c r="AC138" i="19"/>
  <c r="AE120" i="19"/>
  <c r="W120" i="19"/>
  <c r="AB9" i="21"/>
  <c r="AO129" i="19"/>
  <c r="AK51" i="21"/>
  <c r="AN132" i="19"/>
  <c r="Y77" i="19"/>
  <c r="AJ134" i="19"/>
  <c r="X134" i="19"/>
  <c r="AC46" i="21"/>
  <c r="X32" i="21"/>
  <c r="AL160" i="19"/>
  <c r="AH54" i="19"/>
  <c r="AE54" i="19"/>
  <c r="AJ123" i="19"/>
  <c r="X123" i="19"/>
  <c r="W44" i="21"/>
  <c r="AH172" i="19"/>
  <c r="AL66" i="19"/>
  <c r="AN59" i="19"/>
  <c r="Y59" i="19"/>
  <c r="AI140" i="19"/>
  <c r="AJ140" i="19"/>
  <c r="AN7" i="65"/>
  <c r="AO22" i="65"/>
  <c r="X116" i="65"/>
  <c r="AL176" i="65"/>
  <c r="AN17" i="19"/>
  <c r="AA48" i="19"/>
  <c r="AC88" i="21"/>
  <c r="AB54" i="21"/>
  <c r="AN108" i="21"/>
  <c r="AF18" i="65"/>
  <c r="AG25" i="65"/>
  <c r="AL25" i="65"/>
  <c r="X71" i="65"/>
  <c r="AJ73" i="65"/>
  <c r="AI73" i="65"/>
  <c r="AO94" i="65"/>
  <c r="AG94" i="65"/>
  <c r="AL94" i="65"/>
  <c r="AG105" i="65"/>
  <c r="AK136" i="65"/>
  <c r="AO134" i="65"/>
  <c r="Y134" i="65"/>
  <c r="X134" i="65"/>
  <c r="AF127" i="65"/>
  <c r="AK164" i="65"/>
  <c r="X139" i="65"/>
  <c r="AF143" i="65"/>
  <c r="AK170" i="21"/>
  <c r="AG3" i="21"/>
  <c r="AD3" i="21"/>
  <c r="AG35" i="21"/>
  <c r="AO35" i="21"/>
  <c r="AF131" i="19"/>
  <c r="X163" i="19"/>
  <c r="AF163" i="19"/>
  <c r="AL20" i="21"/>
  <c r="AN20" i="21"/>
  <c r="AF20" i="21"/>
  <c r="AE52" i="21"/>
  <c r="AK84" i="19"/>
  <c r="AE84" i="19"/>
  <c r="Z84" i="19"/>
  <c r="AL148" i="19"/>
  <c r="Z37" i="21"/>
  <c r="X37" i="21"/>
  <c r="AC37" i="21"/>
  <c r="AA61" i="19"/>
  <c r="AD93" i="19"/>
  <c r="AC125" i="19"/>
  <c r="X157" i="19"/>
  <c r="AF157" i="19"/>
  <c r="AK157" i="19"/>
  <c r="X38" i="21"/>
  <c r="AN38" i="21"/>
  <c r="AK38" i="21"/>
  <c r="AE38" i="21"/>
  <c r="AL18" i="21"/>
  <c r="AK18" i="21"/>
  <c r="X18" i="21"/>
  <c r="AE18" i="21"/>
  <c r="AH106" i="19"/>
  <c r="AO142" i="19"/>
  <c r="AH31" i="21"/>
  <c r="AE63" i="19"/>
  <c r="AK95" i="19"/>
  <c r="AM127" i="19"/>
  <c r="AN127" i="19"/>
  <c r="AO159" i="19"/>
  <c r="AM80" i="19"/>
  <c r="AN80" i="19"/>
  <c r="AL80" i="19"/>
  <c r="AH144" i="19"/>
  <c r="AF97" i="19"/>
  <c r="AB62" i="19"/>
  <c r="AL73" i="19"/>
  <c r="AG98" i="19"/>
  <c r="Z98" i="19"/>
  <c r="AG113" i="19"/>
  <c r="AN22" i="21"/>
  <c r="X11" i="21"/>
  <c r="AJ11" i="21"/>
  <c r="AH43" i="21"/>
  <c r="AI43" i="21"/>
  <c r="AF75" i="19"/>
  <c r="AM75" i="19"/>
  <c r="AN107" i="19"/>
  <c r="W107" i="19"/>
  <c r="AI107" i="19"/>
  <c r="AN139" i="19"/>
  <c r="AF139" i="19"/>
  <c r="AB171" i="19"/>
  <c r="AH171" i="19"/>
  <c r="AC171" i="19"/>
  <c r="AA28" i="21"/>
  <c r="AF28" i="21"/>
  <c r="X60" i="19"/>
  <c r="AC60" i="19"/>
  <c r="W60" i="19"/>
  <c r="AA92" i="19"/>
  <c r="AO92" i="19"/>
  <c r="Y124" i="19"/>
  <c r="AE124" i="19"/>
  <c r="Z124" i="19"/>
  <c r="AE156" i="19"/>
  <c r="W156" i="19"/>
  <c r="AF13" i="21"/>
  <c r="AN13" i="21"/>
  <c r="W13" i="21"/>
  <c r="AA45" i="21"/>
  <c r="AH45" i="21"/>
  <c r="AI69" i="19"/>
  <c r="AA69" i="19"/>
  <c r="AG69" i="19"/>
  <c r="AE101" i="19"/>
  <c r="W101" i="19"/>
  <c r="Y133" i="19"/>
  <c r="AG165" i="19"/>
  <c r="W165" i="19"/>
  <c r="AI82" i="19"/>
  <c r="AH82" i="19"/>
  <c r="W126" i="19"/>
  <c r="AE14" i="21"/>
  <c r="AD14" i="21"/>
  <c r="AH14" i="21"/>
  <c r="AO14" i="21"/>
  <c r="AE138" i="19"/>
  <c r="X138" i="19"/>
  <c r="AG138" i="19"/>
  <c r="AI138" i="19"/>
  <c r="AL138" i="19"/>
  <c r="AE135" i="19"/>
  <c r="X135" i="19"/>
  <c r="AK167" i="19"/>
  <c r="AO167" i="19"/>
  <c r="AF167" i="19"/>
  <c r="AI24" i="21"/>
  <c r="AK24" i="21"/>
  <c r="AC56" i="19"/>
  <c r="AE56" i="19"/>
  <c r="AH56" i="19"/>
  <c r="AO88" i="19"/>
  <c r="AI88" i="19"/>
  <c r="AC120" i="19"/>
  <c r="AK120" i="19"/>
  <c r="AH120" i="19"/>
  <c r="Y152" i="19"/>
  <c r="AB152" i="19"/>
  <c r="AH9" i="21"/>
  <c r="AO9" i="21"/>
  <c r="AN9" i="21"/>
  <c r="Z41" i="21"/>
  <c r="AD41" i="21"/>
  <c r="AB129" i="19"/>
  <c r="AH129" i="19"/>
  <c r="AE129" i="19"/>
  <c r="AB158" i="19"/>
  <c r="AI162" i="19"/>
  <c r="AK162" i="19"/>
  <c r="W162" i="19"/>
  <c r="AH51" i="21"/>
  <c r="AF147" i="19"/>
  <c r="AK4" i="21"/>
  <c r="AA4" i="21"/>
  <c r="AE36" i="21"/>
  <c r="AD68" i="19"/>
  <c r="AB68" i="19"/>
  <c r="AE100" i="19"/>
  <c r="W100" i="19"/>
  <c r="AO132" i="19"/>
  <c r="AK132" i="19"/>
  <c r="AF132" i="19"/>
  <c r="AE77" i="19"/>
  <c r="AL141" i="19"/>
  <c r="AB141" i="19"/>
  <c r="AI141" i="19"/>
  <c r="Y141" i="19"/>
  <c r="X173" i="19"/>
  <c r="AH173" i="19"/>
  <c r="Y173" i="19"/>
  <c r="AC114" i="19"/>
  <c r="AB134" i="19"/>
  <c r="AM134" i="19"/>
  <c r="AO134" i="19"/>
  <c r="AL134" i="19"/>
  <c r="AK46" i="21"/>
  <c r="AJ46" i="21"/>
  <c r="AD79" i="19"/>
  <c r="AE175" i="19"/>
  <c r="AK32" i="21"/>
  <c r="Y160" i="19"/>
  <c r="Z160" i="19"/>
  <c r="Y49" i="21"/>
  <c r="AB161" i="19"/>
  <c r="AB137" i="19"/>
  <c r="X137" i="19"/>
  <c r="AK54" i="19"/>
  <c r="W54" i="19"/>
  <c r="AJ54" i="19"/>
  <c r="AJ27" i="21"/>
  <c r="AD27" i="21"/>
  <c r="AC27" i="21"/>
  <c r="AN123" i="19"/>
  <c r="Z123" i="19"/>
  <c r="Y123" i="19"/>
  <c r="AE12" i="21"/>
  <c r="AJ12" i="21"/>
  <c r="AA44" i="21"/>
  <c r="AM44" i="21"/>
  <c r="AH44" i="21"/>
  <c r="AD108" i="19"/>
  <c r="AI108" i="19"/>
  <c r="AM172" i="19"/>
  <c r="AD172" i="19"/>
  <c r="X172" i="19"/>
  <c r="AB117" i="19"/>
  <c r="AK117" i="19"/>
  <c r="Y117" i="19"/>
  <c r="AC74" i="19"/>
  <c r="AL74" i="19"/>
  <c r="Y74" i="19"/>
  <c r="AF87" i="19"/>
  <c r="X104" i="19"/>
  <c r="AJ168" i="19"/>
  <c r="AO66" i="19"/>
  <c r="X66" i="19"/>
  <c r="AL30" i="21"/>
  <c r="AA30" i="21"/>
  <c r="AK30" i="21"/>
  <c r="AD34" i="21"/>
  <c r="AJ34" i="21"/>
  <c r="AB59" i="19"/>
  <c r="Z59" i="19"/>
  <c r="AG59" i="19"/>
  <c r="AE59" i="19"/>
  <c r="AA140" i="19"/>
  <c r="AK140" i="19"/>
  <c r="AH140" i="19"/>
  <c r="AD140" i="19"/>
  <c r="AD29" i="21"/>
  <c r="AK29" i="21"/>
  <c r="AA29" i="21"/>
  <c r="AF85" i="19"/>
  <c r="AA85" i="19"/>
  <c r="Y85" i="19"/>
  <c r="AH119" i="19"/>
  <c r="AE119" i="19"/>
  <c r="Y119" i="19"/>
  <c r="AD72" i="19"/>
  <c r="Z72" i="19"/>
  <c r="AI25" i="21"/>
  <c r="AO25" i="21"/>
  <c r="AK122" i="19"/>
  <c r="AJ122" i="19"/>
  <c r="Z7" i="65"/>
  <c r="AC7" i="65"/>
  <c r="W7" i="65"/>
  <c r="AA30" i="65"/>
  <c r="AK30" i="65"/>
  <c r="AN43" i="65"/>
  <c r="AM43" i="65"/>
  <c r="AA43" i="65"/>
  <c r="Y51" i="65"/>
  <c r="AE62" i="65"/>
  <c r="AC67" i="65"/>
  <c r="AO69" i="65"/>
  <c r="AF100" i="65"/>
  <c r="AM100" i="65"/>
  <c r="AA100" i="65"/>
  <c r="AE116" i="65"/>
  <c r="AC129" i="65"/>
  <c r="AC130" i="65"/>
  <c r="AD123" i="65"/>
  <c r="Z144" i="65"/>
  <c r="AD144" i="65"/>
  <c r="AE144" i="65"/>
  <c r="AH160" i="65"/>
  <c r="AI160" i="65"/>
  <c r="AK176" i="65"/>
  <c r="AD176" i="65"/>
  <c r="AO166" i="65"/>
  <c r="AL28" i="19"/>
  <c r="AD28" i="19"/>
  <c r="AJ17" i="19"/>
  <c r="AB17" i="19"/>
  <c r="AI136" i="21"/>
  <c r="AH136" i="21"/>
  <c r="AJ136" i="21"/>
  <c r="X136" i="21"/>
  <c r="AG117" i="21"/>
  <c r="AC167" i="21"/>
  <c r="AN167" i="21"/>
  <c r="AB95" i="21"/>
  <c r="AH95" i="21"/>
  <c r="AH48" i="19"/>
  <c r="W48" i="19"/>
  <c r="Z142" i="21"/>
  <c r="AM142" i="21"/>
  <c r="AJ142" i="21"/>
  <c r="AH142" i="21"/>
  <c r="AL11" i="19"/>
  <c r="AE139" i="21"/>
  <c r="AF139" i="21"/>
  <c r="AE172" i="21"/>
  <c r="Z172" i="21"/>
  <c r="AE88" i="21"/>
  <c r="AM88" i="21"/>
  <c r="Y114" i="21"/>
  <c r="AA114" i="21"/>
  <c r="AN114" i="21"/>
  <c r="AD114" i="21"/>
  <c r="Z52" i="19"/>
  <c r="AF130" i="21"/>
  <c r="AC130" i="21"/>
  <c r="AL3" i="19"/>
  <c r="AE3" i="19"/>
  <c r="AI54" i="21"/>
  <c r="AC54" i="21"/>
  <c r="AI110" i="21"/>
  <c r="W110" i="21"/>
  <c r="AL110" i="21"/>
  <c r="Z110" i="21"/>
  <c r="AH165" i="21"/>
  <c r="AF94" i="21"/>
  <c r="AG94" i="21"/>
  <c r="AK4" i="19"/>
  <c r="AM4" i="19"/>
  <c r="AE108" i="21"/>
  <c r="AM108" i="21"/>
  <c r="AM78" i="21"/>
  <c r="AJ78" i="21"/>
  <c r="AH78" i="21"/>
  <c r="Z127" i="21"/>
  <c r="AF113" i="21"/>
  <c r="AL113" i="21"/>
  <c r="Z69" i="21"/>
  <c r="AJ69" i="21"/>
  <c r="AM4" i="65"/>
  <c r="AF4" i="65"/>
  <c r="X20" i="65"/>
  <c r="AM18" i="65"/>
  <c r="AM25" i="65"/>
  <c r="AE25" i="65"/>
  <c r="W25" i="65"/>
  <c r="AJ25" i="65"/>
  <c r="AE44" i="65"/>
  <c r="AJ44" i="65"/>
  <c r="AD45" i="65"/>
  <c r="AJ57" i="65"/>
  <c r="X58" i="65"/>
  <c r="AB66" i="65"/>
  <c r="AM71" i="65"/>
  <c r="W71" i="65"/>
  <c r="AL68" i="65"/>
  <c r="X68" i="65"/>
  <c r="AF73" i="65"/>
  <c r="AA73" i="65"/>
  <c r="AM94" i="65"/>
  <c r="AE94" i="65"/>
  <c r="W94" i="65"/>
  <c r="AJ94" i="65"/>
  <c r="X87" i="65"/>
  <c r="W87" i="65"/>
  <c r="AN105" i="65"/>
  <c r="AC120" i="65"/>
  <c r="AC136" i="65"/>
  <c r="AE117" i="65"/>
  <c r="AJ117" i="65"/>
  <c r="AD133" i="65"/>
  <c r="AM134" i="65"/>
  <c r="AE134" i="65"/>
  <c r="W134" i="65"/>
  <c r="AJ134" i="65"/>
  <c r="X111" i="65"/>
  <c r="W111" i="65"/>
  <c r="AM127" i="65"/>
  <c r="AC148" i="65"/>
  <c r="AC164" i="65"/>
  <c r="AE145" i="65"/>
  <c r="AJ145" i="65"/>
  <c r="AD161" i="65"/>
  <c r="AN139" i="65"/>
  <c r="AM139" i="65"/>
  <c r="AE154" i="65"/>
  <c r="X170" i="65"/>
  <c r="AM143" i="65"/>
  <c r="AF163" i="65"/>
  <c r="AC25" i="19"/>
  <c r="AN25" i="19"/>
  <c r="AH25" i="19"/>
  <c r="AO81" i="21"/>
  <c r="AC81" i="21"/>
  <c r="AE81" i="21"/>
  <c r="AL81" i="21"/>
  <c r="Z81" i="21"/>
  <c r="AA8" i="19"/>
  <c r="W8" i="19"/>
  <c r="AK21" i="19"/>
  <c r="AE2" i="19"/>
  <c r="AN2" i="19"/>
  <c r="AJ2" i="19"/>
  <c r="AL2" i="19"/>
  <c r="AF173" i="21"/>
  <c r="AD173" i="21"/>
  <c r="AC173" i="21"/>
  <c r="AO173" i="21"/>
  <c r="AM173" i="21"/>
  <c r="AF105" i="21"/>
  <c r="AC134" i="21"/>
  <c r="X134" i="21"/>
  <c r="AL134" i="21"/>
  <c r="AI132" i="21"/>
  <c r="AK71" i="21"/>
  <c r="Z71" i="21"/>
  <c r="AH71" i="21"/>
  <c r="AD118" i="21"/>
  <c r="AG118" i="21"/>
  <c r="AK118" i="21"/>
  <c r="Y118" i="21"/>
  <c r="AN118" i="21"/>
  <c r="W106" i="21"/>
  <c r="AF106" i="21"/>
  <c r="AH100" i="21"/>
  <c r="AN171" i="21"/>
  <c r="AB171" i="21"/>
  <c r="AF171" i="21"/>
  <c r="AG171" i="21"/>
  <c r="AO170" i="21"/>
  <c r="W170" i="21"/>
  <c r="AI170" i="21"/>
  <c r="AF170" i="21"/>
  <c r="AH170" i="21"/>
  <c r="AH24" i="19"/>
  <c r="AG112" i="21"/>
  <c r="AL112" i="21"/>
  <c r="AN112" i="21"/>
  <c r="AA96" i="21"/>
  <c r="AA141" i="21"/>
  <c r="AC141" i="21"/>
  <c r="AK141" i="21"/>
  <c r="Y121" i="21"/>
  <c r="X59" i="21"/>
  <c r="AE59" i="21"/>
  <c r="Y59" i="21"/>
  <c r="AF59" i="21"/>
  <c r="AH59" i="21"/>
  <c r="AB74" i="21"/>
  <c r="AL74" i="21"/>
  <c r="Z5" i="19"/>
  <c r="AB53" i="21"/>
  <c r="AH53" i="21"/>
  <c r="AL53" i="21"/>
  <c r="AM53" i="21"/>
  <c r="Z84" i="21"/>
  <c r="AH84" i="21"/>
  <c r="AG84" i="21"/>
  <c r="AD84" i="21"/>
  <c r="AF84" i="21"/>
  <c r="AA7" i="19"/>
  <c r="AI3" i="65"/>
  <c r="AH5" i="65"/>
  <c r="AO5" i="65"/>
  <c r="Y5" i="65"/>
  <c r="AD5" i="65"/>
  <c r="AM29" i="65"/>
  <c r="AC29" i="65"/>
  <c r="AL29" i="65"/>
  <c r="AL35" i="65"/>
  <c r="AM32" i="65"/>
  <c r="W32" i="65"/>
  <c r="AF38" i="65"/>
  <c r="AA38" i="65"/>
  <c r="AK59" i="65"/>
  <c r="AA72" i="65"/>
  <c r="AC72" i="65"/>
  <c r="AM82" i="65"/>
  <c r="AC82" i="65"/>
  <c r="AL82" i="65"/>
  <c r="AI76" i="65"/>
  <c r="AC98" i="65"/>
  <c r="Z108" i="65"/>
  <c r="AH124" i="65"/>
  <c r="AC122" i="65"/>
  <c r="AM149" i="65"/>
  <c r="AE149" i="65"/>
  <c r="W149" i="65"/>
  <c r="AD149" i="65"/>
  <c r="AE165" i="65"/>
  <c r="AJ165" i="65"/>
  <c r="AB142" i="65"/>
  <c r="AN159" i="65"/>
  <c r="AA159" i="65"/>
  <c r="AL99" i="21"/>
  <c r="AG99" i="21"/>
  <c r="X91" i="21"/>
  <c r="AC91" i="21"/>
  <c r="AA36" i="19"/>
  <c r="AN122" i="21"/>
  <c r="AL122" i="21"/>
  <c r="AG122" i="21"/>
  <c r="AC98" i="21"/>
  <c r="AK98" i="21"/>
  <c r="AJ126" i="21"/>
  <c r="AO126" i="21"/>
  <c r="Z65" i="21"/>
  <c r="AE65" i="21"/>
  <c r="AM26" i="19"/>
  <c r="AO107" i="21"/>
  <c r="AA107" i="21"/>
  <c r="AN107" i="21"/>
  <c r="Y43" i="19"/>
  <c r="AF43" i="19"/>
  <c r="AC137" i="21"/>
  <c r="W137" i="21"/>
  <c r="Z161" i="21"/>
  <c r="AE161" i="21"/>
  <c r="AF62" i="21"/>
  <c r="AG175" i="21"/>
  <c r="AK175" i="21"/>
  <c r="AF175" i="21"/>
  <c r="AO79" i="21"/>
  <c r="AJ79" i="21"/>
  <c r="Z90" i="21"/>
  <c r="AB90" i="21"/>
  <c r="AL90" i="21"/>
  <c r="AG12" i="19"/>
  <c r="AI51" i="19"/>
  <c r="AO51" i="19"/>
  <c r="AL86" i="21"/>
  <c r="AK68" i="21"/>
  <c r="AB31" i="19"/>
  <c r="AH31" i="19"/>
  <c r="AL49" i="19"/>
  <c r="AD27" i="19"/>
  <c r="AI63" i="21"/>
  <c r="X2" i="65"/>
  <c r="AJ13" i="65"/>
  <c r="Z9" i="65"/>
  <c r="AM23" i="65"/>
  <c r="AK17" i="65"/>
  <c r="Y17" i="65"/>
  <c r="AE37" i="65"/>
  <c r="AA37" i="65"/>
  <c r="AN37" i="65"/>
  <c r="AF49" i="65"/>
  <c r="AM50" i="65"/>
  <c r="AC50" i="65"/>
  <c r="AN50" i="65"/>
  <c r="AC77" i="65"/>
  <c r="AI75" i="65"/>
  <c r="W75" i="65"/>
  <c r="AF75" i="65"/>
  <c r="Z96" i="65"/>
  <c r="AM89" i="65"/>
  <c r="AC89" i="65"/>
  <c r="AN89" i="65"/>
  <c r="AL102" i="65"/>
  <c r="AL112" i="65"/>
  <c r="AC112" i="65"/>
  <c r="AD128" i="65"/>
  <c r="AC128" i="65"/>
  <c r="AI109" i="65"/>
  <c r="W109" i="65"/>
  <c r="AJ125" i="65"/>
  <c r="AK110" i="65"/>
  <c r="AA110" i="65"/>
  <c r="AF156" i="65"/>
  <c r="AC156" i="65"/>
  <c r="AO169" i="65"/>
  <c r="AN175" i="65"/>
  <c r="AA33" i="19"/>
  <c r="W119" i="21"/>
  <c r="AE119" i="21"/>
  <c r="AN119" i="21"/>
  <c r="AL128" i="21"/>
  <c r="AJ128" i="21"/>
  <c r="X128" i="21"/>
  <c r="AE128" i="21"/>
  <c r="AF128" i="21"/>
  <c r="AE70" i="21"/>
  <c r="AI70" i="21"/>
  <c r="AC15" i="19"/>
  <c r="AL15" i="19"/>
  <c r="AM15" i="19"/>
  <c r="AN15" i="19"/>
  <c r="AF155" i="21"/>
  <c r="AA155" i="21"/>
  <c r="AG155" i="21"/>
  <c r="AN155" i="21"/>
  <c r="AB155" i="21"/>
  <c r="AA10" i="19"/>
  <c r="Y10" i="19"/>
  <c r="AB10" i="19"/>
  <c r="AK10" i="19"/>
  <c r="AD177" i="21"/>
  <c r="AC177" i="21"/>
  <c r="AE177" i="21"/>
  <c r="AL177" i="21"/>
  <c r="AM177" i="21"/>
  <c r="AM58" i="21"/>
  <c r="W58" i="21"/>
  <c r="AE151" i="21"/>
  <c r="X151" i="21"/>
  <c r="AI151" i="21"/>
  <c r="Z151" i="21"/>
  <c r="AO61" i="21"/>
  <c r="Z29" i="27"/>
  <c r="AD29" i="27"/>
  <c r="AN29" i="27"/>
  <c r="AI29" i="27"/>
  <c r="Y29" i="27"/>
  <c r="AO66" i="27"/>
  <c r="AF66" i="27"/>
  <c r="AG66" i="27"/>
  <c r="AK66" i="27"/>
  <c r="AH66" i="27"/>
  <c r="W66" i="27"/>
  <c r="AB66" i="27"/>
  <c r="AD66" i="27"/>
  <c r="Z130" i="27"/>
  <c r="AF130" i="27"/>
  <c r="W26" i="27"/>
  <c r="AL26" i="27"/>
  <c r="AJ26" i="27"/>
  <c r="Z26" i="27"/>
  <c r="Y26" i="27"/>
  <c r="AE26" i="27"/>
  <c r="AK26" i="27"/>
  <c r="AH26" i="27"/>
  <c r="AO26" i="27"/>
  <c r="AN26" i="27"/>
  <c r="AB26" i="27"/>
  <c r="AD26" i="27"/>
  <c r="X26" i="27"/>
  <c r="AG26" i="27"/>
  <c r="AA87" i="27"/>
  <c r="AH87" i="27"/>
  <c r="AD87" i="27"/>
  <c r="AO87" i="27"/>
  <c r="AJ87" i="27"/>
  <c r="AO139" i="27"/>
  <c r="AJ139" i="27"/>
  <c r="Z139" i="27"/>
  <c r="AN139" i="27"/>
  <c r="AH139" i="27"/>
  <c r="AK51" i="27"/>
  <c r="AF51" i="27"/>
  <c r="AH51" i="27"/>
  <c r="AB51" i="27"/>
  <c r="AN51" i="27"/>
  <c r="X148" i="27"/>
  <c r="AB148" i="27"/>
  <c r="AK148" i="27"/>
  <c r="Z148" i="27"/>
  <c r="AO148" i="27"/>
  <c r="AN28" i="27"/>
  <c r="AB28" i="27"/>
  <c r="AE28" i="27"/>
  <c r="AM28" i="27"/>
  <c r="AL28" i="27"/>
  <c r="AN125" i="27"/>
  <c r="AJ125" i="27"/>
  <c r="AI125" i="27"/>
  <c r="AK125" i="27"/>
  <c r="W125" i="27"/>
  <c r="AC96" i="27"/>
  <c r="AJ96" i="27"/>
  <c r="AL96" i="27"/>
  <c r="AI96" i="27"/>
  <c r="AH96" i="27"/>
  <c r="AI5" i="27"/>
  <c r="AC5" i="27"/>
  <c r="Z86" i="27"/>
  <c r="AB86" i="27"/>
  <c r="AG86" i="27"/>
  <c r="AN86" i="27"/>
  <c r="AO150" i="27"/>
  <c r="AG30" i="27"/>
  <c r="AD30" i="27"/>
  <c r="AK30" i="27"/>
  <c r="W30" i="27"/>
  <c r="AI30" i="27"/>
  <c r="AK79" i="27"/>
  <c r="AO79" i="27"/>
  <c r="X79" i="27"/>
  <c r="AL79" i="27"/>
  <c r="AN79" i="27"/>
  <c r="AI143" i="27"/>
  <c r="W143" i="27"/>
  <c r="X143" i="27"/>
  <c r="AJ143" i="27"/>
  <c r="AM143" i="27"/>
  <c r="AN12" i="27"/>
  <c r="AH12" i="27"/>
  <c r="AE12" i="27"/>
  <c r="Z12" i="27"/>
  <c r="AC12" i="27"/>
  <c r="AC133" i="27"/>
  <c r="Y133" i="27"/>
  <c r="AG133" i="27"/>
  <c r="AH129" i="27"/>
  <c r="AD129" i="27"/>
  <c r="AB129" i="27"/>
  <c r="AF129" i="27"/>
  <c r="AO129" i="27"/>
  <c r="AN104" i="27"/>
  <c r="AF104" i="27"/>
  <c r="AL104" i="27"/>
  <c r="AK104" i="27"/>
  <c r="AC104" i="27"/>
  <c r="AH21" i="27"/>
  <c r="Y21" i="27"/>
  <c r="W21" i="27"/>
  <c r="AF19" i="27"/>
  <c r="Z19" i="27"/>
  <c r="AC19" i="27"/>
  <c r="AO19" i="27"/>
  <c r="AA19" i="27"/>
  <c r="AM173" i="27"/>
  <c r="AM112" i="27"/>
  <c r="AI112" i="27"/>
  <c r="X112" i="27"/>
  <c r="AK112" i="27"/>
  <c r="AO112" i="27"/>
  <c r="AA46" i="27"/>
  <c r="AE46" i="27"/>
  <c r="AG46" i="27"/>
  <c r="AH46" i="27"/>
  <c r="AF46" i="27"/>
  <c r="AJ147" i="27"/>
  <c r="AK147" i="27"/>
  <c r="AO147" i="27"/>
  <c r="AC147" i="27"/>
  <c r="AH147" i="27"/>
  <c r="AO140" i="27"/>
  <c r="AJ85" i="27"/>
  <c r="W85" i="27"/>
  <c r="AE85" i="27"/>
  <c r="X85" i="27"/>
  <c r="AH85" i="27"/>
  <c r="W39" i="27"/>
  <c r="Z39" i="27"/>
  <c r="AD39" i="27"/>
  <c r="AH39" i="27"/>
  <c r="AL39" i="27"/>
  <c r="AI128" i="24"/>
  <c r="AD128" i="24"/>
  <c r="AC128" i="24"/>
  <c r="AJ128" i="24"/>
  <c r="AA128" i="24"/>
  <c r="AI23" i="24"/>
  <c r="AJ23" i="24"/>
  <c r="X23" i="24"/>
  <c r="AE23" i="24"/>
  <c r="AC23" i="24"/>
  <c r="AC105" i="24"/>
  <c r="AJ105" i="24"/>
  <c r="AN105" i="24"/>
  <c r="Y105" i="24"/>
  <c r="W105" i="24"/>
  <c r="AA75" i="24"/>
  <c r="AM75" i="24"/>
  <c r="AB75" i="24"/>
  <c r="AO75" i="24"/>
  <c r="AH75" i="24"/>
  <c r="AG126" i="24"/>
  <c r="AD126" i="24"/>
  <c r="AK126" i="24"/>
  <c r="AO126" i="24"/>
  <c r="AL126" i="24"/>
  <c r="AM63" i="24"/>
  <c r="AE63" i="24"/>
  <c r="AC63" i="24"/>
  <c r="AA63" i="24"/>
  <c r="AA31" i="24"/>
  <c r="AJ31" i="24"/>
  <c r="AI52" i="28"/>
  <c r="AE52" i="28"/>
  <c r="X52" i="28"/>
  <c r="Y52" i="28"/>
  <c r="AB52" i="28"/>
  <c r="AL52" i="28"/>
  <c r="Z52" i="28"/>
  <c r="AC82" i="27"/>
  <c r="AG82" i="27"/>
  <c r="AJ82" i="27"/>
  <c r="AB82" i="27"/>
  <c r="AO82" i="27"/>
  <c r="AD82" i="27"/>
  <c r="AN82" i="27"/>
  <c r="AL82" i="27"/>
  <c r="X82" i="27"/>
  <c r="AH82" i="27"/>
  <c r="AK82" i="27"/>
  <c r="Z82" i="27"/>
  <c r="AN146" i="27"/>
  <c r="AM146" i="27"/>
  <c r="AO99" i="27"/>
  <c r="AH99" i="27"/>
  <c r="AB76" i="27"/>
  <c r="AJ76" i="27"/>
  <c r="X76" i="27"/>
  <c r="AC76" i="27"/>
  <c r="AO76" i="27"/>
  <c r="AG8" i="27"/>
  <c r="AN8" i="27"/>
  <c r="Y8" i="27"/>
  <c r="AC8" i="27"/>
  <c r="Z8" i="27"/>
  <c r="AA53" i="27"/>
  <c r="AM53" i="27"/>
  <c r="AC53" i="27"/>
  <c r="AN53" i="27"/>
  <c r="Z53" i="27"/>
  <c r="AA23" i="27"/>
  <c r="AB23" i="27"/>
  <c r="AK23" i="27"/>
  <c r="AD23" i="27"/>
  <c r="AM23" i="27"/>
  <c r="AL23" i="27"/>
  <c r="Z23" i="27"/>
  <c r="AJ23" i="27"/>
  <c r="X23" i="27"/>
  <c r="AI23" i="27"/>
  <c r="AO23" i="27"/>
  <c r="AN23" i="27"/>
  <c r="AG23" i="27"/>
  <c r="AC23" i="27"/>
  <c r="W23" i="27"/>
  <c r="Y23" i="27"/>
  <c r="AF23" i="27"/>
  <c r="AH23" i="27"/>
  <c r="AB102" i="27"/>
  <c r="AE102" i="27"/>
  <c r="AI102" i="27"/>
  <c r="AA102" i="27"/>
  <c r="AO102" i="27"/>
  <c r="AD166" i="27"/>
  <c r="Z166" i="27"/>
  <c r="AA166" i="27"/>
  <c r="Z42" i="27"/>
  <c r="AH42" i="27"/>
  <c r="AG42" i="27"/>
  <c r="X42" i="27"/>
  <c r="AB42" i="27"/>
  <c r="AE155" i="27"/>
  <c r="AI155" i="27"/>
  <c r="AF155" i="27"/>
  <c r="AO155" i="27"/>
  <c r="AA155" i="27"/>
  <c r="AE60" i="27"/>
  <c r="AJ60" i="27"/>
  <c r="AG60" i="27"/>
  <c r="Y60" i="27"/>
  <c r="AA60" i="27"/>
  <c r="W32" i="27"/>
  <c r="AA32" i="27"/>
  <c r="AG32" i="27"/>
  <c r="Y32" i="27"/>
  <c r="X32" i="27"/>
  <c r="AD36" i="27"/>
  <c r="X36" i="27"/>
  <c r="Y36" i="27"/>
  <c r="W36" i="27"/>
  <c r="Z36" i="27"/>
  <c r="X157" i="27"/>
  <c r="AL157" i="27"/>
  <c r="W157" i="27"/>
  <c r="AO157" i="27"/>
  <c r="AD157" i="27"/>
  <c r="AD7" i="27"/>
  <c r="AF128" i="27"/>
  <c r="AE128" i="27"/>
  <c r="Z128" i="27"/>
  <c r="AO128" i="27"/>
  <c r="AK68" i="27"/>
  <c r="AB68" i="27"/>
  <c r="AJ68" i="27"/>
  <c r="AI68" i="27"/>
  <c r="AD68" i="27"/>
  <c r="AL68" i="27"/>
  <c r="AH68" i="27"/>
  <c r="AG68" i="27"/>
  <c r="AF68" i="27"/>
  <c r="X68" i="27"/>
  <c r="W68" i="27"/>
  <c r="Z68" i="27"/>
  <c r="AN68" i="27"/>
  <c r="AO138" i="27"/>
  <c r="AA138" i="27"/>
  <c r="AI138" i="27"/>
  <c r="X138" i="27"/>
  <c r="AB138" i="27"/>
  <c r="AN71" i="27"/>
  <c r="AE71" i="27"/>
  <c r="X71" i="27"/>
  <c r="Y71" i="27"/>
  <c r="AO71" i="27"/>
  <c r="AE175" i="27"/>
  <c r="AA175" i="27"/>
  <c r="AK175" i="27"/>
  <c r="AO175" i="27"/>
  <c r="AI175" i="27"/>
  <c r="Y141" i="27"/>
  <c r="AH141" i="27"/>
  <c r="AK141" i="27"/>
  <c r="AF141" i="27"/>
  <c r="AC141" i="27"/>
  <c r="AD93" i="27"/>
  <c r="X55" i="24"/>
  <c r="AJ55" i="24"/>
  <c r="AD55" i="24"/>
  <c r="AE55" i="24"/>
  <c r="AJ48" i="24"/>
  <c r="AH33" i="27"/>
  <c r="AD33" i="27"/>
  <c r="Z33" i="27"/>
  <c r="AK33" i="27"/>
  <c r="W98" i="27"/>
  <c r="Y98" i="27"/>
  <c r="AL98" i="27"/>
  <c r="AA98" i="27"/>
  <c r="X98" i="27"/>
  <c r="AC98" i="27"/>
  <c r="AB98" i="27"/>
  <c r="AN98" i="27"/>
  <c r="AE98" i="27"/>
  <c r="Z98" i="27"/>
  <c r="AJ98" i="27"/>
  <c r="Z100" i="27"/>
  <c r="AE137" i="27"/>
  <c r="AA137" i="27"/>
  <c r="AL137" i="27"/>
  <c r="AJ77" i="27"/>
  <c r="AI16" i="27"/>
  <c r="Z16" i="27"/>
  <c r="AE47" i="27"/>
  <c r="AG144" i="27"/>
  <c r="Z144" i="27"/>
  <c r="X54" i="27"/>
  <c r="AO118" i="27"/>
  <c r="AH6" i="27"/>
  <c r="AF55" i="27"/>
  <c r="AL55" i="27"/>
  <c r="AN115" i="27"/>
  <c r="Y108" i="27"/>
  <c r="AD108" i="27"/>
  <c r="AK61" i="27"/>
  <c r="AC61" i="27"/>
  <c r="AI61" i="27"/>
  <c r="AJ61" i="27"/>
  <c r="AC24" i="27"/>
  <c r="AK24" i="27"/>
  <c r="AI31" i="27"/>
  <c r="AH152" i="27"/>
  <c r="AG152" i="27"/>
  <c r="AM152" i="27"/>
  <c r="AL152" i="27"/>
  <c r="AA152" i="27"/>
  <c r="X152" i="27"/>
  <c r="Z152" i="27"/>
  <c r="AK116" i="27"/>
  <c r="AG116" i="27"/>
  <c r="AN116" i="27"/>
  <c r="Y116" i="27"/>
  <c r="AF116" i="27"/>
  <c r="AA15" i="27"/>
  <c r="AN15" i="27"/>
  <c r="AJ15" i="27"/>
  <c r="AF15" i="27"/>
  <c r="Y15" i="27"/>
  <c r="AE15" i="27"/>
  <c r="X15" i="27"/>
  <c r="AC15" i="27"/>
  <c r="AB15" i="27"/>
  <c r="AH15" i="27"/>
  <c r="W15" i="27"/>
  <c r="AL15" i="27"/>
  <c r="AD15" i="27"/>
  <c r="AK15" i="27"/>
  <c r="AO15" i="27"/>
  <c r="AG15" i="27"/>
  <c r="Z15" i="27"/>
  <c r="AO41" i="27"/>
  <c r="AH43" i="27"/>
  <c r="AO40" i="27"/>
  <c r="AB81" i="24"/>
  <c r="AL81" i="24"/>
  <c r="AJ81" i="24"/>
  <c r="AE81" i="24"/>
  <c r="AK81" i="24"/>
  <c r="W111" i="24"/>
  <c r="AE111" i="24"/>
  <c r="AA111" i="24"/>
  <c r="AG111" i="24"/>
  <c r="AL111" i="24"/>
  <c r="Y8" i="24"/>
  <c r="AI120" i="24"/>
  <c r="AF120" i="24"/>
  <c r="AD120" i="24"/>
  <c r="AK120" i="24"/>
  <c r="AG120" i="24"/>
  <c r="AA120" i="24"/>
  <c r="AN120" i="24"/>
  <c r="X120" i="24"/>
  <c r="Z120" i="24"/>
  <c r="Z110" i="24"/>
  <c r="AG110" i="24"/>
  <c r="AC110" i="24"/>
  <c r="AM110" i="24"/>
  <c r="AK110" i="24"/>
  <c r="AJ73" i="24"/>
  <c r="Y73" i="24"/>
  <c r="AE113" i="24"/>
  <c r="AL113" i="24"/>
  <c r="Y49" i="27"/>
  <c r="AB49" i="27"/>
  <c r="AJ49" i="27"/>
  <c r="Z49" i="27"/>
  <c r="AJ114" i="27"/>
  <c r="AE114" i="27"/>
  <c r="W114" i="27"/>
  <c r="AL2" i="27"/>
  <c r="AH2" i="27"/>
  <c r="AH70" i="27"/>
  <c r="AA70" i="27"/>
  <c r="AB132" i="27"/>
  <c r="AH132" i="27"/>
  <c r="AH177" i="27"/>
  <c r="AG126" i="27"/>
  <c r="AK126" i="27"/>
  <c r="AM126" i="27"/>
  <c r="AJ126" i="27"/>
  <c r="AM59" i="27"/>
  <c r="X59" i="27"/>
  <c r="AF59" i="27"/>
  <c r="AI59" i="27"/>
  <c r="AJ117" i="27"/>
  <c r="AG117" i="27"/>
  <c r="AC117" i="27"/>
  <c r="AM117" i="27"/>
  <c r="W117" i="27"/>
  <c r="X74" i="27"/>
  <c r="W74" i="27"/>
  <c r="AB74" i="27"/>
  <c r="AK74" i="27"/>
  <c r="AG74" i="27"/>
  <c r="AM145" i="27"/>
  <c r="AI145" i="27"/>
  <c r="AE145" i="27"/>
  <c r="X145" i="27"/>
  <c r="AI17" i="27"/>
  <c r="AM145" i="24"/>
  <c r="AD145" i="24"/>
  <c r="AN145" i="24"/>
  <c r="AO145" i="24"/>
  <c r="Z145" i="24"/>
  <c r="AD171" i="24"/>
  <c r="AF171" i="24"/>
  <c r="AL171" i="24"/>
  <c r="AK171" i="24"/>
  <c r="AG171" i="24"/>
  <c r="AO40" i="24"/>
  <c r="Z40" i="24"/>
  <c r="Y40" i="24"/>
  <c r="AJ40" i="24"/>
  <c r="AK40" i="24"/>
  <c r="AI137" i="24"/>
  <c r="AM137" i="24"/>
  <c r="AF146" i="24"/>
  <c r="AI146" i="24"/>
  <c r="X146" i="24"/>
  <c r="AA146" i="24"/>
  <c r="AF10" i="24"/>
  <c r="AG10" i="24"/>
  <c r="AJ45" i="24"/>
  <c r="X45" i="24"/>
  <c r="AB45" i="24"/>
  <c r="AC45" i="24"/>
  <c r="AL45" i="24"/>
  <c r="AI127" i="24"/>
  <c r="AM127" i="24"/>
  <c r="AL127" i="24"/>
  <c r="AB127" i="24"/>
  <c r="W66" i="24"/>
  <c r="AI66" i="24"/>
  <c r="AG66" i="24"/>
  <c r="AF66" i="24"/>
  <c r="AI18" i="21"/>
  <c r="AB149" i="65"/>
  <c r="AC29" i="27"/>
  <c r="X29" i="27"/>
  <c r="AK29" i="27"/>
  <c r="AL29" i="27"/>
  <c r="AB29" i="27"/>
  <c r="AE130" i="27"/>
  <c r="AH130" i="27"/>
  <c r="AL130" i="27"/>
  <c r="AI130" i="27"/>
  <c r="AK130" i="27"/>
  <c r="Y130" i="27"/>
  <c r="W130" i="27"/>
  <c r="AO130" i="27"/>
  <c r="Y5" i="27"/>
  <c r="AB5" i="27"/>
  <c r="AI150" i="27"/>
  <c r="AF30" i="27"/>
  <c r="Y30" i="27"/>
  <c r="AJ30" i="27"/>
  <c r="AL30" i="27"/>
  <c r="AA30" i="27"/>
  <c r="AI133" i="27"/>
  <c r="X133" i="27"/>
  <c r="AF133" i="27"/>
  <c r="AM129" i="27"/>
  <c r="AL129" i="27"/>
  <c r="AC129" i="27"/>
  <c r="W129" i="27"/>
  <c r="AI129" i="27"/>
  <c r="Z21" i="27"/>
  <c r="AJ21" i="27"/>
  <c r="AO21" i="27"/>
  <c r="AH83" i="27"/>
  <c r="Z83" i="27"/>
  <c r="AE83" i="27"/>
  <c r="W83" i="27"/>
  <c r="AN83" i="27"/>
  <c r="AJ83" i="27"/>
  <c r="AM83" i="27"/>
  <c r="AG83" i="27"/>
  <c r="X83" i="27"/>
  <c r="AD83" i="27"/>
  <c r="AO83" i="27"/>
  <c r="AI83" i="27"/>
  <c r="AA83" i="27"/>
  <c r="AF83" i="27"/>
  <c r="AC83" i="27"/>
  <c r="AK83" i="27"/>
  <c r="Y83" i="27"/>
  <c r="AD173" i="27"/>
  <c r="AC173" i="27"/>
  <c r="AK173" i="27"/>
  <c r="AA173" i="27"/>
  <c r="AH173" i="27"/>
  <c r="AL173" i="27"/>
  <c r="W173" i="27"/>
  <c r="AN173" i="27"/>
  <c r="X173" i="27"/>
  <c r="AB173" i="27"/>
  <c r="AF173" i="27"/>
  <c r="AJ173" i="27"/>
  <c r="W112" i="27"/>
  <c r="AJ112" i="27"/>
  <c r="AL112" i="27"/>
  <c r="Y112" i="27"/>
  <c r="AG112" i="27"/>
  <c r="Y46" i="27"/>
  <c r="AI46" i="27"/>
  <c r="AG147" i="27"/>
  <c r="AE147" i="27"/>
  <c r="W147" i="27"/>
  <c r="AA147" i="27"/>
  <c r="AM147" i="27"/>
  <c r="AI85" i="27"/>
  <c r="AB85" i="27"/>
  <c r="AF85" i="27"/>
  <c r="AN85" i="27"/>
  <c r="AD85" i="27"/>
  <c r="AN39" i="27"/>
  <c r="AB39" i="27"/>
  <c r="AE39" i="27"/>
  <c r="AM23" i="24"/>
  <c r="AL23" i="24"/>
  <c r="AN23" i="24"/>
  <c r="AB23" i="24"/>
  <c r="AH23" i="24"/>
  <c r="AG105" i="24"/>
  <c r="AD105" i="24"/>
  <c r="AK105" i="24"/>
  <c r="AO105" i="24"/>
  <c r="AE105" i="24"/>
  <c r="W75" i="24"/>
  <c r="AF75" i="24"/>
  <c r="AE75" i="24"/>
  <c r="AD75" i="24"/>
  <c r="AC75" i="24"/>
  <c r="AJ126" i="24"/>
  <c r="AE126" i="24"/>
  <c r="AB46" i="24"/>
  <c r="X46" i="24"/>
  <c r="AA46" i="24"/>
  <c r="AL46" i="24"/>
  <c r="AD46" i="24"/>
  <c r="AC46" i="24"/>
  <c r="AF46" i="24"/>
  <c r="AK46" i="24"/>
  <c r="Y46" i="24"/>
  <c r="AO46" i="24"/>
  <c r="Z46" i="24"/>
  <c r="AE46" i="24"/>
  <c r="AI46" i="24"/>
  <c r="AJ46" i="24"/>
  <c r="AG46" i="24"/>
  <c r="AI31" i="24"/>
  <c r="AG31" i="24"/>
  <c r="AL146" i="27"/>
  <c r="AH146" i="27"/>
  <c r="Y146" i="27"/>
  <c r="AI146" i="27"/>
  <c r="AK146" i="27"/>
  <c r="W146" i="27"/>
  <c r="AO146" i="27"/>
  <c r="X146" i="27"/>
  <c r="AF146" i="27"/>
  <c r="Z146" i="27"/>
  <c r="AB146" i="27"/>
  <c r="AB99" i="27"/>
  <c r="AG167" i="27"/>
  <c r="X167" i="27"/>
  <c r="AM167" i="27"/>
  <c r="AD167" i="27"/>
  <c r="AC167" i="27"/>
  <c r="AF167" i="27"/>
  <c r="AO167" i="27"/>
  <c r="AA167" i="27"/>
  <c r="AE167" i="27"/>
  <c r="Z167" i="27"/>
  <c r="AH167" i="27"/>
  <c r="AL167" i="27"/>
  <c r="AK167" i="27"/>
  <c r="AJ167" i="27"/>
  <c r="W167" i="27"/>
  <c r="AN167" i="27"/>
  <c r="AB167" i="27"/>
  <c r="AD76" i="27"/>
  <c r="AA76" i="27"/>
  <c r="AN76" i="27"/>
  <c r="AG76" i="27"/>
  <c r="AI76" i="27"/>
  <c r="X8" i="27"/>
  <c r="AO8" i="27"/>
  <c r="AK8" i="27"/>
  <c r="W8" i="27"/>
  <c r="AH8" i="27"/>
  <c r="AE53" i="27"/>
  <c r="Y53" i="27"/>
  <c r="AJ53" i="27"/>
  <c r="AO53" i="27"/>
  <c r="AK53" i="27"/>
  <c r="AF166" i="27"/>
  <c r="AM166" i="27"/>
  <c r="X166" i="27"/>
  <c r="AC42" i="27"/>
  <c r="AO42" i="27"/>
  <c r="AK42" i="27"/>
  <c r="AJ42" i="27"/>
  <c r="AA42" i="27"/>
  <c r="AN155" i="27"/>
  <c r="AH155" i="27"/>
  <c r="AC155" i="27"/>
  <c r="AD155" i="27"/>
  <c r="W155" i="27"/>
  <c r="W60" i="27"/>
  <c r="AK60" i="27"/>
  <c r="AN60" i="27"/>
  <c r="AB60" i="27"/>
  <c r="AO60" i="27"/>
  <c r="AJ32" i="27"/>
  <c r="AD32" i="27"/>
  <c r="Z32" i="27"/>
  <c r="AE32" i="27"/>
  <c r="AB32" i="27"/>
  <c r="AN36" i="27"/>
  <c r="AA36" i="27"/>
  <c r="AE36" i="27"/>
  <c r="AM36" i="27"/>
  <c r="AL36" i="27"/>
  <c r="Z157" i="27"/>
  <c r="AF157" i="27"/>
  <c r="AB157" i="27"/>
  <c r="AI157" i="27"/>
  <c r="AG157" i="27"/>
  <c r="AM128" i="27"/>
  <c r="AD128" i="27"/>
  <c r="AN128" i="27"/>
  <c r="AC128" i="27"/>
  <c r="AM175" i="27"/>
  <c r="AG175" i="27"/>
  <c r="AJ175" i="27"/>
  <c r="AD175" i="27"/>
  <c r="AE141" i="27"/>
  <c r="AO141" i="27"/>
  <c r="AD141" i="27"/>
  <c r="X141" i="27"/>
  <c r="AG141" i="27"/>
  <c r="AH93" i="27"/>
  <c r="AN55" i="24"/>
  <c r="AH55" i="24"/>
  <c r="Z55" i="24"/>
  <c r="X48" i="24"/>
  <c r="AF48" i="24"/>
  <c r="AB130" i="24"/>
  <c r="W130" i="24"/>
  <c r="AC130" i="24"/>
  <c r="AI130" i="24"/>
  <c r="Y130" i="24"/>
  <c r="X130" i="24"/>
  <c r="AL130" i="24"/>
  <c r="AJ130" i="24"/>
  <c r="AE130" i="24"/>
  <c r="AA130" i="24"/>
  <c r="AK130" i="24"/>
  <c r="AD130" i="24"/>
  <c r="AO130" i="24"/>
  <c r="AN130" i="24"/>
  <c r="AM130" i="24"/>
  <c r="Z130" i="24"/>
  <c r="AO137" i="27"/>
  <c r="AH137" i="27"/>
  <c r="W137" i="27"/>
  <c r="AF137" i="27"/>
  <c r="AG137" i="27"/>
  <c r="AM137" i="27"/>
  <c r="AJ137" i="27"/>
  <c r="AH118" i="27"/>
  <c r="AA118" i="27"/>
  <c r="AC118" i="27"/>
  <c r="AN118" i="27"/>
  <c r="AD118" i="27"/>
  <c r="AI118" i="27"/>
  <c r="W118" i="27"/>
  <c r="AG118" i="27"/>
  <c r="AF118" i="27"/>
  <c r="AB118" i="27"/>
  <c r="Y118" i="27"/>
  <c r="AN6" i="27"/>
  <c r="AC115" i="27"/>
  <c r="AJ108" i="27"/>
  <c r="AG61" i="27"/>
  <c r="Z61" i="27"/>
  <c r="W24" i="27"/>
  <c r="AH24" i="27"/>
  <c r="AB152" i="27"/>
  <c r="AH135" i="27"/>
  <c r="AD116" i="27"/>
  <c r="AO116" i="27"/>
  <c r="AL116" i="27"/>
  <c r="W116" i="27"/>
  <c r="AB116" i="27"/>
  <c r="AH69" i="27"/>
  <c r="AL69" i="27"/>
  <c r="AA69" i="27"/>
  <c r="Y69" i="27"/>
  <c r="W69" i="27"/>
  <c r="AG69" i="27"/>
  <c r="X69" i="27"/>
  <c r="AO69" i="27"/>
  <c r="Z69" i="27"/>
  <c r="AI69" i="27"/>
  <c r="AC69" i="27"/>
  <c r="AD69" i="27"/>
  <c r="AK69" i="27"/>
  <c r="AJ69" i="27"/>
  <c r="AF69" i="27"/>
  <c r="AE69" i="27"/>
  <c r="AM69" i="27"/>
  <c r="AF170" i="27"/>
  <c r="AD170" i="27"/>
  <c r="AC170" i="27"/>
  <c r="Y170" i="27"/>
  <c r="AK170" i="27"/>
  <c r="AN170" i="27"/>
  <c r="AG170" i="27"/>
  <c r="W170" i="27"/>
  <c r="AH170" i="27"/>
  <c r="AO170" i="27"/>
  <c r="X170" i="27"/>
  <c r="AE170" i="27"/>
  <c r="AA170" i="27"/>
  <c r="AM170" i="27"/>
  <c r="AI170" i="27"/>
  <c r="Z170" i="27"/>
  <c r="AL170" i="27"/>
  <c r="AJ170" i="27"/>
  <c r="Z7" i="24"/>
  <c r="AM7" i="24"/>
  <c r="AE7" i="24"/>
  <c r="AI7" i="24"/>
  <c r="AA7" i="24"/>
  <c r="AC7" i="24"/>
  <c r="AD7" i="24"/>
  <c r="W7" i="24"/>
  <c r="AN7" i="24"/>
  <c r="AO7" i="24"/>
  <c r="AG7" i="24"/>
  <c r="Y7" i="24"/>
  <c r="AL7" i="24"/>
  <c r="AJ7" i="24"/>
  <c r="AB7" i="24"/>
  <c r="AF7" i="24"/>
  <c r="AK7" i="24"/>
  <c r="AO81" i="24"/>
  <c r="Z81" i="24"/>
  <c r="AG81" i="24"/>
  <c r="AI81" i="24"/>
  <c r="AH81" i="24"/>
  <c r="Z78" i="24"/>
  <c r="AH78" i="24"/>
  <c r="AM78" i="24"/>
  <c r="AN78" i="24"/>
  <c r="AO78" i="24"/>
  <c r="AE78" i="24"/>
  <c r="AA78" i="24"/>
  <c r="W78" i="24"/>
  <c r="AG78" i="24"/>
  <c r="AD78" i="24"/>
  <c r="AB78" i="24"/>
  <c r="AF78" i="24"/>
  <c r="AJ78" i="24"/>
  <c r="AI78" i="24"/>
  <c r="AL78" i="24"/>
  <c r="AK78" i="24"/>
  <c r="Y78" i="24"/>
  <c r="AC78" i="24"/>
  <c r="X78" i="24"/>
  <c r="AJ111" i="24"/>
  <c r="AH111" i="24"/>
  <c r="AN111" i="24"/>
  <c r="AG8" i="24"/>
  <c r="AN177" i="24"/>
  <c r="AG177" i="24"/>
  <c r="AA177" i="24"/>
  <c r="AO177" i="24"/>
  <c r="AL177" i="24"/>
  <c r="Y177" i="24"/>
  <c r="AE177" i="24"/>
  <c r="AK177" i="24"/>
  <c r="AD177" i="24"/>
  <c r="AI177" i="24"/>
  <c r="AM177" i="24"/>
  <c r="Z177" i="24"/>
  <c r="AC177" i="24"/>
  <c r="AH177" i="24"/>
  <c r="AJ177" i="24"/>
  <c r="W177" i="24"/>
  <c r="W120" i="24"/>
  <c r="AH120" i="24"/>
  <c r="AN110" i="24"/>
  <c r="AA110" i="24"/>
  <c r="AB110" i="24"/>
  <c r="AJ110" i="24"/>
  <c r="AD110" i="24"/>
  <c r="AA73" i="24"/>
  <c r="AO73" i="24"/>
  <c r="AL73" i="24"/>
  <c r="AE73" i="24"/>
  <c r="Z73" i="24"/>
  <c r="X73" i="24"/>
  <c r="AC73" i="24"/>
  <c r="AG73" i="24"/>
  <c r="AH73" i="24"/>
  <c r="AF113" i="24"/>
  <c r="AK113" i="24"/>
  <c r="AH113" i="24"/>
  <c r="AI113" i="24"/>
  <c r="AK49" i="27"/>
  <c r="AH49" i="27"/>
  <c r="AN49" i="27"/>
  <c r="AE49" i="27"/>
  <c r="AG114" i="27"/>
  <c r="AF114" i="27"/>
  <c r="AN114" i="27"/>
  <c r="AI121" i="27"/>
  <c r="AJ121" i="27"/>
  <c r="AC121" i="27"/>
  <c r="Z121" i="27"/>
  <c r="AM121" i="27"/>
  <c r="AF121" i="27"/>
  <c r="AO121" i="27"/>
  <c r="AE121" i="27"/>
  <c r="AH121" i="27"/>
  <c r="AB121" i="27"/>
  <c r="W121" i="27"/>
  <c r="AA121" i="27"/>
  <c r="AD121" i="27"/>
  <c r="X121" i="27"/>
  <c r="AN121" i="27"/>
  <c r="Y121" i="27"/>
  <c r="AL121" i="27"/>
  <c r="AK121" i="27"/>
  <c r="AI70" i="27"/>
  <c r="Z70" i="27"/>
  <c r="AN132" i="27"/>
  <c r="AD132" i="27"/>
  <c r="AG132" i="27"/>
  <c r="AO132" i="27"/>
  <c r="AI132" i="27"/>
  <c r="AA132" i="27"/>
  <c r="AK132" i="27"/>
  <c r="Z132" i="27"/>
  <c r="AN117" i="27"/>
  <c r="Z117" i="27"/>
  <c r="AD117" i="27"/>
  <c r="AB117" i="27"/>
  <c r="AE117" i="27"/>
  <c r="AG64" i="27"/>
  <c r="AJ64" i="27"/>
  <c r="X64" i="27"/>
  <c r="AF64" i="27"/>
  <c r="AM64" i="27"/>
  <c r="Z64" i="27"/>
  <c r="AO64" i="27"/>
  <c r="AD64" i="27"/>
  <c r="W64" i="27"/>
  <c r="AB64" i="27"/>
  <c r="AL64" i="27"/>
  <c r="AA64" i="27"/>
  <c r="AI64" i="27"/>
  <c r="AH64" i="27"/>
  <c r="AN64" i="27"/>
  <c r="Y64" i="27"/>
  <c r="AN74" i="27"/>
  <c r="AH74" i="27"/>
  <c r="AL74" i="27"/>
  <c r="AO74" i="27"/>
  <c r="AE74" i="27"/>
  <c r="AC17" i="27"/>
  <c r="AM17" i="27"/>
  <c r="Y17" i="27"/>
  <c r="AD17" i="27"/>
  <c r="AO17" i="27"/>
  <c r="AL17" i="27"/>
  <c r="AK17" i="27"/>
  <c r="AA17" i="27"/>
  <c r="AE17" i="27"/>
  <c r="AB17" i="27"/>
  <c r="W17" i="27"/>
  <c r="AH17" i="27"/>
  <c r="AG145" i="24"/>
  <c r="AE145" i="24"/>
  <c r="AH145" i="24"/>
  <c r="AL145" i="24"/>
  <c r="AA145" i="24"/>
  <c r="Z171" i="24"/>
  <c r="AH171" i="24"/>
  <c r="AC171" i="24"/>
  <c r="AN171" i="24"/>
  <c r="AJ171" i="24"/>
  <c r="AC40" i="24"/>
  <c r="AB40" i="24"/>
  <c r="AM40" i="24"/>
  <c r="AI40" i="24"/>
  <c r="AN40" i="24"/>
  <c r="Z137" i="24"/>
  <c r="AL137" i="24"/>
  <c r="AH137" i="24"/>
  <c r="AE146" i="24"/>
  <c r="AJ146" i="24"/>
  <c r="AO146" i="24"/>
  <c r="AL146" i="24"/>
  <c r="AL10" i="24"/>
  <c r="Y10" i="24"/>
  <c r="Z10" i="24"/>
  <c r="AO10" i="24"/>
  <c r="W45" i="24"/>
  <c r="AF45" i="24"/>
  <c r="AD45" i="24"/>
  <c r="AO45" i="24"/>
  <c r="Z45" i="24"/>
  <c r="AH127" i="24"/>
  <c r="AC127" i="24"/>
  <c r="Y127" i="24"/>
  <c r="AK127" i="24"/>
  <c r="AM66" i="24"/>
  <c r="Z66" i="24"/>
  <c r="X66" i="24"/>
  <c r="AI18" i="65"/>
  <c r="AJ105" i="65"/>
  <c r="W38" i="65"/>
  <c r="W3" i="21"/>
  <c r="X3" i="21"/>
  <c r="Y3" i="21"/>
  <c r="AF3" i="21"/>
  <c r="AF35" i="21"/>
  <c r="AN35" i="21"/>
  <c r="AA35" i="21"/>
  <c r="AE35" i="21"/>
  <c r="AB163" i="19"/>
  <c r="AK163" i="19"/>
  <c r="AM163" i="19"/>
  <c r="AC20" i="21"/>
  <c r="AB20" i="21"/>
  <c r="X84" i="19"/>
  <c r="AO84" i="19"/>
  <c r="W84" i="19"/>
  <c r="AA148" i="19"/>
  <c r="AI148" i="19"/>
  <c r="W148" i="19"/>
  <c r="AH148" i="19"/>
  <c r="AJ37" i="21"/>
  <c r="AA37" i="21"/>
  <c r="AH37" i="21"/>
  <c r="AK37" i="21"/>
  <c r="AN157" i="19"/>
  <c r="Y157" i="19"/>
  <c r="AM157" i="19"/>
  <c r="W157" i="19"/>
  <c r="AG18" i="21"/>
  <c r="AA18" i="21"/>
  <c r="W18" i="21"/>
  <c r="W127" i="19"/>
  <c r="AO127" i="19"/>
  <c r="AA127" i="19"/>
  <c r="X48" i="21"/>
  <c r="Y80" i="19"/>
  <c r="AJ80" i="19"/>
  <c r="AE144" i="19"/>
  <c r="AL144" i="19"/>
  <c r="Y73" i="19"/>
  <c r="AK73" i="19"/>
  <c r="AC73" i="19"/>
  <c r="AO98" i="19"/>
  <c r="AF98" i="19"/>
  <c r="AJ98" i="19"/>
  <c r="AC113" i="19"/>
  <c r="Z22" i="21"/>
  <c r="AK11" i="21"/>
  <c r="AB11" i="21"/>
  <c r="Z11" i="21"/>
  <c r="AB43" i="21"/>
  <c r="AA43" i="21"/>
  <c r="AK43" i="21"/>
  <c r="AN75" i="19"/>
  <c r="AE75" i="19"/>
  <c r="W75" i="19"/>
  <c r="AF107" i="19"/>
  <c r="AM107" i="19"/>
  <c r="AB139" i="19"/>
  <c r="AJ139" i="19"/>
  <c r="W139" i="19"/>
  <c r="AN171" i="19"/>
  <c r="AF171" i="19"/>
  <c r="W28" i="21"/>
  <c r="AE28" i="21"/>
  <c r="AO28" i="21"/>
  <c r="AA60" i="19"/>
  <c r="AO60" i="19"/>
  <c r="X92" i="19"/>
  <c r="AC92" i="19"/>
  <c r="W92" i="19"/>
  <c r="AA124" i="19"/>
  <c r="AC124" i="19"/>
  <c r="AO156" i="19"/>
  <c r="AN156" i="19"/>
  <c r="AL156" i="19"/>
  <c r="Y13" i="21"/>
  <c r="AG13" i="21"/>
  <c r="X45" i="21"/>
  <c r="AN45" i="21"/>
  <c r="AM45" i="21"/>
  <c r="AE69" i="19"/>
  <c r="W69" i="19"/>
  <c r="AI101" i="19"/>
  <c r="AA101" i="19"/>
  <c r="AC101" i="19"/>
  <c r="AC14" i="21"/>
  <c r="AA14" i="21"/>
  <c r="AI14" i="21"/>
  <c r="AN138" i="19"/>
  <c r="AJ138" i="19"/>
  <c r="Z138" i="19"/>
  <c r="W138" i="19"/>
  <c r="W135" i="19"/>
  <c r="AG135" i="19"/>
  <c r="Y135" i="19"/>
  <c r="AM167" i="19"/>
  <c r="AH167" i="19"/>
  <c r="AA24" i="21"/>
  <c r="AJ24" i="21"/>
  <c r="AL24" i="21"/>
  <c r="AO56" i="19"/>
  <c r="AI56" i="19"/>
  <c r="AC88" i="19"/>
  <c r="AE88" i="19"/>
  <c r="Z88" i="19"/>
  <c r="AO120" i="19"/>
  <c r="AG120" i="19"/>
  <c r="AC152" i="19"/>
  <c r="AI152" i="19"/>
  <c r="Z152" i="19"/>
  <c r="AK9" i="21"/>
  <c r="AD9" i="21"/>
  <c r="AI41" i="21"/>
  <c r="AN41" i="21"/>
  <c r="AH41" i="21"/>
  <c r="Z129" i="19"/>
  <c r="Y129" i="19"/>
  <c r="AD86" i="19"/>
  <c r="Z105" i="19"/>
  <c r="Y162" i="19"/>
  <c r="Z162" i="19"/>
  <c r="AB162" i="19"/>
  <c r="AD162" i="19"/>
  <c r="AJ51" i="21"/>
  <c r="AJ4" i="21"/>
  <c r="AB4" i="21"/>
  <c r="AD4" i="21"/>
  <c r="AC36" i="21"/>
  <c r="AC132" i="19"/>
  <c r="AH132" i="19"/>
  <c r="W77" i="19"/>
  <c r="Z141" i="19"/>
  <c r="AE141" i="19"/>
  <c r="AO141" i="19"/>
  <c r="AJ173" i="19"/>
  <c r="AC173" i="19"/>
  <c r="AG173" i="19"/>
  <c r="AD114" i="19"/>
  <c r="AG134" i="19"/>
  <c r="AN134" i="19"/>
  <c r="AH134" i="19"/>
  <c r="AD46" i="21"/>
  <c r="AO46" i="21"/>
  <c r="AE46" i="21"/>
  <c r="AM79" i="19"/>
  <c r="AL143" i="19"/>
  <c r="AD32" i="21"/>
  <c r="AN160" i="19"/>
  <c r="AD49" i="21"/>
  <c r="Y161" i="19"/>
  <c r="AA174" i="19"/>
  <c r="AF137" i="19"/>
  <c r="AG137" i="19"/>
  <c r="AN54" i="19"/>
  <c r="AM54" i="19"/>
  <c r="AE27" i="21"/>
  <c r="AO27" i="21"/>
  <c r="W123" i="19"/>
  <c r="AE123" i="19"/>
  <c r="AA12" i="21"/>
  <c r="AF12" i="21"/>
  <c r="AL12" i="21"/>
  <c r="AB44" i="21"/>
  <c r="Z44" i="21"/>
  <c r="AO108" i="19"/>
  <c r="X108" i="19"/>
  <c r="W108" i="19"/>
  <c r="AE172" i="19"/>
  <c r="AB172" i="19"/>
  <c r="AA117" i="19"/>
  <c r="AM74" i="19"/>
  <c r="AJ74" i="19"/>
  <c r="AO104" i="19"/>
  <c r="AH104" i="19"/>
  <c r="AE66" i="19"/>
  <c r="AO30" i="21"/>
  <c r="AC30" i="21"/>
  <c r="AD30" i="21"/>
  <c r="AJ30" i="21"/>
  <c r="AF59" i="19"/>
  <c r="X59" i="19"/>
  <c r="AM59" i="19"/>
  <c r="AE140" i="19"/>
  <c r="AO140" i="19"/>
  <c r="AL140" i="19"/>
  <c r="AH29" i="21"/>
  <c r="AF29" i="21"/>
  <c r="AG29" i="21"/>
  <c r="AE29" i="21"/>
  <c r="AE85" i="19"/>
  <c r="W85" i="19"/>
  <c r="AC85" i="19"/>
  <c r="AF7" i="65"/>
  <c r="Y7" i="65"/>
  <c r="AM7" i="65"/>
  <c r="AC10" i="65"/>
  <c r="AJ16" i="65"/>
  <c r="AD22" i="65"/>
  <c r="AF30" i="65"/>
  <c r="AC54" i="65"/>
  <c r="AL62" i="65"/>
  <c r="AH116" i="65"/>
  <c r="AC113" i="65"/>
  <c r="AJ144" i="65"/>
  <c r="X144" i="65"/>
  <c r="AK144" i="65"/>
  <c r="W144" i="65"/>
  <c r="AL160" i="65"/>
  <c r="W160" i="65"/>
  <c r="X176" i="65"/>
  <c r="AC29" i="19"/>
  <c r="AA17" i="19"/>
  <c r="AK17" i="19"/>
  <c r="AJ167" i="21"/>
  <c r="AO167" i="21"/>
  <c r="W80" i="21"/>
  <c r="AM48" i="19"/>
  <c r="AD48" i="19"/>
  <c r="AB139" i="21"/>
  <c r="AG139" i="21"/>
  <c r="W39" i="19"/>
  <c r="AA88" i="21"/>
  <c r="AO88" i="21"/>
  <c r="Y130" i="21"/>
  <c r="AD130" i="21"/>
  <c r="AN18" i="19"/>
  <c r="AA54" i="21"/>
  <c r="AF54" i="21"/>
  <c r="AC94" i="21"/>
  <c r="AH94" i="21"/>
  <c r="X125" i="21"/>
  <c r="X108" i="21"/>
  <c r="AK108" i="21"/>
  <c r="AH113" i="21"/>
  <c r="AM113" i="21"/>
  <c r="AJ82" i="21"/>
  <c r="AL4" i="65"/>
  <c r="AC4" i="65"/>
  <c r="X14" i="65"/>
  <c r="AE15" i="65"/>
  <c r="AN15" i="65"/>
  <c r="AF15" i="65"/>
  <c r="AK20" i="65"/>
  <c r="Y20" i="65"/>
  <c r="AJ20" i="65"/>
  <c r="AJ18" i="65"/>
  <c r="W18" i="65"/>
  <c r="AI25" i="65"/>
  <c r="AA25" i="65"/>
  <c r="AN25" i="65"/>
  <c r="AB25" i="65"/>
  <c r="AK31" i="65"/>
  <c r="AM44" i="65"/>
  <c r="W44" i="65"/>
  <c r="AK45" i="65"/>
  <c r="AL45" i="65"/>
  <c r="X45" i="65"/>
  <c r="AC57" i="65"/>
  <c r="AE55" i="65"/>
  <c r="AK46" i="65"/>
  <c r="AE71" i="65"/>
  <c r="AJ71" i="65"/>
  <c r="AD68" i="65"/>
  <c r="AN73" i="65"/>
  <c r="AM73" i="65"/>
  <c r="AC83" i="65"/>
  <c r="AC97" i="65"/>
  <c r="X97" i="65"/>
  <c r="AI94" i="65"/>
  <c r="AA94" i="65"/>
  <c r="AN94" i="65"/>
  <c r="AB94" i="65"/>
  <c r="AJ87" i="65"/>
  <c r="AI87" i="65"/>
  <c r="AK105" i="65"/>
  <c r="X105" i="65"/>
  <c r="AL136" i="65"/>
  <c r="AM117" i="65"/>
  <c r="W117" i="65"/>
  <c r="X133" i="65"/>
  <c r="AI134" i="65"/>
  <c r="AA134" i="65"/>
  <c r="AN134" i="65"/>
  <c r="AB134" i="65"/>
  <c r="AI111" i="65"/>
  <c r="AJ127" i="65"/>
  <c r="W127" i="65"/>
  <c r="AF164" i="65"/>
  <c r="AM145" i="65"/>
  <c r="W145" i="65"/>
  <c r="AF139" i="65"/>
  <c r="AA139" i="65"/>
  <c r="AJ143" i="65"/>
  <c r="W143" i="65"/>
  <c r="AM141" i="65"/>
  <c r="Y25" i="19"/>
  <c r="AK25" i="19"/>
  <c r="AF25" i="19"/>
  <c r="AA25" i="19"/>
  <c r="AA81" i="21"/>
  <c r="AB81" i="21"/>
  <c r="Y81" i="21"/>
  <c r="X81" i="21"/>
  <c r="AI66" i="21"/>
  <c r="AI8" i="19"/>
  <c r="AL8" i="19"/>
  <c r="AF8" i="19"/>
  <c r="Y21" i="19"/>
  <c r="AB2" i="19"/>
  <c r="Y2" i="19"/>
  <c r="AM2" i="19"/>
  <c r="X173" i="21"/>
  <c r="AA173" i="21"/>
  <c r="AH173" i="21"/>
  <c r="AL173" i="21"/>
  <c r="AA134" i="21"/>
  <c r="W134" i="21"/>
  <c r="AH132" i="21"/>
  <c r="AN71" i="21"/>
  <c r="AB71" i="21"/>
  <c r="AF71" i="21"/>
  <c r="AG71" i="21"/>
  <c r="AM118" i="21"/>
  <c r="X118" i="21"/>
  <c r="W118" i="21"/>
  <c r="AL118" i="21"/>
  <c r="AJ162" i="21"/>
  <c r="AN106" i="21"/>
  <c r="AI106" i="21"/>
  <c r="AH106" i="21"/>
  <c r="AI100" i="21"/>
  <c r="AK171" i="21"/>
  <c r="AL171" i="21"/>
  <c r="W171" i="21"/>
  <c r="AJ170" i="21"/>
  <c r="AL170" i="21"/>
  <c r="Z170" i="21"/>
  <c r="AG170" i="21"/>
  <c r="AO112" i="21"/>
  <c r="AC112" i="21"/>
  <c r="AD96" i="21"/>
  <c r="AB141" i="21"/>
  <c r="AF141" i="21"/>
  <c r="AL141" i="21"/>
  <c r="AM141" i="21"/>
  <c r="AI59" i="21"/>
  <c r="AM59" i="21"/>
  <c r="AL59" i="21"/>
  <c r="AA59" i="21"/>
  <c r="AH41" i="19"/>
  <c r="AG74" i="21"/>
  <c r="AN74" i="21"/>
  <c r="Z74" i="21"/>
  <c r="AF5" i="19"/>
  <c r="Y53" i="21"/>
  <c r="AC53" i="21"/>
  <c r="AK53" i="21"/>
  <c r="AL84" i="21"/>
  <c r="AM84" i="21"/>
  <c r="X84" i="21"/>
  <c r="AE84" i="21"/>
  <c r="AN3" i="65"/>
  <c r="AE5" i="65"/>
  <c r="AG5" i="65"/>
  <c r="AL5" i="65"/>
  <c r="AF5" i="65"/>
  <c r="AK19" i="65"/>
  <c r="AG29" i="65"/>
  <c r="W29" i="65"/>
  <c r="AB29" i="65"/>
  <c r="AC35" i="65"/>
  <c r="AE32" i="65"/>
  <c r="AJ32" i="65"/>
  <c r="AD33" i="65"/>
  <c r="AN38" i="65"/>
  <c r="AM38" i="65"/>
  <c r="AI42" i="65"/>
  <c r="AL8" i="65"/>
  <c r="X8" i="65"/>
  <c r="Z70" i="65"/>
  <c r="AI52" i="65"/>
  <c r="AM72" i="65"/>
  <c r="AJ72" i="65"/>
  <c r="AI61" i="65"/>
  <c r="AG82" i="65"/>
  <c r="W82" i="65"/>
  <c r="AB82" i="65"/>
  <c r="AF76" i="65"/>
  <c r="AH92" i="65"/>
  <c r="AC85" i="65"/>
  <c r="X101" i="65"/>
  <c r="AC108" i="65"/>
  <c r="Y140" i="65"/>
  <c r="AC121" i="65"/>
  <c r="X137" i="65"/>
  <c r="AD138" i="65"/>
  <c r="AI115" i="65"/>
  <c r="AK152" i="65"/>
  <c r="AI149" i="65"/>
  <c r="AA149" i="65"/>
  <c r="AN149" i="65"/>
  <c r="AM165" i="65"/>
  <c r="W165" i="65"/>
  <c r="AK142" i="65"/>
  <c r="AO142" i="65"/>
  <c r="AE142" i="65"/>
  <c r="AL142" i="65"/>
  <c r="AB174" i="65"/>
  <c r="X159" i="65"/>
  <c r="AO177" i="65"/>
  <c r="AN16" i="19"/>
  <c r="AH16" i="19"/>
  <c r="Z16" i="19"/>
  <c r="AO16" i="19"/>
  <c r="Y99" i="21"/>
  <c r="AI99" i="21"/>
  <c r="AN99" i="21"/>
  <c r="AL46" i="19"/>
  <c r="AJ46" i="19"/>
  <c r="AF46" i="19"/>
  <c r="AD46" i="19"/>
  <c r="Z168" i="21"/>
  <c r="AG91" i="21"/>
  <c r="AB91" i="21"/>
  <c r="AA148" i="21"/>
  <c r="AO148" i="21"/>
  <c r="X122" i="21"/>
  <c r="Z122" i="21"/>
  <c r="AG98" i="21"/>
  <c r="AL98" i="21"/>
  <c r="AO97" i="21"/>
  <c r="W144" i="21"/>
  <c r="AB164" i="21"/>
  <c r="AK164" i="21"/>
  <c r="W164" i="21"/>
  <c r="AA164" i="21"/>
  <c r="AG126" i="21"/>
  <c r="AH126" i="21"/>
  <c r="AC126" i="21"/>
  <c r="AC101" i="21"/>
  <c r="AF101" i="21"/>
  <c r="AI101" i="21"/>
  <c r="W101" i="21"/>
  <c r="AD103" i="21"/>
  <c r="Y65" i="21"/>
  <c r="AD65" i="21"/>
  <c r="AI157" i="21"/>
  <c r="AJ157" i="21"/>
  <c r="AL107" i="21"/>
  <c r="AG107" i="21"/>
  <c r="AL43" i="19"/>
  <c r="AC43" i="19"/>
  <c r="W176" i="21"/>
  <c r="Z163" i="21"/>
  <c r="AF35" i="19"/>
  <c r="AA35" i="19"/>
  <c r="AJ35" i="19"/>
  <c r="AE35" i="19"/>
  <c r="AK137" i="21"/>
  <c r="AI137" i="21"/>
  <c r="AD137" i="21"/>
  <c r="Y76" i="21"/>
  <c r="AG76" i="21"/>
  <c r="AL76" i="21"/>
  <c r="AF76" i="21"/>
  <c r="AH67" i="21"/>
  <c r="AL161" i="21"/>
  <c r="AD161" i="21"/>
  <c r="AE56" i="21"/>
  <c r="AL56" i="21"/>
  <c r="W175" i="21"/>
  <c r="Y175" i="21"/>
  <c r="AF79" i="21"/>
  <c r="AK79" i="21"/>
  <c r="AD32" i="19"/>
  <c r="AL55" i="21"/>
  <c r="AE90" i="21"/>
  <c r="X90" i="21"/>
  <c r="AE12" i="19"/>
  <c r="AM51" i="19"/>
  <c r="Y68" i="21"/>
  <c r="AB37" i="19"/>
  <c r="AC31" i="19"/>
  <c r="Y27" i="19"/>
  <c r="AO152" i="21"/>
  <c r="AD63" i="21"/>
  <c r="W2" i="65"/>
  <c r="AC13" i="65"/>
  <c r="AM9" i="65"/>
  <c r="AJ23" i="65"/>
  <c r="AE17" i="65"/>
  <c r="AA17" i="65"/>
  <c r="AJ17" i="65"/>
  <c r="AG26" i="65"/>
  <c r="AK37" i="65"/>
  <c r="Y37" i="65"/>
  <c r="X37" i="65"/>
  <c r="AC49" i="65"/>
  <c r="AI50" i="65"/>
  <c r="W50" i="65"/>
  <c r="AF50" i="65"/>
  <c r="AL74" i="65"/>
  <c r="Z77" i="65"/>
  <c r="AM75" i="65"/>
  <c r="AC75" i="65"/>
  <c r="AN75" i="65"/>
  <c r="AN80" i="65"/>
  <c r="AC96" i="65"/>
  <c r="AI89" i="65"/>
  <c r="W89" i="65"/>
  <c r="AF102" i="65"/>
  <c r="Z112" i="65"/>
  <c r="AL128" i="65"/>
  <c r="AO128" i="65"/>
  <c r="AM109" i="65"/>
  <c r="AC109" i="65"/>
  <c r="AJ109" i="65"/>
  <c r="X125" i="65"/>
  <c r="AE110" i="65"/>
  <c r="AN110" i="65"/>
  <c r="AL103" i="65"/>
  <c r="AB156" i="65"/>
  <c r="AK156" i="65"/>
  <c r="AE169" i="65"/>
  <c r="AF175" i="65"/>
  <c r="Z119" i="21"/>
  <c r="AG119" i="21"/>
  <c r="AM128" i="21"/>
  <c r="Y128" i="21"/>
  <c r="AK128" i="21"/>
  <c r="AH128" i="21"/>
  <c r="AG70" i="21"/>
  <c r="AF70" i="21"/>
  <c r="Z15" i="19"/>
  <c r="AI15" i="19"/>
  <c r="Y15" i="19"/>
  <c r="AK15" i="19"/>
  <c r="AG15" i="19"/>
  <c r="AL155" i="21"/>
  <c r="AH155" i="21"/>
  <c r="AE155" i="21"/>
  <c r="AD155" i="21"/>
  <c r="AG10" i="19"/>
  <c r="AD10" i="19"/>
  <c r="W10" i="19"/>
  <c r="AI10" i="19"/>
  <c r="AH10" i="19"/>
  <c r="AF177" i="21"/>
  <c r="AB177" i="21"/>
  <c r="Y177" i="21"/>
  <c r="X177" i="21"/>
  <c r="Y58" i="21"/>
  <c r="AI58" i="21"/>
  <c r="AL151" i="21"/>
  <c r="AM151" i="21"/>
  <c r="AK151" i="21"/>
  <c r="Y151" i="21"/>
  <c r="AC151" i="21"/>
  <c r="W29" i="27"/>
  <c r="AG29" i="27"/>
  <c r="AJ29" i="27"/>
  <c r="AO29" i="27"/>
  <c r="X66" i="27"/>
  <c r="AD130" i="27"/>
  <c r="AG130" i="27"/>
  <c r="AA130" i="27"/>
  <c r="AK87" i="27"/>
  <c r="W87" i="27"/>
  <c r="AI87" i="27"/>
  <c r="AN87" i="27"/>
  <c r="AB139" i="27"/>
  <c r="AF139" i="27"/>
  <c r="AI139" i="27"/>
  <c r="AA139" i="27"/>
  <c r="AG51" i="27"/>
  <c r="AO51" i="27"/>
  <c r="AE51" i="27"/>
  <c r="AA51" i="27"/>
  <c r="AN148" i="27"/>
  <c r="AI148" i="27"/>
  <c r="AM148" i="27"/>
  <c r="AL148" i="27"/>
  <c r="AO28" i="27"/>
  <c r="Y28" i="27"/>
  <c r="Z28" i="27"/>
  <c r="AK28" i="27"/>
  <c r="AD125" i="27"/>
  <c r="AF125" i="27"/>
  <c r="AE125" i="27"/>
  <c r="AO125" i="27"/>
  <c r="AB96" i="27"/>
  <c r="AG96" i="27"/>
  <c r="AE96" i="27"/>
  <c r="Y96" i="27"/>
  <c r="AN5" i="27"/>
  <c r="AK5" i="27"/>
  <c r="AE5" i="27"/>
  <c r="AE86" i="27"/>
  <c r="AH86" i="27"/>
  <c r="AL86" i="27"/>
  <c r="AG150" i="27"/>
  <c r="AD150" i="27"/>
  <c r="AH30" i="27"/>
  <c r="Z30" i="27"/>
  <c r="AN30" i="27"/>
  <c r="AE30" i="27"/>
  <c r="AC79" i="27"/>
  <c r="W79" i="27"/>
  <c r="AE79" i="27"/>
  <c r="AH79" i="27"/>
  <c r="AM156" i="27"/>
  <c r="AJ156" i="27"/>
  <c r="AA156" i="27"/>
  <c r="AN156" i="27"/>
  <c r="W156" i="27"/>
  <c r="W12" i="27"/>
  <c r="AG12" i="27"/>
  <c r="AK12" i="27"/>
  <c r="Y12" i="27"/>
  <c r="AD133" i="27"/>
  <c r="AB133" i="27"/>
  <c r="AE133" i="27"/>
  <c r="W133" i="27"/>
  <c r="AK129" i="27"/>
  <c r="AJ129" i="27"/>
  <c r="AA129" i="27"/>
  <c r="AN129" i="27"/>
  <c r="AJ104" i="27"/>
  <c r="AB104" i="27"/>
  <c r="X104" i="27"/>
  <c r="Y104" i="27"/>
  <c r="AB21" i="27"/>
  <c r="AA21" i="27"/>
  <c r="AI21" i="27"/>
  <c r="AG19" i="27"/>
  <c r="AJ19" i="27"/>
  <c r="AM19" i="27"/>
  <c r="AB19" i="27"/>
  <c r="W113" i="27"/>
  <c r="Y173" i="27"/>
  <c r="AG173" i="27"/>
  <c r="AA112" i="27"/>
  <c r="AC112" i="27"/>
  <c r="AD112" i="27"/>
  <c r="AH112" i="27"/>
  <c r="AB46" i="27"/>
  <c r="AO46" i="27"/>
  <c r="AC46" i="27"/>
  <c r="AM46" i="27"/>
  <c r="Z147" i="27"/>
  <c r="AB147" i="27"/>
  <c r="AN147" i="27"/>
  <c r="AL147" i="27"/>
  <c r="AO85" i="27"/>
  <c r="AC85" i="27"/>
  <c r="AG85" i="27"/>
  <c r="AK85" i="27"/>
  <c r="AK39" i="27"/>
  <c r="X39" i="27"/>
  <c r="AF39" i="27"/>
  <c r="Y39" i="27"/>
  <c r="AM39" i="27"/>
  <c r="AN128" i="24"/>
  <c r="AH128" i="24"/>
  <c r="AL128" i="24"/>
  <c r="X128" i="24"/>
  <c r="AN79" i="24"/>
  <c r="AL79" i="24"/>
  <c r="W79" i="24"/>
  <c r="X79" i="24"/>
  <c r="AF79" i="24"/>
  <c r="Z79" i="24"/>
  <c r="AO79" i="24"/>
  <c r="AM79" i="24"/>
  <c r="Y79" i="24"/>
  <c r="AI79" i="24"/>
  <c r="AD79" i="24"/>
  <c r="AC79" i="24"/>
  <c r="AJ79" i="24"/>
  <c r="AE79" i="24"/>
  <c r="AH79" i="24"/>
  <c r="AG79" i="24"/>
  <c r="AK79" i="24"/>
  <c r="AA79" i="24"/>
  <c r="AB79" i="24"/>
  <c r="AF23" i="24"/>
  <c r="AO23" i="24"/>
  <c r="AG23" i="24"/>
  <c r="Y23" i="24"/>
  <c r="AF105" i="24"/>
  <c r="AA105" i="24"/>
  <c r="AH105" i="24"/>
  <c r="AL105" i="24"/>
  <c r="X75" i="24"/>
  <c r="AI75" i="24"/>
  <c r="AK75" i="24"/>
  <c r="Z75" i="24"/>
  <c r="AF126" i="24"/>
  <c r="AM126" i="24"/>
  <c r="AA126" i="24"/>
  <c r="AC126" i="24"/>
  <c r="X126" i="24"/>
  <c r="AJ96" i="24"/>
  <c r="Y96" i="24"/>
  <c r="AA96" i="24"/>
  <c r="AE96" i="24"/>
  <c r="AG96" i="24"/>
  <c r="W96" i="24"/>
  <c r="AO96" i="24"/>
  <c r="X96" i="24"/>
  <c r="AC96" i="24"/>
  <c r="AL96" i="24"/>
  <c r="AD96" i="24"/>
  <c r="AM96" i="24"/>
  <c r="AN96" i="24"/>
  <c r="AF96" i="24"/>
  <c r="AN46" i="24"/>
  <c r="AO63" i="24"/>
  <c r="AN63" i="24"/>
  <c r="Z31" i="24"/>
  <c r="AO31" i="24"/>
  <c r="W52" i="28"/>
  <c r="AJ52" i="28"/>
  <c r="AN52" i="28"/>
  <c r="Y82" i="27"/>
  <c r="AA146" i="27"/>
  <c r="AJ146" i="27"/>
  <c r="AD50" i="27"/>
  <c r="AF50" i="27"/>
  <c r="Z50" i="27"/>
  <c r="AD99" i="27"/>
  <c r="Y167" i="27"/>
  <c r="AF76" i="27"/>
  <c r="AH76" i="27"/>
  <c r="AL76" i="27"/>
  <c r="AK76" i="27"/>
  <c r="AB8" i="27"/>
  <c r="AE8" i="27"/>
  <c r="AI8" i="27"/>
  <c r="AM8" i="27"/>
  <c r="AI53" i="27"/>
  <c r="AH53" i="27"/>
  <c r="X53" i="27"/>
  <c r="AL53" i="27"/>
  <c r="AM37" i="27"/>
  <c r="AO37" i="27"/>
  <c r="Z37" i="27"/>
  <c r="AB37" i="27"/>
  <c r="AA37" i="27"/>
  <c r="AK37" i="27"/>
  <c r="AC37" i="27"/>
  <c r="AE37" i="27"/>
  <c r="AH37" i="27"/>
  <c r="AJ37" i="27"/>
  <c r="AI37" i="27"/>
  <c r="AD37" i="27"/>
  <c r="AL37" i="27"/>
  <c r="Y37" i="27"/>
  <c r="X37" i="27"/>
  <c r="Z102" i="27"/>
  <c r="AD102" i="27"/>
  <c r="AG102" i="27"/>
  <c r="AM102" i="27"/>
  <c r="AN166" i="27"/>
  <c r="AK166" i="27"/>
  <c r="AL166" i="27"/>
  <c r="Y166" i="27"/>
  <c r="Y42" i="27"/>
  <c r="AL42" i="27"/>
  <c r="W42" i="27"/>
  <c r="AM42" i="27"/>
  <c r="AK155" i="27"/>
  <c r="Y155" i="27"/>
  <c r="AL155" i="27"/>
  <c r="AJ155" i="27"/>
  <c r="AC60" i="27"/>
  <c r="X60" i="27"/>
  <c r="AF60" i="27"/>
  <c r="Z60" i="27"/>
  <c r="AK32" i="27"/>
  <c r="AH32" i="27"/>
  <c r="AN32" i="27"/>
  <c r="AI32" i="27"/>
  <c r="AO36" i="27"/>
  <c r="AB36" i="27"/>
  <c r="AF36" i="27"/>
  <c r="AJ36" i="27"/>
  <c r="AM157" i="27"/>
  <c r="AJ157" i="27"/>
  <c r="AA157" i="27"/>
  <c r="AC157" i="27"/>
  <c r="AC7" i="27"/>
  <c r="AG128" i="27"/>
  <c r="X128" i="27"/>
  <c r="AL128" i="27"/>
  <c r="AH128" i="27"/>
  <c r="AM138" i="27"/>
  <c r="AE138" i="27"/>
  <c r="AG138" i="27"/>
  <c r="AK138" i="27"/>
  <c r="AJ71" i="27"/>
  <c r="AB71" i="27"/>
  <c r="W71" i="27"/>
  <c r="AI71" i="27"/>
  <c r="Z175" i="27"/>
  <c r="AF175" i="27"/>
  <c r="X175" i="27"/>
  <c r="AB175" i="27"/>
  <c r="AH175" i="27"/>
  <c r="AM141" i="27"/>
  <c r="AB141" i="27"/>
  <c r="Z141" i="27"/>
  <c r="AJ141" i="27"/>
  <c r="X95" i="27"/>
  <c r="AB95" i="27"/>
  <c r="AE95" i="27"/>
  <c r="AA95" i="27"/>
  <c r="AF95" i="27"/>
  <c r="AK95" i="27"/>
  <c r="Y95" i="27"/>
  <c r="AH95" i="27"/>
  <c r="AO95" i="27"/>
  <c r="AG95" i="27"/>
  <c r="W95" i="27"/>
  <c r="AD95" i="27"/>
  <c r="AC95" i="27"/>
  <c r="AI95" i="27"/>
  <c r="Z93" i="27"/>
  <c r="AF55" i="24"/>
  <c r="AK55" i="24"/>
  <c r="AB55" i="24"/>
  <c r="Y55" i="24"/>
  <c r="AA55" i="24"/>
  <c r="AF139" i="24"/>
  <c r="AE139" i="24"/>
  <c r="X139" i="24"/>
  <c r="Z139" i="24"/>
  <c r="AD139" i="24"/>
  <c r="AA139" i="24"/>
  <c r="AK139" i="24"/>
  <c r="AL139" i="24"/>
  <c r="AG139" i="24"/>
  <c r="AI160" i="24"/>
  <c r="AD160" i="24"/>
  <c r="X160" i="24"/>
  <c r="AG130" i="24"/>
  <c r="AE33" i="27"/>
  <c r="AN33" i="27"/>
  <c r="AK98" i="27"/>
  <c r="AO98" i="27"/>
  <c r="AM63" i="27"/>
  <c r="Y63" i="27"/>
  <c r="AK63" i="27"/>
  <c r="AI63" i="27"/>
  <c r="AJ63" i="27"/>
  <c r="AF63" i="27"/>
  <c r="W63" i="27"/>
  <c r="AO63" i="27"/>
  <c r="AE111" i="27"/>
  <c r="Z111" i="27"/>
  <c r="AH111" i="27"/>
  <c r="AF111" i="27"/>
  <c r="AB111" i="27"/>
  <c r="Y111" i="27"/>
  <c r="Z137" i="27"/>
  <c r="AI137" i="27"/>
  <c r="Y137" i="27"/>
  <c r="AD137" i="27"/>
  <c r="Y16" i="27"/>
  <c r="X144" i="27"/>
  <c r="AH54" i="27"/>
  <c r="X118" i="27"/>
  <c r="AI6" i="27"/>
  <c r="AF6" i="27"/>
  <c r="AB55" i="27"/>
  <c r="W115" i="27"/>
  <c r="AB108" i="27"/>
  <c r="AD61" i="27"/>
  <c r="AA61" i="27"/>
  <c r="AF61" i="27"/>
  <c r="AA24" i="27"/>
  <c r="AL24" i="27"/>
  <c r="AE152" i="27"/>
  <c r="AO152" i="27"/>
  <c r="AM135" i="27"/>
  <c r="AA116" i="27"/>
  <c r="AI116" i="27"/>
  <c r="AC116" i="27"/>
  <c r="AM116" i="27"/>
  <c r="AN69" i="27"/>
  <c r="AE41" i="27"/>
  <c r="AB170" i="27"/>
  <c r="AN43" i="27"/>
  <c r="AF81" i="24"/>
  <c r="AM81" i="24"/>
  <c r="AD81" i="24"/>
  <c r="X81" i="24"/>
  <c r="AI111" i="24"/>
  <c r="AD111" i="24"/>
  <c r="AO111" i="24"/>
  <c r="Y111" i="24"/>
  <c r="AO110" i="24"/>
  <c r="AL110" i="24"/>
  <c r="Y110" i="24"/>
  <c r="AK73" i="24"/>
  <c r="X113" i="24"/>
  <c r="AI49" i="27"/>
  <c r="AL49" i="27"/>
  <c r="AD49" i="27"/>
  <c r="AO49" i="27"/>
  <c r="AM114" i="27"/>
  <c r="AK114" i="27"/>
  <c r="AL114" i="27"/>
  <c r="AO2" i="27"/>
  <c r="AG2" i="27"/>
  <c r="AE2" i="27"/>
  <c r="Z2" i="27"/>
  <c r="AB2" i="27"/>
  <c r="AG121" i="27"/>
  <c r="AE70" i="27"/>
  <c r="AM70" i="27"/>
  <c r="Y134" i="27"/>
  <c r="AC134" i="27"/>
  <c r="AF134" i="27"/>
  <c r="AN134" i="27"/>
  <c r="AE134" i="27"/>
  <c r="X134" i="27"/>
  <c r="AI134" i="27"/>
  <c r="AG134" i="27"/>
  <c r="W134" i="27"/>
  <c r="AB134" i="27"/>
  <c r="AA134" i="27"/>
  <c r="Z134" i="27"/>
  <c r="AK134" i="27"/>
  <c r="AL134" i="27"/>
  <c r="AM134" i="27"/>
  <c r="AL127" i="27"/>
  <c r="AO127" i="27"/>
  <c r="W127" i="27"/>
  <c r="X132" i="27"/>
  <c r="AF132" i="27"/>
  <c r="AM132" i="27"/>
  <c r="AL177" i="27"/>
  <c r="AB177" i="27"/>
  <c r="W177" i="27"/>
  <c r="AC177" i="27"/>
  <c r="AN177" i="27"/>
  <c r="AD177" i="27"/>
  <c r="AM177" i="27"/>
  <c r="AF177" i="27"/>
  <c r="AE177" i="27"/>
  <c r="X177" i="27"/>
  <c r="AJ177" i="27"/>
  <c r="AI177" i="27"/>
  <c r="AC126" i="27"/>
  <c r="AI126" i="27"/>
  <c r="AA59" i="27"/>
  <c r="AH59" i="27"/>
  <c r="AI163" i="27"/>
  <c r="AM163" i="27"/>
  <c r="W163" i="27"/>
  <c r="AE163" i="27"/>
  <c r="AL163" i="27"/>
  <c r="AB163" i="27"/>
  <c r="AK163" i="27"/>
  <c r="AG163" i="27"/>
  <c r="AA163" i="27"/>
  <c r="AC163" i="27"/>
  <c r="AN163" i="27"/>
  <c r="AJ163" i="27"/>
  <c r="AF163" i="27"/>
  <c r="Y163" i="27"/>
  <c r="AD163" i="27"/>
  <c r="X163" i="27"/>
  <c r="Z163" i="27"/>
  <c r="AO163" i="27"/>
  <c r="AL117" i="27"/>
  <c r="AF117" i="27"/>
  <c r="Y117" i="27"/>
  <c r="AI117" i="27"/>
  <c r="AK64" i="27"/>
  <c r="Z74" i="27"/>
  <c r="AF74" i="27"/>
  <c r="AJ74" i="27"/>
  <c r="AC74" i="27"/>
  <c r="W145" i="27"/>
  <c r="AJ145" i="27"/>
  <c r="AD145" i="27"/>
  <c r="Y145" i="27"/>
  <c r="AN17" i="27"/>
  <c r="AF17" i="27"/>
  <c r="X145" i="24"/>
  <c r="AK145" i="24"/>
  <c r="AB145" i="24"/>
  <c r="AF145" i="24"/>
  <c r="W171" i="24"/>
  <c r="AB171" i="24"/>
  <c r="Y171" i="24"/>
  <c r="AO171" i="24"/>
  <c r="AE40" i="24"/>
  <c r="AH40" i="24"/>
  <c r="AF40" i="24"/>
  <c r="AL40" i="24"/>
  <c r="AO137" i="24"/>
  <c r="AF137" i="24"/>
  <c r="W137" i="24"/>
  <c r="Y146" i="24"/>
  <c r="AC146" i="24"/>
  <c r="AD146" i="24"/>
  <c r="AG146" i="24"/>
  <c r="AI10" i="24"/>
  <c r="AJ10" i="24"/>
  <c r="Y45" i="24"/>
  <c r="AE45" i="24"/>
  <c r="AA45" i="24"/>
  <c r="AG45" i="24"/>
  <c r="W127" i="24"/>
  <c r="AN127" i="24"/>
  <c r="AJ127" i="24"/>
  <c r="AE127" i="24"/>
  <c r="AG127" i="24"/>
  <c r="AK66" i="24"/>
  <c r="AD67" i="19"/>
  <c r="W67" i="19"/>
  <c r="X131" i="19"/>
  <c r="AM131" i="19"/>
  <c r="AM20" i="21"/>
  <c r="AA20" i="21"/>
  <c r="AG20" i="21"/>
  <c r="AO20" i="21"/>
  <c r="AE116" i="19"/>
  <c r="W61" i="19"/>
  <c r="AO61" i="19"/>
  <c r="AF93" i="19"/>
  <c r="AH93" i="19"/>
  <c r="AM93" i="19"/>
  <c r="AG93" i="19"/>
  <c r="AF125" i="19"/>
  <c r="X125" i="19"/>
  <c r="AH70" i="19"/>
  <c r="AK94" i="19"/>
  <c r="AF95" i="19"/>
  <c r="AC95" i="19"/>
  <c r="AF159" i="19"/>
  <c r="AN159" i="19"/>
  <c r="AK48" i="21"/>
  <c r="Z48" i="21"/>
  <c r="AG112" i="19"/>
  <c r="AB112" i="19"/>
  <c r="AI176" i="19"/>
  <c r="AL176" i="19"/>
  <c r="AD33" i="21"/>
  <c r="AE33" i="21"/>
  <c r="X33" i="21"/>
  <c r="W33" i="21"/>
  <c r="X97" i="19"/>
  <c r="AJ73" i="19"/>
  <c r="AE73" i="19"/>
  <c r="W154" i="19"/>
  <c r="AK154" i="19"/>
  <c r="AN113" i="19"/>
  <c r="AJ113" i="19"/>
  <c r="AF113" i="19"/>
  <c r="AB113" i="19"/>
  <c r="Y113" i="19"/>
  <c r="AN26" i="21"/>
  <c r="Y26" i="21"/>
  <c r="AC26" i="21"/>
  <c r="AM26" i="21"/>
  <c r="AJ26" i="21"/>
  <c r="AL43" i="21"/>
  <c r="AF43" i="21"/>
  <c r="AJ43" i="21"/>
  <c r="X43" i="21"/>
  <c r="AD43" i="21"/>
  <c r="AD75" i="19"/>
  <c r="AL75" i="19"/>
  <c r="AO75" i="19"/>
  <c r="AC75" i="19"/>
  <c r="AI75" i="19"/>
  <c r="AD107" i="19"/>
  <c r="AL107" i="19"/>
  <c r="AC107" i="19"/>
  <c r="X107" i="19"/>
  <c r="AO107" i="19"/>
  <c r="Z139" i="19"/>
  <c r="X139" i="19"/>
  <c r="AK139" i="19"/>
  <c r="AA139" i="19"/>
  <c r="AC139" i="19"/>
  <c r="Z171" i="19"/>
  <c r="X171" i="19"/>
  <c r="AJ171" i="19"/>
  <c r="AI171" i="19"/>
  <c r="AA171" i="19"/>
  <c r="Y28" i="21"/>
  <c r="X28" i="21"/>
  <c r="AB28" i="21"/>
  <c r="AG28" i="21"/>
  <c r="AH28" i="21"/>
  <c r="AM60" i="19"/>
  <c r="AG60" i="19"/>
  <c r="AF60" i="19"/>
  <c r="Y60" i="19"/>
  <c r="AL60" i="19"/>
  <c r="AM92" i="19"/>
  <c r="AG92" i="19"/>
  <c r="AF92" i="19"/>
  <c r="Y92" i="19"/>
  <c r="AH92" i="19"/>
  <c r="AB124" i="19"/>
  <c r="AK124" i="19"/>
  <c r="AG124" i="19"/>
  <c r="AF124" i="19"/>
  <c r="AL124" i="19"/>
  <c r="AM156" i="19"/>
  <c r="AC156" i="19"/>
  <c r="AG156" i="19"/>
  <c r="AH156" i="19"/>
  <c r="AB156" i="19"/>
  <c r="AC13" i="21"/>
  <c r="AB13" i="21"/>
  <c r="X13" i="21"/>
  <c r="AJ13" i="21"/>
  <c r="AM13" i="21"/>
  <c r="AO45" i="21"/>
  <c r="AL45" i="21"/>
  <c r="AJ45" i="21"/>
  <c r="AE45" i="21"/>
  <c r="AI45" i="21"/>
  <c r="AL69" i="19"/>
  <c r="AH69" i="19"/>
  <c r="AD69" i="19"/>
  <c r="Z69" i="19"/>
  <c r="AK69" i="19"/>
  <c r="AL101" i="19"/>
  <c r="AH101" i="19"/>
  <c r="AD101" i="19"/>
  <c r="Z101" i="19"/>
  <c r="AK101" i="19"/>
  <c r="AE126" i="19"/>
  <c r="AL126" i="19"/>
  <c r="AJ126" i="19"/>
  <c r="X7" i="21"/>
  <c r="AA7" i="21"/>
  <c r="Z71" i="19"/>
  <c r="AC71" i="19"/>
  <c r="AA71" i="19"/>
  <c r="AO135" i="19"/>
  <c r="Z135" i="19"/>
  <c r="AL135" i="19"/>
  <c r="AH135" i="19"/>
  <c r="AF135" i="19"/>
  <c r="AA135" i="19"/>
  <c r="W167" i="19"/>
  <c r="AG167" i="19"/>
  <c r="AL167" i="19"/>
  <c r="AJ167" i="19"/>
  <c r="AI167" i="19"/>
  <c r="X24" i="21"/>
  <c r="AF24" i="21"/>
  <c r="Y24" i="21"/>
  <c r="AO24" i="21"/>
  <c r="AH24" i="21"/>
  <c r="AF56" i="19"/>
  <c r="Y56" i="19"/>
  <c r="AK56" i="19"/>
  <c r="AG56" i="19"/>
  <c r="W56" i="19"/>
  <c r="AF88" i="19"/>
  <c r="Y88" i="19"/>
  <c r="AK88" i="19"/>
  <c r="AG88" i="19"/>
  <c r="W88" i="19"/>
  <c r="AF120" i="19"/>
  <c r="Y120" i="19"/>
  <c r="AN120" i="19"/>
  <c r="AJ120" i="19"/>
  <c r="Z120" i="19"/>
  <c r="AM152" i="19"/>
  <c r="AE152" i="19"/>
  <c r="AG152" i="19"/>
  <c r="W152" i="19"/>
  <c r="AD152" i="19"/>
  <c r="AG9" i="21"/>
  <c r="AL9" i="21"/>
  <c r="X9" i="21"/>
  <c r="AM9" i="21"/>
  <c r="AF9" i="21"/>
  <c r="AO41" i="21"/>
  <c r="AC41" i="21"/>
  <c r="AJ41" i="21"/>
  <c r="AA41" i="21"/>
  <c r="AE41" i="21"/>
  <c r="AD129" i="19"/>
  <c r="AJ129" i="19"/>
  <c r="AG129" i="19"/>
  <c r="AA129" i="19"/>
  <c r="AC129" i="19"/>
  <c r="AC105" i="19"/>
  <c r="AJ158" i="19"/>
  <c r="AN145" i="19"/>
  <c r="AA145" i="19"/>
  <c r="AD145" i="19"/>
  <c r="AE145" i="19"/>
  <c r="Y145" i="19"/>
  <c r="AK150" i="19"/>
  <c r="AC150" i="19"/>
  <c r="AL150" i="19"/>
  <c r="AK83" i="19"/>
  <c r="AH115" i="19"/>
  <c r="Z36" i="21"/>
  <c r="AL36" i="21"/>
  <c r="Y36" i="21"/>
  <c r="AM68" i="19"/>
  <c r="AG68" i="19"/>
  <c r="AI68" i="19"/>
  <c r="AL68" i="19"/>
  <c r="X100" i="19"/>
  <c r="AF100" i="19"/>
  <c r="Z100" i="19"/>
  <c r="AA164" i="19"/>
  <c r="W164" i="19"/>
  <c r="AL164" i="19"/>
  <c r="X164" i="19"/>
  <c r="AN164" i="19"/>
  <c r="AH21" i="21"/>
  <c r="AC21" i="21"/>
  <c r="Y21" i="21"/>
  <c r="AE21" i="21"/>
  <c r="AA21" i="21"/>
  <c r="AK2" i="21"/>
  <c r="AL2" i="21"/>
  <c r="Z2" i="21"/>
  <c r="AD2" i="21"/>
  <c r="AE2" i="21"/>
  <c r="AJ109" i="19"/>
  <c r="AA114" i="19"/>
  <c r="AL114" i="19"/>
  <c r="AF114" i="19"/>
  <c r="AK10" i="21"/>
  <c r="AL10" i="21"/>
  <c r="AD10" i="21"/>
  <c r="AI10" i="21"/>
  <c r="AF170" i="19"/>
  <c r="AC170" i="19"/>
  <c r="AO47" i="21"/>
  <c r="AH143" i="19"/>
  <c r="AO175" i="19"/>
  <c r="AO128" i="19"/>
  <c r="Z128" i="19"/>
  <c r="AN128" i="19"/>
  <c r="AM160" i="19"/>
  <c r="AE160" i="19"/>
  <c r="X160" i="19"/>
  <c r="AF160" i="19"/>
  <c r="AF49" i="21"/>
  <c r="AB49" i="21"/>
  <c r="AN49" i="21"/>
  <c r="AG49" i="21"/>
  <c r="AA49" i="21"/>
  <c r="AE49" i="21"/>
  <c r="AH161" i="19"/>
  <c r="W174" i="19"/>
  <c r="AF177" i="19"/>
  <c r="AL177" i="19"/>
  <c r="AI177" i="19"/>
  <c r="AC177" i="19"/>
  <c r="AE58" i="19"/>
  <c r="W58" i="19"/>
  <c r="AN58" i="19"/>
  <c r="Z58" i="19"/>
  <c r="AL58" i="19"/>
  <c r="AJ121" i="19"/>
  <c r="AG27" i="21"/>
  <c r="X27" i="21"/>
  <c r="AM27" i="21"/>
  <c r="AL27" i="21"/>
  <c r="AD123" i="19"/>
  <c r="AF123" i="19"/>
  <c r="AI123" i="19"/>
  <c r="AM123" i="19"/>
  <c r="AO123" i="19"/>
  <c r="X12" i="21"/>
  <c r="AB12" i="21"/>
  <c r="AC12" i="21"/>
  <c r="AG12" i="21"/>
  <c r="AH12" i="21"/>
  <c r="X44" i="21"/>
  <c r="AI44" i="21"/>
  <c r="AJ44" i="21"/>
  <c r="AD44" i="21"/>
  <c r="AG44" i="21"/>
  <c r="Y108" i="19"/>
  <c r="AA108" i="19"/>
  <c r="AE108" i="19"/>
  <c r="AC108" i="19"/>
  <c r="AL108" i="19"/>
  <c r="AC172" i="19"/>
  <c r="AK172" i="19"/>
  <c r="AO172" i="19"/>
  <c r="AF172" i="19"/>
  <c r="Z172" i="19"/>
  <c r="AD53" i="19"/>
  <c r="Z53" i="19"/>
  <c r="AF117" i="19"/>
  <c r="AN117" i="19"/>
  <c r="AM117" i="19"/>
  <c r="AM23" i="21"/>
  <c r="AG23" i="21"/>
  <c r="AN23" i="21"/>
  <c r="Y23" i="21"/>
  <c r="AH23" i="21"/>
  <c r="AC40" i="21"/>
  <c r="AF40" i="21"/>
  <c r="AO40" i="21"/>
  <c r="AC104" i="19"/>
  <c r="AB104" i="19"/>
  <c r="AL104" i="19"/>
  <c r="AD104" i="19"/>
  <c r="AM66" i="19"/>
  <c r="AK66" i="19"/>
  <c r="AJ66" i="19"/>
  <c r="AB34" i="21"/>
  <c r="AI34" i="21"/>
  <c r="AN34" i="21"/>
  <c r="AH34" i="21"/>
  <c r="AC34" i="21"/>
  <c r="X34" i="21"/>
  <c r="AM34" i="21"/>
  <c r="AA34" i="21"/>
  <c r="AE153" i="19"/>
  <c r="AA153" i="19"/>
  <c r="AC155" i="19"/>
  <c r="AI155" i="19"/>
  <c r="AF155" i="19"/>
  <c r="AG155" i="19"/>
  <c r="AB155" i="19"/>
  <c r="AM155" i="19"/>
  <c r="AD155" i="19"/>
  <c r="AN155" i="19"/>
  <c r="AD76" i="19"/>
  <c r="AB55" i="19"/>
  <c r="AI55" i="19"/>
  <c r="AF55" i="19"/>
  <c r="AD55" i="19"/>
  <c r="AO55" i="19"/>
  <c r="AA55" i="19"/>
  <c r="AK55" i="19"/>
  <c r="AN55" i="19"/>
  <c r="AL55" i="19"/>
  <c r="AH67" i="19"/>
  <c r="AK67" i="19"/>
  <c r="AH131" i="19"/>
  <c r="W131" i="19"/>
  <c r="AJ20" i="21"/>
  <c r="X20" i="21"/>
  <c r="AE20" i="21"/>
  <c r="AI20" i="21"/>
  <c r="AJ52" i="21"/>
  <c r="AK52" i="21"/>
  <c r="AM84" i="19"/>
  <c r="AA84" i="19"/>
  <c r="AI84" i="19"/>
  <c r="AH84" i="19"/>
  <c r="AM116" i="19"/>
  <c r="Y116" i="19"/>
  <c r="W116" i="19"/>
  <c r="Y148" i="19"/>
  <c r="AE148" i="19"/>
  <c r="AJ148" i="19"/>
  <c r="AK5" i="21"/>
  <c r="AG5" i="21"/>
  <c r="AN5" i="21"/>
  <c r="Y5" i="21"/>
  <c r="AI37" i="21"/>
  <c r="AE37" i="21"/>
  <c r="AL37" i="21"/>
  <c r="W37" i="21"/>
  <c r="AF61" i="19"/>
  <c r="AI93" i="19"/>
  <c r="X93" i="19"/>
  <c r="W93" i="19"/>
  <c r="AC93" i="19"/>
  <c r="AL125" i="19"/>
  <c r="AD125" i="19"/>
  <c r="AK125" i="19"/>
  <c r="Y125" i="19"/>
  <c r="Z157" i="19"/>
  <c r="AL157" i="19"/>
  <c r="AB157" i="19"/>
  <c r="AA157" i="19"/>
  <c r="Y38" i="21"/>
  <c r="AC38" i="21"/>
  <c r="AD38" i="21"/>
  <c r="AH38" i="21"/>
  <c r="Y18" i="21"/>
  <c r="Z18" i="21"/>
  <c r="AH18" i="21"/>
  <c r="AM18" i="21"/>
  <c r="AI70" i="19"/>
  <c r="AB70" i="19"/>
  <c r="Y94" i="19"/>
  <c r="AM106" i="19"/>
  <c r="AB142" i="19"/>
  <c r="AJ95" i="19"/>
  <c r="AI95" i="19"/>
  <c r="AM159" i="19"/>
  <c r="AG159" i="19"/>
  <c r="AM48" i="21"/>
  <c r="Y48" i="21"/>
  <c r="AE112" i="19"/>
  <c r="AD112" i="19"/>
  <c r="AO144" i="19"/>
  <c r="AD144" i="19"/>
  <c r="AC176" i="19"/>
  <c r="W176" i="19"/>
  <c r="AF176" i="19"/>
  <c r="AL33" i="21"/>
  <c r="AH33" i="21"/>
  <c r="AG33" i="21"/>
  <c r="Z33" i="21"/>
  <c r="AJ97" i="19"/>
  <c r="AC97" i="19"/>
  <c r="W73" i="19"/>
  <c r="AO73" i="19"/>
  <c r="AG73" i="19"/>
  <c r="Z154" i="19"/>
  <c r="AG154" i="19"/>
  <c r="X113" i="19"/>
  <c r="AM113" i="19"/>
  <c r="AI113" i="19"/>
  <c r="AE113" i="19"/>
  <c r="AH26" i="21"/>
  <c r="AO26" i="21"/>
  <c r="Z26" i="21"/>
  <c r="W26" i="21"/>
  <c r="AA26" i="21"/>
  <c r="AJ57" i="19"/>
  <c r="AO43" i="21"/>
  <c r="AC43" i="21"/>
  <c r="AG43" i="21"/>
  <c r="AB75" i="19"/>
  <c r="AJ75" i="19"/>
  <c r="X75" i="19"/>
  <c r="AK75" i="19"/>
  <c r="AB107" i="19"/>
  <c r="AJ107" i="19"/>
  <c r="AE107" i="19"/>
  <c r="AA107" i="19"/>
  <c r="Y139" i="19"/>
  <c r="AG139" i="19"/>
  <c r="AO139" i="19"/>
  <c r="AM139" i="19"/>
  <c r="Y171" i="19"/>
  <c r="AK171" i="19"/>
  <c r="AO171" i="19"/>
  <c r="W171" i="19"/>
  <c r="AM28" i="21"/>
  <c r="AJ28" i="21"/>
  <c r="AC28" i="21"/>
  <c r="AL28" i="21"/>
  <c r="AK60" i="19"/>
  <c r="AJ60" i="19"/>
  <c r="AD60" i="19"/>
  <c r="AB60" i="19"/>
  <c r="AK92" i="19"/>
  <c r="AJ92" i="19"/>
  <c r="AD92" i="19"/>
  <c r="AB92" i="19"/>
  <c r="AM124" i="19"/>
  <c r="AN124" i="19"/>
  <c r="AJ124" i="19"/>
  <c r="AD124" i="19"/>
  <c r="AA156" i="19"/>
  <c r="AI156" i="19"/>
  <c r="AD156" i="19"/>
  <c r="X156" i="19"/>
  <c r="Z13" i="21"/>
  <c r="AH13" i="21"/>
  <c r="AI13" i="21"/>
  <c r="AL13" i="21"/>
  <c r="AK45" i="21"/>
  <c r="Z45" i="21"/>
  <c r="AC45" i="21"/>
  <c r="AB45" i="21"/>
  <c r="AF69" i="19"/>
  <c r="AN69" i="19"/>
  <c r="AJ69" i="19"/>
  <c r="Y69" i="19"/>
  <c r="AF101" i="19"/>
  <c r="AN101" i="19"/>
  <c r="AJ101" i="19"/>
  <c r="Y101" i="19"/>
  <c r="AA82" i="19"/>
  <c r="AD82" i="19"/>
  <c r="AL82" i="19"/>
  <c r="X126" i="19"/>
  <c r="AI126" i="19"/>
  <c r="AH126" i="19"/>
  <c r="AN126" i="19"/>
  <c r="AC102" i="19"/>
  <c r="AK102" i="19"/>
  <c r="AD102" i="19"/>
  <c r="AJ39" i="21"/>
  <c r="AN39" i="21"/>
  <c r="Y39" i="21"/>
  <c r="AC39" i="21"/>
  <c r="AH71" i="19"/>
  <c r="AD71" i="19"/>
  <c r="AC135" i="19"/>
  <c r="AN135" i="19"/>
  <c r="AJ135" i="19"/>
  <c r="AE167" i="19"/>
  <c r="AB167" i="19"/>
  <c r="AN167" i="19"/>
  <c r="Y167" i="19"/>
  <c r="AE24" i="21"/>
  <c r="W24" i="21"/>
  <c r="AD24" i="21"/>
  <c r="AC24" i="21"/>
  <c r="AM56" i="19"/>
  <c r="AB56" i="19"/>
  <c r="AN56" i="19"/>
  <c r="AJ56" i="19"/>
  <c r="AM88" i="19"/>
  <c r="AB88" i="19"/>
  <c r="AN88" i="19"/>
  <c r="AJ88" i="19"/>
  <c r="AM120" i="19"/>
  <c r="AB120" i="19"/>
  <c r="X120" i="19"/>
  <c r="AD120" i="19"/>
  <c r="AA152" i="19"/>
  <c r="AK152" i="19"/>
  <c r="AL152" i="19"/>
  <c r="AN152" i="19"/>
  <c r="W9" i="21"/>
  <c r="AA9" i="21"/>
  <c r="AC9" i="21"/>
  <c r="Y9" i="21"/>
  <c r="AK41" i="21"/>
  <c r="W41" i="21"/>
  <c r="AF41" i="21"/>
  <c r="X41" i="21"/>
  <c r="AN129" i="19"/>
  <c r="AL129" i="19"/>
  <c r="W129" i="19"/>
  <c r="AM129" i="19"/>
  <c r="Y105" i="19"/>
  <c r="AN158" i="19"/>
  <c r="AL145" i="19"/>
  <c r="Z145" i="19"/>
  <c r="AG145" i="19"/>
  <c r="AB150" i="19"/>
  <c r="AH150" i="19"/>
  <c r="X150" i="19"/>
  <c r="X89" i="19"/>
  <c r="AM89" i="19"/>
  <c r="AI89" i="19"/>
  <c r="AH89" i="19"/>
  <c r="AH162" i="19"/>
  <c r="X162" i="19"/>
  <c r="AO162" i="19"/>
  <c r="AG162" i="19"/>
  <c r="AA110" i="19"/>
  <c r="AG110" i="19"/>
  <c r="AM110" i="19"/>
  <c r="AH110" i="19"/>
  <c r="AG19" i="21"/>
  <c r="AE19" i="21"/>
  <c r="AC83" i="19"/>
  <c r="X115" i="19"/>
  <c r="AH147" i="19"/>
  <c r="AI4" i="21"/>
  <c r="W4" i="21"/>
  <c r="AN4" i="21"/>
  <c r="AK36" i="21"/>
  <c r="AD36" i="21"/>
  <c r="W36" i="21"/>
  <c r="AA36" i="21"/>
  <c r="X68" i="19"/>
  <c r="AJ68" i="19"/>
  <c r="AO68" i="19"/>
  <c r="W68" i="19"/>
  <c r="AD100" i="19"/>
  <c r="AO100" i="19"/>
  <c r="AH100" i="19"/>
  <c r="AC164" i="19"/>
  <c r="AI164" i="19"/>
  <c r="AG21" i="21"/>
  <c r="AF21" i="21"/>
  <c r="AL21" i="21"/>
  <c r="AN21" i="21"/>
  <c r="AH2" i="21"/>
  <c r="AI2" i="21"/>
  <c r="AB2" i="21"/>
  <c r="W2" i="21"/>
  <c r="AK109" i="19"/>
  <c r="AL173" i="19"/>
  <c r="AD173" i="19"/>
  <c r="AK173" i="19"/>
  <c r="W114" i="19"/>
  <c r="AG114" i="19"/>
  <c r="AJ114" i="19"/>
  <c r="Y114" i="19"/>
  <c r="AN10" i="21"/>
  <c r="X10" i="21"/>
  <c r="AM10" i="21"/>
  <c r="AE10" i="21"/>
  <c r="AB170" i="19"/>
  <c r="AO170" i="19"/>
  <c r="Y15" i="21"/>
  <c r="AC15" i="21"/>
  <c r="AG15" i="21"/>
  <c r="AN15" i="21"/>
  <c r="AJ47" i="21"/>
  <c r="AC47" i="21"/>
  <c r="AL79" i="19"/>
  <c r="Z143" i="19"/>
  <c r="AH175" i="19"/>
  <c r="AM32" i="21"/>
  <c r="AO96" i="19"/>
  <c r="X96" i="19"/>
  <c r="AH96" i="19"/>
  <c r="AH128" i="19"/>
  <c r="AE128" i="19"/>
  <c r="AB128" i="19"/>
  <c r="AJ128" i="19"/>
  <c r="AA160" i="19"/>
  <c r="AK160" i="19"/>
  <c r="W160" i="19"/>
  <c r="AB160" i="19"/>
  <c r="Z49" i="21"/>
  <c r="X49" i="21"/>
  <c r="AJ49" i="21"/>
  <c r="AO161" i="19"/>
  <c r="Y174" i="19"/>
  <c r="AL137" i="19"/>
  <c r="AN137" i="19"/>
  <c r="AE137" i="19"/>
  <c r="AA137" i="19"/>
  <c r="AI137" i="19"/>
  <c r="Z177" i="19"/>
  <c r="AA177" i="19"/>
  <c r="AO177" i="19"/>
  <c r="AE177" i="19"/>
  <c r="AC58" i="19"/>
  <c r="AM58" i="19"/>
  <c r="AB58" i="19"/>
  <c r="AF58" i="19"/>
  <c r="AF121" i="19"/>
  <c r="X54" i="19"/>
  <c r="AG54" i="19"/>
  <c r="AO54" i="19"/>
  <c r="Y54" i="19"/>
  <c r="AB54" i="19"/>
  <c r="AA27" i="21"/>
  <c r="AN27" i="21"/>
  <c r="AB27" i="21"/>
  <c r="AB123" i="19"/>
  <c r="AL123" i="19"/>
  <c r="AC123" i="19"/>
  <c r="AG123" i="19"/>
  <c r="AN12" i="21"/>
  <c r="AK12" i="21"/>
  <c r="W12" i="21"/>
  <c r="AO12" i="21"/>
  <c r="AN44" i="21"/>
  <c r="AF44" i="21"/>
  <c r="AK44" i="21"/>
  <c r="Y44" i="21"/>
  <c r="AM108" i="19"/>
  <c r="AK108" i="19"/>
  <c r="AG108" i="19"/>
  <c r="AF108" i="19"/>
  <c r="AA172" i="19"/>
  <c r="AI172" i="19"/>
  <c r="Y172" i="19"/>
  <c r="W172" i="19"/>
  <c r="AJ53" i="19"/>
  <c r="AL117" i="19"/>
  <c r="X117" i="19"/>
  <c r="W117" i="19"/>
  <c r="AO117" i="19"/>
  <c r="AE42" i="21"/>
  <c r="AG42" i="21"/>
  <c r="AJ42" i="21"/>
  <c r="AL23" i="21"/>
  <c r="AA23" i="21"/>
  <c r="AK23" i="21"/>
  <c r="AO23" i="21"/>
  <c r="AA87" i="19"/>
  <c r="AK151" i="19"/>
  <c r="AG151" i="19"/>
  <c r="AO151" i="19"/>
  <c r="AK40" i="21"/>
  <c r="AM40" i="21"/>
  <c r="AN40" i="21"/>
  <c r="AH40" i="21"/>
  <c r="AF104" i="19"/>
  <c r="AE104" i="19"/>
  <c r="AI104" i="19"/>
  <c r="W104" i="19"/>
  <c r="AC66" i="19"/>
  <c r="AN66" i="19"/>
  <c r="AG34" i="21"/>
  <c r="AE34" i="21"/>
  <c r="X153" i="19"/>
  <c r="AF153" i="19"/>
  <c r="Y155" i="19"/>
  <c r="AK155" i="19"/>
  <c r="X76" i="19"/>
  <c r="AB76" i="19"/>
  <c r="AL67" i="19"/>
  <c r="AI67" i="19"/>
  <c r="AO67" i="19"/>
  <c r="AB131" i="19"/>
  <c r="AO131" i="19"/>
  <c r="AA131" i="19"/>
  <c r="AJ116" i="19"/>
  <c r="AI116" i="19"/>
  <c r="AE61" i="19"/>
  <c r="AB93" i="19"/>
  <c r="AA93" i="19"/>
  <c r="Z93" i="19"/>
  <c r="AE125" i="19"/>
  <c r="AM125" i="19"/>
  <c r="AN94" i="19"/>
  <c r="AO95" i="19"/>
  <c r="X95" i="19"/>
  <c r="AA95" i="19"/>
  <c r="AK159" i="19"/>
  <c r="Y159" i="19"/>
  <c r="AJ159" i="19"/>
  <c r="AB48" i="21"/>
  <c r="AC48" i="21"/>
  <c r="AO48" i="21"/>
  <c r="AM112" i="19"/>
  <c r="AF112" i="19"/>
  <c r="AL112" i="19"/>
  <c r="AO33" i="21"/>
  <c r="AK33" i="21"/>
  <c r="AB33" i="21"/>
  <c r="AC33" i="21"/>
  <c r="AI33" i="21"/>
  <c r="AA73" i="19"/>
  <c r="AF73" i="19"/>
  <c r="AA113" i="19"/>
  <c r="W113" i="19"/>
  <c r="AL113" i="19"/>
  <c r="AH113" i="19"/>
  <c r="AK26" i="21"/>
  <c r="AL26" i="21"/>
  <c r="AG26" i="21"/>
  <c r="AB26" i="21"/>
  <c r="AA126" i="19"/>
  <c r="AK126" i="19"/>
  <c r="AD126" i="19"/>
  <c r="AF126" i="19"/>
  <c r="AM7" i="21"/>
  <c r="W7" i="21"/>
  <c r="X158" i="19"/>
  <c r="AH145" i="19"/>
  <c r="X145" i="19"/>
  <c r="W145" i="19"/>
  <c r="AC145" i="19"/>
  <c r="AK145" i="19"/>
  <c r="AG150" i="19"/>
  <c r="AI150" i="19"/>
  <c r="AI115" i="19"/>
  <c r="AG36" i="21"/>
  <c r="AO36" i="21"/>
  <c r="AM36" i="21"/>
  <c r="AN36" i="21"/>
  <c r="AG100" i="19"/>
  <c r="AB100" i="19"/>
  <c r="AO114" i="19"/>
  <c r="AE114" i="19"/>
  <c r="AB114" i="19"/>
  <c r="X114" i="19"/>
  <c r="AH170" i="19"/>
  <c r="AA170" i="19"/>
  <c r="AD170" i="19"/>
  <c r="AE47" i="21"/>
  <c r="Z175" i="19"/>
  <c r="AC128" i="19"/>
  <c r="AK128" i="19"/>
  <c r="W128" i="19"/>
  <c r="X128" i="19"/>
  <c r="AL174" i="19"/>
  <c r="AI40" i="21"/>
  <c r="AJ40" i="21"/>
  <c r="AE40" i="21"/>
  <c r="AD40" i="21"/>
  <c r="AB66" i="19"/>
  <c r="AH66" i="19"/>
  <c r="AD66" i="19"/>
  <c r="AL155" i="19"/>
  <c r="AA155" i="19"/>
  <c r="AA76" i="19"/>
  <c r="AC81" i="19"/>
  <c r="AE81" i="19"/>
  <c r="AK81" i="19"/>
  <c r="AJ81" i="19"/>
  <c r="AD81" i="19"/>
  <c r="AC153" i="19"/>
  <c r="AO153" i="19"/>
  <c r="Y153" i="19"/>
  <c r="W153" i="19"/>
  <c r="AB153" i="19"/>
  <c r="AD153" i="19"/>
  <c r="AL76" i="19"/>
  <c r="AH76" i="19"/>
  <c r="AO76" i="19"/>
  <c r="AE76" i="19"/>
  <c r="AM76" i="19"/>
  <c r="W76" i="19"/>
  <c r="AI76" i="19"/>
  <c r="AJ76" i="19"/>
  <c r="AK76" i="19"/>
  <c r="AA78" i="19"/>
  <c r="AE78" i="19"/>
  <c r="X78" i="19"/>
  <c r="AI119" i="19"/>
  <c r="AL119" i="19"/>
  <c r="AJ119" i="19"/>
  <c r="AK119" i="19"/>
  <c r="AA119" i="19"/>
  <c r="AD8" i="21"/>
  <c r="AF8" i="21"/>
  <c r="AL8" i="21"/>
  <c r="AH8" i="21"/>
  <c r="Y8" i="21"/>
  <c r="AC72" i="19"/>
  <c r="AO72" i="19"/>
  <c r="AE72" i="19"/>
  <c r="AI72" i="19"/>
  <c r="AH72" i="19"/>
  <c r="AC136" i="19"/>
  <c r="Y136" i="19"/>
  <c r="AI136" i="19"/>
  <c r="AL136" i="19"/>
  <c r="AJ136" i="19"/>
  <c r="AG25" i="21"/>
  <c r="AF25" i="21"/>
  <c r="X25" i="21"/>
  <c r="W25" i="21"/>
  <c r="AL25" i="21"/>
  <c r="X65" i="19"/>
  <c r="AJ65" i="19"/>
  <c r="AF65" i="19"/>
  <c r="AB65" i="19"/>
  <c r="AC65" i="19"/>
  <c r="AO122" i="19"/>
  <c r="AG122" i="19"/>
  <c r="AA122" i="19"/>
  <c r="Z122" i="19"/>
  <c r="AN122" i="19"/>
  <c r="Z130" i="19"/>
  <c r="AO11" i="65"/>
  <c r="AM16" i="65"/>
  <c r="Y16" i="65"/>
  <c r="AG22" i="65"/>
  <c r="AL30" i="65"/>
  <c r="AC30" i="65"/>
  <c r="AD30" i="65"/>
  <c r="AI41" i="65"/>
  <c r="AN62" i="65"/>
  <c r="AB62" i="65"/>
  <c r="AK62" i="65"/>
  <c r="AA62" i="65"/>
  <c r="AL34" i="65"/>
  <c r="Y34" i="65"/>
  <c r="W64" i="65"/>
  <c r="AL69" i="65"/>
  <c r="Y69" i="65"/>
  <c r="AF81" i="65"/>
  <c r="AM81" i="65"/>
  <c r="AC81" i="65"/>
  <c r="AK79" i="65"/>
  <c r="AK90" i="65"/>
  <c r="AD99" i="65"/>
  <c r="AN116" i="65"/>
  <c r="AB116" i="65"/>
  <c r="AK116" i="65"/>
  <c r="AA116" i="65"/>
  <c r="AK114" i="65"/>
  <c r="AD107" i="65"/>
  <c r="AG123" i="65"/>
  <c r="AN160" i="65"/>
  <c r="AM160" i="65"/>
  <c r="AC160" i="65"/>
  <c r="Z176" i="65"/>
  <c r="AE176" i="65"/>
  <c r="AJ176" i="65"/>
  <c r="AC176" i="65"/>
  <c r="Y150" i="65"/>
  <c r="AD171" i="65"/>
  <c r="AG147" i="65"/>
  <c r="AD167" i="65"/>
  <c r="AG29" i="19"/>
  <c r="Y29" i="19"/>
  <c r="Y28" i="19"/>
  <c r="X28" i="19"/>
  <c r="AJ28" i="19"/>
  <c r="AG28" i="19"/>
  <c r="AC28" i="19"/>
  <c r="X117" i="21"/>
  <c r="W167" i="21"/>
  <c r="AA167" i="21"/>
  <c r="AI167" i="21"/>
  <c r="AI80" i="21"/>
  <c r="Y80" i="21"/>
  <c r="AE95" i="21"/>
  <c r="AN95" i="21"/>
  <c r="Y95" i="21"/>
  <c r="AF95" i="21"/>
  <c r="AL95" i="21"/>
  <c r="AH11" i="19"/>
  <c r="AN139" i="21"/>
  <c r="AL139" i="21"/>
  <c r="W139" i="21"/>
  <c r="AA39" i="19"/>
  <c r="AM39" i="19"/>
  <c r="Y172" i="21"/>
  <c r="X172" i="21"/>
  <c r="AB172" i="21"/>
  <c r="AI172" i="21"/>
  <c r="W172" i="21"/>
  <c r="AO52" i="19"/>
  <c r="AB130" i="21"/>
  <c r="AA130" i="21"/>
  <c r="AI130" i="21"/>
  <c r="AM18" i="19"/>
  <c r="AO18" i="19"/>
  <c r="Z3" i="19"/>
  <c r="AA3" i="19"/>
  <c r="AO3" i="19"/>
  <c r="AH3" i="19"/>
  <c r="AI3" i="19"/>
  <c r="AG165" i="21"/>
  <c r="AO94" i="21"/>
  <c r="AM94" i="21"/>
  <c r="X94" i="21"/>
  <c r="Y125" i="21"/>
  <c r="AJ125" i="21"/>
  <c r="Y4" i="19"/>
  <c r="AO4" i="19"/>
  <c r="AN4" i="19"/>
  <c r="AG4" i="19"/>
  <c r="AD4" i="19"/>
  <c r="AJ127" i="21"/>
  <c r="AC113" i="21"/>
  <c r="Y113" i="21"/>
  <c r="AG113" i="21"/>
  <c r="AM82" i="21"/>
  <c r="AA82" i="21"/>
  <c r="AL69" i="21"/>
  <c r="AC69" i="21"/>
  <c r="W69" i="21"/>
  <c r="AD69" i="21"/>
  <c r="AF69" i="21"/>
  <c r="AG4" i="65"/>
  <c r="W4" i="65"/>
  <c r="AB4" i="65"/>
  <c r="AF14" i="65"/>
  <c r="AF20" i="65"/>
  <c r="AB18" i="65"/>
  <c r="AE18" i="65"/>
  <c r="AJ27" i="65"/>
  <c r="AM27" i="65"/>
  <c r="W27" i="65"/>
  <c r="AI44" i="65"/>
  <c r="AA44" i="65"/>
  <c r="AN44" i="65"/>
  <c r="AD44" i="65"/>
  <c r="AF58" i="65"/>
  <c r="AI55" i="65"/>
  <c r="Y55" i="65"/>
  <c r="AK55" i="65"/>
  <c r="AL55" i="65"/>
  <c r="AB55" i="65"/>
  <c r="AK66" i="65"/>
  <c r="AI71" i="65"/>
  <c r="AA71" i="65"/>
  <c r="AN71" i="65"/>
  <c r="AD71" i="65"/>
  <c r="AO78" i="65"/>
  <c r="AG78" i="65"/>
  <c r="Y78" i="65"/>
  <c r="AL78" i="65"/>
  <c r="AB78" i="65"/>
  <c r="AI83" i="65"/>
  <c r="AA83" i="65"/>
  <c r="Z88" i="65"/>
  <c r="AI97" i="65"/>
  <c r="AA97" i="65"/>
  <c r="AN97" i="65"/>
  <c r="AD97" i="65"/>
  <c r="AC105" i="65"/>
  <c r="AF105" i="65"/>
  <c r="Z120" i="65"/>
  <c r="AI117" i="65"/>
  <c r="AA117" i="65"/>
  <c r="AN117" i="65"/>
  <c r="AD117" i="65"/>
  <c r="AI118" i="65"/>
  <c r="AA118" i="65"/>
  <c r="AN118" i="65"/>
  <c r="AD118" i="65"/>
  <c r="AB127" i="65"/>
  <c r="AE127" i="65"/>
  <c r="AJ148" i="65"/>
  <c r="AI145" i="65"/>
  <c r="AA145" i="65"/>
  <c r="AN145" i="65"/>
  <c r="AD145" i="65"/>
  <c r="W154" i="65"/>
  <c r="AC154" i="65"/>
  <c r="AG154" i="65"/>
  <c r="AL154" i="65"/>
  <c r="AB154" i="65"/>
  <c r="AF170" i="65"/>
  <c r="AB143" i="65"/>
  <c r="AE143" i="65"/>
  <c r="AN163" i="65"/>
  <c r="X163" i="65"/>
  <c r="AA163" i="65"/>
  <c r="AE141" i="65"/>
  <c r="AD141" i="65"/>
  <c r="Y66" i="21"/>
  <c r="AO104" i="21"/>
  <c r="AC104" i="21"/>
  <c r="AK104" i="21"/>
  <c r="AN77" i="21"/>
  <c r="AB77" i="21"/>
  <c r="AM8" i="19"/>
  <c r="Y8" i="19"/>
  <c r="AN8" i="19"/>
  <c r="AG8" i="19"/>
  <c r="Z8" i="19"/>
  <c r="AJ105" i="21"/>
  <c r="AI131" i="21"/>
  <c r="AE131" i="21"/>
  <c r="AM131" i="21"/>
  <c r="AC44" i="19"/>
  <c r="AO44" i="19"/>
  <c r="AE134" i="21"/>
  <c r="AJ134" i="21"/>
  <c r="AD134" i="21"/>
  <c r="AK134" i="21"/>
  <c r="Y134" i="21"/>
  <c r="AG162" i="21"/>
  <c r="W50" i="19"/>
  <c r="AF50" i="19"/>
  <c r="AA50" i="19"/>
  <c r="Y102" i="21"/>
  <c r="AM102" i="21"/>
  <c r="Y106" i="21"/>
  <c r="AJ106" i="21"/>
  <c r="Z106" i="21"/>
  <c r="AG106" i="21"/>
  <c r="AM106" i="21"/>
  <c r="AK24" i="19"/>
  <c r="AG149" i="21"/>
  <c r="AJ149" i="21"/>
  <c r="AC149" i="21"/>
  <c r="Y166" i="21"/>
  <c r="AM166" i="21"/>
  <c r="AB112" i="21"/>
  <c r="Z112" i="21"/>
  <c r="AF112" i="21"/>
  <c r="AM112" i="21"/>
  <c r="AA112" i="21"/>
  <c r="AK41" i="19"/>
  <c r="W64" i="21"/>
  <c r="AK64" i="21"/>
  <c r="AD64" i="21"/>
  <c r="AB135" i="21"/>
  <c r="AH135" i="21"/>
  <c r="AI74" i="21"/>
  <c r="AD74" i="21"/>
  <c r="AK74" i="21"/>
  <c r="Y74" i="21"/>
  <c r="W74" i="21"/>
  <c r="W7" i="19"/>
  <c r="AJ12" i="65"/>
  <c r="AM12" i="65"/>
  <c r="W12" i="65"/>
  <c r="AF29" i="65"/>
  <c r="AI32" i="65"/>
  <c r="AA32" i="65"/>
  <c r="AN32" i="65"/>
  <c r="AD32" i="65"/>
  <c r="AB42" i="65"/>
  <c r="AE42" i="65"/>
  <c r="Y59" i="65"/>
  <c r="AE59" i="65"/>
  <c r="AI59" i="65"/>
  <c r="AL59" i="65"/>
  <c r="AB59" i="65"/>
  <c r="AK70" i="65"/>
  <c r="AN52" i="65"/>
  <c r="X52" i="65"/>
  <c r="AA52" i="65"/>
  <c r="AJ56" i="65"/>
  <c r="AM56" i="65"/>
  <c r="W56" i="65"/>
  <c r="AG72" i="65"/>
  <c r="W72" i="65"/>
  <c r="AN72" i="65"/>
  <c r="AD72" i="65"/>
  <c r="AN61" i="65"/>
  <c r="X61" i="65"/>
  <c r="AA61" i="65"/>
  <c r="AF82" i="65"/>
  <c r="AB76" i="65"/>
  <c r="AE76" i="65"/>
  <c r="Z92" i="65"/>
  <c r="AO85" i="65"/>
  <c r="AG85" i="65"/>
  <c r="Y85" i="65"/>
  <c r="AL85" i="65"/>
  <c r="AB85" i="65"/>
  <c r="AF101" i="65"/>
  <c r="AO98" i="65"/>
  <c r="AG98" i="65"/>
  <c r="Y98" i="65"/>
  <c r="AL98" i="65"/>
  <c r="AB98" i="65"/>
  <c r="AJ91" i="65"/>
  <c r="AM91" i="65"/>
  <c r="W91" i="65"/>
  <c r="AK124" i="65"/>
  <c r="AF140" i="65"/>
  <c r="AO121" i="65"/>
  <c r="AG121" i="65"/>
  <c r="Y121" i="65"/>
  <c r="AL121" i="65"/>
  <c r="AB121" i="65"/>
  <c r="AF137" i="65"/>
  <c r="AO122" i="65"/>
  <c r="AG122" i="65"/>
  <c r="Y122" i="65"/>
  <c r="AL122" i="65"/>
  <c r="AB122" i="65"/>
  <c r="AF138" i="65"/>
  <c r="AN115" i="65"/>
  <c r="X115" i="65"/>
  <c r="AA115" i="65"/>
  <c r="AJ131" i="65"/>
  <c r="AM131" i="65"/>
  <c r="W131" i="65"/>
  <c r="AK168" i="65"/>
  <c r="AJ149" i="65"/>
  <c r="X149" i="65"/>
  <c r="AI165" i="65"/>
  <c r="AA165" i="65"/>
  <c r="AN165" i="65"/>
  <c r="AD165" i="65"/>
  <c r="AJ142" i="65"/>
  <c r="X142" i="65"/>
  <c r="AA158" i="65"/>
  <c r="AM158" i="65"/>
  <c r="AN158" i="65"/>
  <c r="AD158" i="65"/>
  <c r="W174" i="65"/>
  <c r="AJ174" i="65"/>
  <c r="X174" i="65"/>
  <c r="AF159" i="65"/>
  <c r="AI159" i="65"/>
  <c r="AI177" i="65"/>
  <c r="Y177" i="65"/>
  <c r="AK177" i="65"/>
  <c r="AL177" i="65"/>
  <c r="AB177" i="65"/>
  <c r="W168" i="21"/>
  <c r="W91" i="21"/>
  <c r="AD91" i="21"/>
  <c r="AL91" i="21"/>
  <c r="Z36" i="19"/>
  <c r="W36" i="19"/>
  <c r="W148" i="21"/>
  <c r="Z148" i="21"/>
  <c r="X148" i="21"/>
  <c r="AE148" i="21"/>
  <c r="AK148" i="21"/>
  <c r="AF13" i="19"/>
  <c r="X98" i="21"/>
  <c r="AB98" i="21"/>
  <c r="AJ98" i="21"/>
  <c r="Z97" i="21"/>
  <c r="AN97" i="21"/>
  <c r="AH140" i="21"/>
  <c r="AN140" i="21"/>
  <c r="AB140" i="21"/>
  <c r="AI140" i="21"/>
  <c r="W140" i="21"/>
  <c r="AJ103" i="21"/>
  <c r="AL65" i="21"/>
  <c r="AF65" i="21"/>
  <c r="AN65" i="21"/>
  <c r="W26" i="19"/>
  <c r="AI26" i="19"/>
  <c r="AN157" i="21"/>
  <c r="AO157" i="21"/>
  <c r="AK157" i="21"/>
  <c r="AD157" i="21"/>
  <c r="AF157" i="21"/>
  <c r="AG154" i="21"/>
  <c r="W43" i="19"/>
  <c r="AI43" i="19"/>
  <c r="AD43" i="19"/>
  <c r="AI176" i="21"/>
  <c r="Y176" i="21"/>
  <c r="Z72" i="21"/>
  <c r="AI72" i="21"/>
  <c r="AM72" i="21"/>
  <c r="AA72" i="21"/>
  <c r="AG72" i="21"/>
  <c r="AK67" i="21"/>
  <c r="AI161" i="21"/>
  <c r="AF161" i="21"/>
  <c r="AN161" i="21"/>
  <c r="AI62" i="21"/>
  <c r="AE62" i="21"/>
  <c r="AA56" i="21"/>
  <c r="Y56" i="21"/>
  <c r="AB56" i="21"/>
  <c r="AI56" i="21"/>
  <c r="W56" i="21"/>
  <c r="Y174" i="21"/>
  <c r="AB79" i="21"/>
  <c r="AH79" i="21"/>
  <c r="AA79" i="21"/>
  <c r="AH32" i="19"/>
  <c r="Z32" i="19"/>
  <c r="AE34" i="19"/>
  <c r="AF34" i="19"/>
  <c r="X34" i="19"/>
  <c r="AN34" i="19"/>
  <c r="AJ34" i="19"/>
  <c r="AJ160" i="21"/>
  <c r="AC160" i="21"/>
  <c r="AK160" i="21"/>
  <c r="AD160" i="21"/>
  <c r="X111" i="21"/>
  <c r="Z111" i="21"/>
  <c r="W90" i="21"/>
  <c r="AF90" i="21"/>
  <c r="AD90" i="21"/>
  <c r="AK90" i="21"/>
  <c r="Y90" i="21"/>
  <c r="AL51" i="19"/>
  <c r="AC51" i="19"/>
  <c r="AA86" i="21"/>
  <c r="AE68" i="21"/>
  <c r="AD68" i="21"/>
  <c r="AF68" i="21"/>
  <c r="AM68" i="21"/>
  <c r="AA68" i="21"/>
  <c r="AD37" i="19"/>
  <c r="AH37" i="19"/>
  <c r="AA37" i="19"/>
  <c r="AM37" i="19"/>
  <c r="AJ37" i="19"/>
  <c r="AF31" i="19"/>
  <c r="AO31" i="19"/>
  <c r="AO49" i="19"/>
  <c r="AI27" i="19"/>
  <c r="AG27" i="19"/>
  <c r="AA27" i="19"/>
  <c r="W27" i="19"/>
  <c r="AM27" i="19"/>
  <c r="AC152" i="21"/>
  <c r="AK152" i="21"/>
  <c r="Z152" i="21"/>
  <c r="AF152" i="21"/>
  <c r="AM152" i="21"/>
  <c r="AB26" i="65"/>
  <c r="AF48" i="65"/>
  <c r="AO48" i="65"/>
  <c r="AE48" i="65"/>
  <c r="X74" i="65"/>
  <c r="AG74" i="65"/>
  <c r="W74" i="65"/>
  <c r="AB63" i="65"/>
  <c r="X65" i="65"/>
  <c r="AG65" i="65"/>
  <c r="W65" i="65"/>
  <c r="AD80" i="65"/>
  <c r="AM80" i="65"/>
  <c r="AA80" i="65"/>
  <c r="X89" i="65"/>
  <c r="AB86" i="65"/>
  <c r="AD95" i="65"/>
  <c r="AM95" i="65"/>
  <c r="AA95" i="65"/>
  <c r="AB109" i="65"/>
  <c r="AJ110" i="65"/>
  <c r="X126" i="65"/>
  <c r="AM103" i="65"/>
  <c r="W103" i="65"/>
  <c r="AJ119" i="65"/>
  <c r="AM119" i="65"/>
  <c r="W119" i="65"/>
  <c r="AF135" i="65"/>
  <c r="AI135" i="65"/>
  <c r="X153" i="65"/>
  <c r="AI169" i="65"/>
  <c r="AA169" i="65"/>
  <c r="AJ169" i="65"/>
  <c r="AC146" i="65"/>
  <c r="AF146" i="65"/>
  <c r="AB162" i="65"/>
  <c r="AJ155" i="65"/>
  <c r="AM155" i="65"/>
  <c r="W155" i="65"/>
  <c r="AI175" i="65"/>
  <c r="AB151" i="65"/>
  <c r="AE151" i="65"/>
  <c r="AB42" i="19"/>
  <c r="AD93" i="21"/>
  <c r="Y9" i="19"/>
  <c r="AD57" i="21"/>
  <c r="Y57" i="21"/>
  <c r="AO128" i="21"/>
  <c r="Z177" i="21"/>
  <c r="W61" i="21"/>
  <c r="X61" i="21"/>
  <c r="AJ61" i="21"/>
  <c r="Y61" i="21"/>
  <c r="AM29" i="21"/>
  <c r="AJ166" i="19"/>
  <c r="AL166" i="19"/>
  <c r="AI78" i="19"/>
  <c r="AN119" i="19"/>
  <c r="AF119" i="19"/>
  <c r="AD119" i="19"/>
  <c r="AO119" i="19"/>
  <c r="AE8" i="21"/>
  <c r="W8" i="21"/>
  <c r="AA8" i="21"/>
  <c r="AO8" i="21"/>
  <c r="AM72" i="19"/>
  <c r="Y72" i="19"/>
  <c r="AK72" i="19"/>
  <c r="AG72" i="19"/>
  <c r="AM136" i="19"/>
  <c r="AH136" i="19"/>
  <c r="AG136" i="19"/>
  <c r="AF136" i="19"/>
  <c r="AD25" i="21"/>
  <c r="AC25" i="21"/>
  <c r="AN25" i="21"/>
  <c r="AB25" i="21"/>
  <c r="AA65" i="19"/>
  <c r="AM65" i="19"/>
  <c r="AI65" i="19"/>
  <c r="AE65" i="19"/>
  <c r="AE122" i="19"/>
  <c r="W122" i="19"/>
  <c r="AD122" i="19"/>
  <c r="AL122" i="19"/>
  <c r="AA130" i="19"/>
  <c r="AO50" i="21"/>
  <c r="AO7" i="65"/>
  <c r="AG7" i="65"/>
  <c r="AJ7" i="65"/>
  <c r="AK10" i="65"/>
  <c r="AE11" i="65"/>
  <c r="AE16" i="65"/>
  <c r="AI21" i="65"/>
  <c r="AL22" i="65"/>
  <c r="Y22" i="65"/>
  <c r="AJ30" i="65"/>
  <c r="AO30" i="65"/>
  <c r="Z30" i="65"/>
  <c r="AC43" i="65"/>
  <c r="AK40" i="65"/>
  <c r="Y41" i="65"/>
  <c r="AI51" i="65"/>
  <c r="X62" i="65"/>
  <c r="AH62" i="65"/>
  <c r="AI62" i="65"/>
  <c r="W62" i="65"/>
  <c r="AD34" i="65"/>
  <c r="AK67" i="65"/>
  <c r="AA64" i="65"/>
  <c r="AD69" i="65"/>
  <c r="AN81" i="65"/>
  <c r="AB81" i="65"/>
  <c r="AK81" i="65"/>
  <c r="AA81" i="65"/>
  <c r="AC79" i="65"/>
  <c r="AC100" i="65"/>
  <c r="AK93" i="65"/>
  <c r="AC90" i="65"/>
  <c r="AO99" i="65"/>
  <c r="AJ116" i="65"/>
  <c r="Z116" i="65"/>
  <c r="AI116" i="65"/>
  <c r="W116" i="65"/>
  <c r="AK129" i="65"/>
  <c r="AC114" i="65"/>
  <c r="AO107" i="65"/>
  <c r="AL123" i="65"/>
  <c r="Y123" i="65"/>
  <c r="AC144" i="65"/>
  <c r="AB160" i="65"/>
  <c r="X160" i="65"/>
  <c r="AK160" i="65"/>
  <c r="AA160" i="65"/>
  <c r="AM176" i="65"/>
  <c r="AB176" i="65"/>
  <c r="AH176" i="65"/>
  <c r="Y176" i="65"/>
  <c r="AK173" i="65"/>
  <c r="AK150" i="65"/>
  <c r="AO171" i="65"/>
  <c r="AL147" i="65"/>
  <c r="Y147" i="65"/>
  <c r="AO167" i="65"/>
  <c r="AL29" i="19"/>
  <c r="AF29" i="19"/>
  <c r="AM29" i="19"/>
  <c r="W28" i="19"/>
  <c r="AO28" i="19"/>
  <c r="AK28" i="19"/>
  <c r="AF28" i="19"/>
  <c r="AO17" i="19"/>
  <c r="AI17" i="19"/>
  <c r="AF117" i="21"/>
  <c r="AD167" i="21"/>
  <c r="AL167" i="21"/>
  <c r="X167" i="21"/>
  <c r="AB167" i="21"/>
  <c r="AG80" i="21"/>
  <c r="AH80" i="21"/>
  <c r="X80" i="21"/>
  <c r="AK95" i="21"/>
  <c r="AM95" i="21"/>
  <c r="AO95" i="21"/>
  <c r="AC95" i="21"/>
  <c r="AK48" i="19"/>
  <c r="AF48" i="19"/>
  <c r="AI11" i="19"/>
  <c r="AI139" i="21"/>
  <c r="AM139" i="21"/>
  <c r="Z139" i="21"/>
  <c r="AH139" i="21"/>
  <c r="Z39" i="19"/>
  <c r="Y39" i="19"/>
  <c r="AE39" i="19"/>
  <c r="AN172" i="21"/>
  <c r="AG172" i="21"/>
  <c r="AL172" i="21"/>
  <c r="AF172" i="21"/>
  <c r="AK88" i="21"/>
  <c r="AF88" i="21"/>
  <c r="AK52" i="19"/>
  <c r="AM130" i="21"/>
  <c r="AJ130" i="21"/>
  <c r="W130" i="21"/>
  <c r="AE130" i="21"/>
  <c r="AC18" i="19"/>
  <c r="Z18" i="19"/>
  <c r="AE18" i="19"/>
  <c r="X3" i="19"/>
  <c r="AN3" i="19"/>
  <c r="Y3" i="19"/>
  <c r="AK3" i="19"/>
  <c r="AJ54" i="21"/>
  <c r="AO54" i="21"/>
  <c r="AK165" i="21"/>
  <c r="W94" i="21"/>
  <c r="AN94" i="21"/>
  <c r="AA94" i="21"/>
  <c r="AI94" i="21"/>
  <c r="AK125" i="21"/>
  <c r="AM125" i="21"/>
  <c r="AH125" i="21"/>
  <c r="AA4" i="19"/>
  <c r="AH4" i="19"/>
  <c r="X4" i="19"/>
  <c r="AJ4" i="19"/>
  <c r="AG108" i="21"/>
  <c r="AF108" i="21"/>
  <c r="X127" i="21"/>
  <c r="AO113" i="21"/>
  <c r="AB113" i="21"/>
  <c r="AJ113" i="21"/>
  <c r="Z113" i="21"/>
  <c r="AD82" i="21"/>
  <c r="AH82" i="21"/>
  <c r="AC82" i="21"/>
  <c r="AN69" i="21"/>
  <c r="Y69" i="21"/>
  <c r="AM69" i="21"/>
  <c r="AA69" i="21"/>
  <c r="AO4" i="65"/>
  <c r="AE4" i="65"/>
  <c r="AJ4" i="65"/>
  <c r="X4" i="65"/>
  <c r="AI14" i="65"/>
  <c r="AA14" i="65"/>
  <c r="AN14" i="65"/>
  <c r="AD14" i="65"/>
  <c r="X15" i="65"/>
  <c r="AI20" i="65"/>
  <c r="AA20" i="65"/>
  <c r="AN20" i="65"/>
  <c r="AD20" i="65"/>
  <c r="AN18" i="65"/>
  <c r="X18" i="65"/>
  <c r="AA18" i="65"/>
  <c r="AF25" i="65"/>
  <c r="AF27" i="65"/>
  <c r="AI27" i="65"/>
  <c r="AO44" i="65"/>
  <c r="AG44" i="65"/>
  <c r="Y44" i="65"/>
  <c r="AL44" i="65"/>
  <c r="AB44" i="65"/>
  <c r="AF45" i="65"/>
  <c r="AI58" i="65"/>
  <c r="AA58" i="65"/>
  <c r="AN58" i="65"/>
  <c r="AD58" i="65"/>
  <c r="AA55" i="65"/>
  <c r="AM55" i="65"/>
  <c r="AC55" i="65"/>
  <c r="AJ55" i="65"/>
  <c r="X55" i="65"/>
  <c r="AC66" i="65"/>
  <c r="AO71" i="65"/>
  <c r="AG71" i="65"/>
  <c r="Y71" i="65"/>
  <c r="AL71" i="65"/>
  <c r="AB71" i="65"/>
  <c r="AF68" i="65"/>
  <c r="AB73" i="65"/>
  <c r="AE73" i="65"/>
  <c r="AM78" i="65"/>
  <c r="AE78" i="65"/>
  <c r="W78" i="65"/>
  <c r="AJ78" i="65"/>
  <c r="X78" i="65"/>
  <c r="AJ83" i="65"/>
  <c r="AB83" i="65"/>
  <c r="AD83" i="65"/>
  <c r="Y83" i="65"/>
  <c r="AK88" i="65"/>
  <c r="AE104" i="65"/>
  <c r="AO97" i="65"/>
  <c r="AG97" i="65"/>
  <c r="Y97" i="65"/>
  <c r="AL97" i="65"/>
  <c r="AB97" i="65"/>
  <c r="AF94" i="65"/>
  <c r="AB87" i="65"/>
  <c r="AE87" i="65"/>
  <c r="AO105" i="65"/>
  <c r="Y105" i="65"/>
  <c r="AB105" i="65"/>
  <c r="AK120" i="65"/>
  <c r="AH136" i="65"/>
  <c r="AO117" i="65"/>
  <c r="AG117" i="65"/>
  <c r="Y117" i="65"/>
  <c r="AL117" i="65"/>
  <c r="AB117" i="65"/>
  <c r="AF133" i="65"/>
  <c r="AO118" i="65"/>
  <c r="AG118" i="65"/>
  <c r="Y118" i="65"/>
  <c r="AL118" i="65"/>
  <c r="AB118" i="65"/>
  <c r="AF134" i="65"/>
  <c r="AB111" i="65"/>
  <c r="AE111" i="65"/>
  <c r="AN127" i="65"/>
  <c r="X127" i="65"/>
  <c r="AA127" i="65"/>
  <c r="AK148" i="65"/>
  <c r="AJ164" i="65"/>
  <c r="AO145" i="65"/>
  <c r="AG145" i="65"/>
  <c r="Y145" i="65"/>
  <c r="AL145" i="65"/>
  <c r="AB145" i="65"/>
  <c r="AF161" i="65"/>
  <c r="AB139" i="65"/>
  <c r="AE139" i="65"/>
  <c r="AM154" i="65"/>
  <c r="AI154" i="65"/>
  <c r="Y154" i="65"/>
  <c r="AJ154" i="65"/>
  <c r="X154" i="65"/>
  <c r="AO170" i="65"/>
  <c r="AN170" i="65"/>
  <c r="AD170" i="65"/>
  <c r="AN143" i="65"/>
  <c r="X143" i="65"/>
  <c r="AA143" i="65"/>
  <c r="AJ163" i="65"/>
  <c r="AM163" i="65"/>
  <c r="W163" i="65"/>
  <c r="AA141" i="65"/>
  <c r="W141" i="65"/>
  <c r="W66" i="21"/>
  <c r="AI104" i="21"/>
  <c r="AL104" i="21"/>
  <c r="Y104" i="21"/>
  <c r="AG104" i="21"/>
  <c r="AE77" i="21"/>
  <c r="AI77" i="21"/>
  <c r="AD77" i="21"/>
  <c r="AB8" i="19"/>
  <c r="AE8" i="19"/>
  <c r="X8" i="19"/>
  <c r="AJ8" i="19"/>
  <c r="AG105" i="21"/>
  <c r="AC131" i="21"/>
  <c r="AH131" i="21"/>
  <c r="X131" i="21"/>
  <c r="AB131" i="21"/>
  <c r="AH44" i="19"/>
  <c r="AB44" i="19"/>
  <c r="AL44" i="19"/>
  <c r="AN134" i="21"/>
  <c r="AM134" i="21"/>
  <c r="AB134" i="21"/>
  <c r="AH134" i="21"/>
  <c r="AM162" i="21"/>
  <c r="AN50" i="19"/>
  <c r="AJ50" i="19"/>
  <c r="AE50" i="19"/>
  <c r="Y50" i="19"/>
  <c r="AB102" i="21"/>
  <c r="AL102" i="21"/>
  <c r="AG102" i="21"/>
  <c r="AO106" i="21"/>
  <c r="AA106" i="21"/>
  <c r="X106" i="21"/>
  <c r="AD106" i="21"/>
  <c r="AL24" i="19"/>
  <c r="W149" i="21"/>
  <c r="AM149" i="21"/>
  <c r="AF149" i="21"/>
  <c r="AN149" i="21"/>
  <c r="AK166" i="21"/>
  <c r="AL166" i="21"/>
  <c r="AG166" i="21"/>
  <c r="AK112" i="21"/>
  <c r="AD112" i="21"/>
  <c r="AH112" i="21"/>
  <c r="AJ112" i="21"/>
  <c r="AL41" i="19"/>
  <c r="AM64" i="21"/>
  <c r="Y64" i="21"/>
  <c r="AG64" i="21"/>
  <c r="AO64" i="21"/>
  <c r="AK135" i="21"/>
  <c r="AO135" i="21"/>
  <c r="AJ135" i="21"/>
  <c r="AE74" i="21"/>
  <c r="AF74" i="21"/>
  <c r="AH74" i="21"/>
  <c r="AO74" i="21"/>
  <c r="X7" i="19"/>
  <c r="AK3" i="65"/>
  <c r="X6" i="65"/>
  <c r="AN5" i="65"/>
  <c r="AF12" i="65"/>
  <c r="AI12" i="65"/>
  <c r="AI29" i="65"/>
  <c r="AA29" i="65"/>
  <c r="AN29" i="65"/>
  <c r="AD29" i="65"/>
  <c r="AH35" i="65"/>
  <c r="AO32" i="65"/>
  <c r="AG32" i="65"/>
  <c r="Y32" i="65"/>
  <c r="AL32" i="65"/>
  <c r="AB32" i="65"/>
  <c r="AF33" i="65"/>
  <c r="AB38" i="65"/>
  <c r="AE38" i="65"/>
  <c r="AN42" i="65"/>
  <c r="X42" i="65"/>
  <c r="AA42" i="65"/>
  <c r="AN8" i="65"/>
  <c r="AD8" i="65"/>
  <c r="AO59" i="65"/>
  <c r="W59" i="65"/>
  <c r="AA59" i="65"/>
  <c r="AJ59" i="65"/>
  <c r="X59" i="65"/>
  <c r="AC70" i="65"/>
  <c r="AJ52" i="65"/>
  <c r="AM52" i="65"/>
  <c r="W52" i="65"/>
  <c r="AF56" i="65"/>
  <c r="AI56" i="65"/>
  <c r="AI72" i="65"/>
  <c r="Y72" i="65"/>
  <c r="AK72" i="65"/>
  <c r="AL72" i="65"/>
  <c r="AB72" i="65"/>
  <c r="AJ61" i="65"/>
  <c r="AM61" i="65"/>
  <c r="W61" i="65"/>
  <c r="AI82" i="65"/>
  <c r="AA82" i="65"/>
  <c r="AN82" i="65"/>
  <c r="AD82" i="65"/>
  <c r="AN76" i="65"/>
  <c r="X76" i="65"/>
  <c r="AA76" i="65"/>
  <c r="AK92" i="65"/>
  <c r="AM85" i="65"/>
  <c r="AE85" i="65"/>
  <c r="W85" i="65"/>
  <c r="AJ85" i="65"/>
  <c r="X85" i="65"/>
  <c r="AN101" i="65"/>
  <c r="AD101" i="65"/>
  <c r="AM98" i="65"/>
  <c r="AE98" i="65"/>
  <c r="W98" i="65"/>
  <c r="AJ98" i="65"/>
  <c r="X98" i="65"/>
  <c r="AF91" i="65"/>
  <c r="AI91" i="65"/>
  <c r="AC124" i="65"/>
  <c r="AI140" i="65"/>
  <c r="AM121" i="65"/>
  <c r="AE121" i="65"/>
  <c r="W121" i="65"/>
  <c r="AJ121" i="65"/>
  <c r="X121" i="65"/>
  <c r="AN137" i="65"/>
  <c r="AD137" i="65"/>
  <c r="AM122" i="65"/>
  <c r="AE122" i="65"/>
  <c r="W122" i="65"/>
  <c r="AJ122" i="65"/>
  <c r="X122" i="65"/>
  <c r="AI138" i="65"/>
  <c r="AJ115" i="65"/>
  <c r="AM115" i="65"/>
  <c r="W115" i="65"/>
  <c r="AF131" i="65"/>
  <c r="AI131" i="65"/>
  <c r="AC168" i="65"/>
  <c r="AF149" i="65"/>
  <c r="AO165" i="65"/>
  <c r="AG165" i="65"/>
  <c r="Y165" i="65"/>
  <c r="AL165" i="65"/>
  <c r="AB165" i="65"/>
  <c r="AF142" i="65"/>
  <c r="AK158" i="65"/>
  <c r="AO158" i="65"/>
  <c r="AE158" i="65"/>
  <c r="AL158" i="65"/>
  <c r="AB158" i="65"/>
  <c r="AF174" i="65"/>
  <c r="AB159" i="65"/>
  <c r="AE159" i="65"/>
  <c r="AA177" i="65"/>
  <c r="AM177" i="65"/>
  <c r="AC177" i="65"/>
  <c r="AJ177" i="65"/>
  <c r="X177" i="65"/>
  <c r="Y168" i="21"/>
  <c r="AJ91" i="21"/>
  <c r="AE91" i="21"/>
  <c r="AM91" i="21"/>
  <c r="Z91" i="21"/>
  <c r="AM36" i="19"/>
  <c r="AB36" i="19"/>
  <c r="AI36" i="19"/>
  <c r="AM148" i="21"/>
  <c r="Y148" i="21"/>
  <c r="AN148" i="21"/>
  <c r="AB148" i="21"/>
  <c r="Y13" i="19"/>
  <c r="AA98" i="21"/>
  <c r="AE98" i="21"/>
  <c r="AM98" i="21"/>
  <c r="Y98" i="21"/>
  <c r="AK97" i="21"/>
  <c r="AM97" i="21"/>
  <c r="AH97" i="21"/>
  <c r="AA140" i="21"/>
  <c r="AG140" i="21"/>
  <c r="AL140" i="21"/>
  <c r="AF140" i="21"/>
  <c r="X103" i="21"/>
  <c r="AK65" i="21"/>
  <c r="AG65" i="21"/>
  <c r="AO65" i="21"/>
  <c r="AB65" i="21"/>
  <c r="Y26" i="19"/>
  <c r="AJ26" i="19"/>
  <c r="AF26" i="19"/>
  <c r="Y157" i="21"/>
  <c r="AC157" i="21"/>
  <c r="W157" i="21"/>
  <c r="AA157" i="21"/>
  <c r="AM154" i="21"/>
  <c r="AO43" i="19"/>
  <c r="AM43" i="19"/>
  <c r="AH43" i="19"/>
  <c r="AB43" i="19"/>
  <c r="AE176" i="21"/>
  <c r="AH176" i="21"/>
  <c r="X176" i="21"/>
  <c r="AF72" i="21"/>
  <c r="AH72" i="21"/>
  <c r="AJ72" i="21"/>
  <c r="X72" i="21"/>
  <c r="AM67" i="21"/>
  <c r="Y161" i="21"/>
  <c r="AG161" i="21"/>
  <c r="AO161" i="21"/>
  <c r="AB161" i="21"/>
  <c r="AB62" i="21"/>
  <c r="AH62" i="21"/>
  <c r="AC62" i="21"/>
  <c r="X56" i="21"/>
  <c r="AK56" i="21"/>
  <c r="Z56" i="21"/>
  <c r="AF56" i="21"/>
  <c r="AN174" i="21"/>
  <c r="Y79" i="21"/>
  <c r="AD79" i="21"/>
  <c r="AL79" i="21"/>
  <c r="X79" i="21"/>
  <c r="AA32" i="19"/>
  <c r="AL32" i="19"/>
  <c r="W32" i="19"/>
  <c r="AC34" i="19"/>
  <c r="AB34" i="19"/>
  <c r="Z34" i="19"/>
  <c r="AL34" i="19"/>
  <c r="AL160" i="21"/>
  <c r="Y160" i="21"/>
  <c r="AG160" i="21"/>
  <c r="AO160" i="21"/>
  <c r="AL111" i="21"/>
  <c r="AK111" i="21"/>
  <c r="AF111" i="21"/>
  <c r="AC90" i="21"/>
  <c r="AI90" i="21"/>
  <c r="AN90" i="21"/>
  <c r="AH90" i="21"/>
  <c r="AD51" i="19"/>
  <c r="AA51" i="19"/>
  <c r="X86" i="21"/>
  <c r="AB68" i="21"/>
  <c r="AO68" i="21"/>
  <c r="AL68" i="21"/>
  <c r="AJ68" i="21"/>
  <c r="AN68" i="21"/>
  <c r="AN37" i="19"/>
  <c r="AG37" i="19"/>
  <c r="AC37" i="19"/>
  <c r="W37" i="19"/>
  <c r="AI37" i="19"/>
  <c r="X31" i="19"/>
  <c r="AJ31" i="19"/>
  <c r="AK49" i="19"/>
  <c r="AH27" i="19"/>
  <c r="AE27" i="19"/>
  <c r="AC27" i="19"/>
  <c r="AO27" i="19"/>
  <c r="AK27" i="19"/>
  <c r="AN152" i="21"/>
  <c r="AG152" i="21"/>
  <c r="AD152" i="21"/>
  <c r="AH152" i="21"/>
  <c r="AJ152" i="21"/>
  <c r="AJ63" i="21"/>
  <c r="AF2" i="65"/>
  <c r="AO2" i="65"/>
  <c r="AE2" i="65"/>
  <c r="AE9" i="65"/>
  <c r="AL23" i="65"/>
  <c r="AB23" i="65"/>
  <c r="AI23" i="65"/>
  <c r="Y23" i="65"/>
  <c r="AF17" i="65"/>
  <c r="AL28" i="65"/>
  <c r="Y26" i="65"/>
  <c r="AN26" i="65"/>
  <c r="X26" i="65"/>
  <c r="AB50" i="65"/>
  <c r="AF47" i="65"/>
  <c r="AN48" i="65"/>
  <c r="AD48" i="65"/>
  <c r="AM48" i="65"/>
  <c r="AA48" i="65"/>
  <c r="AD74" i="65"/>
  <c r="AH74" i="65"/>
  <c r="AO74" i="65"/>
  <c r="AE74" i="65"/>
  <c r="AM63" i="65"/>
  <c r="AC63" i="65"/>
  <c r="AN63" i="65"/>
  <c r="X63" i="65"/>
  <c r="AF65" i="65"/>
  <c r="AO65" i="65"/>
  <c r="AE65" i="65"/>
  <c r="AB75" i="65"/>
  <c r="AL80" i="65"/>
  <c r="AB80" i="65"/>
  <c r="AI80" i="65"/>
  <c r="Y80" i="65"/>
  <c r="AJ89" i="65"/>
  <c r="AN86" i="65"/>
  <c r="X86" i="65"/>
  <c r="AL95" i="65"/>
  <c r="AB95" i="65"/>
  <c r="AI95" i="65"/>
  <c r="Y95" i="65"/>
  <c r="AN109" i="65"/>
  <c r="X109" i="65"/>
  <c r="AB125" i="65"/>
  <c r="W110" i="65"/>
  <c r="AF110" i="65"/>
  <c r="AJ126" i="65"/>
  <c r="AF103" i="65"/>
  <c r="AI103" i="65"/>
  <c r="AF119" i="65"/>
  <c r="AI119" i="65"/>
  <c r="AB135" i="65"/>
  <c r="AE135" i="65"/>
  <c r="AG169" i="65"/>
  <c r="W169" i="65"/>
  <c r="AF169" i="65"/>
  <c r="AB146" i="65"/>
  <c r="AN162" i="65"/>
  <c r="X162" i="65"/>
  <c r="AF155" i="65"/>
  <c r="AI155" i="65"/>
  <c r="AB175" i="65"/>
  <c r="AE175" i="65"/>
  <c r="AN151" i="65"/>
  <c r="X151" i="65"/>
  <c r="AA151" i="65"/>
  <c r="AD42" i="19"/>
  <c r="AG93" i="21"/>
  <c r="AC9" i="19"/>
  <c r="AC57" i="21"/>
  <c r="AL57" i="21"/>
  <c r="AK147" i="21"/>
  <c r="AF10" i="19"/>
  <c r="AG61" i="21"/>
  <c r="AD61" i="21"/>
  <c r="AF61" i="21"/>
  <c r="AC61" i="21"/>
  <c r="AG99" i="65"/>
  <c r="AG107" i="65"/>
  <c r="AG171" i="65"/>
  <c r="AG167" i="65"/>
  <c r="AB27" i="65"/>
  <c r="AE27" i="65"/>
  <c r="AF55" i="65"/>
  <c r="AF78" i="65"/>
  <c r="AF154" i="65"/>
  <c r="AB12" i="65"/>
  <c r="AE12" i="65"/>
  <c r="AF59" i="65"/>
  <c r="AB56" i="65"/>
  <c r="AE56" i="65"/>
  <c r="AF85" i="65"/>
  <c r="AF98" i="65"/>
  <c r="AB91" i="65"/>
  <c r="AE91" i="65"/>
  <c r="AF121" i="65"/>
  <c r="AF122" i="65"/>
  <c r="AB131" i="65"/>
  <c r="AE131" i="65"/>
  <c r="AF177" i="65"/>
  <c r="AN2" i="65"/>
  <c r="AD2" i="65"/>
  <c r="AM2" i="65"/>
  <c r="AA2" i="65"/>
  <c r="X23" i="65"/>
  <c r="AG23" i="65"/>
  <c r="W23" i="65"/>
  <c r="AB17" i="65"/>
  <c r="AK28" i="65"/>
  <c r="AI26" i="65"/>
  <c r="AM26" i="65"/>
  <c r="AJ26" i="65"/>
  <c r="AB36" i="65"/>
  <c r="AF37" i="65"/>
  <c r="X50" i="65"/>
  <c r="AB47" i="65"/>
  <c r="AL48" i="65"/>
  <c r="AB48" i="65"/>
  <c r="AI48" i="65"/>
  <c r="Y48" i="65"/>
  <c r="AN74" i="65"/>
  <c r="AJ74" i="65"/>
  <c r="AM74" i="65"/>
  <c r="AA74" i="65"/>
  <c r="AA63" i="65"/>
  <c r="AJ63" i="65"/>
  <c r="AD65" i="65"/>
  <c r="AM65" i="65"/>
  <c r="AA65" i="65"/>
  <c r="X75" i="65"/>
  <c r="AJ80" i="65"/>
  <c r="X80" i="65"/>
  <c r="AG80" i="65"/>
  <c r="W80" i="65"/>
  <c r="AF89" i="65"/>
  <c r="AJ86" i="65"/>
  <c r="AJ95" i="65"/>
  <c r="X95" i="65"/>
  <c r="AG95" i="65"/>
  <c r="W95" i="65"/>
  <c r="AB110" i="65"/>
  <c r="AF126" i="65"/>
  <c r="AB103" i="65"/>
  <c r="AE103" i="65"/>
  <c r="AB119" i="65"/>
  <c r="AE119" i="65"/>
  <c r="AA135" i="65"/>
  <c r="AB169" i="65"/>
  <c r="AB155" i="65"/>
  <c r="AE155" i="65"/>
  <c r="AA175" i="65"/>
  <c r="AM151" i="65"/>
  <c r="W151" i="65"/>
  <c r="AA61" i="21"/>
  <c r="AH61" i="21"/>
  <c r="AN61" i="21"/>
  <c r="Z16" i="65"/>
  <c r="AG30" i="65"/>
  <c r="AD62" i="65"/>
  <c r="AM62" i="65"/>
  <c r="AC62" i="65"/>
  <c r="AG34" i="65"/>
  <c r="AG69" i="65"/>
  <c r="AL99" i="65"/>
  <c r="Y99" i="65"/>
  <c r="AF116" i="65"/>
  <c r="AM116" i="65"/>
  <c r="AC116" i="65"/>
  <c r="AL107" i="65"/>
  <c r="Y107" i="65"/>
  <c r="AL171" i="65"/>
  <c r="Y171" i="65"/>
  <c r="AL167" i="65"/>
  <c r="Y167" i="65"/>
  <c r="AJ29" i="19"/>
  <c r="AA29" i="19"/>
  <c r="AD80" i="21"/>
  <c r="AJ80" i="21"/>
  <c r="AD39" i="19"/>
  <c r="AK39" i="19"/>
  <c r="AJ18" i="19"/>
  <c r="AL18" i="19"/>
  <c r="AN125" i="21"/>
  <c r="AA125" i="21"/>
  <c r="X82" i="21"/>
  <c r="AO82" i="21"/>
  <c r="AN27" i="65"/>
  <c r="X27" i="65"/>
  <c r="AA27" i="65"/>
  <c r="AF44" i="65"/>
  <c r="AG55" i="65"/>
  <c r="W55" i="65"/>
  <c r="AN55" i="65"/>
  <c r="AD55" i="65"/>
  <c r="AF66" i="65"/>
  <c r="AF71" i="65"/>
  <c r="AI78" i="65"/>
  <c r="AA78" i="65"/>
  <c r="AN78" i="65"/>
  <c r="AD78" i="65"/>
  <c r="AF97" i="65"/>
  <c r="AF117" i="65"/>
  <c r="AF118" i="65"/>
  <c r="AF145" i="65"/>
  <c r="AK154" i="65"/>
  <c r="AO154" i="65"/>
  <c r="AN154" i="65"/>
  <c r="AD154" i="65"/>
  <c r="AB163" i="65"/>
  <c r="AE163" i="65"/>
  <c r="AI141" i="65"/>
  <c r="AL141" i="65"/>
  <c r="AG77" i="21"/>
  <c r="W77" i="21"/>
  <c r="AE44" i="19"/>
  <c r="AN44" i="19"/>
  <c r="W102" i="21"/>
  <c r="Z102" i="21"/>
  <c r="W166" i="21"/>
  <c r="Z166" i="21"/>
  <c r="AM135" i="21"/>
  <c r="AC135" i="21"/>
  <c r="AN12" i="65"/>
  <c r="X12" i="65"/>
  <c r="AA12" i="65"/>
  <c r="AF32" i="65"/>
  <c r="AM59" i="65"/>
  <c r="AC59" i="65"/>
  <c r="AN59" i="65"/>
  <c r="AD59" i="65"/>
  <c r="AL70" i="65"/>
  <c r="AB52" i="65"/>
  <c r="AE52" i="65"/>
  <c r="AN56" i="65"/>
  <c r="X56" i="65"/>
  <c r="AA56" i="65"/>
  <c r="AF72" i="65"/>
  <c r="AB61" i="65"/>
  <c r="AE61" i="65"/>
  <c r="AI85" i="65"/>
  <c r="AA85" i="65"/>
  <c r="AN85" i="65"/>
  <c r="AD85" i="65"/>
  <c r="AI98" i="65"/>
  <c r="AA98" i="65"/>
  <c r="AN98" i="65"/>
  <c r="AD98" i="65"/>
  <c r="AN91" i="65"/>
  <c r="X91" i="65"/>
  <c r="AA91" i="65"/>
  <c r="Z124" i="65"/>
  <c r="AI121" i="65"/>
  <c r="AA121" i="65"/>
  <c r="AN121" i="65"/>
  <c r="AD121" i="65"/>
  <c r="AI122" i="65"/>
  <c r="AA122" i="65"/>
  <c r="AN122" i="65"/>
  <c r="AD122" i="65"/>
  <c r="AC138" i="65"/>
  <c r="AB115" i="65"/>
  <c r="AE115" i="65"/>
  <c r="AN131" i="65"/>
  <c r="X131" i="65"/>
  <c r="AA131" i="65"/>
  <c r="AH168" i="65"/>
  <c r="AF165" i="65"/>
  <c r="AF158" i="65"/>
  <c r="AG177" i="65"/>
  <c r="W177" i="65"/>
  <c r="AN177" i="65"/>
  <c r="AD177" i="65"/>
  <c r="AH36" i="19"/>
  <c r="AN36" i="19"/>
  <c r="X97" i="21"/>
  <c r="AA97" i="21"/>
  <c r="AO26" i="19"/>
  <c r="AH26" i="19"/>
  <c r="AD176" i="21"/>
  <c r="AJ176" i="21"/>
  <c r="AJ62" i="21"/>
  <c r="AO62" i="21"/>
  <c r="AK32" i="19"/>
  <c r="AF32" i="19"/>
  <c r="W111" i="21"/>
  <c r="Y111" i="21"/>
  <c r="AC86" i="21"/>
  <c r="AC68" i="21"/>
  <c r="AI68" i="21"/>
  <c r="W68" i="21"/>
  <c r="AH68" i="21"/>
  <c r="AF37" i="19"/>
  <c r="AL37" i="19"/>
  <c r="Y37" i="19"/>
  <c r="AO37" i="19"/>
  <c r="Y49" i="19"/>
  <c r="AJ27" i="19"/>
  <c r="AB27" i="19"/>
  <c r="X27" i="19"/>
  <c r="AN27" i="19"/>
  <c r="X152" i="21"/>
  <c r="AA152" i="21"/>
  <c r="AB152" i="21"/>
  <c r="AI152" i="21"/>
  <c r="AL2" i="65"/>
  <c r="AB2" i="65"/>
  <c r="AI2" i="65"/>
  <c r="AF23" i="65"/>
  <c r="AO23" i="65"/>
  <c r="AE23" i="65"/>
  <c r="AN17" i="65"/>
  <c r="X17" i="65"/>
  <c r="AC28" i="65"/>
  <c r="AA26" i="65"/>
  <c r="W26" i="65"/>
  <c r="AF26" i="65"/>
  <c r="X36" i="65"/>
  <c r="AB37" i="65"/>
  <c r="X47" i="65"/>
  <c r="AJ48" i="65"/>
  <c r="X48" i="65"/>
  <c r="AG48" i="65"/>
  <c r="W48" i="65"/>
  <c r="AF74" i="65"/>
  <c r="AB74" i="65"/>
  <c r="AI74" i="65"/>
  <c r="Y74" i="65"/>
  <c r="AI63" i="65"/>
  <c r="W63" i="65"/>
  <c r="AF63" i="65"/>
  <c r="AL65" i="65"/>
  <c r="AB65" i="65"/>
  <c r="AI65" i="65"/>
  <c r="Y65" i="65"/>
  <c r="AF80" i="65"/>
  <c r="AO80" i="65"/>
  <c r="AE80" i="65"/>
  <c r="AB89" i="65"/>
  <c r="AF86" i="65"/>
  <c r="AF95" i="65"/>
  <c r="AO95" i="65"/>
  <c r="AE95" i="65"/>
  <c r="AF109" i="65"/>
  <c r="X110" i="65"/>
  <c r="AB126" i="65"/>
  <c r="X103" i="65"/>
  <c r="AA103" i="65"/>
  <c r="AL119" i="65"/>
  <c r="X119" i="65"/>
  <c r="AA119" i="65"/>
  <c r="AJ135" i="65"/>
  <c r="AM135" i="65"/>
  <c r="W135" i="65"/>
  <c r="AB153" i="65"/>
  <c r="AK169" i="65"/>
  <c r="AC169" i="65"/>
  <c r="AN169" i="65"/>
  <c r="X169" i="65"/>
  <c r="AJ146" i="65"/>
  <c r="AF162" i="65"/>
  <c r="AN155" i="65"/>
  <c r="X155" i="65"/>
  <c r="AA155" i="65"/>
  <c r="AM175" i="65"/>
  <c r="W175" i="65"/>
  <c r="AI151" i="65"/>
  <c r="AE57" i="21"/>
  <c r="X142" i="19"/>
  <c r="AL52" i="21"/>
  <c r="W52" i="21"/>
  <c r="X52" i="21"/>
  <c r="Y52" i="21"/>
  <c r="AC70" i="19"/>
  <c r="AE70" i="19"/>
  <c r="AJ70" i="19"/>
  <c r="AM94" i="19"/>
  <c r="AD94" i="19"/>
  <c r="AG106" i="19"/>
  <c r="X106" i="19"/>
  <c r="AF142" i="19"/>
  <c r="AN142" i="19"/>
  <c r="X144" i="19"/>
  <c r="AD97" i="19"/>
  <c r="W22" i="21"/>
  <c r="AI22" i="21"/>
  <c r="AE90" i="19"/>
  <c r="AL90" i="19"/>
  <c r="AF133" i="19"/>
  <c r="W133" i="19"/>
  <c r="AK7" i="21"/>
  <c r="AF7" i="21"/>
  <c r="AI7" i="21"/>
  <c r="AL86" i="19"/>
  <c r="AD105" i="19"/>
  <c r="AI105" i="19"/>
  <c r="AO105" i="19"/>
  <c r="AG158" i="19"/>
  <c r="AO158" i="19"/>
  <c r="AL158" i="19"/>
  <c r="X19" i="21"/>
  <c r="AL19" i="21"/>
  <c r="AD19" i="21"/>
  <c r="W19" i="21"/>
  <c r="AM19" i="21"/>
  <c r="Y51" i="21"/>
  <c r="AC51" i="21"/>
  <c r="X51" i="21"/>
  <c r="AI51" i="21"/>
  <c r="AD51" i="21"/>
  <c r="AN83" i="19"/>
  <c r="AD83" i="19"/>
  <c r="X83" i="19"/>
  <c r="AO83" i="19"/>
  <c r="W83" i="19"/>
  <c r="AN115" i="19"/>
  <c r="AD115" i="19"/>
  <c r="AO115" i="19"/>
  <c r="AG115" i="19"/>
  <c r="AA115" i="19"/>
  <c r="AB147" i="19"/>
  <c r="X147" i="19"/>
  <c r="AO147" i="19"/>
  <c r="W147" i="19"/>
  <c r="AE147" i="19"/>
  <c r="AI77" i="19"/>
  <c r="AN77" i="19"/>
  <c r="AJ77" i="19"/>
  <c r="AF109" i="19"/>
  <c r="AH109" i="19"/>
  <c r="AA109" i="19"/>
  <c r="W109" i="19"/>
  <c r="AO109" i="19"/>
  <c r="W47" i="21"/>
  <c r="AN47" i="21"/>
  <c r="AB47" i="21"/>
  <c r="Z47" i="21"/>
  <c r="AA47" i="21"/>
  <c r="Z79" i="19"/>
  <c r="AH79" i="19"/>
  <c r="Y79" i="19"/>
  <c r="X79" i="19"/>
  <c r="W79" i="19"/>
  <c r="Z111" i="19"/>
  <c r="AH111" i="19"/>
  <c r="AC111" i="19"/>
  <c r="W111" i="19"/>
  <c r="AG111" i="19"/>
  <c r="W143" i="19"/>
  <c r="AM143" i="19"/>
  <c r="AO143" i="19"/>
  <c r="AD143" i="19"/>
  <c r="AI143" i="19"/>
  <c r="AK175" i="19"/>
  <c r="AL175" i="19"/>
  <c r="AC175" i="19"/>
  <c r="AD175" i="19"/>
  <c r="AA175" i="19"/>
  <c r="AB32" i="21"/>
  <c r="AF32" i="21"/>
  <c r="AO32" i="21"/>
  <c r="AC32" i="21"/>
  <c r="Z32" i="21"/>
  <c r="X161" i="19"/>
  <c r="AD161" i="19"/>
  <c r="AM161" i="19"/>
  <c r="AK174" i="19"/>
  <c r="AJ174" i="19"/>
  <c r="AI174" i="19"/>
  <c r="Z174" i="19"/>
  <c r="AH174" i="19"/>
  <c r="AA121" i="19"/>
  <c r="W121" i="19"/>
  <c r="AL121" i="19"/>
  <c r="AH121" i="19"/>
  <c r="Y121" i="19"/>
  <c r="AG121" i="19"/>
  <c r="Y53" i="19"/>
  <c r="AG53" i="19"/>
  <c r="W53" i="19"/>
  <c r="AF53" i="19"/>
  <c r="AK53" i="19"/>
  <c r="AB87" i="19"/>
  <c r="AJ87" i="19"/>
  <c r="W87" i="19"/>
  <c r="AC87" i="19"/>
  <c r="AF166" i="19"/>
  <c r="AN166" i="19"/>
  <c r="W166" i="19"/>
  <c r="AO166" i="19"/>
  <c r="X166" i="19"/>
  <c r="X81" i="19"/>
  <c r="W81" i="19"/>
  <c r="AL81" i="19"/>
  <c r="AG81" i="19"/>
  <c r="AO81" i="19"/>
  <c r="AN130" i="19"/>
  <c r="AJ130" i="19"/>
  <c r="AE130" i="19"/>
  <c r="AB130" i="19"/>
  <c r="AL130" i="19"/>
  <c r="AH50" i="21"/>
  <c r="AF50" i="21"/>
  <c r="AE50" i="21"/>
  <c r="AM50" i="21"/>
  <c r="AB50" i="21"/>
  <c r="AO10" i="65"/>
  <c r="AG10" i="65"/>
  <c r="Y10" i="65"/>
  <c r="AL10" i="65"/>
  <c r="AD10" i="65"/>
  <c r="AI11" i="65"/>
  <c r="Y11" i="65"/>
  <c r="AK11" i="65"/>
  <c r="AL11" i="65"/>
  <c r="AD11" i="65"/>
  <c r="AI16" i="65"/>
  <c r="AN16" i="65"/>
  <c r="AF16" i="65"/>
  <c r="AC16" i="65"/>
  <c r="AK21" i="65"/>
  <c r="AO21" i="65"/>
  <c r="AE21" i="65"/>
  <c r="AL21" i="65"/>
  <c r="AD21" i="65"/>
  <c r="AH22" i="65"/>
  <c r="Z22" i="65"/>
  <c r="AK22" i="65"/>
  <c r="AC22" i="65"/>
  <c r="AO40" i="65"/>
  <c r="AG40" i="65"/>
  <c r="Y40" i="65"/>
  <c r="AL40" i="65"/>
  <c r="AD40" i="65"/>
  <c r="AC41" i="65"/>
  <c r="AO41" i="65"/>
  <c r="AE41" i="65"/>
  <c r="AL41" i="65"/>
  <c r="AD41" i="65"/>
  <c r="AO54" i="65"/>
  <c r="AG54" i="65"/>
  <c r="Y54" i="65"/>
  <c r="AL54" i="65"/>
  <c r="AD54" i="65"/>
  <c r="AC51" i="65"/>
  <c r="AO51" i="65"/>
  <c r="AE51" i="65"/>
  <c r="AL51" i="65"/>
  <c r="AD51" i="65"/>
  <c r="AH34" i="65"/>
  <c r="Z34" i="65"/>
  <c r="AK34" i="65"/>
  <c r="AC34" i="65"/>
  <c r="AO67" i="65"/>
  <c r="AG67" i="65"/>
  <c r="Y67" i="65"/>
  <c r="AL67" i="65"/>
  <c r="AD67" i="65"/>
  <c r="AM64" i="65"/>
  <c r="AC64" i="65"/>
  <c r="AG64" i="65"/>
  <c r="AL64" i="65"/>
  <c r="AD64" i="65"/>
  <c r="AH69" i="65"/>
  <c r="Z69" i="65"/>
  <c r="AK69" i="65"/>
  <c r="AC69" i="65"/>
  <c r="AO79" i="65"/>
  <c r="AG79" i="65"/>
  <c r="Y79" i="65"/>
  <c r="AL79" i="65"/>
  <c r="AD79" i="65"/>
  <c r="AO93" i="65"/>
  <c r="AG93" i="65"/>
  <c r="Y93" i="65"/>
  <c r="AL93" i="65"/>
  <c r="AD93" i="65"/>
  <c r="AO90" i="65"/>
  <c r="AG90" i="65"/>
  <c r="Y90" i="65"/>
  <c r="AL90" i="65"/>
  <c r="AD90" i="65"/>
  <c r="AO106" i="65"/>
  <c r="AG106" i="65"/>
  <c r="Y106" i="65"/>
  <c r="AL106" i="65"/>
  <c r="AD106" i="65"/>
  <c r="AH99" i="65"/>
  <c r="Z99" i="65"/>
  <c r="AK99" i="65"/>
  <c r="AC99" i="65"/>
  <c r="AO113" i="65"/>
  <c r="AG113" i="65"/>
  <c r="Y113" i="65"/>
  <c r="AL113" i="65"/>
  <c r="AD113" i="65"/>
  <c r="AO129" i="65"/>
  <c r="AG129" i="65"/>
  <c r="Y129" i="65"/>
  <c r="AL129" i="65"/>
  <c r="AD129" i="65"/>
  <c r="AO114" i="65"/>
  <c r="AG114" i="65"/>
  <c r="Y114" i="65"/>
  <c r="AL114" i="65"/>
  <c r="AD114" i="65"/>
  <c r="AO130" i="65"/>
  <c r="AG130" i="65"/>
  <c r="Y130" i="65"/>
  <c r="AL130" i="65"/>
  <c r="AD130" i="65"/>
  <c r="AH107" i="65"/>
  <c r="Z107" i="65"/>
  <c r="AK107" i="65"/>
  <c r="AC107" i="65"/>
  <c r="AH123" i="65"/>
  <c r="Z123" i="65"/>
  <c r="AK123" i="65"/>
  <c r="AC123" i="65"/>
  <c r="AO157" i="65"/>
  <c r="AG157" i="65"/>
  <c r="Y157" i="65"/>
  <c r="AL157" i="65"/>
  <c r="AD157" i="65"/>
  <c r="AO173" i="65"/>
  <c r="AG173" i="65"/>
  <c r="Y173" i="65"/>
  <c r="AL173" i="65"/>
  <c r="AD173" i="65"/>
  <c r="AO150" i="65"/>
  <c r="AE150" i="65"/>
  <c r="AI150" i="65"/>
  <c r="AL150" i="65"/>
  <c r="AD150" i="65"/>
  <c r="AG166" i="65"/>
  <c r="AE166" i="65"/>
  <c r="AI166" i="65"/>
  <c r="AL166" i="65"/>
  <c r="AD166" i="65"/>
  <c r="AH171" i="65"/>
  <c r="Z171" i="65"/>
  <c r="AK171" i="65"/>
  <c r="AC171" i="65"/>
  <c r="AH147" i="65"/>
  <c r="Z147" i="65"/>
  <c r="AK147" i="65"/>
  <c r="AC147" i="65"/>
  <c r="AH167" i="65"/>
  <c r="Z167" i="65"/>
  <c r="AK167" i="65"/>
  <c r="AC167" i="65"/>
  <c r="AO145" i="21"/>
  <c r="AN145" i="21"/>
  <c r="AK145" i="21"/>
  <c r="AI145" i="21"/>
  <c r="W145" i="21"/>
  <c r="AB117" i="21"/>
  <c r="W117" i="21"/>
  <c r="AO117" i="21"/>
  <c r="AE117" i="21"/>
  <c r="AL117" i="21"/>
  <c r="AF109" i="21"/>
  <c r="AD109" i="21"/>
  <c r="AG109" i="21"/>
  <c r="AI109" i="21"/>
  <c r="W109" i="21"/>
  <c r="AF11" i="19"/>
  <c r="AM11" i="19"/>
  <c r="X11" i="19"/>
  <c r="AG11" i="19"/>
  <c r="Z11" i="19"/>
  <c r="AD75" i="21"/>
  <c r="AL75" i="21"/>
  <c r="AA75" i="21"/>
  <c r="AG75" i="21"/>
  <c r="AN75" i="21"/>
  <c r="AM52" i="19"/>
  <c r="AH52" i="19"/>
  <c r="X52" i="19"/>
  <c r="AJ52" i="19"/>
  <c r="AD52" i="19"/>
  <c r="AJ87" i="21"/>
  <c r="AM87" i="21"/>
  <c r="AK87" i="21"/>
  <c r="Y87" i="21"/>
  <c r="AF87" i="21"/>
  <c r="AC165" i="21"/>
  <c r="AF165" i="21"/>
  <c r="AI165" i="21"/>
  <c r="W165" i="21"/>
  <c r="AD165" i="21"/>
  <c r="Z45" i="19"/>
  <c r="Y45" i="19"/>
  <c r="AA45" i="19"/>
  <c r="AI45" i="19"/>
  <c r="AG45" i="19"/>
  <c r="AF127" i="21"/>
  <c r="AH127" i="21"/>
  <c r="AE127" i="21"/>
  <c r="AK127" i="21"/>
  <c r="Y127" i="21"/>
  <c r="AK38" i="19"/>
  <c r="AI38" i="19"/>
  <c r="AD38" i="19"/>
  <c r="Y38" i="19"/>
  <c r="AO38" i="19"/>
  <c r="Z31" i="65"/>
  <c r="AL31" i="65"/>
  <c r="AO31" i="65"/>
  <c r="AG31" i="65"/>
  <c r="Y31" i="65"/>
  <c r="Z57" i="65"/>
  <c r="AL57" i="65"/>
  <c r="AO57" i="65"/>
  <c r="AG57" i="65"/>
  <c r="Y57" i="65"/>
  <c r="AD66" i="65"/>
  <c r="Z66" i="65"/>
  <c r="AO66" i="65"/>
  <c r="AG66" i="65"/>
  <c r="Y66" i="65"/>
  <c r="AO46" i="65"/>
  <c r="AA46" i="65"/>
  <c r="AL46" i="65"/>
  <c r="AJ46" i="65"/>
  <c r="AB46" i="65"/>
  <c r="AL88" i="65"/>
  <c r="AD88" i="65"/>
  <c r="AO88" i="65"/>
  <c r="AG88" i="65"/>
  <c r="Y88" i="65"/>
  <c r="AJ104" i="65"/>
  <c r="AM104" i="65"/>
  <c r="W104" i="65"/>
  <c r="Z104" i="65"/>
  <c r="AC104" i="65"/>
  <c r="AL120" i="65"/>
  <c r="AD120" i="65"/>
  <c r="AO120" i="65"/>
  <c r="AG120" i="65"/>
  <c r="Y120" i="65"/>
  <c r="X136" i="65"/>
  <c r="AJ136" i="65"/>
  <c r="AO136" i="65"/>
  <c r="AG136" i="65"/>
  <c r="Y136" i="65"/>
  <c r="Z148" i="65"/>
  <c r="AL148" i="65"/>
  <c r="AO148" i="65"/>
  <c r="AG148" i="65"/>
  <c r="Y148" i="65"/>
  <c r="Z164" i="65"/>
  <c r="AL164" i="65"/>
  <c r="AO164" i="65"/>
  <c r="AG164" i="65"/>
  <c r="Y164" i="65"/>
  <c r="AH141" i="65"/>
  <c r="Z141" i="65"/>
  <c r="AN66" i="21"/>
  <c r="X66" i="21"/>
  <c r="AL66" i="21"/>
  <c r="Z66" i="21"/>
  <c r="AG66" i="21"/>
  <c r="AD21" i="19"/>
  <c r="AG21" i="19"/>
  <c r="AC21" i="19"/>
  <c r="AA21" i="19"/>
  <c r="AM21" i="19"/>
  <c r="AN105" i="21"/>
  <c r="AC105" i="21"/>
  <c r="AI105" i="21"/>
  <c r="W105" i="21"/>
  <c r="AD105" i="21"/>
  <c r="AC132" i="21"/>
  <c r="AO132" i="21"/>
  <c r="AL132" i="21"/>
  <c r="AJ132" i="21"/>
  <c r="X132" i="21"/>
  <c r="AA162" i="21"/>
  <c r="AI162" i="21"/>
  <c r="AF162" i="21"/>
  <c r="AH162" i="21"/>
  <c r="AO162" i="21"/>
  <c r="AE100" i="21"/>
  <c r="AO100" i="21"/>
  <c r="AL100" i="21"/>
  <c r="AJ100" i="21"/>
  <c r="X100" i="21"/>
  <c r="AA24" i="19"/>
  <c r="AO24" i="19"/>
  <c r="AI24" i="19"/>
  <c r="AF24" i="19"/>
  <c r="Z24" i="19"/>
  <c r="AM96" i="21"/>
  <c r="AC96" i="21"/>
  <c r="AN96" i="21"/>
  <c r="AB96" i="21"/>
  <c r="AI96" i="21"/>
  <c r="AB41" i="19"/>
  <c r="Y41" i="19"/>
  <c r="AO41" i="19"/>
  <c r="AE41" i="19"/>
  <c r="Z41" i="19"/>
  <c r="AM5" i="19"/>
  <c r="AC5" i="19"/>
  <c r="AL5" i="19"/>
  <c r="AE5" i="19"/>
  <c r="X5" i="19"/>
  <c r="AJ7" i="19"/>
  <c r="AB7" i="19"/>
  <c r="AC7" i="19"/>
  <c r="AO7" i="19"/>
  <c r="AH7" i="19"/>
  <c r="AC3" i="65"/>
  <c r="AG3" i="65"/>
  <c r="Z3" i="65"/>
  <c r="Y3" i="65"/>
  <c r="AA3" i="65"/>
  <c r="AJ6" i="65"/>
  <c r="Z6" i="65"/>
  <c r="AD6" i="65"/>
  <c r="AI6" i="65"/>
  <c r="AA6" i="65"/>
  <c r="AL19" i="65"/>
  <c r="Z19" i="65"/>
  <c r="AO19" i="65"/>
  <c r="AG19" i="65"/>
  <c r="Y19" i="65"/>
  <c r="AD24" i="65"/>
  <c r="Z24" i="65"/>
  <c r="AO24" i="65"/>
  <c r="AG24" i="65"/>
  <c r="Y24" i="65"/>
  <c r="AN35" i="65"/>
  <c r="AJ35" i="65"/>
  <c r="AO35" i="65"/>
  <c r="AG35" i="65"/>
  <c r="Y35" i="65"/>
  <c r="AB70" i="65"/>
  <c r="AF70" i="65"/>
  <c r="AO70" i="65"/>
  <c r="AG70" i="65"/>
  <c r="Y70" i="65"/>
  <c r="AL92" i="65"/>
  <c r="AD92" i="65"/>
  <c r="AO92" i="65"/>
  <c r="AG92" i="65"/>
  <c r="Y92" i="65"/>
  <c r="AL108" i="65"/>
  <c r="AD108" i="65"/>
  <c r="AO108" i="65"/>
  <c r="AG108" i="65"/>
  <c r="Y108" i="65"/>
  <c r="AL124" i="65"/>
  <c r="AD124" i="65"/>
  <c r="AO124" i="65"/>
  <c r="AG124" i="65"/>
  <c r="Y124" i="65"/>
  <c r="AC140" i="65"/>
  <c r="AN140" i="65"/>
  <c r="X140" i="65"/>
  <c r="AA140" i="65"/>
  <c r="AD140" i="65"/>
  <c r="AL138" i="65"/>
  <c r="AK138" i="65"/>
  <c r="AN138" i="65"/>
  <c r="X138" i="65"/>
  <c r="AA138" i="65"/>
  <c r="X152" i="65"/>
  <c r="AJ152" i="65"/>
  <c r="AO152" i="65"/>
  <c r="AG152" i="65"/>
  <c r="Y152" i="65"/>
  <c r="AN168" i="65"/>
  <c r="AJ168" i="65"/>
  <c r="AO168" i="65"/>
  <c r="AG168" i="65"/>
  <c r="Y168" i="65"/>
  <c r="AO168" i="21"/>
  <c r="AH168" i="21"/>
  <c r="AJ168" i="21"/>
  <c r="X168" i="21"/>
  <c r="AE168" i="21"/>
  <c r="AO6" i="19"/>
  <c r="AN6" i="19"/>
  <c r="AG6" i="19"/>
  <c r="AH6" i="19"/>
  <c r="AA6" i="19"/>
  <c r="AK13" i="19"/>
  <c r="AC13" i="19"/>
  <c r="AL13" i="19"/>
  <c r="AE13" i="19"/>
  <c r="X13" i="19"/>
  <c r="AB144" i="21"/>
  <c r="AD144" i="21"/>
  <c r="AH144" i="21"/>
  <c r="AJ144" i="21"/>
  <c r="X144" i="21"/>
  <c r="AC103" i="21"/>
  <c r="AH103" i="21"/>
  <c r="AE103" i="21"/>
  <c r="AK103" i="21"/>
  <c r="Y103" i="21"/>
  <c r="AG20" i="19"/>
  <c r="AM20" i="19"/>
  <c r="AI20" i="19"/>
  <c r="AB20" i="19"/>
  <c r="AN20" i="19"/>
  <c r="W154" i="21"/>
  <c r="AI154" i="21"/>
  <c r="AN154" i="21"/>
  <c r="AH154" i="21"/>
  <c r="AO154" i="21"/>
  <c r="AA163" i="21"/>
  <c r="AD163" i="21"/>
  <c r="AO163" i="21"/>
  <c r="AC163" i="21"/>
  <c r="AJ163" i="21"/>
  <c r="AN67" i="21"/>
  <c r="AI67" i="21"/>
  <c r="AJ67" i="21"/>
  <c r="Y67" i="21"/>
  <c r="AF67" i="21"/>
  <c r="AF124" i="21"/>
  <c r="AL124" i="21"/>
  <c r="AJ124" i="21"/>
  <c r="X124" i="21"/>
  <c r="AE124" i="21"/>
  <c r="AH174" i="21"/>
  <c r="W174" i="21"/>
  <c r="AL174" i="21"/>
  <c r="Z174" i="21"/>
  <c r="AG174" i="21"/>
  <c r="AO55" i="21"/>
  <c r="Z55" i="21"/>
  <c r="AM55" i="21"/>
  <c r="AG55" i="21"/>
  <c r="AN55" i="21"/>
  <c r="AN12" i="19"/>
  <c r="Z12" i="19"/>
  <c r="AI12" i="19"/>
  <c r="AF12" i="19"/>
  <c r="Y12" i="19"/>
  <c r="AO86" i="21"/>
  <c r="AE86" i="21"/>
  <c r="AB86" i="21"/>
  <c r="AD86" i="21"/>
  <c r="AK86" i="21"/>
  <c r="AI60" i="21"/>
  <c r="AL60" i="21"/>
  <c r="AJ60" i="21"/>
  <c r="X60" i="21"/>
  <c r="AE60" i="21"/>
  <c r="AD49" i="19"/>
  <c r="AG49" i="19"/>
  <c r="AA49" i="19"/>
  <c r="AM49" i="19"/>
  <c r="AH49" i="19"/>
  <c r="AC63" i="21"/>
  <c r="AH63" i="21"/>
  <c r="AM63" i="21"/>
  <c r="AK63" i="21"/>
  <c r="Y63" i="21"/>
  <c r="Z13" i="65"/>
  <c r="AL13" i="65"/>
  <c r="AO13" i="65"/>
  <c r="AG13" i="65"/>
  <c r="Y13" i="65"/>
  <c r="AB9" i="65"/>
  <c r="AF9" i="65"/>
  <c r="W9" i="65"/>
  <c r="AI9" i="65"/>
  <c r="AA9" i="65"/>
  <c r="AB28" i="65"/>
  <c r="AF28" i="65"/>
  <c r="AO28" i="65"/>
  <c r="AG28" i="65"/>
  <c r="Y28" i="65"/>
  <c r="AD39" i="65"/>
  <c r="Z39" i="65"/>
  <c r="AO39" i="65"/>
  <c r="AG39" i="65"/>
  <c r="Y39" i="65"/>
  <c r="AD49" i="65"/>
  <c r="Z49" i="65"/>
  <c r="AO49" i="65"/>
  <c r="AG49" i="65"/>
  <c r="Y49" i="65"/>
  <c r="AL77" i="65"/>
  <c r="AD77" i="65"/>
  <c r="AO77" i="65"/>
  <c r="AG77" i="65"/>
  <c r="Y77" i="65"/>
  <c r="AL96" i="65"/>
  <c r="AD96" i="65"/>
  <c r="AO96" i="65"/>
  <c r="AG96" i="65"/>
  <c r="Y96" i="65"/>
  <c r="AK102" i="65"/>
  <c r="AN102" i="65"/>
  <c r="X102" i="65"/>
  <c r="AA102" i="65"/>
  <c r="AD102" i="65"/>
  <c r="AD112" i="65"/>
  <c r="AO112" i="65"/>
  <c r="AG112" i="65"/>
  <c r="Y112" i="65"/>
  <c r="AG128" i="65"/>
  <c r="Y128" i="65"/>
  <c r="Y156" i="65"/>
  <c r="Y172" i="65"/>
  <c r="AN70" i="19"/>
  <c r="Y90" i="19"/>
  <c r="AO52" i="21"/>
  <c r="AG52" i="21"/>
  <c r="AL61" i="19"/>
  <c r="AN61" i="19"/>
  <c r="AJ61" i="19"/>
  <c r="AA70" i="19"/>
  <c r="Z70" i="19"/>
  <c r="AH94" i="19"/>
  <c r="AG94" i="19"/>
  <c r="Z94" i="19"/>
  <c r="Y106" i="19"/>
  <c r="AA106" i="19"/>
  <c r="AF106" i="19"/>
  <c r="AG142" i="19"/>
  <c r="AC142" i="19"/>
  <c r="AH142" i="19"/>
  <c r="W97" i="19"/>
  <c r="AL97" i="19"/>
  <c r="AJ154" i="19"/>
  <c r="AA57" i="19"/>
  <c r="W57" i="19"/>
  <c r="AL57" i="19"/>
  <c r="AH57" i="19"/>
  <c r="AE22" i="21"/>
  <c r="AD22" i="21"/>
  <c r="X22" i="21"/>
  <c r="W90" i="19"/>
  <c r="AB90" i="19"/>
  <c r="AD90" i="19"/>
  <c r="X133" i="19"/>
  <c r="AA133" i="19"/>
  <c r="AG7" i="21"/>
  <c r="Y7" i="21"/>
  <c r="Z7" i="21"/>
  <c r="AC86" i="19"/>
  <c r="AA86" i="19"/>
  <c r="AE86" i="19"/>
  <c r="AN86" i="19"/>
  <c r="AJ86" i="19"/>
  <c r="AM105" i="19"/>
  <c r="AE105" i="19"/>
  <c r="AD158" i="19"/>
  <c r="W158" i="19"/>
  <c r="AJ3" i="21"/>
  <c r="AN3" i="21"/>
  <c r="AB3" i="21"/>
  <c r="AL3" i="21"/>
  <c r="AC35" i="21"/>
  <c r="Z35" i="21"/>
  <c r="AK35" i="21"/>
  <c r="AH35" i="21"/>
  <c r="AN67" i="19"/>
  <c r="AF67" i="19"/>
  <c r="AM67" i="19"/>
  <c r="AC67" i="19"/>
  <c r="AE67" i="19"/>
  <c r="AL99" i="19"/>
  <c r="AF99" i="19"/>
  <c r="AI99" i="19"/>
  <c r="AA99" i="19"/>
  <c r="AG99" i="19"/>
  <c r="Z131" i="19"/>
  <c r="AN131" i="19"/>
  <c r="AJ131" i="19"/>
  <c r="AK131" i="19"/>
  <c r="AE131" i="19"/>
  <c r="Z163" i="19"/>
  <c r="AN163" i="19"/>
  <c r="AJ163" i="19"/>
  <c r="AD163" i="19"/>
  <c r="AC163" i="19"/>
  <c r="AI52" i="21"/>
  <c r="AM52" i="21"/>
  <c r="AN52" i="21"/>
  <c r="Z52" i="21"/>
  <c r="AN84" i="19"/>
  <c r="AG84" i="19"/>
  <c r="AF84" i="19"/>
  <c r="AB84" i="19"/>
  <c r="AG116" i="19"/>
  <c r="AF116" i="19"/>
  <c r="AB116" i="19"/>
  <c r="X116" i="19"/>
  <c r="AH116" i="19"/>
  <c r="Z116" i="19"/>
  <c r="AB61" i="19"/>
  <c r="X61" i="19"/>
  <c r="AM61" i="19"/>
  <c r="AC61" i="19"/>
  <c r="AG61" i="19"/>
  <c r="AK61" i="19"/>
  <c r="AL93" i="19"/>
  <c r="AN93" i="19"/>
  <c r="AJ93" i="19"/>
  <c r="AK93" i="19"/>
  <c r="AI125" i="19"/>
  <c r="AH125" i="19"/>
  <c r="AA125" i="19"/>
  <c r="W125" i="19"/>
  <c r="AG125" i="19"/>
  <c r="W70" i="19"/>
  <c r="Y70" i="19"/>
  <c r="AF70" i="19"/>
  <c r="AO94" i="19"/>
  <c r="AI94" i="19"/>
  <c r="X94" i="19"/>
  <c r="AL94" i="19"/>
  <c r="AJ94" i="19"/>
  <c r="AO106" i="19"/>
  <c r="W106" i="19"/>
  <c r="Z106" i="19"/>
  <c r="AJ106" i="19"/>
  <c r="AL106" i="19"/>
  <c r="AK142" i="19"/>
  <c r="AJ142" i="19"/>
  <c r="AI142" i="19"/>
  <c r="AL142" i="19"/>
  <c r="Z142" i="19"/>
  <c r="AC31" i="21"/>
  <c r="AE31" i="21"/>
  <c r="W31" i="21"/>
  <c r="AN63" i="19"/>
  <c r="AH63" i="19"/>
  <c r="X63" i="19"/>
  <c r="AK63" i="19"/>
  <c r="Y63" i="19"/>
  <c r="AN95" i="19"/>
  <c r="AD95" i="19"/>
  <c r="AL95" i="19"/>
  <c r="AG95" i="19"/>
  <c r="AE95" i="19"/>
  <c r="AK127" i="19"/>
  <c r="AD127" i="19"/>
  <c r="AC127" i="19"/>
  <c r="AL127" i="19"/>
  <c r="AJ127" i="19"/>
  <c r="AD159" i="19"/>
  <c r="AE159" i="19"/>
  <c r="AC159" i="19"/>
  <c r="AL159" i="19"/>
  <c r="AH159" i="19"/>
  <c r="AE16" i="21"/>
  <c r="AF16" i="21"/>
  <c r="AJ16" i="21"/>
  <c r="Z16" i="21"/>
  <c r="Y16" i="21"/>
  <c r="AE48" i="21"/>
  <c r="AG48" i="21"/>
  <c r="AJ48" i="21"/>
  <c r="AN48" i="21"/>
  <c r="AD48" i="21"/>
  <c r="AF80" i="19"/>
  <c r="AO80" i="19"/>
  <c r="AK80" i="19"/>
  <c r="AG80" i="19"/>
  <c r="AH80" i="19"/>
  <c r="AN112" i="19"/>
  <c r="AA112" i="19"/>
  <c r="AC112" i="19"/>
  <c r="Y112" i="19"/>
  <c r="AH112" i="19"/>
  <c r="AM144" i="19"/>
  <c r="Y144" i="19"/>
  <c r="AG144" i="19"/>
  <c r="AN144" i="19"/>
  <c r="AB144" i="19"/>
  <c r="AM176" i="19"/>
  <c r="Y176" i="19"/>
  <c r="AG176" i="19"/>
  <c r="X176" i="19"/>
  <c r="AJ176" i="19"/>
  <c r="AN97" i="19"/>
  <c r="Z97" i="19"/>
  <c r="AB97" i="19"/>
  <c r="Y97" i="19"/>
  <c r="AG97" i="19"/>
  <c r="AO97" i="19"/>
  <c r="AI62" i="19"/>
  <c r="AJ62" i="19"/>
  <c r="AF62" i="19"/>
  <c r="Z62" i="19"/>
  <c r="AH62" i="19"/>
  <c r="AD73" i="19"/>
  <c r="AM73" i="19"/>
  <c r="AI73" i="19"/>
  <c r="AH73" i="19"/>
  <c r="AM98" i="19"/>
  <c r="AA98" i="19"/>
  <c r="AI98" i="19"/>
  <c r="X98" i="19"/>
  <c r="AD98" i="19"/>
  <c r="AN154" i="19"/>
  <c r="AB154" i="19"/>
  <c r="AC154" i="19"/>
  <c r="AE154" i="19"/>
  <c r="AA154" i="19"/>
  <c r="AD57" i="19"/>
  <c r="Z57" i="19"/>
  <c r="Y57" i="19"/>
  <c r="AO22" i="21"/>
  <c r="AC22" i="21"/>
  <c r="AM22" i="21"/>
  <c r="AB22" i="21"/>
  <c r="AJ22" i="21"/>
  <c r="AC90" i="19"/>
  <c r="AM90" i="19"/>
  <c r="AH90" i="19"/>
  <c r="AJ90" i="19"/>
  <c r="AN90" i="19"/>
  <c r="AI11" i="21"/>
  <c r="AN11" i="21"/>
  <c r="Y11" i="21"/>
  <c r="AL11" i="21"/>
  <c r="AH11" i="21"/>
  <c r="Z133" i="19"/>
  <c r="AH133" i="19"/>
  <c r="AE133" i="19"/>
  <c r="AC133" i="19"/>
  <c r="AK133" i="19"/>
  <c r="AO133" i="19"/>
  <c r="Z165" i="19"/>
  <c r="AH165" i="19"/>
  <c r="Y165" i="19"/>
  <c r="AI165" i="19"/>
  <c r="W82" i="19"/>
  <c r="AG82" i="19"/>
  <c r="AN82" i="19"/>
  <c r="AB82" i="19"/>
  <c r="AO126" i="19"/>
  <c r="AG126" i="19"/>
  <c r="AM126" i="19"/>
  <c r="Z126" i="19"/>
  <c r="AI102" i="19"/>
  <c r="AG102" i="19"/>
  <c r="AE102" i="19"/>
  <c r="AL102" i="19"/>
  <c r="Z102" i="19"/>
  <c r="AE7" i="21"/>
  <c r="AO7" i="21"/>
  <c r="AC7" i="21"/>
  <c r="AL7" i="21"/>
  <c r="AA39" i="21"/>
  <c r="X39" i="21"/>
  <c r="AM39" i="21"/>
  <c r="AN71" i="19"/>
  <c r="AF71" i="19"/>
  <c r="AE71" i="19"/>
  <c r="AM71" i="19"/>
  <c r="AI71" i="19"/>
  <c r="AN103" i="19"/>
  <c r="AF103" i="19"/>
  <c r="AE103" i="19"/>
  <c r="W103" i="19"/>
  <c r="AA103" i="19"/>
  <c r="W86" i="19"/>
  <c r="AF86" i="19"/>
  <c r="X86" i="19"/>
  <c r="AN105" i="19"/>
  <c r="W105" i="19"/>
  <c r="AL105" i="19"/>
  <c r="AH105" i="19"/>
  <c r="AG105" i="19"/>
  <c r="AK158" i="19"/>
  <c r="AF158" i="19"/>
  <c r="AC158" i="19"/>
  <c r="Y158" i="19"/>
  <c r="AH158" i="19"/>
  <c r="AJ145" i="19"/>
  <c r="AF145" i="19"/>
  <c r="AB145" i="19"/>
  <c r="AM145" i="19"/>
  <c r="AE150" i="19"/>
  <c r="AJ150" i="19"/>
  <c r="AN150" i="19"/>
  <c r="AN19" i="21"/>
  <c r="AB19" i="21"/>
  <c r="AF19" i="21"/>
  <c r="AI19" i="21"/>
  <c r="AO51" i="21"/>
  <c r="AA51" i="21"/>
  <c r="AN51" i="21"/>
  <c r="W51" i="21"/>
  <c r="AE51" i="21"/>
  <c r="AB83" i="19"/>
  <c r="Y83" i="19"/>
  <c r="AA83" i="19"/>
  <c r="AE83" i="19"/>
  <c r="AI83" i="19"/>
  <c r="AB115" i="19"/>
  <c r="AJ115" i="19"/>
  <c r="AE115" i="19"/>
  <c r="W115" i="19"/>
  <c r="AM115" i="19"/>
  <c r="Y147" i="19"/>
  <c r="AG147" i="19"/>
  <c r="AD147" i="19"/>
  <c r="AA147" i="19"/>
  <c r="AM147" i="19"/>
  <c r="Y4" i="21"/>
  <c r="AM4" i="21"/>
  <c r="X4" i="21"/>
  <c r="AG4" i="21"/>
  <c r="AH36" i="21"/>
  <c r="AB36" i="21"/>
  <c r="AF36" i="21"/>
  <c r="AJ36" i="21"/>
  <c r="AN68" i="19"/>
  <c r="AA68" i="19"/>
  <c r="AC68" i="19"/>
  <c r="Y68" i="19"/>
  <c r="AN100" i="19"/>
  <c r="AA100" i="19"/>
  <c r="AC100" i="19"/>
  <c r="Y100" i="19"/>
  <c r="AM132" i="19"/>
  <c r="AE132" i="19"/>
  <c r="AL132" i="19"/>
  <c r="Z132" i="19"/>
  <c r="AD132" i="19"/>
  <c r="AB77" i="19"/>
  <c r="X77" i="19"/>
  <c r="AM77" i="19"/>
  <c r="AC77" i="19"/>
  <c r="AG77" i="19"/>
  <c r="AI109" i="19"/>
  <c r="AC109" i="19"/>
  <c r="AD109" i="19"/>
  <c r="Z109" i="19"/>
  <c r="AG109" i="19"/>
  <c r="AN141" i="19"/>
  <c r="AH141" i="19"/>
  <c r="AD141" i="19"/>
  <c r="W141" i="19"/>
  <c r="AG141" i="19"/>
  <c r="Z173" i="19"/>
  <c r="AE173" i="19"/>
  <c r="AB173" i="19"/>
  <c r="AA173" i="19"/>
  <c r="AM114" i="19"/>
  <c r="Z114" i="19"/>
  <c r="AI114" i="19"/>
  <c r="AN114" i="19"/>
  <c r="AH10" i="21"/>
  <c r="AO10" i="21"/>
  <c r="Z10" i="21"/>
  <c r="AB10" i="21"/>
  <c r="AE134" i="19"/>
  <c r="AF134" i="19"/>
  <c r="AC134" i="19"/>
  <c r="Y134" i="19"/>
  <c r="AN46" i="21"/>
  <c r="AH46" i="21"/>
  <c r="AL46" i="21"/>
  <c r="AA46" i="21"/>
  <c r="AB46" i="21"/>
  <c r="AN170" i="19"/>
  <c r="X170" i="19"/>
  <c r="AE170" i="19"/>
  <c r="W170" i="19"/>
  <c r="Y170" i="19"/>
  <c r="AH47" i="21"/>
  <c r="AK47" i="21"/>
  <c r="Y47" i="21"/>
  <c r="AF47" i="21"/>
  <c r="AI47" i="21"/>
  <c r="AB79" i="19"/>
  <c r="AJ79" i="19"/>
  <c r="AE79" i="19"/>
  <c r="AG79" i="19"/>
  <c r="AK79" i="19"/>
  <c r="AB111" i="19"/>
  <c r="AJ111" i="19"/>
  <c r="AK111" i="19"/>
  <c r="AM111" i="19"/>
  <c r="X111" i="19"/>
  <c r="X143" i="19"/>
  <c r="AG143" i="19"/>
  <c r="AN143" i="19"/>
  <c r="AF143" i="19"/>
  <c r="AA143" i="19"/>
  <c r="W175" i="19"/>
  <c r="AM175" i="19"/>
  <c r="X175" i="19"/>
  <c r="AF175" i="19"/>
  <c r="AI175" i="19"/>
  <c r="AE32" i="21"/>
  <c r="W32" i="21"/>
  <c r="AA32" i="21"/>
  <c r="AG32" i="21"/>
  <c r="AH32" i="21"/>
  <c r="AF64" i="19"/>
  <c r="AB64" i="19"/>
  <c r="X64" i="19"/>
  <c r="AC96" i="19"/>
  <c r="Y96" i="19"/>
  <c r="AN96" i="19"/>
  <c r="AJ96" i="19"/>
  <c r="AM128" i="19"/>
  <c r="Y128" i="19"/>
  <c r="AG128" i="19"/>
  <c r="AL128" i="19"/>
  <c r="AC160" i="19"/>
  <c r="AH160" i="19"/>
  <c r="AG160" i="19"/>
  <c r="AD160" i="19"/>
  <c r="AK17" i="21"/>
  <c r="AO17" i="21"/>
  <c r="X17" i="21"/>
  <c r="AJ17" i="21"/>
  <c r="AF17" i="21"/>
  <c r="AN161" i="19"/>
  <c r="AI161" i="19"/>
  <c r="AJ161" i="19"/>
  <c r="AG161" i="19"/>
  <c r="AC161" i="19"/>
  <c r="AB174" i="19"/>
  <c r="AM174" i="19"/>
  <c r="AO174" i="19"/>
  <c r="AN174" i="19"/>
  <c r="AD174" i="19"/>
  <c r="AJ137" i="19"/>
  <c r="W137" i="19"/>
  <c r="AM137" i="19"/>
  <c r="AI118" i="19"/>
  <c r="AG118" i="19"/>
  <c r="AE118" i="19"/>
  <c r="AN118" i="19"/>
  <c r="AD121" i="19"/>
  <c r="Z121" i="19"/>
  <c r="AC121" i="19"/>
  <c r="AL54" i="19"/>
  <c r="AC54" i="19"/>
  <c r="AE53" i="19"/>
  <c r="AB53" i="19"/>
  <c r="AL53" i="19"/>
  <c r="AH53" i="19"/>
  <c r="AC53" i="19"/>
  <c r="AI117" i="19"/>
  <c r="AH117" i="19"/>
  <c r="AD117" i="19"/>
  <c r="Z117" i="19"/>
  <c r="AN6" i="21"/>
  <c r="AA6" i="21"/>
  <c r="AI6" i="21"/>
  <c r="AF6" i="21"/>
  <c r="AO42" i="21"/>
  <c r="AC42" i="21"/>
  <c r="W42" i="21"/>
  <c r="AH42" i="21"/>
  <c r="AE74" i="19"/>
  <c r="W74" i="19"/>
  <c r="AF74" i="19"/>
  <c r="AL87" i="19"/>
  <c r="AD87" i="19"/>
  <c r="AO87" i="19"/>
  <c r="Y87" i="19"/>
  <c r="AG87" i="19"/>
  <c r="W151" i="19"/>
  <c r="AM151" i="19"/>
  <c r="AF151" i="19"/>
  <c r="AB151" i="19"/>
  <c r="AB40" i="21"/>
  <c r="W40" i="21"/>
  <c r="AG40" i="21"/>
  <c r="Y40" i="21"/>
  <c r="AM104" i="19"/>
  <c r="Y104" i="19"/>
  <c r="AN104" i="19"/>
  <c r="AG104" i="19"/>
  <c r="AC168" i="19"/>
  <c r="Y168" i="19"/>
  <c r="AG168" i="19"/>
  <c r="AF168" i="19"/>
  <c r="W66" i="19"/>
  <c r="AA66" i="19"/>
  <c r="AI66" i="19"/>
  <c r="AF66" i="19"/>
  <c r="AJ169" i="19"/>
  <c r="AB169" i="19"/>
  <c r="Z169" i="19"/>
  <c r="AE169" i="19"/>
  <c r="Y30" i="21"/>
  <c r="AE30" i="21"/>
  <c r="AM30" i="21"/>
  <c r="X30" i="21"/>
  <c r="Z34" i="21"/>
  <c r="AK34" i="21"/>
  <c r="AL34" i="21"/>
  <c r="AF34" i="21"/>
  <c r="AJ153" i="19"/>
  <c r="AN153" i="19"/>
  <c r="AM153" i="19"/>
  <c r="AG153" i="19"/>
  <c r="AD59" i="19"/>
  <c r="AL59" i="19"/>
  <c r="AI59" i="19"/>
  <c r="W59" i="19"/>
  <c r="AN91" i="19"/>
  <c r="AL91" i="19"/>
  <c r="AM91" i="19"/>
  <c r="AO91" i="19"/>
  <c r="Z155" i="19"/>
  <c r="X155" i="19"/>
  <c r="AO155" i="19"/>
  <c r="W155" i="19"/>
  <c r="AN76" i="19"/>
  <c r="AG76" i="19"/>
  <c r="AF76" i="19"/>
  <c r="Y76" i="19"/>
  <c r="AM140" i="19"/>
  <c r="AB140" i="19"/>
  <c r="W140" i="19"/>
  <c r="X140" i="19"/>
  <c r="AC29" i="21"/>
  <c r="Y29" i="21"/>
  <c r="AB29" i="21"/>
  <c r="X29" i="21"/>
  <c r="AI85" i="19"/>
  <c r="AH85" i="19"/>
  <c r="AD85" i="19"/>
  <c r="Z85" i="19"/>
  <c r="AG85" i="19"/>
  <c r="AO85" i="19"/>
  <c r="AB166" i="19"/>
  <c r="AC166" i="19"/>
  <c r="Y166" i="19"/>
  <c r="AH166" i="19"/>
  <c r="Z166" i="19"/>
  <c r="AD166" i="19"/>
  <c r="AO78" i="19"/>
  <c r="AG78" i="19"/>
  <c r="AM78" i="19"/>
  <c r="Z78" i="19"/>
  <c r="AC55" i="19"/>
  <c r="X55" i="19"/>
  <c r="AM55" i="19"/>
  <c r="AJ55" i="19"/>
  <c r="AE55" i="19"/>
  <c r="AA81" i="19"/>
  <c r="Z81" i="19"/>
  <c r="AB81" i="19"/>
  <c r="Y81" i="19"/>
  <c r="AO130" i="19"/>
  <c r="AF130" i="19"/>
  <c r="AK130" i="19"/>
  <c r="AM130" i="19"/>
  <c r="AD130" i="19"/>
  <c r="X50" i="21"/>
  <c r="Y50" i="21"/>
  <c r="AN50" i="21"/>
  <c r="AA50" i="21"/>
  <c r="AJ50" i="21"/>
  <c r="AL7" i="65"/>
  <c r="AH7" i="65"/>
  <c r="AK7" i="65"/>
  <c r="X7" i="65"/>
  <c r="AM10" i="65"/>
  <c r="AE10" i="65"/>
  <c r="W10" i="65"/>
  <c r="AJ10" i="65"/>
  <c r="AB10" i="65"/>
  <c r="AA11" i="65"/>
  <c r="AM11" i="65"/>
  <c r="AC11" i="65"/>
  <c r="AJ11" i="65"/>
  <c r="AB11" i="65"/>
  <c r="AO16" i="65"/>
  <c r="AG16" i="65"/>
  <c r="AL16" i="65"/>
  <c r="AD16" i="65"/>
  <c r="AA16" i="65"/>
  <c r="AC21" i="65"/>
  <c r="AG21" i="65"/>
  <c r="W21" i="65"/>
  <c r="AJ21" i="65"/>
  <c r="AB21" i="65"/>
  <c r="AN22" i="65"/>
  <c r="AF22" i="65"/>
  <c r="X22" i="65"/>
  <c r="AI22" i="65"/>
  <c r="AA22" i="65"/>
  <c r="W30" i="65"/>
  <c r="AH30" i="65"/>
  <c r="Y30" i="65"/>
  <c r="AI30" i="65"/>
  <c r="AB30" i="65"/>
  <c r="AB43" i="65"/>
  <c r="AF43" i="65"/>
  <c r="AO43" i="65"/>
  <c r="AG43" i="65"/>
  <c r="AM40" i="65"/>
  <c r="AE40" i="65"/>
  <c r="W40" i="65"/>
  <c r="AJ40" i="65"/>
  <c r="AB40" i="65"/>
  <c r="AK41" i="65"/>
  <c r="AG41" i="65"/>
  <c r="W41" i="65"/>
  <c r="AJ41" i="65"/>
  <c r="AB41" i="65"/>
  <c r="AB53" i="65"/>
  <c r="AF53" i="65"/>
  <c r="AO53" i="65"/>
  <c r="AG53" i="65"/>
  <c r="AM54" i="65"/>
  <c r="AE54" i="65"/>
  <c r="W54" i="65"/>
  <c r="AJ54" i="65"/>
  <c r="AB54" i="65"/>
  <c r="AK51" i="65"/>
  <c r="AG51" i="65"/>
  <c r="W51" i="65"/>
  <c r="AJ51" i="65"/>
  <c r="AB51" i="65"/>
  <c r="AF62" i="65"/>
  <c r="AJ62" i="65"/>
  <c r="AO62" i="65"/>
  <c r="AG62" i="65"/>
  <c r="AN34" i="65"/>
  <c r="AF34" i="65"/>
  <c r="X34" i="65"/>
  <c r="AI34" i="65"/>
  <c r="AA34" i="65"/>
  <c r="AM67" i="65"/>
  <c r="AE67" i="65"/>
  <c r="W67" i="65"/>
  <c r="AJ67" i="65"/>
  <c r="AB67" i="65"/>
  <c r="AE64" i="65"/>
  <c r="AI64" i="65"/>
  <c r="Y64" i="65"/>
  <c r="AJ64" i="65"/>
  <c r="AB64" i="65"/>
  <c r="AN69" i="65"/>
  <c r="AF69" i="65"/>
  <c r="X69" i="65"/>
  <c r="AI69" i="65"/>
  <c r="AA69" i="65"/>
  <c r="AL81" i="65"/>
  <c r="AD81" i="65"/>
  <c r="AO81" i="65"/>
  <c r="AG81" i="65"/>
  <c r="AM79" i="65"/>
  <c r="AE79" i="65"/>
  <c r="W79" i="65"/>
  <c r="AJ79" i="65"/>
  <c r="AB79" i="65"/>
  <c r="AL84" i="65"/>
  <c r="AD84" i="65"/>
  <c r="AO84" i="65"/>
  <c r="AG84" i="65"/>
  <c r="AL100" i="65"/>
  <c r="AD100" i="65"/>
  <c r="AO100" i="65"/>
  <c r="AG100" i="65"/>
  <c r="AM93" i="65"/>
  <c r="AE93" i="65"/>
  <c r="W93" i="65"/>
  <c r="AJ93" i="65"/>
  <c r="AB93" i="65"/>
  <c r="AM90" i="65"/>
  <c r="AE90" i="65"/>
  <c r="W90" i="65"/>
  <c r="AJ90" i="65"/>
  <c r="AB90" i="65"/>
  <c r="AM106" i="65"/>
  <c r="AE106" i="65"/>
  <c r="W106" i="65"/>
  <c r="AJ106" i="65"/>
  <c r="AB106" i="65"/>
  <c r="AN99" i="65"/>
  <c r="AF99" i="65"/>
  <c r="X99" i="65"/>
  <c r="AI99" i="65"/>
  <c r="AA99" i="65"/>
  <c r="AL116" i="65"/>
  <c r="AD116" i="65"/>
  <c r="AO116" i="65"/>
  <c r="AG116" i="65"/>
  <c r="AL132" i="65"/>
  <c r="AD132" i="65"/>
  <c r="AO132" i="65"/>
  <c r="AG132" i="65"/>
  <c r="AM113" i="65"/>
  <c r="AE113" i="65"/>
  <c r="W113" i="65"/>
  <c r="AJ113" i="65"/>
  <c r="AB113" i="65"/>
  <c r="AM129" i="65"/>
  <c r="AE129" i="65"/>
  <c r="W129" i="65"/>
  <c r="AJ129" i="65"/>
  <c r="AB129" i="65"/>
  <c r="AM114" i="65"/>
  <c r="AE114" i="65"/>
  <c r="W114" i="65"/>
  <c r="AJ114" i="65"/>
  <c r="AB114" i="65"/>
  <c r="AM130" i="65"/>
  <c r="AE130" i="65"/>
  <c r="W130" i="65"/>
  <c r="AJ130" i="65"/>
  <c r="AB130" i="65"/>
  <c r="AN107" i="65"/>
  <c r="AF107" i="65"/>
  <c r="X107" i="65"/>
  <c r="AI107" i="65"/>
  <c r="AA107" i="65"/>
  <c r="AN123" i="65"/>
  <c r="AF123" i="65"/>
  <c r="X123" i="65"/>
  <c r="AI123" i="65"/>
  <c r="AA123" i="65"/>
  <c r="AB144" i="65"/>
  <c r="AF144" i="65"/>
  <c r="AO144" i="65"/>
  <c r="AG144" i="65"/>
  <c r="AJ160" i="65"/>
  <c r="AF160" i="65"/>
  <c r="AO160" i="65"/>
  <c r="AG160" i="65"/>
  <c r="AO176" i="65"/>
  <c r="AG176" i="65"/>
  <c r="AN176" i="65"/>
  <c r="AF176" i="65"/>
  <c r="AA176" i="65"/>
  <c r="AM157" i="65"/>
  <c r="AE157" i="65"/>
  <c r="W157" i="65"/>
  <c r="AJ157" i="65"/>
  <c r="AB157" i="65"/>
  <c r="AM173" i="65"/>
  <c r="AE173" i="65"/>
  <c r="W173" i="65"/>
  <c r="AJ173" i="65"/>
  <c r="AB173" i="65"/>
  <c r="AG150" i="65"/>
  <c r="W150" i="65"/>
  <c r="AA150" i="65"/>
  <c r="AJ150" i="65"/>
  <c r="AB150" i="65"/>
  <c r="Y166" i="65"/>
  <c r="W166" i="65"/>
  <c r="AA166" i="65"/>
  <c r="AJ166" i="65"/>
  <c r="AB166" i="65"/>
  <c r="AN171" i="65"/>
  <c r="AF171" i="65"/>
  <c r="X171" i="65"/>
  <c r="AI171" i="65"/>
  <c r="AA171" i="65"/>
  <c r="AN147" i="65"/>
  <c r="AF147" i="65"/>
  <c r="X147" i="65"/>
  <c r="AI147" i="65"/>
  <c r="AA147" i="65"/>
  <c r="AN167" i="65"/>
  <c r="AF167" i="65"/>
  <c r="X167" i="65"/>
  <c r="AI167" i="65"/>
  <c r="AA167" i="65"/>
  <c r="AN29" i="19"/>
  <c r="AK29" i="19"/>
  <c r="AE29" i="19"/>
  <c r="AB29" i="19"/>
  <c r="X29" i="19"/>
  <c r="AA145" i="21"/>
  <c r="AB145" i="21"/>
  <c r="Y145" i="21"/>
  <c r="X145" i="21"/>
  <c r="AM145" i="21"/>
  <c r="AN22" i="19"/>
  <c r="AM22" i="19"/>
  <c r="AC22" i="19"/>
  <c r="AD22" i="19"/>
  <c r="AH17" i="19"/>
  <c r="X17" i="19"/>
  <c r="AM17" i="19"/>
  <c r="AF17" i="19"/>
  <c r="AC17" i="19"/>
  <c r="AD117" i="21"/>
  <c r="Z117" i="21"/>
  <c r="AJ117" i="21"/>
  <c r="Y117" i="21"/>
  <c r="AI117" i="21"/>
  <c r="AF167" i="21"/>
  <c r="AH167" i="21"/>
  <c r="AE167" i="21"/>
  <c r="AK167" i="21"/>
  <c r="AK80" i="21"/>
  <c r="Z80" i="21"/>
  <c r="AF80" i="21"/>
  <c r="AM80" i="21"/>
  <c r="AA80" i="21"/>
  <c r="AE109" i="21"/>
  <c r="AA109" i="21"/>
  <c r="AC109" i="21"/>
  <c r="AO109" i="21"/>
  <c r="AM109" i="21"/>
  <c r="Y150" i="21"/>
  <c r="AE150" i="21"/>
  <c r="AB150" i="21"/>
  <c r="AD150" i="21"/>
  <c r="AO48" i="19"/>
  <c r="X48" i="19"/>
  <c r="AJ48" i="19"/>
  <c r="AC48" i="19"/>
  <c r="Y48" i="19"/>
  <c r="Y11" i="19"/>
  <c r="AB11" i="19"/>
  <c r="AE11" i="19"/>
  <c r="AN11" i="19"/>
  <c r="AC11" i="19"/>
  <c r="AK139" i="21"/>
  <c r="AD139" i="21"/>
  <c r="AO139" i="21"/>
  <c r="AC139" i="21"/>
  <c r="AF39" i="19"/>
  <c r="AH39" i="19"/>
  <c r="AO39" i="19"/>
  <c r="AJ39" i="19"/>
  <c r="AL39" i="19"/>
  <c r="AO75" i="21"/>
  <c r="Z75" i="21"/>
  <c r="W75" i="21"/>
  <c r="AI75" i="21"/>
  <c r="AK75" i="21"/>
  <c r="W158" i="21"/>
  <c r="AE158" i="21"/>
  <c r="AB158" i="21"/>
  <c r="AD158" i="21"/>
  <c r="Y88" i="21"/>
  <c r="AN88" i="21"/>
  <c r="AB88" i="21"/>
  <c r="AI88" i="21"/>
  <c r="W88" i="21"/>
  <c r="AG52" i="19"/>
  <c r="AA52" i="19"/>
  <c r="AC52" i="19"/>
  <c r="W52" i="19"/>
  <c r="AF52" i="19"/>
  <c r="AK130" i="21"/>
  <c r="AN130" i="21"/>
  <c r="AL130" i="21"/>
  <c r="Z130" i="21"/>
  <c r="AD18" i="19"/>
  <c r="AA18" i="19"/>
  <c r="W18" i="19"/>
  <c r="AI18" i="19"/>
  <c r="AF18" i="19"/>
  <c r="AE87" i="21"/>
  <c r="AA87" i="21"/>
  <c r="W87" i="21"/>
  <c r="AO87" i="21"/>
  <c r="AC87" i="21"/>
  <c r="AL116" i="21"/>
  <c r="Y116" i="21"/>
  <c r="AN116" i="21"/>
  <c r="AB116" i="21"/>
  <c r="AM54" i="21"/>
  <c r="AD54" i="21"/>
  <c r="AK54" i="21"/>
  <c r="Y54" i="21"/>
  <c r="AN54" i="21"/>
  <c r="AL165" i="21"/>
  <c r="AE165" i="21"/>
  <c r="AO165" i="21"/>
  <c r="AM165" i="21"/>
  <c r="AA165" i="21"/>
  <c r="AL94" i="21"/>
  <c r="AE94" i="21"/>
  <c r="AB94" i="21"/>
  <c r="AD94" i="21"/>
  <c r="AL125" i="21"/>
  <c r="AO125" i="21"/>
  <c r="Z125" i="21"/>
  <c r="AD125" i="21"/>
  <c r="AF125" i="21"/>
  <c r="X45" i="19"/>
  <c r="AM45" i="19"/>
  <c r="AO45" i="19"/>
  <c r="AK45" i="19"/>
  <c r="AE45" i="19"/>
  <c r="AC120" i="21"/>
  <c r="AK120" i="21"/>
  <c r="Z120" i="21"/>
  <c r="AF120" i="21"/>
  <c r="AA108" i="21"/>
  <c r="AH108" i="21"/>
  <c r="AB108" i="21"/>
  <c r="AI108" i="21"/>
  <c r="W108" i="21"/>
  <c r="AC127" i="21"/>
  <c r="AL127" i="21"/>
  <c r="AA127" i="21"/>
  <c r="AM127" i="21"/>
  <c r="AO127" i="21"/>
  <c r="AD113" i="21"/>
  <c r="AN113" i="21"/>
  <c r="AK113" i="21"/>
  <c r="AI113" i="21"/>
  <c r="AN82" i="21"/>
  <c r="AG82" i="21"/>
  <c r="AK82" i="21"/>
  <c r="Y82" i="21"/>
  <c r="W82" i="21"/>
  <c r="AJ38" i="19"/>
  <c r="AG38" i="19"/>
  <c r="AC38" i="19"/>
  <c r="Z38" i="19"/>
  <c r="AL38" i="19"/>
  <c r="AI4" i="65"/>
  <c r="AA4" i="65"/>
  <c r="AH4" i="65"/>
  <c r="AH14" i="65"/>
  <c r="AG15" i="65"/>
  <c r="AO15" i="65"/>
  <c r="AI15" i="65"/>
  <c r="AH15" i="65"/>
  <c r="Z15" i="65"/>
  <c r="AH20" i="65"/>
  <c r="AL18" i="65"/>
  <c r="AD18" i="65"/>
  <c r="AO18" i="65"/>
  <c r="AG18" i="65"/>
  <c r="Y18" i="65"/>
  <c r="AH25" i="65"/>
  <c r="AN31" i="65"/>
  <c r="AD31" i="65"/>
  <c r="AM31" i="65"/>
  <c r="AE31" i="65"/>
  <c r="W31" i="65"/>
  <c r="AL27" i="65"/>
  <c r="AD27" i="65"/>
  <c r="AO27" i="65"/>
  <c r="AG27" i="65"/>
  <c r="Y27" i="65"/>
  <c r="AH44" i="65"/>
  <c r="AH45" i="65"/>
  <c r="AN57" i="65"/>
  <c r="AD57" i="65"/>
  <c r="AM57" i="65"/>
  <c r="AE57" i="65"/>
  <c r="W57" i="65"/>
  <c r="AH58" i="65"/>
  <c r="AH55" i="65"/>
  <c r="AJ66" i="65"/>
  <c r="AN66" i="65"/>
  <c r="AM66" i="65"/>
  <c r="AE66" i="65"/>
  <c r="W66" i="65"/>
  <c r="AM46" i="65"/>
  <c r="W46" i="65"/>
  <c r="AG46" i="65"/>
  <c r="AH46" i="65"/>
  <c r="Z46" i="65"/>
  <c r="AH71" i="65"/>
  <c r="AH68" i="65"/>
  <c r="AL73" i="65"/>
  <c r="AD73" i="65"/>
  <c r="AO73" i="65"/>
  <c r="AG73" i="65"/>
  <c r="Y73" i="65"/>
  <c r="AH78" i="65"/>
  <c r="AK83" i="65"/>
  <c r="AE83" i="65"/>
  <c r="AJ88" i="65"/>
  <c r="AB88" i="65"/>
  <c r="AM88" i="65"/>
  <c r="AE88" i="65"/>
  <c r="W88" i="65"/>
  <c r="AF104" i="65"/>
  <c r="AI104" i="65"/>
  <c r="AL104" i="65"/>
  <c r="AO104" i="65"/>
  <c r="Y104" i="65"/>
  <c r="AH97" i="65"/>
  <c r="AH94" i="65"/>
  <c r="AL87" i="65"/>
  <c r="AD87" i="65"/>
  <c r="AO87" i="65"/>
  <c r="AG87" i="65"/>
  <c r="Y87" i="65"/>
  <c r="AM105" i="65"/>
  <c r="AE105" i="65"/>
  <c r="W105" i="65"/>
  <c r="AH105" i="65"/>
  <c r="Z105" i="65"/>
  <c r="AJ120" i="65"/>
  <c r="AB120" i="65"/>
  <c r="AM120" i="65"/>
  <c r="AE120" i="65"/>
  <c r="W120" i="65"/>
  <c r="AN136" i="65"/>
  <c r="AB136" i="65"/>
  <c r="AM136" i="65"/>
  <c r="AE136" i="65"/>
  <c r="W136" i="65"/>
  <c r="AH117" i="65"/>
  <c r="AH133" i="65"/>
  <c r="AH118" i="65"/>
  <c r="AH134" i="65"/>
  <c r="AL111" i="65"/>
  <c r="AD111" i="65"/>
  <c r="AO111" i="65"/>
  <c r="AG111" i="65"/>
  <c r="Y111" i="65"/>
  <c r="AL127" i="65"/>
  <c r="AD127" i="65"/>
  <c r="AO127" i="65"/>
  <c r="AG127" i="65"/>
  <c r="Y127" i="65"/>
  <c r="AN148" i="65"/>
  <c r="AD148" i="65"/>
  <c r="AM148" i="65"/>
  <c r="AE148" i="65"/>
  <c r="W148" i="65"/>
  <c r="AN164" i="65"/>
  <c r="AD164" i="65"/>
  <c r="AM164" i="65"/>
  <c r="AE164" i="65"/>
  <c r="W164" i="65"/>
  <c r="AH145" i="65"/>
  <c r="AH161" i="65"/>
  <c r="AL139" i="65"/>
  <c r="AD139" i="65"/>
  <c r="AO139" i="65"/>
  <c r="AG139" i="65"/>
  <c r="Y139" i="65"/>
  <c r="AH154" i="65"/>
  <c r="AH170" i="65"/>
  <c r="AL143" i="65"/>
  <c r="AD143" i="65"/>
  <c r="AO143" i="65"/>
  <c r="AG143" i="65"/>
  <c r="Y143" i="65"/>
  <c r="AL163" i="65"/>
  <c r="AD163" i="65"/>
  <c r="AO163" i="65"/>
  <c r="AG163" i="65"/>
  <c r="Y163" i="65"/>
  <c r="AK141" i="65"/>
  <c r="AC141" i="65"/>
  <c r="AN141" i="65"/>
  <c r="AF141" i="65"/>
  <c r="X141" i="65"/>
  <c r="AM25" i="19"/>
  <c r="AO25" i="19"/>
  <c r="AJ25" i="19"/>
  <c r="AE25" i="19"/>
  <c r="AH19" i="19"/>
  <c r="AN19" i="19"/>
  <c r="AG19" i="19"/>
  <c r="Z19" i="19"/>
  <c r="AL19" i="19"/>
  <c r="AH66" i="21"/>
  <c r="AJ66" i="21"/>
  <c r="AA66" i="21"/>
  <c r="AF66" i="21"/>
  <c r="AD66" i="21"/>
  <c r="Z104" i="21"/>
  <c r="AH104" i="21"/>
  <c r="AJ104" i="21"/>
  <c r="X104" i="21"/>
  <c r="Y77" i="21"/>
  <c r="AF77" i="21"/>
  <c r="AL77" i="21"/>
  <c r="Z77" i="21"/>
  <c r="X77" i="21"/>
  <c r="AI21" i="19"/>
  <c r="Z21" i="19"/>
  <c r="AB21" i="19"/>
  <c r="AN21" i="19"/>
  <c r="W21" i="19"/>
  <c r="AH2" i="19"/>
  <c r="AG2" i="19"/>
  <c r="AD2" i="19"/>
  <c r="W2" i="19"/>
  <c r="AN159" i="21"/>
  <c r="X159" i="21"/>
  <c r="Y159" i="21"/>
  <c r="AF159" i="21"/>
  <c r="AL159" i="21"/>
  <c r="AB105" i="21"/>
  <c r="Y105" i="21"/>
  <c r="X105" i="21"/>
  <c r="AM105" i="21"/>
  <c r="AA105" i="21"/>
  <c r="AL131" i="21"/>
  <c r="W131" i="21"/>
  <c r="AA131" i="21"/>
  <c r="AK131" i="21"/>
  <c r="AI44" i="19"/>
  <c r="AF44" i="19"/>
  <c r="AA44" i="19"/>
  <c r="W44" i="19"/>
  <c r="AM44" i="19"/>
  <c r="AE132" i="21"/>
  <c r="AK132" i="21"/>
  <c r="Z132" i="21"/>
  <c r="Y132" i="21"/>
  <c r="AN132" i="21"/>
  <c r="X71" i="21"/>
  <c r="AM71" i="21"/>
  <c r="AO71" i="21"/>
  <c r="AC71" i="21"/>
  <c r="AN73" i="21"/>
  <c r="AE73" i="21"/>
  <c r="AL73" i="21"/>
  <c r="Z73" i="21"/>
  <c r="AO73" i="21"/>
  <c r="W162" i="21"/>
  <c r="AE162" i="21"/>
  <c r="AB162" i="21"/>
  <c r="AN162" i="21"/>
  <c r="AL162" i="21"/>
  <c r="AL50" i="19"/>
  <c r="AK50" i="19"/>
  <c r="AM50" i="19"/>
  <c r="AD50" i="19"/>
  <c r="AK102" i="21"/>
  <c r="AI102" i="21"/>
  <c r="AO102" i="21"/>
  <c r="AC102" i="21"/>
  <c r="AA102" i="21"/>
  <c r="AB100" i="21"/>
  <c r="AK100" i="21"/>
  <c r="Z100" i="21"/>
  <c r="Y100" i="21"/>
  <c r="AN100" i="21"/>
  <c r="X171" i="21"/>
  <c r="AD171" i="21"/>
  <c r="AO171" i="21"/>
  <c r="AC171" i="21"/>
  <c r="AL129" i="21"/>
  <c r="Y129" i="21"/>
  <c r="W129" i="21"/>
  <c r="AD129" i="21"/>
  <c r="AB129" i="21"/>
  <c r="AN24" i="19"/>
  <c r="W24" i="19"/>
  <c r="AM24" i="19"/>
  <c r="AD24" i="19"/>
  <c r="AB24" i="19"/>
  <c r="X149" i="21"/>
  <c r="Z149" i="21"/>
  <c r="AO149" i="21"/>
  <c r="AE149" i="21"/>
  <c r="AI166" i="21"/>
  <c r="X166" i="21"/>
  <c r="AO166" i="21"/>
  <c r="AC166" i="21"/>
  <c r="AA166" i="21"/>
  <c r="Z96" i="21"/>
  <c r="Y96" i="21"/>
  <c r="AK96" i="21"/>
  <c r="AH96" i="21"/>
  <c r="AF96" i="21"/>
  <c r="AH141" i="21"/>
  <c r="AD141" i="21"/>
  <c r="AG141" i="21"/>
  <c r="AI141" i="21"/>
  <c r="AG121" i="21"/>
  <c r="AM121" i="21"/>
  <c r="AA121" i="21"/>
  <c r="AH121" i="21"/>
  <c r="AJ121" i="21"/>
  <c r="AM41" i="19"/>
  <c r="X41" i="19"/>
  <c r="AN41" i="19"/>
  <c r="AJ41" i="19"/>
  <c r="AA41" i="19"/>
  <c r="AH64" i="21"/>
  <c r="AC64" i="21"/>
  <c r="AN64" i="21"/>
  <c r="AB64" i="21"/>
  <c r="AE135" i="21"/>
  <c r="AN135" i="21"/>
  <c r="Y135" i="21"/>
  <c r="AF135" i="21"/>
  <c r="AL135" i="21"/>
  <c r="AK5" i="19"/>
  <c r="AG5" i="19"/>
  <c r="AH5" i="19"/>
  <c r="AD5" i="19"/>
  <c r="AA5" i="19"/>
  <c r="AD53" i="21"/>
  <c r="AJ53" i="21"/>
  <c r="AG53" i="21"/>
  <c r="AI53" i="21"/>
  <c r="AA85" i="21"/>
  <c r="AO85" i="21"/>
  <c r="AE85" i="21"/>
  <c r="AL85" i="21"/>
  <c r="Z85" i="21"/>
  <c r="AG7" i="19"/>
  <c r="AF7" i="19"/>
  <c r="AI7" i="19"/>
  <c r="Y7" i="19"/>
  <c r="AK7" i="19"/>
  <c r="X3" i="65"/>
  <c r="AB3" i="65"/>
  <c r="AO3" i="65"/>
  <c r="AM3" i="65"/>
  <c r="W3" i="65"/>
  <c r="AN6" i="65"/>
  <c r="AB6" i="65"/>
  <c r="AO6" i="65"/>
  <c r="AG6" i="65"/>
  <c r="Y6" i="65"/>
  <c r="AA5" i="65"/>
  <c r="AJ19" i="65"/>
  <c r="AN19" i="65"/>
  <c r="AM19" i="65"/>
  <c r="AE19" i="65"/>
  <c r="W19" i="65"/>
  <c r="AL12" i="65"/>
  <c r="AD12" i="65"/>
  <c r="AO12" i="65"/>
  <c r="AG12" i="65"/>
  <c r="Y12" i="65"/>
  <c r="AJ24" i="65"/>
  <c r="AN24" i="65"/>
  <c r="AM24" i="65"/>
  <c r="AE24" i="65"/>
  <c r="W24" i="65"/>
  <c r="AH29" i="65"/>
  <c r="AF35" i="65"/>
  <c r="AB35" i="65"/>
  <c r="AM35" i="65"/>
  <c r="AE35" i="65"/>
  <c r="W35" i="65"/>
  <c r="AH32" i="65"/>
  <c r="AH33" i="65"/>
  <c r="AL38" i="65"/>
  <c r="AD38" i="65"/>
  <c r="AO38" i="65"/>
  <c r="AG38" i="65"/>
  <c r="Y38" i="65"/>
  <c r="AL42" i="65"/>
  <c r="AD42" i="65"/>
  <c r="AO42" i="65"/>
  <c r="AG42" i="65"/>
  <c r="Y42" i="65"/>
  <c r="AC8" i="65"/>
  <c r="AH8" i="65"/>
  <c r="AH59" i="65"/>
  <c r="AH70" i="65"/>
  <c r="X70" i="65"/>
  <c r="AM70" i="65"/>
  <c r="AE70" i="65"/>
  <c r="W70" i="65"/>
  <c r="AL52" i="65"/>
  <c r="AD52" i="65"/>
  <c r="AO52" i="65"/>
  <c r="AG52" i="65"/>
  <c r="Y52" i="65"/>
  <c r="AL56" i="65"/>
  <c r="AD56" i="65"/>
  <c r="AO56" i="65"/>
  <c r="AG56" i="65"/>
  <c r="Y56" i="65"/>
  <c r="AH72" i="65"/>
  <c r="AL61" i="65"/>
  <c r="AD61" i="65"/>
  <c r="AO61" i="65"/>
  <c r="AG61" i="65"/>
  <c r="Y61" i="65"/>
  <c r="AH82" i="65"/>
  <c r="AL76" i="65"/>
  <c r="AD76" i="65"/>
  <c r="AO76" i="65"/>
  <c r="AG76" i="65"/>
  <c r="Y76" i="65"/>
  <c r="AJ92" i="65"/>
  <c r="AB92" i="65"/>
  <c r="AM92" i="65"/>
  <c r="AE92" i="65"/>
  <c r="W92" i="65"/>
  <c r="AH85" i="65"/>
  <c r="AH101" i="65"/>
  <c r="AH98" i="65"/>
  <c r="AL91" i="65"/>
  <c r="AD91" i="65"/>
  <c r="AO91" i="65"/>
  <c r="AG91" i="65"/>
  <c r="Y91" i="65"/>
  <c r="AJ108" i="65"/>
  <c r="AB108" i="65"/>
  <c r="AM108" i="65"/>
  <c r="AE108" i="65"/>
  <c r="W108" i="65"/>
  <c r="AJ124" i="65"/>
  <c r="AB124" i="65"/>
  <c r="AM124" i="65"/>
  <c r="AE124" i="65"/>
  <c r="W124" i="65"/>
  <c r="AO140" i="65"/>
  <c r="AJ140" i="65"/>
  <c r="AM140" i="65"/>
  <c r="W140" i="65"/>
  <c r="Z140" i="65"/>
  <c r="AH121" i="65"/>
  <c r="AH137" i="65"/>
  <c r="AH122" i="65"/>
  <c r="AH138" i="65"/>
  <c r="AG138" i="65"/>
  <c r="AJ138" i="65"/>
  <c r="AM138" i="65"/>
  <c r="W138" i="65"/>
  <c r="AL115" i="65"/>
  <c r="AD115" i="65"/>
  <c r="AO115" i="65"/>
  <c r="AG115" i="65"/>
  <c r="Y115" i="65"/>
  <c r="AL131" i="65"/>
  <c r="AD131" i="65"/>
  <c r="AO131" i="65"/>
  <c r="AG131" i="65"/>
  <c r="Y131" i="65"/>
  <c r="AN152" i="65"/>
  <c r="AB152" i="65"/>
  <c r="AM152" i="65"/>
  <c r="AE152" i="65"/>
  <c r="W152" i="65"/>
  <c r="AF168" i="65"/>
  <c r="AB168" i="65"/>
  <c r="AM168" i="65"/>
  <c r="AE168" i="65"/>
  <c r="W168" i="65"/>
  <c r="AH149" i="65"/>
  <c r="AH165" i="65"/>
  <c r="AH142" i="65"/>
  <c r="AH158" i="65"/>
  <c r="AH174" i="65"/>
  <c r="AL159" i="65"/>
  <c r="AD159" i="65"/>
  <c r="AO159" i="65"/>
  <c r="AG159" i="65"/>
  <c r="Y159" i="65"/>
  <c r="AH177" i="65"/>
  <c r="W16" i="19"/>
  <c r="AL16" i="19"/>
  <c r="AM16" i="19"/>
  <c r="AF16" i="19"/>
  <c r="AB99" i="21"/>
  <c r="AM99" i="21"/>
  <c r="AC99" i="21"/>
  <c r="AJ99" i="21"/>
  <c r="X99" i="21"/>
  <c r="AI168" i="21"/>
  <c r="AL168" i="21"/>
  <c r="AC168" i="21"/>
  <c r="AN168" i="21"/>
  <c r="AB168" i="21"/>
  <c r="AA91" i="21"/>
  <c r="AI91" i="21"/>
  <c r="AK91" i="21"/>
  <c r="Y91" i="21"/>
  <c r="AD36" i="19"/>
  <c r="AE36" i="19"/>
  <c r="Y36" i="19"/>
  <c r="AO36" i="19"/>
  <c r="AK36" i="19"/>
  <c r="AK6" i="19"/>
  <c r="AC6" i="19"/>
  <c r="AF6" i="19"/>
  <c r="Y6" i="19"/>
  <c r="AD6" i="19"/>
  <c r="AJ40" i="19"/>
  <c r="AM40" i="19"/>
  <c r="AI40" i="19"/>
  <c r="AB40" i="19"/>
  <c r="AK122" i="21"/>
  <c r="AM122" i="21"/>
  <c r="AO122" i="21"/>
  <c r="AC122" i="21"/>
  <c r="AE122" i="21"/>
  <c r="W13" i="19"/>
  <c r="AG13" i="19"/>
  <c r="AH13" i="19"/>
  <c r="AD13" i="19"/>
  <c r="AA13" i="19"/>
  <c r="W98" i="21"/>
  <c r="AI98" i="21"/>
  <c r="AF98" i="21"/>
  <c r="AH98" i="21"/>
  <c r="AL97" i="21"/>
  <c r="AJ97" i="21"/>
  <c r="W97" i="21"/>
  <c r="AD97" i="21"/>
  <c r="AB97" i="21"/>
  <c r="AK144" i="21"/>
  <c r="AO144" i="21"/>
  <c r="AL144" i="21"/>
  <c r="AC144" i="21"/>
  <c r="AN144" i="21"/>
  <c r="AG164" i="21"/>
  <c r="AO164" i="21"/>
  <c r="AL164" i="21"/>
  <c r="AJ164" i="21"/>
  <c r="AA126" i="21"/>
  <c r="AM126" i="21"/>
  <c r="AK126" i="21"/>
  <c r="Y126" i="21"/>
  <c r="AN126" i="21"/>
  <c r="Z103" i="21"/>
  <c r="AL103" i="21"/>
  <c r="AA103" i="21"/>
  <c r="AM103" i="21"/>
  <c r="AO103" i="21"/>
  <c r="AI65" i="21"/>
  <c r="X65" i="21"/>
  <c r="AM65" i="21"/>
  <c r="AA65" i="21"/>
  <c r="AA26" i="19"/>
  <c r="AB26" i="19"/>
  <c r="AL26" i="19"/>
  <c r="AK26" i="19"/>
  <c r="AG26" i="19"/>
  <c r="AJ20" i="19"/>
  <c r="AD20" i="19"/>
  <c r="AE20" i="19"/>
  <c r="AH20" i="19"/>
  <c r="X20" i="19"/>
  <c r="AG153" i="21"/>
  <c r="AF153" i="21"/>
  <c r="AC153" i="21"/>
  <c r="AE153" i="21"/>
  <c r="AD107" i="21"/>
  <c r="Y107" i="21"/>
  <c r="AC107" i="21"/>
  <c r="AJ107" i="21"/>
  <c r="X107" i="21"/>
  <c r="AC154" i="21"/>
  <c r="AE154" i="21"/>
  <c r="AB154" i="21"/>
  <c r="X154" i="21"/>
  <c r="AL154" i="21"/>
  <c r="Z43" i="19"/>
  <c r="AN43" i="19"/>
  <c r="AJ43" i="19"/>
  <c r="AG43" i="19"/>
  <c r="AG176" i="21"/>
  <c r="Z176" i="21"/>
  <c r="AF176" i="21"/>
  <c r="AM176" i="21"/>
  <c r="AA176" i="21"/>
  <c r="AK163" i="21"/>
  <c r="AM163" i="21"/>
  <c r="AL163" i="21"/>
  <c r="AI163" i="21"/>
  <c r="AG163" i="21"/>
  <c r="AH35" i="19"/>
  <c r="AB35" i="19"/>
  <c r="Y35" i="19"/>
  <c r="AK35" i="19"/>
  <c r="AH137" i="21"/>
  <c r="AB137" i="21"/>
  <c r="AL137" i="21"/>
  <c r="Z137" i="21"/>
  <c r="AO137" i="21"/>
  <c r="AA67" i="21"/>
  <c r="X67" i="21"/>
  <c r="AD67" i="21"/>
  <c r="AO67" i="21"/>
  <c r="AC67" i="21"/>
  <c r="AJ161" i="21"/>
  <c r="X161" i="21"/>
  <c r="AM161" i="21"/>
  <c r="AA161" i="21"/>
  <c r="AG62" i="21"/>
  <c r="AA62" i="21"/>
  <c r="AK62" i="21"/>
  <c r="Y62" i="21"/>
  <c r="AN62" i="21"/>
  <c r="AO124" i="21"/>
  <c r="Z124" i="21"/>
  <c r="Y124" i="21"/>
  <c r="AN124" i="21"/>
  <c r="AB124" i="21"/>
  <c r="AN146" i="21"/>
  <c r="X146" i="21"/>
  <c r="AH146" i="21"/>
  <c r="AO146" i="21"/>
  <c r="AM175" i="21"/>
  <c r="AJ175" i="21"/>
  <c r="AN175" i="21"/>
  <c r="AB175" i="21"/>
  <c r="AD175" i="21"/>
  <c r="X174" i="21"/>
  <c r="AF174" i="21"/>
  <c r="AE174" i="21"/>
  <c r="AB174" i="21"/>
  <c r="AD174" i="21"/>
  <c r="AE79" i="21"/>
  <c r="Z79" i="21"/>
  <c r="AM79" i="21"/>
  <c r="AG79" i="21"/>
  <c r="AN32" i="19"/>
  <c r="AM32" i="19"/>
  <c r="AJ32" i="19"/>
  <c r="AC32" i="19"/>
  <c r="Y32" i="19"/>
  <c r="AI55" i="21"/>
  <c r="AD55" i="21"/>
  <c r="AH55" i="21"/>
  <c r="W55" i="21"/>
  <c r="AK55" i="21"/>
  <c r="AN160" i="21"/>
  <c r="AB160" i="21"/>
  <c r="AH111" i="21"/>
  <c r="AG111" i="21"/>
  <c r="AN111" i="21"/>
  <c r="AB111" i="21"/>
  <c r="AD111" i="21"/>
  <c r="AH12" i="19"/>
  <c r="AL12" i="19"/>
  <c r="AM12" i="19"/>
  <c r="AA12" i="19"/>
  <c r="AB12" i="19"/>
  <c r="W133" i="21"/>
  <c r="AK51" i="19"/>
  <c r="W51" i="19"/>
  <c r="AG51" i="19"/>
  <c r="X51" i="19"/>
  <c r="AN51" i="19"/>
  <c r="W86" i="21"/>
  <c r="AN86" i="21"/>
  <c r="AM86" i="21"/>
  <c r="AJ86" i="21"/>
  <c r="AH86" i="21"/>
  <c r="W89" i="21"/>
  <c r="AG89" i="21"/>
  <c r="AA89" i="21"/>
  <c r="AH89" i="21"/>
  <c r="AJ89" i="21"/>
  <c r="AD60" i="21"/>
  <c r="Z60" i="21"/>
  <c r="Y60" i="21"/>
  <c r="AN60" i="21"/>
  <c r="AB60" i="21"/>
  <c r="AD31" i="19"/>
  <c r="AE31" i="19"/>
  <c r="W31" i="19"/>
  <c r="AM31" i="19"/>
  <c r="AI31" i="19"/>
  <c r="AC49" i="19"/>
  <c r="Z49" i="19"/>
  <c r="AB49" i="19"/>
  <c r="W49" i="19"/>
  <c r="AI49" i="19"/>
  <c r="X138" i="21"/>
  <c r="AG138" i="21"/>
  <c r="AK138" i="21"/>
  <c r="Y138" i="21"/>
  <c r="W138" i="21"/>
  <c r="Z63" i="21"/>
  <c r="AL63" i="21"/>
  <c r="AA63" i="21"/>
  <c r="W63" i="21"/>
  <c r="AO63" i="21"/>
  <c r="AN13" i="65"/>
  <c r="AD13" i="65"/>
  <c r="AM13" i="65"/>
  <c r="AE13" i="65"/>
  <c r="W13" i="65"/>
  <c r="AH9" i="65"/>
  <c r="X9" i="65"/>
  <c r="AO9" i="65"/>
  <c r="AG9" i="65"/>
  <c r="Y9" i="65"/>
  <c r="AH17" i="65"/>
  <c r="Z17" i="65"/>
  <c r="AH28" i="65"/>
  <c r="X28" i="65"/>
  <c r="AM28" i="65"/>
  <c r="AE28" i="65"/>
  <c r="W28" i="65"/>
  <c r="AH26" i="65"/>
  <c r="Z26" i="65"/>
  <c r="AJ39" i="65"/>
  <c r="AN39" i="65"/>
  <c r="AM39" i="65"/>
  <c r="AE39" i="65"/>
  <c r="W39" i="65"/>
  <c r="AH36" i="65"/>
  <c r="Z36" i="65"/>
  <c r="AH37" i="65"/>
  <c r="Z37" i="65"/>
  <c r="AJ49" i="65"/>
  <c r="AN49" i="65"/>
  <c r="AM49" i="65"/>
  <c r="AE49" i="65"/>
  <c r="W49" i="65"/>
  <c r="AH50" i="65"/>
  <c r="Z50" i="65"/>
  <c r="AH47" i="65"/>
  <c r="Z47" i="65"/>
  <c r="AH63" i="65"/>
  <c r="Z63" i="65"/>
  <c r="AJ77" i="65"/>
  <c r="AB77" i="65"/>
  <c r="AM77" i="65"/>
  <c r="AE77" i="65"/>
  <c r="W77" i="65"/>
  <c r="AH75" i="65"/>
  <c r="Z75" i="65"/>
  <c r="AJ96" i="65"/>
  <c r="AB96" i="65"/>
  <c r="AM96" i="65"/>
  <c r="AE96" i="65"/>
  <c r="W96" i="65"/>
  <c r="AH89" i="65"/>
  <c r="Z89" i="65"/>
  <c r="AH86" i="65"/>
  <c r="Z86" i="65"/>
  <c r="AG102" i="65"/>
  <c r="AJ102" i="65"/>
  <c r="AM102" i="65"/>
  <c r="W102" i="65"/>
  <c r="Z102" i="65"/>
  <c r="AJ112" i="65"/>
  <c r="AB112" i="65"/>
  <c r="AM112" i="65"/>
  <c r="AE112" i="65"/>
  <c r="W112" i="65"/>
  <c r="AJ128" i="65"/>
  <c r="AB128" i="65"/>
  <c r="AM128" i="65"/>
  <c r="AE128" i="65"/>
  <c r="W128" i="65"/>
  <c r="AH109" i="65"/>
  <c r="Z109" i="65"/>
  <c r="AH125" i="65"/>
  <c r="Z125" i="65"/>
  <c r="AH110" i="65"/>
  <c r="Z110" i="65"/>
  <c r="AH126" i="65"/>
  <c r="Z126" i="65"/>
  <c r="AD103" i="65"/>
  <c r="AO103" i="65"/>
  <c r="AG103" i="65"/>
  <c r="Y103" i="65"/>
  <c r="AD119" i="65"/>
  <c r="AO119" i="65"/>
  <c r="AG119" i="65"/>
  <c r="Y119" i="65"/>
  <c r="AL135" i="65"/>
  <c r="AD135" i="65"/>
  <c r="AO135" i="65"/>
  <c r="AG135" i="65"/>
  <c r="Y135" i="65"/>
  <c r="AJ156" i="65"/>
  <c r="AN156" i="65"/>
  <c r="AM156" i="65"/>
  <c r="AE156" i="65"/>
  <c r="W156" i="65"/>
  <c r="AJ172" i="65"/>
  <c r="AN172" i="65"/>
  <c r="AM172" i="65"/>
  <c r="AE172" i="65"/>
  <c r="W172" i="65"/>
  <c r="AH153" i="65"/>
  <c r="Z153" i="65"/>
  <c r="AH169" i="65"/>
  <c r="Z169" i="65"/>
  <c r="AH146" i="65"/>
  <c r="Z146" i="65"/>
  <c r="AH162" i="65"/>
  <c r="Z162" i="65"/>
  <c r="AL155" i="65"/>
  <c r="AD155" i="65"/>
  <c r="AO155" i="65"/>
  <c r="AG155" i="65"/>
  <c r="Y155" i="65"/>
  <c r="AL175" i="65"/>
  <c r="AD175" i="65"/>
  <c r="AO175" i="65"/>
  <c r="AG175" i="65"/>
  <c r="Y175" i="65"/>
  <c r="AL151" i="65"/>
  <c r="AD151" i="65"/>
  <c r="AO151" i="65"/>
  <c r="AG151" i="65"/>
  <c r="Y151" i="65"/>
  <c r="AH33" i="19"/>
  <c r="AL33" i="19"/>
  <c r="AE33" i="19"/>
  <c r="X33" i="19"/>
  <c r="AN33" i="19"/>
  <c r="AO119" i="21"/>
  <c r="AD119" i="21"/>
  <c r="AH119" i="21"/>
  <c r="AM119" i="21"/>
  <c r="AK119" i="21"/>
  <c r="AO93" i="21"/>
  <c r="AC93" i="21"/>
  <c r="W93" i="21"/>
  <c r="AA93" i="21"/>
  <c r="AH93" i="21"/>
  <c r="AM57" i="21"/>
  <c r="AO57" i="21"/>
  <c r="AN57" i="21"/>
  <c r="AK57" i="21"/>
  <c r="AI57" i="21"/>
  <c r="AN70" i="21"/>
  <c r="AB70" i="21"/>
  <c r="AD70" i="21"/>
  <c r="AK70" i="21"/>
  <c r="Y70" i="21"/>
  <c r="AA30" i="19"/>
  <c r="AN30" i="19"/>
  <c r="AJ30" i="19"/>
  <c r="AF30" i="19"/>
  <c r="AD30" i="19"/>
  <c r="AL147" i="21"/>
  <c r="AA147" i="21"/>
  <c r="AG147" i="21"/>
  <c r="AN147" i="21"/>
  <c r="AB147" i="21"/>
  <c r="AI92" i="21"/>
  <c r="Z92" i="21"/>
  <c r="Y92" i="21"/>
  <c r="AN92" i="21"/>
  <c r="AB92" i="21"/>
  <c r="AH58" i="21"/>
  <c r="AK58" i="21"/>
  <c r="AO58" i="21"/>
  <c r="AC58" i="21"/>
  <c r="AE58" i="21"/>
  <c r="AC47" i="19"/>
  <c r="AL61" i="21"/>
  <c r="AF90" i="19"/>
  <c r="AH10" i="65"/>
  <c r="Z10" i="65"/>
  <c r="AH11" i="65"/>
  <c r="Z11" i="65"/>
  <c r="AH21" i="65"/>
  <c r="Z21" i="65"/>
  <c r="AH40" i="65"/>
  <c r="Z40" i="65"/>
  <c r="AH41" i="65"/>
  <c r="Z41" i="65"/>
  <c r="AH54" i="65"/>
  <c r="Z54" i="65"/>
  <c r="AH51" i="65"/>
  <c r="Z51" i="65"/>
  <c r="AH67" i="65"/>
  <c r="Z67" i="65"/>
  <c r="AH64" i="65"/>
  <c r="Z64" i="65"/>
  <c r="AH79" i="65"/>
  <c r="Z79" i="65"/>
  <c r="AH93" i="65"/>
  <c r="Z93" i="65"/>
  <c r="AH90" i="65"/>
  <c r="Z90" i="65"/>
  <c r="AH106" i="65"/>
  <c r="Z106" i="65"/>
  <c r="AH113" i="65"/>
  <c r="Z113" i="65"/>
  <c r="AH129" i="65"/>
  <c r="Z129" i="65"/>
  <c r="AH114" i="65"/>
  <c r="Z114" i="65"/>
  <c r="AH130" i="65"/>
  <c r="Z130" i="65"/>
  <c r="AH157" i="65"/>
  <c r="Z157" i="65"/>
  <c r="AH173" i="65"/>
  <c r="Z173" i="65"/>
  <c r="AH150" i="65"/>
  <c r="Z150" i="65"/>
  <c r="AH166" i="65"/>
  <c r="Z166" i="65"/>
  <c r="AC46" i="65"/>
  <c r="AF46" i="65"/>
  <c r="X46" i="65"/>
  <c r="AM6" i="65"/>
  <c r="AE6" i="65"/>
  <c r="W6" i="65"/>
  <c r="AM33" i="19"/>
  <c r="AE93" i="21"/>
  <c r="AO70" i="21"/>
  <c r="Y147" i="21"/>
  <c r="AG58" i="21"/>
  <c r="AJ35" i="21"/>
  <c r="X35" i="21"/>
  <c r="Y35" i="21"/>
  <c r="AM35" i="21"/>
  <c r="AB67" i="19"/>
  <c r="AJ67" i="19"/>
  <c r="Y67" i="19"/>
  <c r="AG67" i="19"/>
  <c r="AB99" i="19"/>
  <c r="AJ99" i="19"/>
  <c r="Y99" i="19"/>
  <c r="AO99" i="19"/>
  <c r="Y131" i="19"/>
  <c r="AG131" i="19"/>
  <c r="AD131" i="19"/>
  <c r="AC131" i="19"/>
  <c r="Y163" i="19"/>
  <c r="AG163" i="19"/>
  <c r="W163" i="19"/>
  <c r="AE163" i="19"/>
  <c r="AB52" i="21"/>
  <c r="AD52" i="21"/>
  <c r="AA52" i="21"/>
  <c r="AC52" i="21"/>
  <c r="AA116" i="19"/>
  <c r="AO116" i="19"/>
  <c r="AK116" i="19"/>
  <c r="AI61" i="19"/>
  <c r="AH61" i="19"/>
  <c r="AD61" i="19"/>
  <c r="Z61" i="19"/>
  <c r="AB125" i="19"/>
  <c r="AN125" i="19"/>
  <c r="AJ125" i="19"/>
  <c r="AO70" i="19"/>
  <c r="AG70" i="19"/>
  <c r="AK70" i="19"/>
  <c r="AL70" i="19"/>
  <c r="X70" i="19"/>
  <c r="AA94" i="19"/>
  <c r="AE94" i="19"/>
  <c r="W94" i="19"/>
  <c r="AB94" i="19"/>
  <c r="AE106" i="19"/>
  <c r="AI106" i="19"/>
  <c r="AK106" i="19"/>
  <c r="AD106" i="19"/>
  <c r="AE142" i="19"/>
  <c r="AA142" i="19"/>
  <c r="W142" i="19"/>
  <c r="Y142" i="19"/>
  <c r="AD63" i="19"/>
  <c r="AL63" i="19"/>
  <c r="AA63" i="19"/>
  <c r="Z95" i="19"/>
  <c r="AH95" i="19"/>
  <c r="AM95" i="19"/>
  <c r="W95" i="19"/>
  <c r="AE127" i="19"/>
  <c r="AG127" i="19"/>
  <c r="Z127" i="19"/>
  <c r="X127" i="19"/>
  <c r="W159" i="19"/>
  <c r="AA159" i="19"/>
  <c r="Z159" i="19"/>
  <c r="X159" i="19"/>
  <c r="AL16" i="21"/>
  <c r="W16" i="21"/>
  <c r="X16" i="21"/>
  <c r="AH16" i="21"/>
  <c r="AI48" i="21"/>
  <c r="W48" i="21"/>
  <c r="AA48" i="21"/>
  <c r="AL48" i="21"/>
  <c r="AC80" i="19"/>
  <c r="AB80" i="19"/>
  <c r="X80" i="19"/>
  <c r="AD80" i="19"/>
  <c r="X112" i="19"/>
  <c r="AJ112" i="19"/>
  <c r="AI112" i="19"/>
  <c r="Z112" i="19"/>
  <c r="AA144" i="19"/>
  <c r="AK144" i="19"/>
  <c r="W144" i="19"/>
  <c r="Z144" i="19"/>
  <c r="AA176" i="19"/>
  <c r="AK176" i="19"/>
  <c r="AH176" i="19"/>
  <c r="Z176" i="19"/>
  <c r="AA97" i="19"/>
  <c r="AM97" i="19"/>
  <c r="AI97" i="19"/>
  <c r="AH97" i="19"/>
  <c r="X73" i="19"/>
  <c r="Z73" i="19"/>
  <c r="W98" i="19"/>
  <c r="AE98" i="19"/>
  <c r="Y98" i="19"/>
  <c r="AL98" i="19"/>
  <c r="AM154" i="19"/>
  <c r="AF154" i="19"/>
  <c r="AO154" i="19"/>
  <c r="AD154" i="19"/>
  <c r="X57" i="19"/>
  <c r="AM57" i="19"/>
  <c r="AI57" i="19"/>
  <c r="AE57" i="19"/>
  <c r="Y22" i="21"/>
  <c r="AA22" i="21"/>
  <c r="AG22" i="21"/>
  <c r="AH22" i="21"/>
  <c r="AO90" i="19"/>
  <c r="AG90" i="19"/>
  <c r="AA90" i="19"/>
  <c r="Z90" i="19"/>
  <c r="AA11" i="21"/>
  <c r="AM11" i="21"/>
  <c r="AF11" i="21"/>
  <c r="AN133" i="19"/>
  <c r="AL133" i="19"/>
  <c r="AD133" i="19"/>
  <c r="W102" i="19"/>
  <c r="Y102" i="19"/>
  <c r="AJ7" i="21"/>
  <c r="AN7" i="21"/>
  <c r="AB7" i="21"/>
  <c r="AH7" i="21"/>
  <c r="AB71" i="19"/>
  <c r="AJ71" i="19"/>
  <c r="W71" i="19"/>
  <c r="X71" i="19"/>
  <c r="AB103" i="19"/>
  <c r="AJ103" i="19"/>
  <c r="AO103" i="19"/>
  <c r="Y103" i="19"/>
  <c r="AI86" i="19"/>
  <c r="AG86" i="19"/>
  <c r="AK86" i="19"/>
  <c r="AB86" i="19"/>
  <c r="AA105" i="19"/>
  <c r="AJ105" i="19"/>
  <c r="AF105" i="19"/>
  <c r="AB105" i="19"/>
  <c r="AE158" i="19"/>
  <c r="AA158" i="19"/>
  <c r="AM158" i="19"/>
  <c r="AI158" i="19"/>
  <c r="AA150" i="19"/>
  <c r="W150" i="19"/>
  <c r="AO150" i="19"/>
  <c r="AF150" i="19"/>
  <c r="Z150" i="19"/>
  <c r="AJ19" i="21"/>
  <c r="Z19" i="21"/>
  <c r="AO19" i="21"/>
  <c r="AB51" i="21"/>
  <c r="AF51" i="21"/>
  <c r="AG51" i="21"/>
  <c r="AL51" i="21"/>
  <c r="AL83" i="19"/>
  <c r="AF83" i="19"/>
  <c r="AH83" i="19"/>
  <c r="AM83" i="19"/>
  <c r="AL115" i="19"/>
  <c r="AF115" i="19"/>
  <c r="AK115" i="19"/>
  <c r="AC115" i="19"/>
  <c r="Z147" i="19"/>
  <c r="AN147" i="19"/>
  <c r="AJ147" i="19"/>
  <c r="AK147" i="19"/>
  <c r="AK100" i="19"/>
  <c r="AJ100" i="19"/>
  <c r="AI100" i="19"/>
  <c r="AA132" i="19"/>
  <c r="AI132" i="19"/>
  <c r="AB132" i="19"/>
  <c r="X132" i="19"/>
  <c r="AF77" i="19"/>
  <c r="AH77" i="19"/>
  <c r="AD77" i="19"/>
  <c r="Z77" i="19"/>
  <c r="AO77" i="19"/>
  <c r="AL109" i="19"/>
  <c r="AE109" i="19"/>
  <c r="X109" i="19"/>
  <c r="AM109" i="19"/>
  <c r="AF46" i="21"/>
  <c r="Y46" i="21"/>
  <c r="Z46" i="21"/>
  <c r="AJ170" i="19"/>
  <c r="Z170" i="19"/>
  <c r="AG170" i="19"/>
  <c r="AI170" i="19"/>
  <c r="AG47" i="21"/>
  <c r="X47" i="21"/>
  <c r="AM47" i="21"/>
  <c r="AN79" i="19"/>
  <c r="AF79" i="19"/>
  <c r="AI79" i="19"/>
  <c r="AO79" i="19"/>
  <c r="AN111" i="19"/>
  <c r="AF111" i="19"/>
  <c r="AO111" i="19"/>
  <c r="AI111" i="19"/>
  <c r="AK143" i="19"/>
  <c r="Y143" i="19"/>
  <c r="AC143" i="19"/>
  <c r="AJ143" i="19"/>
  <c r="Y175" i="19"/>
  <c r="AG175" i="19"/>
  <c r="AN175" i="19"/>
  <c r="AJ175" i="19"/>
  <c r="AL32" i="21"/>
  <c r="AI32" i="21"/>
  <c r="AJ32" i="21"/>
  <c r="AN32" i="21"/>
  <c r="AG17" i="21"/>
  <c r="AC17" i="21"/>
  <c r="AN17" i="21"/>
  <c r="AA17" i="21"/>
  <c r="Z161" i="19"/>
  <c r="AF161" i="19"/>
  <c r="W161" i="19"/>
  <c r="AA161" i="19"/>
  <c r="AE174" i="19"/>
  <c r="AG174" i="19"/>
  <c r="AC174" i="19"/>
  <c r="AF174" i="19"/>
  <c r="W118" i="19"/>
  <c r="Y118" i="19"/>
  <c r="AL118" i="19"/>
  <c r="X121" i="19"/>
  <c r="AM121" i="19"/>
  <c r="AI121" i="19"/>
  <c r="AI53" i="19"/>
  <c r="AA53" i="19"/>
  <c r="AI74" i="19"/>
  <c r="AK74" i="19"/>
  <c r="AH74" i="19"/>
  <c r="Z74" i="19"/>
  <c r="AH87" i="19"/>
  <c r="Z87" i="19"/>
  <c r="AK87" i="19"/>
  <c r="AM87" i="19"/>
  <c r="X87" i="19"/>
  <c r="Z153" i="19"/>
  <c r="AI153" i="19"/>
  <c r="AH153" i="19"/>
  <c r="AK153" i="19"/>
  <c r="AB85" i="19"/>
  <c r="X85" i="19"/>
  <c r="AE166" i="19"/>
  <c r="AG166" i="19"/>
  <c r="AM166" i="19"/>
  <c r="Z55" i="19"/>
  <c r="W55" i="19"/>
  <c r="Y55" i="19"/>
  <c r="AH55" i="19"/>
  <c r="AN81" i="19"/>
  <c r="AM81" i="19"/>
  <c r="AI81" i="19"/>
  <c r="AH81" i="19"/>
  <c r="AH130" i="19"/>
  <c r="X130" i="19"/>
  <c r="AI130" i="19"/>
  <c r="AG130" i="19"/>
  <c r="AK50" i="21"/>
  <c r="W50" i="21"/>
  <c r="AL50" i="21"/>
  <c r="Z50" i="21"/>
  <c r="AI10" i="65"/>
  <c r="AA10" i="65"/>
  <c r="AN10" i="65"/>
  <c r="AF10" i="65"/>
  <c r="AG11" i="65"/>
  <c r="W11" i="65"/>
  <c r="AN11" i="65"/>
  <c r="AF11" i="65"/>
  <c r="AK16" i="65"/>
  <c r="AB16" i="65"/>
  <c r="AH16" i="65"/>
  <c r="X16" i="65"/>
  <c r="AA21" i="65"/>
  <c r="AM21" i="65"/>
  <c r="AN21" i="65"/>
  <c r="AF21" i="65"/>
  <c r="AJ22" i="65"/>
  <c r="AB22" i="65"/>
  <c r="AM22" i="65"/>
  <c r="AE22" i="65"/>
  <c r="AM30" i="65"/>
  <c r="AE30" i="65"/>
  <c r="AI40" i="65"/>
  <c r="AA40" i="65"/>
  <c r="AN40" i="65"/>
  <c r="AF40" i="65"/>
  <c r="AA41" i="65"/>
  <c r="AM41" i="65"/>
  <c r="AN41" i="65"/>
  <c r="AF41" i="65"/>
  <c r="AI54" i="65"/>
  <c r="AA54" i="65"/>
  <c r="AN54" i="65"/>
  <c r="AF54" i="65"/>
  <c r="AA51" i="65"/>
  <c r="AM51" i="65"/>
  <c r="AN51" i="65"/>
  <c r="AF51" i="65"/>
  <c r="AJ34" i="65"/>
  <c r="AB34" i="65"/>
  <c r="AM34" i="65"/>
  <c r="AE34" i="65"/>
  <c r="AI67" i="65"/>
  <c r="AA67" i="65"/>
  <c r="AN67" i="65"/>
  <c r="AF67" i="65"/>
  <c r="AK64" i="65"/>
  <c r="AO64" i="65"/>
  <c r="AN64" i="65"/>
  <c r="AF64" i="65"/>
  <c r="AJ69" i="65"/>
  <c r="AB69" i="65"/>
  <c r="AM69" i="65"/>
  <c r="AE69" i="65"/>
  <c r="AI79" i="65"/>
  <c r="AA79" i="65"/>
  <c r="AN79" i="65"/>
  <c r="AF79" i="65"/>
  <c r="AI93" i="65"/>
  <c r="AA93" i="65"/>
  <c r="AN93" i="65"/>
  <c r="AF93" i="65"/>
  <c r="AI90" i="65"/>
  <c r="AA90" i="65"/>
  <c r="AN90" i="65"/>
  <c r="AF90" i="65"/>
  <c r="AI106" i="65"/>
  <c r="AA106" i="65"/>
  <c r="AN106" i="65"/>
  <c r="AF106" i="65"/>
  <c r="AJ99" i="65"/>
  <c r="AB99" i="65"/>
  <c r="AM99" i="65"/>
  <c r="AE99" i="65"/>
  <c r="AI113" i="65"/>
  <c r="AA113" i="65"/>
  <c r="AN113" i="65"/>
  <c r="AF113" i="65"/>
  <c r="AI129" i="65"/>
  <c r="AA129" i="65"/>
  <c r="AN129" i="65"/>
  <c r="AF129" i="65"/>
  <c r="AI114" i="65"/>
  <c r="AA114" i="65"/>
  <c r="AN114" i="65"/>
  <c r="AF114" i="65"/>
  <c r="AI130" i="65"/>
  <c r="AA130" i="65"/>
  <c r="AN130" i="65"/>
  <c r="AF130" i="65"/>
  <c r="AJ107" i="65"/>
  <c r="AB107" i="65"/>
  <c r="AM107" i="65"/>
  <c r="AE107" i="65"/>
  <c r="AJ123" i="65"/>
  <c r="AB123" i="65"/>
  <c r="AM123" i="65"/>
  <c r="AE123" i="65"/>
  <c r="AI157" i="65"/>
  <c r="AA157" i="65"/>
  <c r="AN157" i="65"/>
  <c r="AF157" i="65"/>
  <c r="AI173" i="65"/>
  <c r="AA173" i="65"/>
  <c r="AN173" i="65"/>
  <c r="AF173" i="65"/>
  <c r="AM150" i="65"/>
  <c r="AC150" i="65"/>
  <c r="AN150" i="65"/>
  <c r="AF150" i="65"/>
  <c r="AM166" i="65"/>
  <c r="AC166" i="65"/>
  <c r="AN166" i="65"/>
  <c r="AF166" i="65"/>
  <c r="AJ171" i="65"/>
  <c r="AB171" i="65"/>
  <c r="AM171" i="65"/>
  <c r="AE171" i="65"/>
  <c r="AJ147" i="65"/>
  <c r="AB147" i="65"/>
  <c r="AM147" i="65"/>
  <c r="AE147" i="65"/>
  <c r="AJ167" i="65"/>
  <c r="AB167" i="65"/>
  <c r="AM167" i="65"/>
  <c r="AE167" i="65"/>
  <c r="AI29" i="19"/>
  <c r="AH29" i="19"/>
  <c r="AD29" i="19"/>
  <c r="Z29" i="19"/>
  <c r="AF145" i="21"/>
  <c r="AC145" i="21"/>
  <c r="AE145" i="21"/>
  <c r="AL145" i="21"/>
  <c r="AL17" i="19"/>
  <c r="AD17" i="19"/>
  <c r="AG17" i="19"/>
  <c r="Z17" i="19"/>
  <c r="AM117" i="21"/>
  <c r="AK117" i="21"/>
  <c r="AA117" i="21"/>
  <c r="AH117" i="21"/>
  <c r="AE80" i="21"/>
  <c r="AO80" i="21"/>
  <c r="AL80" i="21"/>
  <c r="AC80" i="21"/>
  <c r="Y109" i="21"/>
  <c r="AB109" i="21"/>
  <c r="AH109" i="21"/>
  <c r="AL109" i="21"/>
  <c r="AN48" i="19"/>
  <c r="AI48" i="19"/>
  <c r="AE48" i="19"/>
  <c r="AG48" i="19"/>
  <c r="AO11" i="19"/>
  <c r="AJ11" i="19"/>
  <c r="AK11" i="19"/>
  <c r="AD11" i="19"/>
  <c r="AI39" i="19"/>
  <c r="AB39" i="19"/>
  <c r="X39" i="19"/>
  <c r="AN39" i="19"/>
  <c r="Y75" i="21"/>
  <c r="AB75" i="21"/>
  <c r="AC75" i="21"/>
  <c r="AJ75" i="21"/>
  <c r="X88" i="21"/>
  <c r="AG88" i="21"/>
  <c r="AD88" i="21"/>
  <c r="AH88" i="21"/>
  <c r="AB52" i="19"/>
  <c r="Y52" i="19"/>
  <c r="AN52" i="19"/>
  <c r="AI52" i="19"/>
  <c r="AG18" i="19"/>
  <c r="Y18" i="19"/>
  <c r="AB18" i="19"/>
  <c r="AK18" i="19"/>
  <c r="AL87" i="21"/>
  <c r="AH87" i="21"/>
  <c r="AN87" i="21"/>
  <c r="AB87" i="21"/>
  <c r="AG54" i="21"/>
  <c r="X54" i="21"/>
  <c r="W54" i="21"/>
  <c r="AL54" i="21"/>
  <c r="AJ165" i="21"/>
  <c r="Y165" i="21"/>
  <c r="AN165" i="21"/>
  <c r="Z165" i="21"/>
  <c r="W125" i="21"/>
  <c r="AI125" i="21"/>
  <c r="AB125" i="21"/>
  <c r="AG125" i="21"/>
  <c r="W45" i="19"/>
  <c r="AB45" i="19"/>
  <c r="AC45" i="19"/>
  <c r="AL45" i="19"/>
  <c r="Y108" i="21"/>
  <c r="AC108" i="21"/>
  <c r="AO108" i="21"/>
  <c r="AD108" i="21"/>
  <c r="AD127" i="21"/>
  <c r="W127" i="21"/>
  <c r="AG127" i="21"/>
  <c r="AN127" i="21"/>
  <c r="AI82" i="21"/>
  <c r="AB82" i="21"/>
  <c r="AF82" i="21"/>
  <c r="AL82" i="21"/>
  <c r="AM38" i="19"/>
  <c r="AH38" i="19"/>
  <c r="AE38" i="19"/>
  <c r="AA38" i="19"/>
  <c r="AH18" i="65"/>
  <c r="Z18" i="65"/>
  <c r="AK18" i="65"/>
  <c r="AH31" i="65"/>
  <c r="X31" i="65"/>
  <c r="AB31" i="65"/>
  <c r="AI31" i="65"/>
  <c r="AH27" i="65"/>
  <c r="Z27" i="65"/>
  <c r="AK27" i="65"/>
  <c r="AH57" i="65"/>
  <c r="X57" i="65"/>
  <c r="AB57" i="65"/>
  <c r="AI57" i="65"/>
  <c r="AL66" i="65"/>
  <c r="AH66" i="65"/>
  <c r="X66" i="65"/>
  <c r="AI66" i="65"/>
  <c r="AI46" i="65"/>
  <c r="AE46" i="65"/>
  <c r="AN46" i="65"/>
  <c r="Y46" i="65"/>
  <c r="AH73" i="65"/>
  <c r="Z73" i="65"/>
  <c r="AK73" i="65"/>
  <c r="AN88" i="65"/>
  <c r="AF88" i="65"/>
  <c r="X88" i="65"/>
  <c r="AI88" i="65"/>
  <c r="AN104" i="65"/>
  <c r="X104" i="65"/>
  <c r="AA104" i="65"/>
  <c r="AD104" i="65"/>
  <c r="AH87" i="65"/>
  <c r="Z87" i="65"/>
  <c r="AK87" i="65"/>
  <c r="AI105" i="65"/>
  <c r="AA105" i="65"/>
  <c r="AL105" i="65"/>
  <c r="AN120" i="65"/>
  <c r="AF120" i="65"/>
  <c r="X120" i="65"/>
  <c r="AI120" i="65"/>
  <c r="AF136" i="65"/>
  <c r="AD136" i="65"/>
  <c r="Z136" i="65"/>
  <c r="AI136" i="65"/>
  <c r="AH111" i="65"/>
  <c r="Z111" i="65"/>
  <c r="AK111" i="65"/>
  <c r="AH127" i="65"/>
  <c r="Z127" i="65"/>
  <c r="AK127" i="65"/>
  <c r="AH148" i="65"/>
  <c r="X148" i="65"/>
  <c r="AB148" i="65"/>
  <c r="AI148" i="65"/>
  <c r="AH164" i="65"/>
  <c r="X164" i="65"/>
  <c r="AB164" i="65"/>
  <c r="AI164" i="65"/>
  <c r="AH139" i="65"/>
  <c r="Z139" i="65"/>
  <c r="AK139" i="65"/>
  <c r="AH143" i="65"/>
  <c r="Z143" i="65"/>
  <c r="AK143" i="65"/>
  <c r="AH163" i="65"/>
  <c r="Z163" i="65"/>
  <c r="AK163" i="65"/>
  <c r="AO141" i="65"/>
  <c r="AG141" i="65"/>
  <c r="Y141" i="65"/>
  <c r="AJ141" i="65"/>
  <c r="AK19" i="19"/>
  <c r="AI19" i="19"/>
  <c r="W19" i="19"/>
  <c r="X19" i="19"/>
  <c r="AK66" i="21"/>
  <c r="AM66" i="21"/>
  <c r="AO66" i="21"/>
  <c r="AC66" i="21"/>
  <c r="AJ77" i="21"/>
  <c r="AC77" i="21"/>
  <c r="AO77" i="21"/>
  <c r="AM77" i="21"/>
  <c r="AF21" i="19"/>
  <c r="AH21" i="19"/>
  <c r="AE21" i="19"/>
  <c r="X21" i="19"/>
  <c r="AK159" i="21"/>
  <c r="AI159" i="21"/>
  <c r="Z159" i="21"/>
  <c r="W159" i="21"/>
  <c r="AK105" i="21"/>
  <c r="AH105" i="21"/>
  <c r="AL105" i="21"/>
  <c r="Z105" i="21"/>
  <c r="AG44" i="19"/>
  <c r="AD44" i="19"/>
  <c r="Z44" i="19"/>
  <c r="X44" i="19"/>
  <c r="AG132" i="21"/>
  <c r="AD132" i="21"/>
  <c r="AF132" i="21"/>
  <c r="AM132" i="21"/>
  <c r="AH73" i="21"/>
  <c r="Y73" i="21"/>
  <c r="X73" i="21"/>
  <c r="AM73" i="21"/>
  <c r="Z162" i="21"/>
  <c r="X162" i="21"/>
  <c r="AD162" i="21"/>
  <c r="AK162" i="21"/>
  <c r="AH102" i="21"/>
  <c r="AF102" i="21"/>
  <c r="AE102" i="21"/>
  <c r="AJ102" i="21"/>
  <c r="AC100" i="21"/>
  <c r="AD100" i="21"/>
  <c r="AF100" i="21"/>
  <c r="AM100" i="21"/>
  <c r="AI129" i="21"/>
  <c r="AG129" i="21"/>
  <c r="AF129" i="21"/>
  <c r="AC129" i="21"/>
  <c r="AC24" i="19"/>
  <c r="X24" i="19"/>
  <c r="AJ24" i="19"/>
  <c r="AE24" i="19"/>
  <c r="AB166" i="21"/>
  <c r="AF166" i="21"/>
  <c r="AE166" i="21"/>
  <c r="AJ166" i="21"/>
  <c r="W96" i="21"/>
  <c r="AL96" i="21"/>
  <c r="X96" i="21"/>
  <c r="AE96" i="21"/>
  <c r="W121" i="21"/>
  <c r="AO121" i="21"/>
  <c r="AN121" i="21"/>
  <c r="AK121" i="21"/>
  <c r="AC41" i="19"/>
  <c r="W41" i="19"/>
  <c r="AI41" i="19"/>
  <c r="AF41" i="19"/>
  <c r="AA135" i="21"/>
  <c r="AI135" i="21"/>
  <c r="Z135" i="21"/>
  <c r="W135" i="21"/>
  <c r="AJ5" i="19"/>
  <c r="AO5" i="19"/>
  <c r="AI5" i="19"/>
  <c r="AB5" i="19"/>
  <c r="X85" i="21"/>
  <c r="AF85" i="21"/>
  <c r="AC85" i="21"/>
  <c r="AG85" i="21"/>
  <c r="AD7" i="19"/>
  <c r="AE7" i="19"/>
  <c r="Z7" i="19"/>
  <c r="AL7" i="19"/>
  <c r="AH3" i="65"/>
  <c r="AL3" i="65"/>
  <c r="AF3" i="65"/>
  <c r="AD3" i="65"/>
  <c r="AF6" i="65"/>
  <c r="AH6" i="65"/>
  <c r="AL6" i="65"/>
  <c r="AK6" i="65"/>
  <c r="AD19" i="65"/>
  <c r="AH19" i="65"/>
  <c r="X19" i="65"/>
  <c r="AI19" i="65"/>
  <c r="AH12" i="65"/>
  <c r="Z12" i="65"/>
  <c r="AK12" i="65"/>
  <c r="AL24" i="65"/>
  <c r="AH24" i="65"/>
  <c r="X24" i="65"/>
  <c r="AI24" i="65"/>
  <c r="X35" i="65"/>
  <c r="AD35" i="65"/>
  <c r="Z35" i="65"/>
  <c r="AI35" i="65"/>
  <c r="AH38" i="65"/>
  <c r="Z38" i="65"/>
  <c r="AK38" i="65"/>
  <c r="AH42" i="65"/>
  <c r="Z42" i="65"/>
  <c r="AK42" i="65"/>
  <c r="AJ70" i="65"/>
  <c r="AN70" i="65"/>
  <c r="AD70" i="65"/>
  <c r="AI70" i="65"/>
  <c r="AH52" i="65"/>
  <c r="Z52" i="65"/>
  <c r="AK52" i="65"/>
  <c r="AH56" i="65"/>
  <c r="Z56" i="65"/>
  <c r="AK56" i="65"/>
  <c r="AH61" i="65"/>
  <c r="Z61" i="65"/>
  <c r="AK61" i="65"/>
  <c r="AH76" i="65"/>
  <c r="Z76" i="65"/>
  <c r="AK76" i="65"/>
  <c r="AN92" i="65"/>
  <c r="AF92" i="65"/>
  <c r="X92" i="65"/>
  <c r="AI92" i="65"/>
  <c r="AH91" i="65"/>
  <c r="Z91" i="65"/>
  <c r="AK91" i="65"/>
  <c r="AN108" i="65"/>
  <c r="AF108" i="65"/>
  <c r="X108" i="65"/>
  <c r="AI108" i="65"/>
  <c r="AN124" i="65"/>
  <c r="AF124" i="65"/>
  <c r="X124" i="65"/>
  <c r="AI124" i="65"/>
  <c r="AG140" i="65"/>
  <c r="AK140" i="65"/>
  <c r="AB140" i="65"/>
  <c r="AE140" i="65"/>
  <c r="Z138" i="65"/>
  <c r="AO138" i="65"/>
  <c r="Y138" i="65"/>
  <c r="AB138" i="65"/>
  <c r="AH115" i="65"/>
  <c r="Z115" i="65"/>
  <c r="AK115" i="65"/>
  <c r="AH131" i="65"/>
  <c r="Z131" i="65"/>
  <c r="AK131" i="65"/>
  <c r="AF152" i="65"/>
  <c r="AD152" i="65"/>
  <c r="Z152" i="65"/>
  <c r="AI152" i="65"/>
  <c r="X168" i="65"/>
  <c r="AD168" i="65"/>
  <c r="Z168" i="65"/>
  <c r="AI168" i="65"/>
  <c r="AH159" i="65"/>
  <c r="Z159" i="65"/>
  <c r="AK159" i="65"/>
  <c r="AD99" i="21"/>
  <c r="Z99" i="21"/>
  <c r="W99" i="21"/>
  <c r="AA99" i="21"/>
  <c r="AD168" i="21"/>
  <c r="AF168" i="21"/>
  <c r="AM168" i="21"/>
  <c r="AA168" i="21"/>
  <c r="AF36" i="19"/>
  <c r="AG36" i="19"/>
  <c r="AC36" i="19"/>
  <c r="X36" i="19"/>
  <c r="Z6" i="19"/>
  <c r="W6" i="19"/>
  <c r="AL6" i="19"/>
  <c r="AE6" i="19"/>
  <c r="AH122" i="21"/>
  <c r="AJ122" i="21"/>
  <c r="AA122" i="21"/>
  <c r="AF122" i="21"/>
  <c r="AM13" i="19"/>
  <c r="AJ13" i="19"/>
  <c r="AI13" i="19"/>
  <c r="AB13" i="19"/>
  <c r="AI97" i="21"/>
  <c r="AG97" i="21"/>
  <c r="AF97" i="21"/>
  <c r="AC97" i="21"/>
  <c r="AE144" i="21"/>
  <c r="Z144" i="21"/>
  <c r="AF144" i="21"/>
  <c r="AM144" i="21"/>
  <c r="AB126" i="21"/>
  <c r="X126" i="21"/>
  <c r="W126" i="21"/>
  <c r="AL126" i="21"/>
  <c r="AF103" i="21"/>
  <c r="W103" i="21"/>
  <c r="AG103" i="21"/>
  <c r="AN103" i="21"/>
  <c r="Z26" i="19"/>
  <c r="X26" i="19"/>
  <c r="AN26" i="19"/>
  <c r="AE26" i="19"/>
  <c r="AL20" i="19"/>
  <c r="AA20" i="19"/>
  <c r="AF20" i="19"/>
  <c r="Y20" i="19"/>
  <c r="AM107" i="21"/>
  <c r="Z107" i="21"/>
  <c r="W107" i="21"/>
  <c r="AI107" i="21"/>
  <c r="AA154" i="21"/>
  <c r="AF154" i="21"/>
  <c r="AD154" i="21"/>
  <c r="AK154" i="21"/>
  <c r="AB176" i="21"/>
  <c r="AO176" i="21"/>
  <c r="AL176" i="21"/>
  <c r="AC176" i="21"/>
  <c r="AN163" i="21"/>
  <c r="X163" i="21"/>
  <c r="Y163" i="21"/>
  <c r="AF163" i="21"/>
  <c r="AE137" i="21"/>
  <c r="Y137" i="21"/>
  <c r="X137" i="21"/>
  <c r="AM137" i="21"/>
  <c r="AE67" i="21"/>
  <c r="AG67" i="21"/>
  <c r="W67" i="21"/>
  <c r="AB67" i="21"/>
  <c r="AD62" i="21"/>
  <c r="X62" i="21"/>
  <c r="W62" i="21"/>
  <c r="AL62" i="21"/>
  <c r="AD124" i="21"/>
  <c r="AI124" i="21"/>
  <c r="AM124" i="21"/>
  <c r="AA124" i="21"/>
  <c r="AH175" i="21"/>
  <c r="AA175" i="21"/>
  <c r="AE175" i="21"/>
  <c r="AO175" i="21"/>
  <c r="AJ174" i="21"/>
  <c r="AK174" i="21"/>
  <c r="AO174" i="21"/>
  <c r="AC174" i="21"/>
  <c r="X32" i="19"/>
  <c r="AI32" i="19"/>
  <c r="AE32" i="19"/>
  <c r="AG32" i="19"/>
  <c r="AE55" i="21"/>
  <c r="Y55" i="21"/>
  <c r="AC55" i="21"/>
  <c r="AJ55" i="21"/>
  <c r="AJ111" i="21"/>
  <c r="AA111" i="21"/>
  <c r="AE111" i="21"/>
  <c r="AO111" i="21"/>
  <c r="AK12" i="19"/>
  <c r="W12" i="19"/>
  <c r="AJ12" i="19"/>
  <c r="AC12" i="19"/>
  <c r="AB51" i="19"/>
  <c r="AE51" i="19"/>
  <c r="AF51" i="19"/>
  <c r="AH51" i="19"/>
  <c r="Y86" i="21"/>
  <c r="AF86" i="21"/>
  <c r="Z86" i="21"/>
  <c r="AG86" i="21"/>
  <c r="AM89" i="21"/>
  <c r="AO89" i="21"/>
  <c r="AN89" i="21"/>
  <c r="AK89" i="21"/>
  <c r="AK60" i="21"/>
  <c r="AO60" i="21"/>
  <c r="AM60" i="21"/>
  <c r="AA60" i="21"/>
  <c r="AL31" i="19"/>
  <c r="Z31" i="19"/>
  <c r="AA31" i="19"/>
  <c r="Y31" i="19"/>
  <c r="AF49" i="19"/>
  <c r="AE49" i="19"/>
  <c r="X49" i="19"/>
  <c r="AN49" i="19"/>
  <c r="AI138" i="21"/>
  <c r="AB138" i="21"/>
  <c r="AN138" i="21"/>
  <c r="AL138" i="21"/>
  <c r="AF63" i="21"/>
  <c r="AE63" i="21"/>
  <c r="AG63" i="21"/>
  <c r="AN63" i="21"/>
  <c r="AH2" i="65"/>
  <c r="Z2" i="65"/>
  <c r="AK2" i="65"/>
  <c r="AC2" i="65"/>
  <c r="AH13" i="65"/>
  <c r="X13" i="65"/>
  <c r="AB13" i="65"/>
  <c r="AI13" i="65"/>
  <c r="AJ9" i="65"/>
  <c r="AN9" i="65"/>
  <c r="AD9" i="65"/>
  <c r="AK9" i="65"/>
  <c r="AH23" i="65"/>
  <c r="Z23" i="65"/>
  <c r="AK23" i="65"/>
  <c r="AM17" i="65"/>
  <c r="AC17" i="65"/>
  <c r="AG17" i="65"/>
  <c r="AL17" i="65"/>
  <c r="AJ28" i="65"/>
  <c r="AN28" i="65"/>
  <c r="AD28" i="65"/>
  <c r="AI28" i="65"/>
  <c r="AC26" i="65"/>
  <c r="AO26" i="65"/>
  <c r="AE26" i="65"/>
  <c r="AL26" i="65"/>
  <c r="AL39" i="65"/>
  <c r="AH39" i="65"/>
  <c r="X39" i="65"/>
  <c r="AI39" i="65"/>
  <c r="AO36" i="65"/>
  <c r="AG36" i="65"/>
  <c r="Y36" i="65"/>
  <c r="AL36" i="65"/>
  <c r="AM37" i="65"/>
  <c r="AC37" i="65"/>
  <c r="AG37" i="65"/>
  <c r="AL37" i="65"/>
  <c r="AL49" i="65"/>
  <c r="AH49" i="65"/>
  <c r="X49" i="65"/>
  <c r="AI49" i="65"/>
  <c r="AO50" i="65"/>
  <c r="AG50" i="65"/>
  <c r="Y50" i="65"/>
  <c r="AL50" i="65"/>
  <c r="AM47" i="65"/>
  <c r="AC47" i="65"/>
  <c r="AG47" i="65"/>
  <c r="AL47" i="65"/>
  <c r="AH48" i="65"/>
  <c r="Z48" i="65"/>
  <c r="AK48" i="65"/>
  <c r="Z74" i="65"/>
  <c r="AK74" i="65"/>
  <c r="AO63" i="65"/>
  <c r="AG63" i="65"/>
  <c r="Y63" i="65"/>
  <c r="AL63" i="65"/>
  <c r="AO60" i="65"/>
  <c r="AE60" i="65"/>
  <c r="Z60" i="65"/>
  <c r="AJ60" i="65"/>
  <c r="AH65" i="65"/>
  <c r="Z65" i="65"/>
  <c r="AK65" i="65"/>
  <c r="AN77" i="65"/>
  <c r="AF77" i="65"/>
  <c r="X77" i="65"/>
  <c r="AI77" i="65"/>
  <c r="AO75" i="65"/>
  <c r="AG75" i="65"/>
  <c r="Y75" i="65"/>
  <c r="AL75" i="65"/>
  <c r="AH80" i="65"/>
  <c r="Z80" i="65"/>
  <c r="AK80" i="65"/>
  <c r="AN96" i="65"/>
  <c r="AF96" i="65"/>
  <c r="X96" i="65"/>
  <c r="AI96" i="65"/>
  <c r="AO89" i="65"/>
  <c r="AG89" i="65"/>
  <c r="Y89" i="65"/>
  <c r="AL89" i="65"/>
  <c r="AO86" i="65"/>
  <c r="AG86" i="65"/>
  <c r="Y86" i="65"/>
  <c r="AL86" i="65"/>
  <c r="AO102" i="65"/>
  <c r="Y102" i="65"/>
  <c r="AB102" i="65"/>
  <c r="AE102" i="65"/>
  <c r="AH95" i="65"/>
  <c r="Z95" i="65"/>
  <c r="AK95" i="65"/>
  <c r="AN112" i="65"/>
  <c r="AF112" i="65"/>
  <c r="X112" i="65"/>
  <c r="AI112" i="65"/>
  <c r="AN128" i="65"/>
  <c r="AF128" i="65"/>
  <c r="X128" i="65"/>
  <c r="AI128" i="65"/>
  <c r="AO109" i="65"/>
  <c r="AG109" i="65"/>
  <c r="Y109" i="65"/>
  <c r="AL109" i="65"/>
  <c r="AO125" i="65"/>
  <c r="AG125" i="65"/>
  <c r="Y125" i="65"/>
  <c r="AL125" i="65"/>
  <c r="AO110" i="65"/>
  <c r="AG110" i="65"/>
  <c r="Y110" i="65"/>
  <c r="AL110" i="65"/>
  <c r="AO126" i="65"/>
  <c r="AG126" i="65"/>
  <c r="Y126" i="65"/>
  <c r="AL126" i="65"/>
  <c r="AH103" i="65"/>
  <c r="Z103" i="65"/>
  <c r="AK103" i="65"/>
  <c r="AH119" i="65"/>
  <c r="Z119" i="65"/>
  <c r="AK119" i="65"/>
  <c r="AH135" i="65"/>
  <c r="Z135" i="65"/>
  <c r="AK135" i="65"/>
  <c r="AL156" i="65"/>
  <c r="AH156" i="65"/>
  <c r="X156" i="65"/>
  <c r="AI156" i="65"/>
  <c r="AL172" i="65"/>
  <c r="AH172" i="65"/>
  <c r="X172" i="65"/>
  <c r="AI172" i="65"/>
  <c r="Y153" i="65"/>
  <c r="AL153" i="65"/>
  <c r="Y169" i="65"/>
  <c r="AL169" i="65"/>
  <c r="AK146" i="65"/>
  <c r="AL146" i="65"/>
  <c r="AK162" i="65"/>
  <c r="AL162" i="65"/>
  <c r="AH155" i="65"/>
  <c r="Z155" i="65"/>
  <c r="AK155" i="65"/>
  <c r="AH175" i="65"/>
  <c r="Z175" i="65"/>
  <c r="AK175" i="65"/>
  <c r="AH151" i="65"/>
  <c r="Z151" i="65"/>
  <c r="AK151" i="65"/>
  <c r="AK33" i="19"/>
  <c r="AD33" i="19"/>
  <c r="Z33" i="19"/>
  <c r="AB33" i="19"/>
  <c r="Y119" i="21"/>
  <c r="AB119" i="21"/>
  <c r="AC119" i="21"/>
  <c r="AJ119" i="21"/>
  <c r="Z93" i="21"/>
  <c r="AN93" i="21"/>
  <c r="X93" i="21"/>
  <c r="AJ93" i="21"/>
  <c r="W57" i="21"/>
  <c r="Z57" i="21"/>
  <c r="AA57" i="21"/>
  <c r="AH57" i="21"/>
  <c r="Z70" i="21"/>
  <c r="AA70" i="21"/>
  <c r="X70" i="21"/>
  <c r="W70" i="21"/>
  <c r="Z30" i="19"/>
  <c r="W30" i="19"/>
  <c r="AL30" i="19"/>
  <c r="AG30" i="19"/>
  <c r="AF147" i="21"/>
  <c r="AH147" i="21"/>
  <c r="AE147" i="21"/>
  <c r="AD147" i="21"/>
  <c r="AO92" i="21"/>
  <c r="AF92" i="21"/>
  <c r="AM92" i="21"/>
  <c r="AA92" i="21"/>
  <c r="AB58" i="21"/>
  <c r="AJ58" i="21"/>
  <c r="AA58" i="21"/>
  <c r="AN58" i="21"/>
</calcChain>
</file>

<file path=xl/sharedStrings.xml><?xml version="1.0" encoding="utf-8"?>
<sst xmlns="http://schemas.openxmlformats.org/spreadsheetml/2006/main" count="10048" uniqueCount="396">
  <si>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</si>
  <si>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</si>
  <si>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</si>
  <si>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</si>
  <si>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</si>
  <si>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</si>
  <si>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</si>
  <si>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</si>
  <si>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</si>
  <si>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</si>
  <si>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</si>
  <si>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</si>
  <si>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</si>
  <si>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</si>
  <si>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</si>
  <si>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</si>
  <si>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</si>
  <si>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</si>
  <si>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</si>
  <si>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</si>
  <si>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</si>
  <si>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</si>
  <si>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</si>
  <si>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</si>
  <si>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</si>
  <si>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</si>
  <si>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</si>
  <si>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</si>
  <si>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</si>
  <si>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</si>
  <si>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</si>
  <si>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</si>
  <si>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</si>
  <si>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</si>
  <si>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</si>
  <si>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</si>
  <si>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</si>
  <si>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</si>
  <si>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</si>
  <si>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</si>
  <si>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</si>
  <si>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</si>
  <si>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</si>
  <si>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</si>
  <si>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</si>
  <si>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</si>
  <si>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</si>
  <si>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</si>
  <si>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</si>
  <si>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</si>
  <si>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</si>
  <si>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</si>
  <si>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</si>
  <si>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</si>
  <si>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</si>
  <si>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</si>
  <si>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</si>
  <si>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</si>
  <si>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</si>
  <si>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</si>
  <si>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</si>
  <si>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</si>
  <si>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</si>
  <si>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</si>
  <si>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</si>
  <si>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</si>
  <si>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</si>
  <si>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</si>
  <si>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</si>
  <si>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</si>
  <si>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</si>
  <si>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</si>
  <si>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</si>
  <si>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</si>
  <si>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</si>
  <si>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</si>
  <si>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</si>
  <si>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</si>
  <si>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</si>
  <si>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</si>
  <si>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</si>
  <si>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</si>
  <si>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</si>
  <si>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</si>
  <si>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</si>
  <si>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</si>
  <si>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</si>
  <si>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</si>
  <si>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</si>
  <si>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</si>
  <si>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</si>
  <si>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</si>
  <si>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</si>
  <si>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</si>
  <si>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</si>
  <si>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</si>
  <si>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</si>
  <si>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</si>
  <si>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</si>
  <si>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</si>
  <si>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</si>
  <si>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</si>
  <si>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</si>
  <si>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</si>
  <si>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</si>
  <si>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</si>
  <si>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</si>
  <si>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</si>
  <si>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</si>
  <si>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</si>
  <si>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</si>
  <si>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</si>
  <si>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</si>
  <si>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</si>
  <si>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</si>
  <si>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</si>
  <si>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</si>
  <si>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</si>
  <si>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</si>
  <si>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</si>
  <si>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</si>
  <si>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</si>
  <si>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</si>
  <si>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</si>
  <si>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</si>
  <si>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</si>
  <si>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</si>
  <si>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</si>
  <si>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</si>
  <si>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</si>
  <si>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</si>
  <si>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</si>
  <si>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</si>
  <si>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</si>
  <si>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</si>
  <si>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</si>
  <si>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</si>
  <si>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</si>
  <si>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</si>
  <si>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</si>
  <si>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</si>
  <si>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</si>
  <si>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</si>
  <si>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</si>
  <si>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</si>
  <si>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</si>
  <si>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</si>
  <si>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</si>
  <si>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</si>
  <si>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</si>
  <si>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</si>
  <si>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</si>
  <si>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</si>
  <si>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</si>
  <si>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</si>
  <si>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</si>
  <si>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</si>
  <si>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</si>
  <si>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</si>
  <si>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</si>
  <si>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</si>
  <si>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</si>
  <si>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</si>
  <si>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</si>
  <si>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</si>
  <si>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</si>
  <si>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</si>
  <si>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</si>
  <si>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</si>
  <si>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</si>
  <si>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</si>
  <si>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</si>
  <si>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</si>
  <si>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</si>
  <si>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</si>
  <si>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</si>
  <si>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</si>
  <si>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</si>
  <si>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</si>
  <si>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</si>
  <si>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</si>
  <si>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</si>
  <si>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</si>
  <si>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</si>
  <si>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</si>
  <si>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</si>
  <si>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</si>
  <si>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</si>
  <si>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</si>
  <si>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</si>
  <si>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</si>
  <si>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</si>
  <si>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</si>
  <si>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</si>
  <si>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</si>
  <si>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</si>
  <si>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</si>
  <si>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</si>
  <si>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</si>
  <si>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</si>
  <si>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</si>
  <si>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</si>
  <si>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</si>
  <si>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</si>
  <si>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</si>
  <si>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</si>
  <si>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</si>
  <si>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</si>
  <si>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</si>
  <si>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</si>
  <si>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</si>
  <si>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</si>
  <si>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</si>
  <si>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</si>
  <si>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</si>
  <si>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</si>
  <si>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</si>
  <si>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</si>
  <si>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</si>
  <si>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</si>
  <si>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</si>
  <si>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</si>
  <si>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</si>
  <si>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</si>
  <si>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</si>
  <si>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</si>
  <si>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</si>
  <si>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</si>
  <si>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</si>
  <si>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</si>
  <si>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</si>
  <si>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</si>
  <si>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</si>
  <si>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</si>
  <si>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</si>
  <si>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</si>
  <si>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</si>
  <si>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</si>
  <si>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</si>
  <si>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</si>
  <si>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</si>
  <si>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</si>
  <si>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</si>
  <si>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</si>
  <si>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</si>
  <si>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</si>
  <si>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</si>
  <si>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</si>
  <si>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</si>
  <si>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</si>
  <si>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</si>
  <si>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</si>
  <si>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</si>
  <si>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</si>
  <si>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</si>
  <si>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</si>
  <si>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</si>
  <si>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</si>
  <si>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</si>
  <si>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</si>
  <si>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</si>
  <si>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</si>
  <si>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</si>
  <si>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</si>
  <si>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</si>
  <si>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</si>
  <si>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</si>
  <si>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</si>
  <si>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</si>
  <si>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</si>
  <si>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</si>
  <si>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</si>
  <si>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</si>
  <si>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</si>
  <si>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</si>
  <si>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</si>
  <si>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</si>
  <si>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</si>
  <si>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</si>
  <si>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</si>
  <si>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</si>
  <si>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</si>
  <si>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</si>
  <si>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</si>
  <si>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</si>
  <si>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</si>
  <si>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</si>
  <si>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</si>
  <si>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country set on the "Country Selector" tab.  We interpolate to get 2011-2019, 2021-2029, and 2031-2049 values.</t>
  </si>
  <si>
    <t>BAU Emissions</t>
  </si>
  <si>
    <t>Chemicals</t>
  </si>
  <si>
    <t>includes aerosols, fire, foams, hcfcs, nitric/adipic acid, refrigerants, solvents</t>
  </si>
  <si>
    <t>EPA</t>
  </si>
  <si>
    <t>EPS</t>
  </si>
  <si>
    <t>Other</t>
  </si>
  <si>
    <t>includes alumnium, electric power systems, flat planel display manufacturing, magnesium, PV, and semiconductor manufacturing</t>
  </si>
  <si>
    <t>Coal Mining</t>
  </si>
  <si>
    <t>NGPS</t>
  </si>
  <si>
    <t>Emissions Multiplier</t>
  </si>
  <si>
    <t>All values are given in Tg CO2e (equivalent to million metric tons).</t>
  </si>
  <si>
    <t>Cement and other carbonates</t>
  </si>
  <si>
    <t>Cement and other carbonates, process CO2</t>
  </si>
  <si>
    <t xml:space="preserve">   CO2 process emissions</t>
  </si>
  <si>
    <t>Natural gas and petroleum systems</t>
  </si>
  <si>
    <t>Natural gas and petroleum systems, CH4</t>
  </si>
  <si>
    <t>Natural gas and petroleum systems, process CO2</t>
  </si>
  <si>
    <t>Iron and steel</t>
  </si>
  <si>
    <t>Iron and steel, process CO2</t>
  </si>
  <si>
    <t xml:space="preserve">   CO2 emissions from iron, steel, and metallurgical coke production</t>
  </si>
  <si>
    <t>Chemicals, N2O</t>
  </si>
  <si>
    <t>Chemicals, F-gases</t>
  </si>
  <si>
    <t>Chemicals, process CO2</t>
  </si>
  <si>
    <t>Coal mining</t>
  </si>
  <si>
    <t>Coal mining, CH4</t>
  </si>
  <si>
    <t>Waste management (no industrial wastewater treatment)</t>
  </si>
  <si>
    <t>Waste management, N2O</t>
  </si>
  <si>
    <t>Waste management, CH4</t>
  </si>
  <si>
    <t>Agriculture, N2O</t>
  </si>
  <si>
    <t>Agriculture, CH4</t>
  </si>
  <si>
    <t>N2O emissions from manure management</t>
  </si>
  <si>
    <t>Other industries</t>
  </si>
  <si>
    <t>Other industries, F-gases</t>
  </si>
  <si>
    <t>Other industries, process CO2</t>
  </si>
  <si>
    <t>Pollutant</t>
  </si>
  <si>
    <t>CO2</t>
  </si>
  <si>
    <t>CH4</t>
  </si>
  <si>
    <t>N2O</t>
  </si>
  <si>
    <t>SF6</t>
  </si>
  <si>
    <t>Description:</t>
  </si>
  <si>
    <t>Annual BAU Emissions Projections</t>
  </si>
  <si>
    <t>Date Created:</t>
  </si>
  <si>
    <t>Units:</t>
  </si>
  <si>
    <r>
      <t>MtCO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</t>
    </r>
  </si>
  <si>
    <t>Business As Usual (BAU) Baseline Emissions Projections: 2010 to 2030</t>
  </si>
  <si>
    <t>Country/Region</t>
  </si>
  <si>
    <t>North America</t>
  </si>
  <si>
    <t xml:space="preserve">Data Source: </t>
  </si>
  <si>
    <r>
      <t xml:space="preserve">U.S. Environmental Protection Agency (USEPA). 2012. </t>
    </r>
    <r>
      <rPr>
        <i/>
        <sz val="11"/>
        <color theme="1"/>
        <rFont val="Calibri"/>
        <family val="2"/>
      </rPr>
      <t>Global Anthropogenic Non-CO2 Greenhouse Gas Emissions: 1990-2030</t>
    </r>
    <r>
      <rPr>
        <sz val="11"/>
        <color theme="1"/>
        <rFont val="Calibri"/>
        <family val="2"/>
        <scheme val="minor"/>
      </rPr>
      <t>. EPA 430-R-12-006.</t>
    </r>
  </si>
  <si>
    <t xml:space="preserve">Washington, D.C.: USEPA Climate Change Division.  August, 2011  Available at: </t>
  </si>
  <si>
    <t>http://www.epa.gov/climatechange/EPAactivities/economics/nonco2projections.html</t>
  </si>
  <si>
    <t>Combined 4 March 2014</t>
  </si>
  <si>
    <t>combined 4 March 2014</t>
  </si>
  <si>
    <t>MtCO2e</t>
  </si>
  <si>
    <t>Baseline Emissions</t>
  </si>
  <si>
    <t>Authors' calculations using DAYCENT simulations and IFPRI IMPACT model projections to generate baseline values</t>
  </si>
  <si>
    <t>Argiculture</t>
  </si>
  <si>
    <t>Baselines were developed using DNDC model claculations and adjusted using IFPRI's IMPACT Model.</t>
  </si>
  <si>
    <t>Annual Emissions Projections</t>
  </si>
  <si>
    <t>Authors' calculations underlying baseline for draft marginal abatement cost curves</t>
  </si>
  <si>
    <t>Country specific process emissions values must be included in the "BAU Process Emissions" tab and "Other Industrial Processes tab"</t>
  </si>
  <si>
    <t>Values of 1 can be manually coded into the the "Process Emissions Mulitpliers" tab if the data is unavailable, with other values for 2050.</t>
  </si>
  <si>
    <t>Global Warming Potentials</t>
  </si>
  <si>
    <t>AR5 20-Year GWP</t>
  </si>
  <si>
    <t>AR5 100-Year GWP</t>
  </si>
  <si>
    <t>EPA 100-Year GWP</t>
  </si>
  <si>
    <t>VOC</t>
  </si>
  <si>
    <t>CO</t>
  </si>
  <si>
    <t>NOx</t>
  </si>
  <si>
    <t>PM10</t>
  </si>
  <si>
    <t>PM25</t>
  </si>
  <si>
    <t>SOx</t>
  </si>
  <si>
    <t>BC</t>
  </si>
  <si>
    <t>OC</t>
  </si>
  <si>
    <t>F gases</t>
  </si>
  <si>
    <t>HFC-23</t>
  </si>
  <si>
    <t>2010 values are likely historical values and thus</t>
  </si>
  <si>
    <t>assumed to be accurate without use of a multiplier.</t>
  </si>
  <si>
    <t>We exclude CO2 from the "EPS" rows because the MAC curves</t>
  </si>
  <si>
    <t>only reflect non-CO2 gases.</t>
  </si>
  <si>
    <t>Livestock Management</t>
  </si>
  <si>
    <t>includes enteric fermentation and manure management</t>
  </si>
  <si>
    <t>We correct these back to AR5 later.</t>
  </si>
  <si>
    <t>CH4 emissions from oil and gas systems</t>
  </si>
  <si>
    <t xml:space="preserve">   CO2 from oil and gas systems</t>
  </si>
  <si>
    <t>Chemicals, CH4</t>
  </si>
  <si>
    <t>CO2 emissions from chemicals production</t>
  </si>
  <si>
    <t>CH4 emissions from chemicals production</t>
  </si>
  <si>
    <t>N2O emissions from chemicals production</t>
  </si>
  <si>
    <t xml:space="preserve">   HFC emissions from chemicals production and use</t>
  </si>
  <si>
    <r>
      <t xml:space="preserve">   </t>
    </r>
    <r>
      <rPr>
        <i/>
        <sz val="11"/>
        <color theme="1"/>
        <rFont val="Calibri"/>
        <family val="2"/>
        <scheme val="minor"/>
      </rPr>
      <t>CH4 from mining</t>
    </r>
  </si>
  <si>
    <t>Waste management, CO2</t>
  </si>
  <si>
    <t>CO2 from burning of waste</t>
  </si>
  <si>
    <t>CH4 from burning and disposal of waste and wastewater treatment</t>
  </si>
  <si>
    <t>N2O from wastewater treatment</t>
  </si>
  <si>
    <t>Agriculture, CO2</t>
  </si>
  <si>
    <t>CO2 from lime and urea use</t>
  </si>
  <si>
    <t>CH4 from enteric fermentation</t>
  </si>
  <si>
    <t>CH4 from manure management</t>
  </si>
  <si>
    <t>CH4 from biomass burning</t>
  </si>
  <si>
    <t>CH4 from rice cultivation</t>
  </si>
  <si>
    <t>N2O emissions from biomass burning</t>
  </si>
  <si>
    <t xml:space="preserve">   N2O emissions from soils</t>
  </si>
  <si>
    <t>CO2 emissions from lead and zinc production</t>
  </si>
  <si>
    <t>CO2 emissions from pulp and paper production</t>
  </si>
  <si>
    <t>SF6 emissions from electric system production</t>
  </si>
  <si>
    <t>We adjust the values from the EPS (AR5) to match EPA (AR4).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</si>
</sst>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6" formatCode="_(* #,##0_);_(* \(#,##0\);_(* &quot;-&quot;??_);_(@_)"/>
    <numFmt numFmtId="167" formatCode="_(* #,##0.0_);_(* \(#,##0.0\);_(* &quot;-&quot;??_);_(@_)"/>
    <numFmt numFmtId="168" formatCode="0.00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2" fillId="9" borderId="0" xfId="0" applyFont="1" applyFill="1"/>
    <xf numFmtId="0" fontId="0" fillId="9" borderId="0" xfId="0" applyFill="1"/>
    <xf numFmtId="0" fontId="2" fillId="7" borderId="0" xfId="0" applyFont="1" applyFill="1"/>
    <xf numFmtId="1" fontId="0" fillId="0" borderId="0" xfId="0" applyNumberFormat="1"/>
    <xf numFmtId="0" fontId="0" fillId="0" borderId="0" xfId="0" applyFill="1"/>
    <xf numFmtId="0" fontId="2" fillId="10" borderId="0" xfId="6" applyFont="1" applyFill="1"/>
    <xf numFmtId="0" fontId="1" fillId="0" borderId="0" xfId="6" applyFont="1"/>
    <xf numFmtId="0" fontId="1" fillId="0" borderId="0" xfId="6" applyFont="1" applyAlignment="1">
      <alignment horizontal="left"/>
    </xf>
    <xf numFmtId="0" fontId="12" fillId="7" borderId="0" xfId="6" applyFont="1" applyFill="1"/>
    <xf numFmtId="0" fontId="13" fillId="7" borderId="0" xfId="6" applyFont="1" applyFill="1" applyAlignment="1">
      <alignment horizontal="left"/>
    </xf>
    <xf numFmtId="0" fontId="13" fillId="0" borderId="0" xfId="6" applyFont="1" applyFill="1" applyBorder="1"/>
    <xf numFmtId="0" fontId="14" fillId="0" borderId="0" xfId="6" applyFont="1" applyAlignment="1">
      <alignment horizontal="left"/>
    </xf>
    <xf numFmtId="0" fontId="15" fillId="0" borderId="0" xfId="6" applyFont="1" applyFill="1" applyBorder="1"/>
    <xf numFmtId="165" fontId="12" fillId="0" borderId="0" xfId="6" quotePrefix="1" applyNumberFormat="1" applyFont="1" applyAlignment="1">
      <alignment horizontal="left"/>
    </xf>
    <xf numFmtId="0" fontId="16" fillId="0" borderId="0" xfId="6" applyFont="1" applyFill="1" applyBorder="1"/>
    <xf numFmtId="165" fontId="16" fillId="0" borderId="0" xfId="6" quotePrefix="1" applyNumberFormat="1" applyFont="1" applyAlignment="1">
      <alignment horizontal="left"/>
    </xf>
    <xf numFmtId="165" fontId="12" fillId="0" borderId="0" xfId="6" applyNumberFormat="1" applyFont="1" applyAlignment="1">
      <alignment horizontal="left"/>
    </xf>
    <xf numFmtId="0" fontId="12" fillId="0" borderId="0" xfId="6" applyFont="1" applyAlignment="1">
      <alignment horizontal="left"/>
    </xf>
    <xf numFmtId="0" fontId="17" fillId="0" borderId="0" xfId="6" applyFont="1" applyFill="1" applyBorder="1" applyAlignment="1">
      <alignment horizontal="left" vertical="center" indent="1"/>
    </xf>
    <xf numFmtId="165" fontId="16" fillId="0" borderId="0" xfId="6" applyNumberFormat="1" applyFont="1" applyAlignment="1">
      <alignment horizontal="left"/>
    </xf>
    <xf numFmtId="0" fontId="18" fillId="0" borderId="0" xfId="6" applyFont="1"/>
    <xf numFmtId="0" fontId="18" fillId="0" borderId="0" xfId="6" applyFont="1" applyFill="1" applyBorder="1" applyAlignment="1">
      <alignment horizontal="left" indent="1"/>
    </xf>
    <xf numFmtId="0" fontId="19" fillId="0" borderId="0" xfId="6" applyFont="1" applyFill="1" applyBorder="1" applyAlignment="1">
      <alignment horizontal="left" vertical="center" indent="1"/>
    </xf>
    <xf numFmtId="0" fontId="12" fillId="0" borderId="0" xfId="6" quotePrefix="1" applyFont="1" applyAlignment="1">
      <alignment horizontal="left"/>
    </xf>
    <xf numFmtId="165" fontId="1" fillId="0" borderId="0" xfId="6" applyNumberFormat="1" applyFont="1" applyAlignment="1">
      <alignment horizontal="left"/>
    </xf>
    <xf numFmtId="165" fontId="18" fillId="0" borderId="0" xfId="6" applyNumberFormat="1" applyFont="1" applyAlignment="1">
      <alignment horizontal="left"/>
    </xf>
    <xf numFmtId="0" fontId="16" fillId="0" borderId="0" xfId="6" applyFont="1" applyFill="1" applyBorder="1" applyAlignment="1">
      <alignment horizontal="left" indent="1"/>
    </xf>
    <xf numFmtId="165" fontId="12" fillId="0" borderId="0" xfId="6" applyNumberFormat="1" applyFont="1" applyBorder="1"/>
    <xf numFmtId="165" fontId="12" fillId="0" borderId="0" xfId="6" applyNumberFormat="1" applyFont="1" applyBorder="1" applyAlignment="1">
      <alignment horizontal="left"/>
    </xf>
    <xf numFmtId="165" fontId="16" fillId="0" borderId="0" xfId="6" applyNumberFormat="1" applyFont="1" applyBorder="1" applyAlignment="1">
      <alignment horizontal="left"/>
    </xf>
    <xf numFmtId="0" fontId="20" fillId="0" borderId="0" xfId="6" applyFont="1" applyFill="1" applyBorder="1"/>
    <xf numFmtId="0" fontId="20" fillId="0" borderId="0" xfId="6" applyFont="1" applyFill="1" applyBorder="1" applyAlignment="1">
      <alignment horizontal="left"/>
    </xf>
    <xf numFmtId="0" fontId="16" fillId="0" borderId="0" xfId="6" applyFont="1" applyFill="1" applyBorder="1" applyAlignment="1">
      <alignment horizontal="left"/>
    </xf>
    <xf numFmtId="0" fontId="12" fillId="0" borderId="0" xfId="6" applyFont="1" applyFill="1" applyBorder="1" applyAlignment="1">
      <alignment horizontal="left"/>
    </xf>
    <xf numFmtId="0" fontId="13" fillId="0" borderId="0" xfId="6" applyFont="1" applyFill="1" applyBorder="1" applyAlignment="1">
      <alignment horizontal="left"/>
    </xf>
    <xf numFmtId="0" fontId="15" fillId="0" borderId="0" xfId="6" applyFont="1" applyFill="1" applyBorder="1" applyAlignment="1">
      <alignment horizontal="left"/>
    </xf>
    <xf numFmtId="0" fontId="2" fillId="0" borderId="0" xfId="6" applyFont="1" applyFill="1" applyBorder="1"/>
    <xf numFmtId="165" fontId="1" fillId="0" borderId="0" xfId="6" applyNumberFormat="1" applyFont="1" applyBorder="1" applyAlignment="1">
      <alignment horizontal="left"/>
    </xf>
    <xf numFmtId="0" fontId="0" fillId="7" borderId="0" xfId="0" applyFill="1"/>
    <xf numFmtId="3" fontId="0" fillId="0" borderId="0" xfId="0" applyNumberFormat="1"/>
    <xf numFmtId="0" fontId="2" fillId="3" borderId="1" xfId="0" applyFont="1" applyFill="1" applyBorder="1" applyAlignment="1">
      <alignment horizontal="right"/>
    </xf>
    <xf numFmtId="0" fontId="0" fillId="3" borderId="2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 applyAlignment="1">
      <alignment horizontal="right"/>
    </xf>
    <xf numFmtId="22" fontId="0" fillId="3" borderId="0" xfId="0" applyNumberFormat="1" applyFont="1" applyFill="1" applyBorder="1"/>
    <xf numFmtId="0" fontId="0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18" fillId="3" borderId="0" xfId="0" applyFont="1" applyFill="1" applyBorder="1"/>
    <xf numFmtId="0" fontId="2" fillId="3" borderId="6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2" fillId="0" borderId="0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10" xfId="0" quotePrefix="1" applyFill="1" applyBorder="1"/>
    <xf numFmtId="0" fontId="0" fillId="2" borderId="10" xfId="0" applyFill="1" applyBorder="1"/>
    <xf numFmtId="0" fontId="0" fillId="2" borderId="11" xfId="0" applyFill="1" applyBorder="1"/>
    <xf numFmtId="166" fontId="0" fillId="0" borderId="0" xfId="8" quotePrefix="1" applyNumberFormat="1" applyFont="1" applyBorder="1"/>
    <xf numFmtId="0" fontId="0" fillId="2" borderId="10" xfId="8" applyNumberFormat="1" applyFont="1" applyFill="1" applyBorder="1"/>
    <xf numFmtId="0" fontId="0" fillId="2" borderId="11" xfId="8" applyNumberFormat="1" applyFont="1" applyFill="1" applyBorder="1"/>
    <xf numFmtId="0" fontId="2" fillId="0" borderId="0" xfId="0" quotePrefix="1" applyFont="1" applyBorder="1"/>
    <xf numFmtId="166" fontId="2" fillId="3" borderId="10" xfId="8" applyNumberFormat="1" applyFont="1" applyFill="1" applyBorder="1"/>
    <xf numFmtId="166" fontId="2" fillId="3" borderId="11" xfId="8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0" fontId="8" fillId="0" borderId="0" xfId="4"/>
    <xf numFmtId="0" fontId="2" fillId="3" borderId="1" xfId="2" applyFont="1" applyFill="1" applyBorder="1" applyAlignment="1">
      <alignment horizontal="right"/>
    </xf>
    <xf numFmtId="0" fontId="1" fillId="3" borderId="2" xfId="2" applyFont="1" applyFill="1" applyBorder="1"/>
    <xf numFmtId="0" fontId="1" fillId="3" borderId="2" xfId="2" applyFill="1" applyBorder="1"/>
    <xf numFmtId="0" fontId="1" fillId="3" borderId="3" xfId="2" applyFill="1" applyBorder="1"/>
    <xf numFmtId="0" fontId="2" fillId="3" borderId="4" xfId="2" applyFont="1" applyFill="1" applyBorder="1" applyAlignment="1">
      <alignment horizontal="right"/>
    </xf>
    <xf numFmtId="22" fontId="1" fillId="3" borderId="0" xfId="2" applyNumberFormat="1" applyFont="1" applyFill="1" applyBorder="1"/>
    <xf numFmtId="0" fontId="1" fillId="3" borderId="0" xfId="2" applyFont="1" applyFill="1" applyBorder="1"/>
    <xf numFmtId="0" fontId="1" fillId="3" borderId="0" xfId="2" applyFill="1" applyBorder="1"/>
    <xf numFmtId="0" fontId="1" fillId="3" borderId="5" xfId="2" applyFill="1" applyBorder="1"/>
    <xf numFmtId="0" fontId="18" fillId="3" borderId="0" xfId="2" applyFont="1" applyFill="1" applyBorder="1"/>
    <xf numFmtId="0" fontId="2" fillId="3" borderId="6" xfId="2" applyFont="1" applyFill="1" applyBorder="1" applyAlignment="1">
      <alignment horizontal="right"/>
    </xf>
    <xf numFmtId="0" fontId="1" fillId="3" borderId="7" xfId="2" applyFill="1" applyBorder="1"/>
    <xf numFmtId="0" fontId="1" fillId="3" borderId="8" xfId="2" applyFill="1" applyBorder="1"/>
    <xf numFmtId="0" fontId="2" fillId="0" borderId="0" xfId="2" applyFont="1" applyFill="1" applyBorder="1" applyAlignment="1">
      <alignment horizontal="left"/>
    </xf>
    <xf numFmtId="0" fontId="2" fillId="3" borderId="9" xfId="2" applyFont="1" applyFill="1" applyBorder="1" applyAlignment="1">
      <alignment horizontal="center"/>
    </xf>
    <xf numFmtId="0" fontId="2" fillId="3" borderId="10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0" fontId="2" fillId="2" borderId="9" xfId="2" applyFont="1" applyFill="1" applyBorder="1"/>
    <xf numFmtId="0" fontId="1" fillId="2" borderId="10" xfId="2" quotePrefix="1" applyFill="1" applyBorder="1"/>
    <xf numFmtId="0" fontId="1" fillId="2" borderId="10" xfId="2" applyFill="1" applyBorder="1"/>
    <xf numFmtId="0" fontId="1" fillId="2" borderId="11" xfId="2" applyFill="1" applyBorder="1"/>
    <xf numFmtId="166" fontId="0" fillId="0" borderId="0" xfId="9" quotePrefix="1" applyNumberFormat="1" applyFont="1" applyBorder="1"/>
    <xf numFmtId="0" fontId="0" fillId="2" borderId="10" xfId="9" applyNumberFormat="1" applyFont="1" applyFill="1" applyBorder="1"/>
    <xf numFmtId="0" fontId="0" fillId="2" borderId="11" xfId="9" applyNumberFormat="1" applyFont="1" applyFill="1" applyBorder="1"/>
    <xf numFmtId="0" fontId="2" fillId="0" borderId="0" xfId="2" quotePrefix="1" applyFont="1" applyBorder="1"/>
    <xf numFmtId="1" fontId="2" fillId="3" borderId="10" xfId="2" applyNumberFormat="1" applyFont="1" applyFill="1" applyBorder="1"/>
    <xf numFmtId="1" fontId="2" fillId="3" borderId="11" xfId="2" applyNumberFormat="1" applyFont="1" applyFill="1" applyBorder="1"/>
    <xf numFmtId="0" fontId="2" fillId="0" borderId="0" xfId="2" applyFont="1" applyFill="1" applyBorder="1" applyAlignment="1">
      <alignment horizontal="right"/>
    </xf>
    <xf numFmtId="0" fontId="2" fillId="0" borderId="0" xfId="2" applyFont="1" applyFill="1" applyBorder="1"/>
    <xf numFmtId="166" fontId="2" fillId="3" borderId="10" xfId="9" applyNumberFormat="1" applyFont="1" applyFill="1" applyBorder="1"/>
    <xf numFmtId="166" fontId="2" fillId="3" borderId="11" xfId="9" applyNumberFormat="1" applyFont="1" applyFill="1" applyBorder="1"/>
    <xf numFmtId="1" fontId="2" fillId="3" borderId="10" xfId="2" applyNumberFormat="1" applyFont="1" applyFill="1" applyBorder="1" applyAlignment="1">
      <alignment horizontal="center"/>
    </xf>
    <xf numFmtId="1" fontId="2" fillId="3" borderId="11" xfId="2" applyNumberFormat="1" applyFont="1" applyFill="1" applyBorder="1" applyAlignment="1">
      <alignment horizontal="center"/>
    </xf>
    <xf numFmtId="14" fontId="0" fillId="3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0" borderId="0" xfId="0" quotePrefix="1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2" fillId="3" borderId="10" xfId="0" applyNumberFormat="1" applyFont="1" applyFill="1" applyBorder="1" applyAlignment="1">
      <alignment horizontal="center"/>
    </xf>
    <xf numFmtId="165" fontId="0" fillId="0" borderId="0" xfId="0" applyNumberFormat="1"/>
    <xf numFmtId="167" fontId="0" fillId="0" borderId="0" xfId="8" quotePrefix="1" applyNumberFormat="1" applyFont="1" applyBorder="1"/>
    <xf numFmtId="167" fontId="0" fillId="2" borderId="10" xfId="8" applyNumberFormat="1" applyFont="1" applyFill="1" applyBorder="1"/>
    <xf numFmtId="167" fontId="0" fillId="2" borderId="11" xfId="8" applyNumberFormat="1" applyFont="1" applyFill="1" applyBorder="1"/>
    <xf numFmtId="167" fontId="2" fillId="3" borderId="10" xfId="8" applyNumberFormat="1" applyFont="1" applyFill="1" applyBorder="1"/>
    <xf numFmtId="167" fontId="2" fillId="3" borderId="11" xfId="8" applyNumberFormat="1" applyFont="1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/>
    <xf numFmtId="11" fontId="0" fillId="0" borderId="0" xfId="0" applyNumberFormat="1"/>
    <xf numFmtId="0" fontId="0" fillId="6" borderId="0" xfId="0" applyFill="1"/>
    <xf numFmtId="0" fontId="0" fillId="0" borderId="0" xfId="0"/>
    <xf numFmtId="0" fontId="0" fillId="0" borderId="0" xfId="0"/>
    <xf numFmtId="0" fontId="0" fillId="0" borderId="0" xfId="0"/>
    <xf numFmtId="165" fontId="16" fillId="0" borderId="0" xfId="6" quotePrefix="1" applyNumberFormat="1" applyFont="1" applyFill="1" applyAlignment="1">
      <alignment horizontal="left"/>
    </xf>
    <xf numFmtId="0" fontId="1" fillId="0" borderId="0" xfId="6" applyFont="1" applyFill="1"/>
    <xf numFmtId="2" fontId="16" fillId="0" borderId="0" xfId="6" applyNumberFormat="1" applyFont="1" applyAlignment="1">
      <alignment horizontal="left"/>
    </xf>
    <xf numFmtId="165" fontId="12" fillId="0" borderId="0" xfId="6" applyNumberFormat="1" applyFont="1" applyFill="1" applyAlignment="1">
      <alignment horizontal="left"/>
    </xf>
    <xf numFmtId="0" fontId="1" fillId="0" borderId="0" xfId="6" applyFont="1" applyFill="1" applyAlignment="1">
      <alignment horizontal="left"/>
    </xf>
    <xf numFmtId="0" fontId="18" fillId="0" borderId="0" xfId="6" applyFont="1" applyFill="1"/>
    <xf numFmtId="165" fontId="18" fillId="0" borderId="0" xfId="6" applyNumberFormat="1" applyFont="1" applyFill="1" applyAlignment="1">
      <alignment horizontal="left"/>
    </xf>
    <xf numFmtId="165" fontId="16" fillId="0" borderId="0" xfId="6" applyNumberFormat="1" applyFont="1" applyFill="1" applyAlignment="1">
      <alignment horizontal="left"/>
    </xf>
    <xf numFmtId="1" fontId="16" fillId="0" borderId="0" xfId="6" applyNumberFormat="1" applyFont="1" applyFill="1" applyAlignment="1">
      <alignment horizontal="left"/>
    </xf>
    <xf numFmtId="0" fontId="18" fillId="0" borderId="0" xfId="0" applyFont="1" applyFill="1"/>
    <xf numFmtId="165" fontId="16" fillId="0" borderId="0" xfId="6" applyNumberFormat="1" applyFont="1" applyFill="1" applyBorder="1" applyAlignment="1">
      <alignment horizontal="left"/>
    </xf>
    <xf numFmtId="165" fontId="18" fillId="0" borderId="0" xfId="6" applyNumberFormat="1" applyFont="1"/>
    <xf numFmtId="168" fontId="1" fillId="0" borderId="0" xfId="6" applyNumberFormat="1" applyFont="1"/>
  </cellXfs>
  <cellStyles count="10">
    <cellStyle name="Comma" xfId="8" builtinId="3"/>
    <cellStyle name="Comma 2" xfId="3"/>
    <cellStyle name="Comma 2 2" xfId="9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bbie/Dropbox%20(Energy%20InNovation)/My%20Documents/Policy%20Solutions%20Project/Mexico/Models/Mexico%20Model%20Update/InputData/indst/BPEiC/BAU%20Process%20Emis%20in%20CO2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ross-Page Data"/>
      <sheetName val="LINEA BASE"/>
      <sheetName val="INEGEI"/>
      <sheetName val="Oil &amp; Gas PEMEX"/>
      <sheetName val="Industry-LEAP"/>
      <sheetName val="Waste IPCC2010"/>
      <sheetName val="Agriculture"/>
      <sheetName val="CO2e_TOTAL"/>
      <sheetName val="CO2"/>
      <sheetName val="CH4"/>
      <sheetName val="N2O"/>
      <sheetName val="HFCs"/>
      <sheetName val="PFCs"/>
      <sheetName val="SF6"/>
      <sheetName val="CN"/>
      <sheetName val="Combined Data"/>
      <sheetName val="BPEiC-CO2"/>
      <sheetName val="BPEiC-CH4"/>
      <sheetName val="BPEiC-N2O"/>
      <sheetName val="BPEiC-F-gases"/>
    </sheetNames>
    <sheetDataSet>
      <sheetData sheetId="0"/>
      <sheetData sheetId="1"/>
      <sheetData sheetId="2">
        <row r="2">
          <cell r="C2">
            <v>100</v>
          </cell>
          <cell r="H2">
            <v>119.34350185461761</v>
          </cell>
          <cell r="I2">
            <v>123.63986792138385</v>
          </cell>
          <cell r="J2">
            <v>128.09090316655369</v>
          </cell>
          <cell r="K2">
            <v>132.70217568054963</v>
          </cell>
          <cell r="L2">
            <v>137.47945400504943</v>
          </cell>
          <cell r="M2">
            <v>142.42871434923123</v>
          </cell>
          <cell r="N2">
            <v>147.55614806580357</v>
          </cell>
          <cell r="O2">
            <v>152.8681693961725</v>
          </cell>
          <cell r="P2">
            <v>158.37142349443471</v>
          </cell>
          <cell r="Q2">
            <v>164.07279474023437</v>
          </cell>
          <cell r="R2">
            <v>169.97941535088282</v>
          </cell>
          <cell r="S2">
            <v>176.0986743035146</v>
          </cell>
          <cell r="T2">
            <v>182.43822657844112</v>
          </cell>
          <cell r="U2">
            <v>189.00600273526501</v>
          </cell>
          <cell r="V2">
            <v>195.81021883373455</v>
          </cell>
          <cell r="W2">
            <v>202.85938671174901</v>
          </cell>
          <cell r="X2">
            <v>210.16232463337198</v>
          </cell>
          <cell r="Y2">
            <v>217.72816832017338</v>
          </cell>
          <cell r="Z2">
            <v>225.56638237969963</v>
          </cell>
          <cell r="AA2">
            <v>233.68677214536882</v>
          </cell>
          <cell r="AB2">
            <v>242.09949594260212</v>
          </cell>
          <cell r="AC2">
            <v>250.8150777965358</v>
          </cell>
          <cell r="AD2">
            <v>259.84442059721113</v>
          </cell>
          <cell r="AE2">
            <v>269.19881973871071</v>
          </cell>
          <cell r="AF2">
            <v>278.88997724930431</v>
          </cell>
          <cell r="AG2">
            <v>288.9300164302793</v>
          </cell>
          <cell r="AH2">
            <v>299.33149702176934</v>
          </cell>
          <cell r="AI2">
            <v>310.10743091455305</v>
          </cell>
          <cell r="AJ2">
            <v>321.27129842747695</v>
          </cell>
          <cell r="AK2">
            <v>332.83706517086614</v>
          </cell>
          <cell r="AL2">
            <v>344.81919951701735</v>
          </cell>
          <cell r="AM2">
            <v>357.23269069962998</v>
          </cell>
          <cell r="AN2">
            <v>370.09306756481669</v>
          </cell>
          <cell r="AO2">
            <v>383.41641799715012</v>
          </cell>
          <cell r="AP2">
            <v>397.21940904504754</v>
          </cell>
          <cell r="AQ2">
            <v>411.51930777066929</v>
          </cell>
        </row>
        <row r="6">
          <cell r="S6">
            <v>69.408841243997074</v>
          </cell>
          <cell r="T6">
            <v>72.981332614533926</v>
          </cell>
          <cell r="U6">
            <v>76.737701058420768</v>
          </cell>
          <cell r="V6">
            <v>80.68741077713409</v>
          </cell>
          <cell r="W6">
            <v>84.84041309709724</v>
          </cell>
          <cell r="X6">
            <v>89.207171542129984</v>
          </cell>
          <cell r="Y6">
            <v>93.798688196383637</v>
          </cell>
          <cell r="Z6">
            <v>98.626531424183355</v>
          </cell>
          <cell r="AA6">
            <v>103.70286501661816</v>
          </cell>
          <cell r="AB6">
            <v>109.0404788383135</v>
          </cell>
          <cell r="AC6">
            <v>114.65282105160138</v>
          </cell>
          <cell r="AD6">
            <v>120.55403199927696</v>
          </cell>
          <cell r="AE6">
            <v>126.75897983130965</v>
          </cell>
          <cell r="AF6">
            <v>133.28329796527032</v>
          </cell>
          <cell r="AG6">
            <v>140.14342447485674</v>
          </cell>
          <cell r="AH6">
            <v>147.35664350575664</v>
          </cell>
          <cell r="AI6">
            <v>154.94112882319621</v>
          </cell>
          <cell r="AJ6">
            <v>162.9159896008926</v>
          </cell>
          <cell r="AK6">
            <v>171.30131856677556</v>
          </cell>
          <cell r="AL6">
            <v>180.11824262678235</v>
          </cell>
          <cell r="AM6">
            <v>189.38897609427261</v>
          </cell>
          <cell r="AN6">
            <v>199.13687665917527</v>
          </cell>
          <cell r="AO6">
            <v>209.38650423788224</v>
          </cell>
          <cell r="AP6">
            <v>220.16368285216154</v>
          </cell>
          <cell r="AQ6">
            <v>231.49556569299463</v>
          </cell>
        </row>
        <row r="7">
          <cell r="S7">
            <v>60.204504426397733</v>
          </cell>
          <cell r="T7">
            <v>61.720520659102476</v>
          </cell>
          <cell r="U7">
            <v>63.274711862928093</v>
          </cell>
          <cell r="V7">
            <v>64.86803932601164</v>
          </cell>
          <cell r="W7">
            <v>66.501488542792245</v>
          </cell>
          <cell r="X7">
            <v>68.176069823552638</v>
          </cell>
          <cell r="Y7">
            <v>69.892818919309661</v>
          </cell>
          <cell r="Z7">
            <v>71.652797662440179</v>
          </cell>
          <cell r="AA7">
            <v>73.45709462343865</v>
          </cell>
          <cell r="AB7">
            <v>75.306825784212606</v>
          </cell>
          <cell r="AC7">
            <v>77.203135228332471</v>
          </cell>
          <cell r="AD7">
            <v>79.147195848662619</v>
          </cell>
          <cell r="AE7">
            <v>81.140210072811328</v>
          </cell>
          <cell r="AF7">
            <v>83.18341060684844</v>
          </cell>
          <cell r="AG7">
            <v>85.278061197750617</v>
          </cell>
          <cell r="AH7">
            <v>87.425457415045813</v>
          </cell>
          <cell r="AI7">
            <v>89.626927452140464</v>
          </cell>
          <cell r="AJ7">
            <v>91.883832947824914</v>
          </cell>
          <cell r="AK7">
            <v>94.197569828465305</v>
          </cell>
          <cell r="AL7">
            <v>96.56956917140279</v>
          </cell>
          <cell r="AM7">
            <v>99.001298090094096</v>
          </cell>
          <cell r="AN7">
            <v>101.49426064154092</v>
          </cell>
          <cell r="AO7">
            <v>104.04999875656935</v>
          </cell>
          <cell r="AP7">
            <v>106.67009319353483</v>
          </cell>
          <cell r="AQ7">
            <v>109.3561645160424</v>
          </cell>
        </row>
        <row r="9">
          <cell r="BF9">
            <v>2.2126329738897388E-2</v>
          </cell>
        </row>
        <row r="13">
          <cell r="BF13">
            <v>1.1705795052856738E-2</v>
          </cell>
        </row>
      </sheetData>
      <sheetData sheetId="3">
        <row r="29">
          <cell r="W29">
            <v>6.5568891590999989</v>
          </cell>
        </row>
      </sheetData>
      <sheetData sheetId="4">
        <row r="3">
          <cell r="O3">
            <v>78.16652160983611</v>
          </cell>
          <cell r="P3">
            <v>79.925870124732796</v>
          </cell>
          <cell r="Q3">
            <v>83.91372287400722</v>
          </cell>
          <cell r="R3">
            <v>99.085742717567996</v>
          </cell>
          <cell r="S3">
            <v>101.58785016641491</v>
          </cell>
          <cell r="T3">
            <v>102.37198868463705</v>
          </cell>
          <cell r="U3">
            <v>103.47270688790533</v>
          </cell>
          <cell r="V3">
            <v>105.84783397581317</v>
          </cell>
          <cell r="W3">
            <v>107.64503261968576</v>
          </cell>
          <cell r="X3">
            <v>114.25010463230896</v>
          </cell>
          <cell r="Y3">
            <v>115.35806911857198</v>
          </cell>
          <cell r="Z3">
            <v>118.06675078566884</v>
          </cell>
        </row>
      </sheetData>
      <sheetData sheetId="5">
        <row r="6">
          <cell r="H6">
            <v>10.641653</v>
          </cell>
          <cell r="I6">
            <v>11.341514999999999</v>
          </cell>
          <cell r="J6">
            <v>12.034758999999999</v>
          </cell>
          <cell r="K6">
            <v>12.727562000000001</v>
          </cell>
          <cell r="L6">
            <v>13.425279</v>
          </cell>
          <cell r="M6">
            <v>14.132585000000001</v>
          </cell>
          <cell r="N6">
            <v>14.853607</v>
          </cell>
          <cell r="O6">
            <v>15.592027</v>
          </cell>
          <cell r="P6">
            <v>16.351168000000001</v>
          </cell>
          <cell r="Q6">
            <v>17.134069</v>
          </cell>
          <cell r="R6">
            <v>17.943545</v>
          </cell>
          <cell r="S6">
            <v>18.782240999999999</v>
          </cell>
          <cell r="T6">
            <v>19.652668999999999</v>
          </cell>
          <cell r="U6">
            <v>20.557252999999999</v>
          </cell>
          <cell r="V6">
            <v>21.498349999999999</v>
          </cell>
          <cell r="W6">
            <v>22.478287000000002</v>
          </cell>
        </row>
        <row r="12">
          <cell r="H12">
            <v>3.2920699999999998</v>
          </cell>
          <cell r="I12">
            <v>3.402196</v>
          </cell>
          <cell r="J12">
            <v>3.516006</v>
          </cell>
          <cell r="K12">
            <v>3.6336240000000002</v>
          </cell>
          <cell r="L12">
            <v>3.7551760000000001</v>
          </cell>
          <cell r="M12">
            <v>3.8807939999999999</v>
          </cell>
          <cell r="N12">
            <v>4.0106149999999996</v>
          </cell>
          <cell r="O12">
            <v>4.1447779999999996</v>
          </cell>
          <cell r="P12">
            <v>4.2834289999999999</v>
          </cell>
          <cell r="Q12">
            <v>4.4267180000000002</v>
          </cell>
          <cell r="R12">
            <v>4.5748009999999999</v>
          </cell>
          <cell r="S12">
            <v>4.7278370000000001</v>
          </cell>
          <cell r="T12">
            <v>4.885993</v>
          </cell>
          <cell r="U12">
            <v>5.0494389999999996</v>
          </cell>
          <cell r="V12">
            <v>5.2183529999999996</v>
          </cell>
          <cell r="W12">
            <v>5.3929179999999999</v>
          </cell>
        </row>
        <row r="21">
          <cell r="H21">
            <v>12.837978</v>
          </cell>
          <cell r="I21">
            <v>13.267435000000001</v>
          </cell>
          <cell r="J21">
            <v>13.711257</v>
          </cell>
          <cell r="K21">
            <v>14.169926</v>
          </cell>
          <cell r="L21">
            <v>14.643939</v>
          </cell>
          <cell r="M21">
            <v>15.133808</v>
          </cell>
          <cell r="N21">
            <v>15.640065</v>
          </cell>
          <cell r="O21">
            <v>16.163256000000001</v>
          </cell>
          <cell r="P21">
            <v>16.703949999999999</v>
          </cell>
          <cell r="Q21">
            <v>17.262730999999999</v>
          </cell>
          <cell r="R21">
            <v>17.840204</v>
          </cell>
          <cell r="S21">
            <v>18.436995</v>
          </cell>
          <cell r="T21">
            <v>19.053750000000001</v>
          </cell>
          <cell r="U21">
            <v>19.691136</v>
          </cell>
          <cell r="V21">
            <v>20.349844000000001</v>
          </cell>
          <cell r="W21">
            <v>21.030587000000001</v>
          </cell>
        </row>
        <row r="24">
          <cell r="H24">
            <v>6.8831129999999998</v>
          </cell>
          <cell r="I24">
            <v>7.3622439999999996</v>
          </cell>
          <cell r="J24">
            <v>7.7527540000000004</v>
          </cell>
          <cell r="K24">
            <v>8.1947229999999998</v>
          </cell>
          <cell r="L24">
            <v>8.6597390000000001</v>
          </cell>
          <cell r="M24">
            <v>9.1474240000000009</v>
          </cell>
          <cell r="N24">
            <v>9.5755300000000005</v>
          </cell>
          <cell r="O24">
            <v>10.026434</v>
          </cell>
          <cell r="P24">
            <v>10.418756999999999</v>
          </cell>
          <cell r="Q24">
            <v>10.860854</v>
          </cell>
          <cell r="R24">
            <v>11.298495000000001</v>
          </cell>
          <cell r="S24">
            <v>11.625454</v>
          </cell>
          <cell r="T24">
            <v>12.031615</v>
          </cell>
          <cell r="U24">
            <v>12.411293000000001</v>
          </cell>
          <cell r="V24">
            <v>12.844134</v>
          </cell>
          <cell r="W24">
            <v>13.277051</v>
          </cell>
        </row>
        <row r="27">
          <cell r="H27">
            <v>1.689381</v>
          </cell>
          <cell r="I27">
            <v>1.7458940000000001</v>
          </cell>
          <cell r="J27">
            <v>1.804298</v>
          </cell>
          <cell r="K27">
            <v>1.864655</v>
          </cell>
          <cell r="L27">
            <v>1.9270309999999999</v>
          </cell>
          <cell r="M27">
            <v>1.991495</v>
          </cell>
          <cell r="N27">
            <v>2.0581140000000002</v>
          </cell>
          <cell r="O27">
            <v>2.1269619999999998</v>
          </cell>
          <cell r="P27">
            <v>2.1981130000000002</v>
          </cell>
          <cell r="Q27">
            <v>2.2716449999999999</v>
          </cell>
          <cell r="R27">
            <v>2.3476360000000001</v>
          </cell>
          <cell r="S27">
            <v>2.4261689999999998</v>
          </cell>
          <cell r="T27">
            <v>2.5073289999999999</v>
          </cell>
          <cell r="U27">
            <v>2.5912039999999998</v>
          </cell>
          <cell r="V27">
            <v>2.677886</v>
          </cell>
          <cell r="W27">
            <v>2.7674660000000002</v>
          </cell>
        </row>
      </sheetData>
      <sheetData sheetId="6">
        <row r="13">
          <cell r="AE13">
            <v>53.107886334374157</v>
          </cell>
          <cell r="AF13">
            <v>55.896615093570873</v>
          </cell>
          <cell r="AG13">
            <v>58.85027245210815</v>
          </cell>
          <cell r="AH13">
            <v>61.978984436401859</v>
          </cell>
          <cell r="AI13">
            <v>65.293505961820884</v>
          </cell>
          <cell r="AJ13">
            <v>68.805260009368155</v>
          </cell>
          <cell r="AK13">
            <v>72.526379051207471</v>
          </cell>
          <cell r="AL13">
            <v>76.469749310093476</v>
          </cell>
          <cell r="AM13">
            <v>80.649057962233201</v>
          </cell>
          <cell r="AN13">
            <v>85.078843097003571</v>
          </cell>
          <cell r="AO13">
            <v>89.774546807972797</v>
          </cell>
          <cell r="AP13">
            <v>94.752571500859744</v>
          </cell>
          <cell r="AQ13">
            <v>100.03033979763335</v>
          </cell>
          <cell r="AR13">
            <v>105.62635823221304</v>
          </cell>
          <cell r="AS13">
            <v>111.56028486191272</v>
          </cell>
          <cell r="AT13">
            <v>117.85300115220883</v>
          </cell>
          <cell r="AU13">
            <v>124.52668839943584</v>
          </cell>
          <cell r="AV13">
            <v>131.60490885795409</v>
          </cell>
          <cell r="AW13">
            <v>139.11269186827266</v>
          </cell>
          <cell r="AX13">
            <v>147.07662541365536</v>
          </cell>
          <cell r="AY13">
            <v>155.5249534457526</v>
          </cell>
          <cell r="AZ13">
            <v>164.48767943936213</v>
          </cell>
          <cell r="BA13">
            <v>173.99667626541608</v>
          </cell>
          <cell r="BB13">
            <v>184.08580281136457</v>
          </cell>
          <cell r="BC13">
            <v>194.79102799998148</v>
          </cell>
          <cell r="BD13">
            <v>206.15056260093533</v>
          </cell>
          <cell r="BE13">
            <v>218.20499939817876</v>
          </cell>
          <cell r="BF13">
            <v>230.99746201731591</v>
          </cell>
          <cell r="BG13">
            <v>244.57376295798935</v>
          </cell>
          <cell r="BH13">
            <v>258.98257160801182</v>
          </cell>
          <cell r="BI13">
            <v>274.27559276584884</v>
          </cell>
          <cell r="BJ13">
            <v>290.50775640424564</v>
          </cell>
          <cell r="BK13">
            <v>307.73741926287204</v>
          </cell>
          <cell r="BL13">
            <v>326.02657900204019</v>
          </cell>
          <cell r="BM13">
            <v>345.44110180308343</v>
          </cell>
          <cell r="BN13">
            <v>366.05096421158913</v>
          </cell>
        </row>
        <row r="20">
          <cell r="AE20">
            <v>2.3734707941668622</v>
          </cell>
          <cell r="AF20">
            <v>2.4014766501412224</v>
          </cell>
          <cell r="AG20">
            <v>2.4298129622437066</v>
          </cell>
          <cell r="AH20">
            <v>2.4584836297035593</v>
          </cell>
          <cell r="AI20">
            <v>2.4874925977591231</v>
          </cell>
          <cell r="AJ20">
            <v>2.5168438582007258</v>
          </cell>
          <cell r="AK20">
            <v>2.5465414499199719</v>
          </cell>
          <cell r="AL20">
            <v>2.5765894594655161</v>
          </cell>
          <cell r="AM20">
            <v>2.6069920216053948</v>
          </cell>
          <cell r="AN20">
            <v>2.6377533198959915</v>
          </cell>
          <cell r="AO20">
            <v>2.6688775872577173</v>
          </cell>
          <cell r="AP20">
            <v>2.7003691065574835</v>
          </cell>
          <cell r="AQ20">
            <v>2.7322322111980473</v>
          </cell>
          <cell r="AR20">
            <v>2.7644712857143103</v>
          </cell>
          <cell r="AS20">
            <v>2.7970907663766562</v>
          </cell>
          <cell r="AT20">
            <v>2.830095141801404</v>
          </cell>
          <cell r="AU20">
            <v>2.8634889535684653</v>
          </cell>
          <cell r="AV20">
            <v>2.8972767968462922</v>
          </cell>
          <cell r="AW20">
            <v>2.9314633210241956</v>
          </cell>
          <cell r="AX20">
            <v>2.9660532303521259</v>
          </cell>
          <cell r="AY20">
            <v>3.0010512845880051</v>
          </cell>
          <cell r="AZ20">
            <v>3.0364622996526931</v>
          </cell>
          <cell r="BA20">
            <v>3.0722911482926856</v>
          </cell>
          <cell r="BB20">
            <v>3.10854276075063</v>
          </cell>
          <cell r="BC20">
            <v>3.1452221254437527</v>
          </cell>
          <cell r="BD20">
            <v>3.1823342896502931</v>
          </cell>
          <cell r="BE20">
            <v>3.2198843602040359</v>
          </cell>
          <cell r="BF20">
            <v>3.2578775041970389</v>
          </cell>
          <cell r="BG20">
            <v>3.2963189496906526</v>
          </cell>
          <cell r="BH20">
            <v>3.3352139864349306</v>
          </cell>
          <cell r="BI20">
            <v>3.3745679665965258</v>
          </cell>
          <cell r="BJ20">
            <v>3.4143863054951789</v>
          </cell>
          <cell r="BK20">
            <v>3.4546744823488953</v>
          </cell>
          <cell r="BL20">
            <v>3.4954380410279149</v>
          </cell>
          <cell r="BM20">
            <v>3.5366825908175783</v>
          </cell>
          <cell r="BN20">
            <v>3.578413807190195</v>
          </cell>
        </row>
        <row r="25">
          <cell r="AE25">
            <v>0.61759750208620501</v>
          </cell>
          <cell r="AF25">
            <v>0.6277318339586716</v>
          </cell>
          <cell r="AG25">
            <v>0.63803080369795706</v>
          </cell>
          <cell r="AH25">
            <v>0.64849699236384195</v>
          </cell>
          <cell r="AI25">
            <v>0.65913319808911586</v>
          </cell>
          <cell r="AJ25">
            <v>0.66994239523591759</v>
          </cell>
          <cell r="AK25">
            <v>0.68092734551131961</v>
          </cell>
          <cell r="AL25">
            <v>0.69209061352812618</v>
          </cell>
          <cell r="AM25">
            <v>0.70343489408995874</v>
          </cell>
          <cell r="AN25">
            <v>0.714963024828286</v>
          </cell>
          <cell r="AO25">
            <v>0.72667801640360652</v>
          </cell>
          <cell r="AP25">
            <v>0.73858290923748293</v>
          </cell>
          <cell r="AQ25">
            <v>0.75068075590622285</v>
          </cell>
          <cell r="AR25">
            <v>0.76297468555382775</v>
          </cell>
          <cell r="AS25">
            <v>0.7754678583590453</v>
          </cell>
          <cell r="AT25">
            <v>0.78816349922656959</v>
          </cell>
          <cell r="AU25">
            <v>0.80106501070264091</v>
          </cell>
          <cell r="AV25">
            <v>0.81417596538430403</v>
          </cell>
          <cell r="AW25">
            <v>0.82749997378447793</v>
          </cell>
          <cell r="AX25">
            <v>0.84104061930788776</v>
          </cell>
          <cell r="AY25">
            <v>0.85480146577404004</v>
          </cell>
          <cell r="AZ25">
            <v>0.86878631438767906</v>
          </cell>
          <cell r="BA25">
            <v>0.88299920151079636</v>
          </cell>
          <cell r="BB25">
            <v>0.89744417948129285</v>
          </cell>
          <cell r="BC25">
            <v>0.91212526503064395</v>
          </cell>
          <cell r="BD25">
            <v>0.92704644565071637</v>
          </cell>
          <cell r="BE25">
            <v>0.94221187825475683</v>
          </cell>
          <cell r="BF25">
            <v>0.95762591033541811</v>
          </cell>
          <cell r="BG25">
            <v>0.97329291709703414</v>
          </cell>
          <cell r="BH25">
            <v>0.98921729174441175</v>
          </cell>
          <cell r="BI25">
            <v>1.0054034266276124</v>
          </cell>
          <cell r="BJ25">
            <v>1.021855814462475</v>
          </cell>
          <cell r="BK25">
            <v>1.0385790744002572</v>
          </cell>
          <cell r="BL25">
            <v>1.0555778824455708</v>
          </cell>
          <cell r="BM25">
            <v>1.0728569719406547</v>
          </cell>
          <cell r="BN25">
            <v>1.0904211277029263</v>
          </cell>
        </row>
      </sheetData>
      <sheetData sheetId="7">
        <row r="8">
          <cell r="K8">
            <v>40.046944333356443</v>
          </cell>
          <cell r="L8">
            <v>40.501366429086772</v>
          </cell>
          <cell r="M8">
            <v>40.961263457753432</v>
          </cell>
          <cell r="N8">
            <v>41.426706008001126</v>
          </cell>
          <cell r="O8">
            <v>41.897765670805292</v>
          </cell>
          <cell r="P8">
            <v>42.374515055583061</v>
          </cell>
          <cell r="Q8">
            <v>42.857027806599156</v>
          </cell>
          <cell r="R8">
            <v>43.345378619672786</v>
          </cell>
          <cell r="S8">
            <v>43.839643259191682</v>
          </cell>
          <cell r="T8">
            <v>44.339898575439513</v>
          </cell>
          <cell r="U8">
            <v>44.846222522243231</v>
          </cell>
          <cell r="V8">
            <v>45.358694174946805</v>
          </cell>
          <cell r="W8">
            <v>45.877393748718085</v>
          </cell>
          <cell r="X8">
            <v>46.402402617195762</v>
          </cell>
          <cell r="Y8">
            <v>46.93380333148324</v>
          </cell>
          <cell r="Z8">
            <v>47.471679639496863</v>
          </cell>
        </row>
        <row r="9">
          <cell r="K9">
            <v>1.1610930278834715</v>
          </cell>
          <cell r="L9">
            <v>1.1727341338451769</v>
          </cell>
          <cell r="M9">
            <v>1.1845145156140968</v>
          </cell>
          <cell r="N9">
            <v>1.1964360484905037</v>
          </cell>
          <cell r="O9">
            <v>1.2085006360112525</v>
          </cell>
          <cell r="P9">
            <v>1.2207102104263163</v>
          </cell>
          <cell r="Q9">
            <v>1.2330667331842693</v>
          </cell>
          <cell r="R9">
            <v>1.2455721954268899</v>
          </cell>
          <cell r="S9">
            <v>1.2582286184930811</v>
          </cell>
          <cell r="T9">
            <v>1.2710380544322917</v>
          </cell>
          <cell r="U9">
            <v>1.2840025865276399</v>
          </cell>
          <cell r="V9">
            <v>1.2971243298289292</v>
          </cell>
          <cell r="W9">
            <v>1.3104054316957738</v>
          </cell>
          <cell r="X9">
            <v>1.3238480723510282</v>
          </cell>
          <cell r="Y9">
            <v>1.3374544654447429</v>
          </cell>
          <cell r="Z9">
            <v>1.3512268586288603</v>
          </cell>
        </row>
        <row r="19">
          <cell r="L19">
            <v>1.9942646777685757E-2</v>
          </cell>
          <cell r="M19">
            <v>2.0143008592802714E-2</v>
          </cell>
          <cell r="N19">
            <v>2.0344745343539694E-2</v>
          </cell>
          <cell r="O19">
            <v>2.0547798269329176E-2</v>
          </cell>
          <cell r="P19">
            <v>2.0752106562354156E-2</v>
          </cell>
          <cell r="Q19">
            <v>2.0957607432920744E-2</v>
          </cell>
          <cell r="R19">
            <v>2.1164236180720497E-2</v>
          </cell>
          <cell r="S19">
            <v>2.1371926271847919E-2</v>
          </cell>
          <cell r="T19">
            <v>2.1580609421434804E-2</v>
          </cell>
          <cell r="U19">
            <v>2.1790215681714242E-2</v>
          </cell>
          <cell r="V19">
            <v>2.2000673535307325E-2</v>
          </cell>
          <cell r="W19">
            <v>2.2211909993501644E-2</v>
          </cell>
          <cell r="X19">
            <v>2.2423850699252457E-2</v>
          </cell>
          <cell r="Y19">
            <v>2.2636420034624516E-2</v>
          </cell>
          <cell r="Z19">
            <v>2.284954123237104E-2</v>
          </cell>
        </row>
        <row r="21">
          <cell r="K21">
            <v>0.21136399864658381</v>
          </cell>
          <cell r="L21">
            <v>0.21557915621311188</v>
          </cell>
          <cell r="M21">
            <v>0.21992156900914175</v>
          </cell>
          <cell r="N21">
            <v>0.22439581732618444</v>
          </cell>
          <cell r="O21">
            <v>0.22900665731308412</v>
          </cell>
          <cell r="P21">
            <v>0.23375902786913375</v>
          </cell>
          <cell r="Q21">
            <v>0.23865805780911623</v>
          </cell>
          <cell r="R21">
            <v>0.2437090733110204</v>
          </cell>
          <cell r="S21">
            <v>0.2489176056576039</v>
          </cell>
          <cell r="T21">
            <v>0.25428939928341937</v>
          </cell>
          <cell r="U21">
            <v>0.25983042013937863</v>
          </cell>
          <cell r="V21">
            <v>0.26554686438740682</v>
          </cell>
          <cell r="W21">
            <v>0.27144516743823649</v>
          </cell>
          <cell r="X21">
            <v>0.2775320133459051</v>
          </cell>
          <cell r="Y21">
            <v>0.28381434457305804</v>
          </cell>
          <cell r="Z21">
            <v>0.29029937214171847</v>
          </cell>
        </row>
        <row r="22">
          <cell r="K22">
            <v>5.716618447863852E-2</v>
          </cell>
          <cell r="L22">
            <v>5.8306229503324029E-2</v>
          </cell>
          <cell r="M22">
            <v>5.948069238522341E-2</v>
          </cell>
          <cell r="N22">
            <v>6.0690811924658201E-2</v>
          </cell>
          <cell r="O22">
            <v>6.1937874484887877E-2</v>
          </cell>
          <cell r="P22">
            <v>6.3223215856443984E-2</v>
          </cell>
          <cell r="Q22">
            <v>6.4548223195010149E-2</v>
          </cell>
          <cell r="R22">
            <v>6.5914337035755208E-2</v>
          </cell>
          <cell r="S22">
            <v>6.7323053387141105E-2</v>
          </cell>
          <cell r="T22">
            <v>6.8775925907347407E-2</v>
          </cell>
          <cell r="U22">
            <v>7.0274568166578108E-2</v>
          </cell>
          <cell r="V22">
            <v>7.1820655998645691E-2</v>
          </cell>
          <cell r="W22">
            <v>7.3415929945361849E-2</v>
          </cell>
          <cell r="X22">
            <v>7.5062197797403418E-2</v>
          </cell>
          <cell r="Y22">
            <v>7.6761337235467506E-2</v>
          </cell>
          <cell r="Z22">
            <v>7.8515298575681264E-2</v>
          </cell>
        </row>
        <row r="23">
          <cell r="K23">
            <v>6.2364320661140766</v>
          </cell>
          <cell r="L23">
            <v>6.360803027961623</v>
          </cell>
          <cell r="M23">
            <v>6.488928738010979</v>
          </cell>
          <cell r="N23">
            <v>6.6209443407381885</v>
          </cell>
          <cell r="O23">
            <v>6.7569901694041334</v>
          </cell>
          <cell r="P23">
            <v>6.8972119494403872</v>
          </cell>
          <cell r="Q23">
            <v>7.0417610098584094</v>
          </cell>
          <cell r="R23">
            <v>7.1907945029992417</v>
          </cell>
          <cell r="S23">
            <v>7.3444756329533512</v>
          </cell>
          <cell r="T23">
            <v>7.5029738929933618</v>
          </cell>
          <cell r="U23">
            <v>7.6664653123759576</v>
          </cell>
          <cell r="V23">
            <v>7.8351327128832988</v>
          </cell>
          <cell r="W23">
            <v>8.0091659754890028</v>
          </cell>
          <cell r="X23">
            <v>8.1887623175489015</v>
          </cell>
          <cell r="Y23">
            <v>8.3741265809326428</v>
          </cell>
          <cell r="Z23">
            <v>8.5654715315287575</v>
          </cell>
        </row>
        <row r="24">
          <cell r="K24">
            <v>5.1233834966491889</v>
          </cell>
          <cell r="L24">
            <v>5.1878510311875248</v>
          </cell>
          <cell r="M24">
            <v>5.2531297607129579</v>
          </cell>
          <cell r="N24">
            <v>5.3192298924920092</v>
          </cell>
          <cell r="O24">
            <v>5.3861617622292366</v>
          </cell>
          <cell r="P24">
            <v>5.4539358356833674</v>
          </cell>
          <cell r="Q24">
            <v>5.5225627103037711</v>
          </cell>
          <cell r="R24">
            <v>5.5920531168875236</v>
          </cell>
          <cell r="S24">
            <v>5.6624179212573198</v>
          </cell>
          <cell r="T24">
            <v>5.7336681259605013</v>
          </cell>
          <cell r="U24">
            <v>5.8058148719894627</v>
          </cell>
          <cell r="V24">
            <v>5.8788694405237054</v>
          </cell>
          <cell r="W24">
            <v>5.9528432546938159</v>
          </cell>
          <cell r="X24">
            <v>6.0277478813676275</v>
          </cell>
          <cell r="Y24">
            <v>6.103595032958876</v>
          </cell>
          <cell r="Z24">
            <v>6.1803965692585976</v>
          </cell>
        </row>
        <row r="25">
          <cell r="K25">
            <v>2.512696073193162E-2</v>
          </cell>
          <cell r="L25">
            <v>2.5383938442870391E-2</v>
          </cell>
          <cell r="M25">
            <v>2.564420748997415E-2</v>
          </cell>
          <cell r="N25">
            <v>2.5907816150084886E-2</v>
          </cell>
          <cell r="O25">
            <v>2.6174813498246227E-2</v>
          </cell>
          <cell r="P25">
            <v>2.6445249422454124E-2</v>
          </cell>
          <cell r="Q25">
            <v>2.671917463870661E-2</v>
          </cell>
          <cell r="R25">
            <v>2.6996640706358974E-2</v>
          </cell>
          <cell r="S25">
            <v>2.7277700043791125E-2</v>
          </cell>
          <cell r="T25">
            <v>2.7562405944393763E-2</v>
          </cell>
          <cell r="U25">
            <v>2.785081259288039E-2</v>
          </cell>
          <cell r="V25">
            <v>2.8142975081932368E-2</v>
          </cell>
          <cell r="W25">
            <v>2.843894942918395E-2</v>
          </cell>
          <cell r="X25">
            <v>2.8738792594555123E-2</v>
          </cell>
          <cell r="Y25">
            <v>2.9042562497939454E-2</v>
          </cell>
          <cell r="Z25">
            <v>2.9350318037254967E-2</v>
          </cell>
        </row>
        <row r="26">
          <cell r="K26">
            <v>2.4339980081434276</v>
          </cell>
          <cell r="L26">
            <v>2.4548664985435642</v>
          </cell>
          <cell r="M26">
            <v>2.4759139101630785</v>
          </cell>
          <cell r="N26">
            <v>2.4971417770277742</v>
          </cell>
          <cell r="O26">
            <v>2.5185516463158066</v>
          </cell>
          <cell r="P26">
            <v>2.5401450784704527</v>
          </cell>
          <cell r="Q26">
            <v>2.5619236473138378</v>
          </cell>
          <cell r="R26">
            <v>2.5838889401616454</v>
          </cell>
          <cell r="S26">
            <v>2.6060425579388067</v>
          </cell>
          <cell r="T26">
            <v>2.6283861152961832</v>
          </cell>
          <cell r="U26">
            <v>2.6509212407282488</v>
          </cell>
          <cell r="V26">
            <v>2.673649576691782</v>
          </cell>
          <cell r="W26">
            <v>2.6965727797255759</v>
          </cell>
          <cell r="X26">
            <v>2.7196925205711717</v>
          </cell>
          <cell r="Y26">
            <v>2.7430104842946315</v>
          </cell>
          <cell r="Z26">
            <v>2.7665283704093526</v>
          </cell>
        </row>
        <row r="27">
          <cell r="K27">
            <v>5.2195514942404202</v>
          </cell>
          <cell r="L27">
            <v>5.3892654513953548</v>
          </cell>
          <cell r="M27">
            <v>5.5656936952635636</v>
          </cell>
          <cell r="N27">
            <v>5.7491018589539786</v>
          </cell>
          <cell r="O27">
            <v>5.9397660846514135</v>
          </cell>
          <cell r="P27">
            <v>6.1379734393805299</v>
          </cell>
          <cell r="Q27">
            <v>6.3440223472184245</v>
          </cell>
          <cell r="R27">
            <v>6.5582230386065525</v>
          </cell>
          <cell r="S27">
            <v>6.7808980174385161</v>
          </cell>
          <cell r="T27">
            <v>7.0123825466269372</v>
          </cell>
          <cell r="U27">
            <v>7.2530251528805234</v>
          </cell>
          <cell r="V27">
            <v>7.5031881514512886</v>
          </cell>
          <cell r="W27">
            <v>7.7632481916420506</v>
          </cell>
          <cell r="X27">
            <v>8.0335968238954738</v>
          </cell>
          <cell r="Y27">
            <v>8.3146410893184957</v>
          </cell>
          <cell r="Z27">
            <v>8.6068041325297813</v>
          </cell>
        </row>
        <row r="28"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K29">
            <v>2.0268237163144738</v>
          </cell>
          <cell r="L29">
            <v>2.0672439457695697</v>
          </cell>
          <cell r="M29">
            <v>2.1088844583326254</v>
          </cell>
          <cell r="N29">
            <v>2.1517891755963512</v>
          </cell>
          <cell r="O29">
            <v>2.1960037054946313</v>
          </cell>
          <cell r="P29">
            <v>2.2415754084023805</v>
          </cell>
          <cell r="Q29">
            <v>2.2885534658429667</v>
          </cell>
          <cell r="R29">
            <v>2.3369889519062736</v>
          </cell>
          <cell r="S29">
            <v>2.3869349074845378</v>
          </cell>
          <cell r="T29">
            <v>2.4384464174373504</v>
          </cell>
          <cell r="U29">
            <v>2.4915806908016136</v>
          </cell>
          <cell r="V29">
            <v>2.5463971441668156</v>
          </cell>
          <cell r="W29">
            <v>2.6029574883407585</v>
          </cell>
          <cell r="X29">
            <v>2.6613258184358126</v>
          </cell>
          <cell r="Y29">
            <v>2.7215687075109165</v>
          </cell>
          <cell r="Z29">
            <v>2.7837553039099179</v>
          </cell>
        </row>
      </sheetData>
      <sheetData sheetId="8"/>
      <sheetData sheetId="9">
        <row r="42">
          <cell r="AA42">
            <v>15504.329453391312</v>
          </cell>
        </row>
        <row r="47">
          <cell r="AA47">
            <v>22767.266900134342</v>
          </cell>
        </row>
        <row r="53">
          <cell r="AA53">
            <v>2831.0960890016886</v>
          </cell>
        </row>
        <row r="65">
          <cell r="AA65">
            <v>12922.687283519999</v>
          </cell>
        </row>
        <row r="66">
          <cell r="AA66">
            <v>283.40009999999995</v>
          </cell>
        </row>
        <row r="69">
          <cell r="AA69">
            <v>137.16144</v>
          </cell>
        </row>
        <row r="70">
          <cell r="AA70">
            <v>1353.25128</v>
          </cell>
        </row>
        <row r="72">
          <cell r="AA72">
            <v>94.304888880091994</v>
          </cell>
        </row>
        <row r="83">
          <cell r="AA83">
            <v>0</v>
          </cell>
        </row>
        <row r="95">
          <cell r="AA95">
            <v>57.925579670635329</v>
          </cell>
        </row>
        <row r="141">
          <cell r="AA141">
            <v>447.12662173333331</v>
          </cell>
        </row>
        <row r="155">
          <cell r="AA155">
            <v>730.22510886127986</v>
          </cell>
        </row>
      </sheetData>
      <sheetData sheetId="10">
        <row r="37">
          <cell r="AA37">
            <v>7786.7723135103997</v>
          </cell>
        </row>
        <row r="42">
          <cell r="AA42">
            <v>21127.765742198768</v>
          </cell>
        </row>
        <row r="53">
          <cell r="AA53">
            <v>181.78356825671082</v>
          </cell>
        </row>
        <row r="101">
          <cell r="AA101">
            <v>53442.71553006352</v>
          </cell>
        </row>
        <row r="111">
          <cell r="AA111">
            <v>12688.800688345294</v>
          </cell>
        </row>
        <row r="142">
          <cell r="AA142">
            <v>859.99333795834855</v>
          </cell>
        </row>
        <row r="152">
          <cell r="AA152">
            <v>164.76202883087996</v>
          </cell>
        </row>
        <row r="155">
          <cell r="AA155">
            <v>43093.218986142921</v>
          </cell>
        </row>
      </sheetData>
      <sheetData sheetId="11">
        <row r="53">
          <cell r="AA53">
            <v>670.89572999999996</v>
          </cell>
        </row>
        <row r="111">
          <cell r="AA111">
            <v>4436.0798690370711</v>
          </cell>
        </row>
        <row r="142">
          <cell r="AA142">
            <v>291.49540830265983</v>
          </cell>
        </row>
        <row r="149">
          <cell r="AA149">
            <v>22992.889944153951</v>
          </cell>
        </row>
        <row r="150">
          <cell r="AA150">
            <v>5821.9773789071878</v>
          </cell>
        </row>
        <row r="151">
          <cell r="AA151">
            <v>913.65835031235031</v>
          </cell>
        </row>
        <row r="155">
          <cell r="AA155">
            <v>2085.5654267694276</v>
          </cell>
        </row>
      </sheetData>
      <sheetData sheetId="12">
        <row r="53">
          <cell r="AA53">
            <v>1437.734864</v>
          </cell>
        </row>
        <row r="83">
          <cell r="AA83">
            <v>11179.00694721993</v>
          </cell>
        </row>
      </sheetData>
      <sheetData sheetId="13"/>
      <sheetData sheetId="14">
        <row r="90">
          <cell r="AA90">
            <v>195.24631676604929</v>
          </cell>
        </row>
      </sheetData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opLeftCell="A2" workbookViewId="0"/>
  </sheetViews>
  <sheetFormatPr defaultRowHeight="1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2" t="s">
        <v>349</v>
      </c>
    </row>
    <row r="10" spans="1:1">
      <c r="A10" s="2" t="s">
        <v>350</v>
      </c>
    </row>
    <row r="12" spans="1:1">
      <c r="A12" s="87" t="s">
        <v>277</v>
      </c>
    </row>
    <row r="13" spans="1:1">
      <c r="A13" s="87" t="s">
        <v>288</v>
      </c>
    </row>
    <row r="14" spans="1:1">
      <c r="A14" s="87"/>
    </row>
    <row r="15" spans="1:1">
      <c r="A15" s="87" t="s">
        <v>278</v>
      </c>
    </row>
    <row r="16" spans="1:1">
      <c r="A16" s="87" t="s">
        <v>276</v>
      </c>
    </row>
    <row r="17" spans="1:1">
      <c r="A17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" sqref="B1"/>
    </sheetView>
  </sheetViews>
  <sheetFormatPr defaultRowHeight="15"/>
  <cols>
    <col min="1" max="1" width="29.42578125" customWidth="1"/>
    <col min="2" max="2" width="24.7109375" customWidth="1"/>
    <col min="4" max="4" width="46.42578125" customWidth="1"/>
    <col min="5" max="5" width="23.28515625" customWidth="1"/>
  </cols>
  <sheetData>
    <row r="1" spans="1:5" ht="15.75" thickBot="1">
      <c r="A1" s="80" t="s">
        <v>236</v>
      </c>
      <c r="B1" s="79" t="s">
        <v>20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I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workbookViewId="0">
      <selection activeCell="D13" sqref="D13"/>
    </sheetView>
  </sheetViews>
  <sheetFormatPr defaultRowHeight="15"/>
  <cols>
    <col min="1" max="1" width="28" customWidth="1"/>
    <col min="2" max="2" width="16.140625" customWidth="1"/>
    <col min="3" max="3" width="18.140625" customWidth="1"/>
    <col min="4" max="4" width="16.85546875" customWidth="1"/>
    <col min="5" max="26" width="9.140625" hidden="1" customWidth="1"/>
    <col min="28" max="28" width="25.5703125" bestFit="1" customWidth="1"/>
  </cols>
  <sheetData>
    <row r="1" spans="1:4">
      <c r="A1" s="93" t="s">
        <v>351</v>
      </c>
      <c r="B1" s="93"/>
      <c r="C1" s="93"/>
      <c r="D1" s="129"/>
    </row>
    <row r="2" spans="1:4">
      <c r="A2" t="s">
        <v>323</v>
      </c>
      <c r="B2" t="s">
        <v>352</v>
      </c>
      <c r="C2" t="s">
        <v>353</v>
      </c>
      <c r="D2" t="s">
        <v>354</v>
      </c>
    </row>
    <row r="3" spans="1:4">
      <c r="A3" t="s">
        <v>324</v>
      </c>
      <c r="B3" s="206">
        <v>1</v>
      </c>
      <c r="C3" s="206">
        <v>1</v>
      </c>
      <c r="D3">
        <v>1</v>
      </c>
    </row>
    <row r="4" spans="1:4">
      <c r="A4" t="s">
        <v>355</v>
      </c>
      <c r="B4" s="206">
        <v>16.2</v>
      </c>
      <c r="C4" s="206">
        <v>5</v>
      </c>
    </row>
    <row r="5" spans="1:4">
      <c r="A5" t="s">
        <v>356</v>
      </c>
      <c r="B5" s="206">
        <v>5.6</v>
      </c>
      <c r="C5" s="206">
        <v>1.8</v>
      </c>
    </row>
    <row r="6" spans="1:4">
      <c r="A6" t="s">
        <v>357</v>
      </c>
      <c r="B6" s="206">
        <v>-2.4</v>
      </c>
      <c r="C6" s="206">
        <v>-8.1999999999999993</v>
      </c>
    </row>
    <row r="7" spans="1:4">
      <c r="A7" t="s">
        <v>358</v>
      </c>
      <c r="B7" s="206">
        <v>0</v>
      </c>
      <c r="C7" s="206">
        <v>0</v>
      </c>
    </row>
    <row r="8" spans="1:4">
      <c r="A8" t="s">
        <v>359</v>
      </c>
      <c r="B8" s="206">
        <v>0</v>
      </c>
      <c r="C8" s="206">
        <v>0</v>
      </c>
    </row>
    <row r="9" spans="1:4">
      <c r="A9" t="s">
        <v>360</v>
      </c>
      <c r="B9" s="206">
        <v>0</v>
      </c>
      <c r="C9" s="206">
        <v>0</v>
      </c>
    </row>
    <row r="10" spans="1:4">
      <c r="A10" t="s">
        <v>361</v>
      </c>
      <c r="B10" s="206">
        <v>1200</v>
      </c>
      <c r="C10" s="206">
        <v>345</v>
      </c>
    </row>
    <row r="11" spans="1:4">
      <c r="A11" t="s">
        <v>362</v>
      </c>
      <c r="B11" s="206">
        <v>-160</v>
      </c>
      <c r="C11" s="206">
        <v>-46</v>
      </c>
    </row>
    <row r="12" spans="1:4">
      <c r="A12" t="s">
        <v>325</v>
      </c>
      <c r="B12" s="206">
        <v>84</v>
      </c>
      <c r="C12" s="206">
        <v>28</v>
      </c>
      <c r="D12">
        <v>25</v>
      </c>
    </row>
    <row r="13" spans="1:4">
      <c r="A13" t="s">
        <v>326</v>
      </c>
      <c r="B13" s="206">
        <v>264</v>
      </c>
      <c r="C13" s="206">
        <v>265</v>
      </c>
      <c r="D13">
        <v>298</v>
      </c>
    </row>
    <row r="14" spans="1:4">
      <c r="A14" t="s">
        <v>363</v>
      </c>
      <c r="B14" s="206">
        <v>1</v>
      </c>
      <c r="C14" s="206">
        <v>1</v>
      </c>
    </row>
    <row r="15" spans="1:4">
      <c r="A15" t="s">
        <v>327</v>
      </c>
      <c r="B15" s="206">
        <v>17500</v>
      </c>
      <c r="C15" s="206">
        <v>23500</v>
      </c>
      <c r="D15">
        <v>22800</v>
      </c>
    </row>
    <row r="16" spans="1:4">
      <c r="A16" t="s">
        <v>364</v>
      </c>
      <c r="B16" s="206">
        <v>10800</v>
      </c>
      <c r="C16" s="206">
        <v>12400</v>
      </c>
      <c r="D16">
        <v>14800</v>
      </c>
    </row>
    <row r="55" spans="28:28">
      <c r="AB55" s="94"/>
    </row>
    <row r="56" spans="28:28">
      <c r="AB56" s="94"/>
    </row>
    <row r="57" spans="28:28">
      <c r="AB57" s="94"/>
    </row>
    <row r="60" spans="28:28">
      <c r="AB60" s="94"/>
    </row>
    <row r="62" spans="28:28">
      <c r="AB62" s="207"/>
    </row>
    <row r="63" spans="28:28">
      <c r="AB63" s="94"/>
    </row>
    <row r="75" spans="28:28">
      <c r="AB75" s="199"/>
    </row>
    <row r="116" spans="28:28">
      <c r="AB116" s="94"/>
    </row>
    <row r="119" spans="28:28">
      <c r="AB119" s="94"/>
    </row>
    <row r="138" spans="31:31">
      <c r="AE138" s="94"/>
    </row>
    <row r="176" spans="28:28">
      <c r="AB176" s="207"/>
    </row>
    <row r="177" spans="28:28">
      <c r="AB177" s="207"/>
    </row>
    <row r="185" spans="28:28">
      <c r="AB185" s="207"/>
    </row>
    <row r="196" spans="1:28" ht="49.5" customHeight="1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</row>
    <row r="201" spans="1:28">
      <c r="AB201" s="94"/>
    </row>
    <row r="202" spans="1:28">
      <c r="AB202" s="94"/>
    </row>
    <row r="204" spans="1:28">
      <c r="AA204" s="130"/>
    </row>
  </sheetData>
  <mergeCells count="1">
    <mergeCell ref="A196:J1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5"/>
  <sheetViews>
    <sheetView topLeftCell="N1" workbookViewId="0">
      <pane ySplit="2" topLeftCell="A11" activePane="bottomLeft" state="frozen"/>
      <selection pane="bottomLeft" activeCell="E24" sqref="E24"/>
    </sheetView>
  </sheetViews>
  <sheetFormatPr defaultColWidth="12.5703125" defaultRowHeight="15"/>
  <cols>
    <col min="1" max="1" width="61.28515625" style="97" customWidth="1"/>
    <col min="2" max="10" width="12.5703125" style="97"/>
    <col min="11" max="11" width="10.28515625" style="97" customWidth="1"/>
    <col min="12" max="12" width="10.42578125" style="98" customWidth="1"/>
    <col min="13" max="16384" width="12.5703125" style="97"/>
  </cols>
  <sheetData>
    <row r="1" spans="1:37">
      <c r="A1" s="96" t="s">
        <v>299</v>
      </c>
    </row>
    <row r="2" spans="1:37">
      <c r="A2" s="99"/>
      <c r="B2" s="100">
        <v>2015</v>
      </c>
      <c r="C2" s="100">
        <v>2016</v>
      </c>
      <c r="D2" s="100">
        <v>2017</v>
      </c>
      <c r="E2" s="100">
        <v>2018</v>
      </c>
      <c r="F2" s="100">
        <v>2019</v>
      </c>
      <c r="G2" s="100">
        <v>2020</v>
      </c>
      <c r="H2" s="100">
        <v>2021</v>
      </c>
      <c r="I2" s="100">
        <v>2022</v>
      </c>
      <c r="J2" s="100">
        <v>2023</v>
      </c>
      <c r="K2" s="100">
        <v>2024</v>
      </c>
      <c r="L2" s="100">
        <v>2025</v>
      </c>
      <c r="M2" s="100">
        <v>2026</v>
      </c>
      <c r="N2" s="100">
        <v>2027</v>
      </c>
      <c r="O2" s="100">
        <v>2028</v>
      </c>
      <c r="P2" s="100">
        <v>2029</v>
      </c>
      <c r="Q2" s="100">
        <v>2030</v>
      </c>
      <c r="R2" s="100">
        <v>2031</v>
      </c>
      <c r="S2" s="100">
        <v>2032</v>
      </c>
      <c r="T2" s="100">
        <v>2033</v>
      </c>
      <c r="U2" s="100">
        <v>2034</v>
      </c>
      <c r="V2" s="100">
        <v>2035</v>
      </c>
      <c r="W2" s="100">
        <v>2036</v>
      </c>
      <c r="X2" s="100">
        <v>2037</v>
      </c>
      <c r="Y2" s="100">
        <v>2038</v>
      </c>
      <c r="Z2" s="100">
        <v>2039</v>
      </c>
      <c r="AA2" s="100">
        <v>2040</v>
      </c>
      <c r="AB2" s="100">
        <v>2041</v>
      </c>
      <c r="AC2" s="100">
        <v>2042</v>
      </c>
      <c r="AD2" s="100">
        <v>2043</v>
      </c>
      <c r="AE2" s="100">
        <v>2044</v>
      </c>
      <c r="AF2" s="100">
        <v>2045</v>
      </c>
      <c r="AG2" s="100">
        <v>2046</v>
      </c>
      <c r="AH2" s="100">
        <v>2047</v>
      </c>
      <c r="AI2" s="100">
        <v>2048</v>
      </c>
      <c r="AJ2" s="100">
        <v>2049</v>
      </c>
      <c r="AK2" s="100">
        <v>2050</v>
      </c>
    </row>
    <row r="3" spans="1:37">
      <c r="A3" s="101" t="s">
        <v>300</v>
      </c>
      <c r="B3" s="102"/>
      <c r="C3" s="102"/>
      <c r="D3" s="102"/>
      <c r="E3" s="102"/>
      <c r="F3" s="102"/>
      <c r="G3" s="102"/>
      <c r="H3" s="102"/>
      <c r="I3" s="102"/>
      <c r="J3" s="102"/>
    </row>
    <row r="4" spans="1:37">
      <c r="A4" s="103" t="s">
        <v>301</v>
      </c>
      <c r="B4" s="104">
        <f>SUM(B5:B6)</f>
        <v>22.767266900134342</v>
      </c>
      <c r="C4" s="104">
        <f t="shared" ref="C4:AK4" si="0">SUM(C5:C6)</f>
        <v>24.264585497842969</v>
      </c>
      <c r="D4" s="104">
        <f t="shared" si="0"/>
        <v>25.74774522640363</v>
      </c>
      <c r="E4" s="104">
        <f t="shared" si="0"/>
        <v>27.229961458244098</v>
      </c>
      <c r="F4" s="104">
        <f t="shared" si="0"/>
        <v>28.722690939252455</v>
      </c>
      <c r="G4" s="104">
        <f t="shared" si="0"/>
        <v>30.235935590442114</v>
      </c>
      <c r="H4" s="104">
        <f t="shared" si="0"/>
        <v>31.778524915133371</v>
      </c>
      <c r="I4" s="104">
        <f t="shared" si="0"/>
        <v>33.358336362132924</v>
      </c>
      <c r="J4" s="104">
        <f t="shared" si="0"/>
        <v>34.98247931829161</v>
      </c>
      <c r="K4" s="104">
        <f t="shared" si="0"/>
        <v>36.657455567130214</v>
      </c>
      <c r="L4" s="104">
        <f t="shared" si="0"/>
        <v>38.38928765574024</v>
      </c>
      <c r="M4" s="104">
        <f t="shared" si="0"/>
        <v>40.183634424994509</v>
      </c>
      <c r="N4" s="104">
        <f t="shared" si="0"/>
        <v>42.045870169135966</v>
      </c>
      <c r="O4" s="104">
        <f t="shared" si="0"/>
        <v>43.981180910953157</v>
      </c>
      <c r="P4" s="104">
        <f t="shared" si="0"/>
        <v>45.994609330195509</v>
      </c>
      <c r="Q4" s="104">
        <f t="shared" si="0"/>
        <v>48.09113392316214</v>
      </c>
      <c r="R4" s="104">
        <f t="shared" si="0"/>
        <v>49.155214209863502</v>
      </c>
      <c r="S4" s="104">
        <f t="shared" si="0"/>
        <v>50.242838687857073</v>
      </c>
      <c r="T4" s="104">
        <f t="shared" si="0"/>
        <v>51.354528303682827</v>
      </c>
      <c r="U4" s="104">
        <f t="shared" si="0"/>
        <v>52.490815530515654</v>
      </c>
      <c r="V4" s="104">
        <f t="shared" si="0"/>
        <v>53.65224462320748</v>
      </c>
      <c r="W4" s="104">
        <f t="shared" si="0"/>
        <v>54.83937187897255</v>
      </c>
      <c r="X4" s="104">
        <f t="shared" si="0"/>
        <v>56.052765903840715</v>
      </c>
      <c r="Y4" s="104">
        <f t="shared" si="0"/>
        <v>57.293007885006318</v>
      </c>
      <c r="Z4" s="104">
        <f t="shared" si="0"/>
        <v>58.560691869203218</v>
      </c>
      <c r="AA4" s="104">
        <f t="shared" si="0"/>
        <v>59.856425047239178</v>
      </c>
      <c r="AB4" s="104">
        <f t="shared" si="0"/>
        <v>61.180828044825986</v>
      </c>
      <c r="AC4" s="104">
        <f t="shared" si="0"/>
        <v>62.534535219844585</v>
      </c>
      <c r="AD4" s="104">
        <f t="shared" si="0"/>
        <v>63.918194966187556</v>
      </c>
      <c r="AE4" s="104">
        <f t="shared" si="0"/>
        <v>65.33247002432455</v>
      </c>
      <c r="AF4" s="104">
        <f t="shared" si="0"/>
        <v>66.77803779873939</v>
      </c>
      <c r="AG4" s="104">
        <f t="shared" si="0"/>
        <v>68.255590682390846</v>
      </c>
      <c r="AH4" s="104">
        <f t="shared" si="0"/>
        <v>69.765836388352639</v>
      </c>
      <c r="AI4" s="104">
        <f t="shared" si="0"/>
        <v>71.309498288791289</v>
      </c>
      <c r="AJ4" s="104">
        <f t="shared" si="0"/>
        <v>72.887315761444427</v>
      </c>
      <c r="AK4" s="104">
        <f t="shared" si="0"/>
        <v>74.500044543765284</v>
      </c>
    </row>
    <row r="5" spans="1:37">
      <c r="A5" s="105" t="s">
        <v>302</v>
      </c>
      <c r="B5" s="106">
        <f>[1]CO2!$AA$47*'[1]Industry-LEAP'!H6/'[1]Industry-LEAP'!$H$6/10^3</f>
        <v>22.767266900134342</v>
      </c>
      <c r="C5" s="106">
        <f>[1]CO2!$AA$47*'[1]Industry-LEAP'!I6/'[1]Industry-LEAP'!$H$6/10^3</f>
        <v>24.264585497842969</v>
      </c>
      <c r="D5" s="106">
        <f>[1]CO2!$AA$47*'[1]Industry-LEAP'!J6/'[1]Industry-LEAP'!$H$6/10^3</f>
        <v>25.74774522640363</v>
      </c>
      <c r="E5" s="106">
        <f>[1]CO2!$AA$47*'[1]Industry-LEAP'!K6/'[1]Industry-LEAP'!$H$6/10^3</f>
        <v>27.229961458244098</v>
      </c>
      <c r="F5" s="106">
        <f>[1]CO2!$AA$47*'[1]Industry-LEAP'!L6/'[1]Industry-LEAP'!$H$6/10^3</f>
        <v>28.722690939252455</v>
      </c>
      <c r="G5" s="106">
        <f>[1]CO2!$AA$47*'[1]Industry-LEAP'!M6/'[1]Industry-LEAP'!$H$6/10^3</f>
        <v>30.235935590442114</v>
      </c>
      <c r="H5" s="106">
        <f>[1]CO2!$AA$47*'[1]Industry-LEAP'!N6/'[1]Industry-LEAP'!$H$6/10^3</f>
        <v>31.778524915133371</v>
      </c>
      <c r="I5" s="106">
        <f>[1]CO2!$AA$47*'[1]Industry-LEAP'!O6/'[1]Industry-LEAP'!$H$6/10^3</f>
        <v>33.358336362132924</v>
      </c>
      <c r="J5" s="106">
        <f>[1]CO2!$AA$47*'[1]Industry-LEAP'!P6/'[1]Industry-LEAP'!$H$6/10^3</f>
        <v>34.98247931829161</v>
      </c>
      <c r="K5" s="106">
        <f>[1]CO2!$AA$47*'[1]Industry-LEAP'!Q6/'[1]Industry-LEAP'!$H$6/10^3</f>
        <v>36.657455567130214</v>
      </c>
      <c r="L5" s="106">
        <f>[1]CO2!$AA$47*'[1]Industry-LEAP'!R6/'[1]Industry-LEAP'!$H$6/10^3</f>
        <v>38.38928765574024</v>
      </c>
      <c r="M5" s="106">
        <f>[1]CO2!$AA$47*'[1]Industry-LEAP'!S6/'[1]Industry-LEAP'!$H$6/10^3</f>
        <v>40.183634424994509</v>
      </c>
      <c r="N5" s="106">
        <f>[1]CO2!$AA$47*'[1]Industry-LEAP'!T6/'[1]Industry-LEAP'!$H$6/10^3</f>
        <v>42.045870169135966</v>
      </c>
      <c r="O5" s="106">
        <f>[1]CO2!$AA$47*'[1]Industry-LEAP'!U6/'[1]Industry-LEAP'!$H$6/10^3</f>
        <v>43.981180910953157</v>
      </c>
      <c r="P5" s="106">
        <f>[1]CO2!$AA$47*'[1]Industry-LEAP'!V6/'[1]Industry-LEAP'!$H$6/10^3</f>
        <v>45.994609330195509</v>
      </c>
      <c r="Q5" s="106">
        <f>[1]CO2!$AA$47*'[1]Industry-LEAP'!W6/'[1]Industry-LEAP'!$H$6/10^3</f>
        <v>48.09113392316214</v>
      </c>
      <c r="R5" s="106">
        <f>Q5*(1+'[1]LINEA BASE'!$BF$9)</f>
        <v>49.155214209863502</v>
      </c>
      <c r="S5" s="106">
        <f>R5*(1+'[1]LINEA BASE'!$BF$9)</f>
        <v>50.242838687857073</v>
      </c>
      <c r="T5" s="106">
        <f>S5*(1+'[1]LINEA BASE'!$BF$9)</f>
        <v>51.354528303682827</v>
      </c>
      <c r="U5" s="106">
        <f>T5*(1+'[1]LINEA BASE'!$BF$9)</f>
        <v>52.490815530515654</v>
      </c>
      <c r="V5" s="106">
        <f>U5*(1+'[1]LINEA BASE'!$BF$9)</f>
        <v>53.65224462320748</v>
      </c>
      <c r="W5" s="106">
        <f>V5*(1+'[1]LINEA BASE'!$BF$9)</f>
        <v>54.83937187897255</v>
      </c>
      <c r="X5" s="106">
        <f>W5*(1+'[1]LINEA BASE'!$BF$9)</f>
        <v>56.052765903840715</v>
      </c>
      <c r="Y5" s="106">
        <f>X5*(1+'[1]LINEA BASE'!$BF$9)</f>
        <v>57.293007885006318</v>
      </c>
      <c r="Z5" s="106">
        <f>Y5*(1+'[1]LINEA BASE'!$BF$9)</f>
        <v>58.560691869203218</v>
      </c>
      <c r="AA5" s="106">
        <f>Z5*(1+'[1]LINEA BASE'!$BF$9)</f>
        <v>59.856425047239178</v>
      </c>
      <c r="AB5" s="106">
        <f>AA5*(1+'[1]LINEA BASE'!$BF$9)</f>
        <v>61.180828044825986</v>
      </c>
      <c r="AC5" s="106">
        <f>AB5*(1+'[1]LINEA BASE'!$BF$9)</f>
        <v>62.534535219844585</v>
      </c>
      <c r="AD5" s="106">
        <f>AC5*(1+'[1]LINEA BASE'!$BF$9)</f>
        <v>63.918194966187556</v>
      </c>
      <c r="AE5" s="106">
        <f>AD5*(1+'[1]LINEA BASE'!$BF$9)</f>
        <v>65.33247002432455</v>
      </c>
      <c r="AF5" s="106">
        <f>AE5*(1+'[1]LINEA BASE'!$BF$9)</f>
        <v>66.77803779873939</v>
      </c>
      <c r="AG5" s="106">
        <f>AF5*(1+'[1]LINEA BASE'!$BF$9)</f>
        <v>68.255590682390846</v>
      </c>
      <c r="AH5" s="106">
        <f>AG5*(1+'[1]LINEA BASE'!$BF$9)</f>
        <v>69.765836388352639</v>
      </c>
      <c r="AI5" s="106">
        <f>AH5*(1+'[1]LINEA BASE'!$BF$9)</f>
        <v>71.309498288791289</v>
      </c>
      <c r="AJ5" s="106">
        <f>AI5*(1+'[1]LINEA BASE'!$BF$9)</f>
        <v>72.887315761444427</v>
      </c>
      <c r="AK5" s="106">
        <f>AJ5*(1+'[1]LINEA BASE'!$BF$9)</f>
        <v>74.500044543765284</v>
      </c>
    </row>
    <row r="6" spans="1:37" s="215" customFormat="1">
      <c r="A6" s="105"/>
      <c r="B6" s="214"/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</row>
    <row r="7" spans="1:37">
      <c r="A7" s="101" t="s">
        <v>303</v>
      </c>
      <c r="B7" s="107"/>
      <c r="C7" s="108"/>
      <c r="D7" s="108"/>
      <c r="E7" s="108"/>
      <c r="F7" s="108"/>
      <c r="G7" s="108"/>
      <c r="H7" s="108"/>
      <c r="I7" s="108"/>
      <c r="J7" s="108"/>
    </row>
    <row r="8" spans="1:37">
      <c r="A8" s="103" t="s">
        <v>304</v>
      </c>
      <c r="B8" s="107">
        <f>B10</f>
        <v>21.127765742198768</v>
      </c>
      <c r="C8" s="107">
        <f t="shared" ref="C8:AK9" si="1">C10</f>
        <v>21.603303127208171</v>
      </c>
      <c r="D8" s="107">
        <f t="shared" si="1"/>
        <v>22.681186816616851</v>
      </c>
      <c r="E8" s="107">
        <f t="shared" si="1"/>
        <v>26.782058577173824</v>
      </c>
      <c r="F8" s="107">
        <f t="shared" si="1"/>
        <v>27.458357572604569</v>
      </c>
      <c r="G8" s="107">
        <f t="shared" si="1"/>
        <v>27.670303743180334</v>
      </c>
      <c r="H8" s="107">
        <f t="shared" si="1"/>
        <v>27.967818790132352</v>
      </c>
      <c r="I8" s="107">
        <f t="shared" si="1"/>
        <v>28.609796041873757</v>
      </c>
      <c r="J8" s="107">
        <f t="shared" si="1"/>
        <v>29.095564004396977</v>
      </c>
      <c r="K8" s="107">
        <f t="shared" si="1"/>
        <v>30.88086046276587</v>
      </c>
      <c r="L8" s="107">
        <f t="shared" si="1"/>
        <v>31.180334120213296</v>
      </c>
      <c r="M8" s="107">
        <f t="shared" si="1"/>
        <v>31.912468422136868</v>
      </c>
      <c r="N8" s="107">
        <f t="shared" si="1"/>
        <v>33.175495860469987</v>
      </c>
      <c r="O8" s="107">
        <f t="shared" si="1"/>
        <v>34.494497383688262</v>
      </c>
      <c r="P8" s="107">
        <f t="shared" si="1"/>
        <v>35.872145304589473</v>
      </c>
      <c r="Q8" s="107">
        <f t="shared" si="1"/>
        <v>37.311244902591973</v>
      </c>
      <c r="R8" s="107">
        <f t="shared" si="1"/>
        <v>38.814741176653072</v>
      </c>
      <c r="S8" s="107">
        <f t="shared" si="1"/>
        <v>40.385725944350042</v>
      </c>
      <c r="T8" s="107">
        <f t="shared" si="1"/>
        <v>42.027445304937025</v>
      </c>
      <c r="U8" s="107">
        <f t="shared" si="1"/>
        <v>43.743307485108616</v>
      </c>
      <c r="V8" s="107">
        <f t="shared" si="1"/>
        <v>45.536891087166495</v>
      </c>
      <c r="W8" s="107">
        <f t="shared" si="1"/>
        <v>47.411953760300129</v>
      </c>
      <c r="X8" s="107">
        <f t="shared" si="1"/>
        <v>49.372441316760003</v>
      </c>
      <c r="Y8" s="107">
        <f t="shared" si="1"/>
        <v>51.422497315824081</v>
      </c>
      <c r="Z8" s="107">
        <f t="shared" si="1"/>
        <v>53.566473139638063</v>
      </c>
      <c r="AA8" s="107">
        <f t="shared" si="1"/>
        <v>55.808938586251415</v>
      </c>
      <c r="AB8" s="107">
        <f t="shared" si="1"/>
        <v>58.154693006475561</v>
      </c>
      <c r="AC8" s="107">
        <f t="shared" si="1"/>
        <v>60.608777012562989</v>
      </c>
      <c r="AD8" s="107">
        <f t="shared" si="1"/>
        <v>63.176484788149025</v>
      </c>
      <c r="AE8" s="107">
        <f t="shared" si="1"/>
        <v>65.863377030414952</v>
      </c>
      <c r="AF8" s="107">
        <f t="shared" si="1"/>
        <v>68.675294557026817</v>
      </c>
      <c r="AG8" s="107">
        <f t="shared" si="1"/>
        <v>71.618372612081927</v>
      </c>
      <c r="AH8" s="107">
        <f t="shared" si="1"/>
        <v>74.699055907058849</v>
      </c>
      <c r="AI8" s="107">
        <f t="shared" si="1"/>
        <v>77.92411443462241</v>
      </c>
      <c r="AJ8" s="107">
        <f t="shared" si="1"/>
        <v>81.300660095085036</v>
      </c>
      <c r="AK8" s="107">
        <f t="shared" si="1"/>
        <v>84.836164177377654</v>
      </c>
    </row>
    <row r="9" spans="1:37">
      <c r="A9" s="103" t="s">
        <v>305</v>
      </c>
      <c r="B9" s="107">
        <f>B11</f>
        <v>15.504329453391312</v>
      </c>
      <c r="C9" s="107">
        <f t="shared" si="1"/>
        <v>15.853296228892049</v>
      </c>
      <c r="D9" s="107">
        <f t="shared" si="1"/>
        <v>16.644286816204847</v>
      </c>
      <c r="E9" s="107">
        <f t="shared" si="1"/>
        <v>19.65365693122806</v>
      </c>
      <c r="F9" s="107">
        <f t="shared" si="1"/>
        <v>20.149949940252338</v>
      </c>
      <c r="G9" s="107">
        <f t="shared" si="1"/>
        <v>20.305483814259087</v>
      </c>
      <c r="H9" s="107">
        <f t="shared" si="1"/>
        <v>20.523811268357658</v>
      </c>
      <c r="I9" s="107">
        <f t="shared" si="1"/>
        <v>20.994917722964988</v>
      </c>
      <c r="J9" s="107">
        <f t="shared" si="1"/>
        <v>21.351392071495834</v>
      </c>
      <c r="K9" s="107">
        <f t="shared" si="1"/>
        <v>22.661508096080432</v>
      </c>
      <c r="L9" s="107">
        <f t="shared" si="1"/>
        <v>22.881272850401004</v>
      </c>
      <c r="M9" s="107">
        <f t="shared" si="1"/>
        <v>23.418539855329957</v>
      </c>
      <c r="N9" s="107">
        <f t="shared" si="1"/>
        <v>24.345395716547568</v>
      </c>
      <c r="O9" s="107">
        <f t="shared" si="1"/>
        <v>25.313327414344446</v>
      </c>
      <c r="P9" s="107">
        <f t="shared" si="1"/>
        <v>26.324295989870173</v>
      </c>
      <c r="Q9" s="107">
        <f t="shared" si="1"/>
        <v>27.38036006005764</v>
      </c>
      <c r="R9" s="107">
        <f t="shared" si="1"/>
        <v>28.483680773162234</v>
      </c>
      <c r="S9" s="107">
        <f t="shared" si="1"/>
        <v>29.636527018327879</v>
      </c>
      <c r="T9" s="107">
        <f t="shared" si="1"/>
        <v>30.841280902251931</v>
      </c>
      <c r="U9" s="107">
        <f t="shared" si="1"/>
        <v>32.100443506694269</v>
      </c>
      <c r="V9" s="107">
        <f t="shared" si="1"/>
        <v>33.416640941284513</v>
      </c>
      <c r="W9" s="107">
        <f t="shared" si="1"/>
        <v>34.792630706825854</v>
      </c>
      <c r="X9" s="107">
        <f t="shared" si="1"/>
        <v>36.231308385077348</v>
      </c>
      <c r="Y9" s="107">
        <f t="shared" si="1"/>
        <v>37.735714671820041</v>
      </c>
      <c r="Z9" s="107">
        <f t="shared" si="1"/>
        <v>39.309042770878122</v>
      </c>
      <c r="AA9" s="107">
        <f t="shared" si="1"/>
        <v>40.954646167677303</v>
      </c>
      <c r="AB9" s="107">
        <f t="shared" si="1"/>
        <v>42.676046801879863</v>
      </c>
      <c r="AC9" s="107">
        <f t="shared" si="1"/>
        <v>44.476943659642828</v>
      </c>
      <c r="AD9" s="107">
        <f t="shared" si="1"/>
        <v>46.361221807104783</v>
      </c>
      <c r="AE9" s="107">
        <f t="shared" si="1"/>
        <v>48.332961887819863</v>
      </c>
      <c r="AF9" s="107">
        <f t="shared" si="1"/>
        <v>50.396450108028539</v>
      </c>
      <c r="AG9" s="107">
        <f t="shared" si="1"/>
        <v>52.556188734885907</v>
      </c>
      <c r="AH9" s="107">
        <f t="shared" si="1"/>
        <v>54.816907134062482</v>
      </c>
      <c r="AI9" s="107">
        <f t="shared" si="1"/>
        <v>57.183573374494344</v>
      </c>
      <c r="AJ9" s="107">
        <f t="shared" si="1"/>
        <v>59.661406429490299</v>
      </c>
      <c r="AK9" s="107">
        <f t="shared" si="1"/>
        <v>62.255889004909562</v>
      </c>
    </row>
    <row r="10" spans="1:37">
      <c r="A10" s="109" t="s">
        <v>372</v>
      </c>
      <c r="B10" s="110">
        <f>[1]CH4!$AA$42/10^3*'[1]Oil &amp; Gas PEMEX'!O3/'[1]Oil &amp; Gas PEMEX'!$O$3</f>
        <v>21.127765742198768</v>
      </c>
      <c r="C10" s="110">
        <f>[1]CH4!$AA$42/10^3*'[1]Oil &amp; Gas PEMEX'!P3/'[1]Oil &amp; Gas PEMEX'!$O$3</f>
        <v>21.603303127208171</v>
      </c>
      <c r="D10" s="110">
        <f>[1]CH4!$AA$42/10^3*'[1]Oil &amp; Gas PEMEX'!Q3/'[1]Oil &amp; Gas PEMEX'!$O$3</f>
        <v>22.681186816616851</v>
      </c>
      <c r="E10" s="110">
        <f>[1]CH4!$AA$42/10^3*'[1]Oil &amp; Gas PEMEX'!R3/'[1]Oil &amp; Gas PEMEX'!$O$3</f>
        <v>26.782058577173824</v>
      </c>
      <c r="F10" s="110">
        <f>[1]CH4!$AA$42/10^3*'[1]Oil &amp; Gas PEMEX'!S3/'[1]Oil &amp; Gas PEMEX'!$O$3</f>
        <v>27.458357572604569</v>
      </c>
      <c r="G10" s="110">
        <f>[1]CH4!$AA$42/10^3*'[1]Oil &amp; Gas PEMEX'!T3/'[1]Oil &amp; Gas PEMEX'!$O$3</f>
        <v>27.670303743180334</v>
      </c>
      <c r="H10" s="110">
        <f>[1]CH4!$AA$42/10^3*'[1]Oil &amp; Gas PEMEX'!U3/'[1]Oil &amp; Gas PEMEX'!$O$3</f>
        <v>27.967818790132352</v>
      </c>
      <c r="I10" s="110">
        <f>[1]CH4!$AA$42/10^3*'[1]Oil &amp; Gas PEMEX'!V3/'[1]Oil &amp; Gas PEMEX'!$O$3</f>
        <v>28.609796041873757</v>
      </c>
      <c r="J10" s="110">
        <f>[1]CH4!$AA$42/10^3*'[1]Oil &amp; Gas PEMEX'!W3/'[1]Oil &amp; Gas PEMEX'!$O$3</f>
        <v>29.095564004396977</v>
      </c>
      <c r="K10" s="110">
        <f>[1]CH4!$AA$42/10^3*'[1]Oil &amp; Gas PEMEX'!X3/'[1]Oil &amp; Gas PEMEX'!$O$3</f>
        <v>30.88086046276587</v>
      </c>
      <c r="L10" s="110">
        <f>[1]CH4!$AA$42/10^3*'[1]Oil &amp; Gas PEMEX'!Y3/'[1]Oil &amp; Gas PEMEX'!$O$3</f>
        <v>31.180334120213296</v>
      </c>
      <c r="M10" s="110">
        <f>[1]CH4!$AA$42/10^3*'[1]Oil &amp; Gas PEMEX'!Z3/'[1]Oil &amp; Gas PEMEX'!$O$3</f>
        <v>31.912468422136868</v>
      </c>
      <c r="N10" s="216">
        <f>('[1]LINEA BASE'!T$6+'[1]LINEA BASE'!T$7-[1]INEGEI!$W$29*'[1]LINEA BASE'!T$2/'[1]LINEA BASE'!$C$2)/('[1]LINEA BASE'!S$6+'[1]LINEA BASE'!S$7-[1]INEGEI!$W$29*'[1]LINEA BASE'!S$2/'[1]LINEA BASE'!$C$2)*M10</f>
        <v>33.175495860469987</v>
      </c>
      <c r="O10" s="216">
        <f>('[1]LINEA BASE'!U$6+'[1]LINEA BASE'!U$7-[1]INEGEI!$W$29*'[1]LINEA BASE'!U$2/'[1]LINEA BASE'!$C$2)/('[1]LINEA BASE'!T$6+'[1]LINEA BASE'!T$7-[1]INEGEI!$W$29*'[1]LINEA BASE'!T$2/'[1]LINEA BASE'!$C$2)*N10</f>
        <v>34.494497383688262</v>
      </c>
      <c r="P10" s="216">
        <f>('[1]LINEA BASE'!V$6+'[1]LINEA BASE'!V$7-[1]INEGEI!$W$29*'[1]LINEA BASE'!V$2/'[1]LINEA BASE'!$C$2)/('[1]LINEA BASE'!U$6+'[1]LINEA BASE'!U$7-[1]INEGEI!$W$29*'[1]LINEA BASE'!U$2/'[1]LINEA BASE'!$C$2)*O10</f>
        <v>35.872145304589473</v>
      </c>
      <c r="Q10" s="216">
        <f>('[1]LINEA BASE'!W$6+'[1]LINEA BASE'!W$7-[1]INEGEI!$W$29*'[1]LINEA BASE'!W$2/'[1]LINEA BASE'!$C$2)/('[1]LINEA BASE'!V$6+'[1]LINEA BASE'!V$7-[1]INEGEI!$W$29*'[1]LINEA BASE'!V$2/'[1]LINEA BASE'!$C$2)*P10</f>
        <v>37.311244902591973</v>
      </c>
      <c r="R10" s="216">
        <f>('[1]LINEA BASE'!X$6+'[1]LINEA BASE'!X$7-[1]INEGEI!$W$29*'[1]LINEA BASE'!X$2/'[1]LINEA BASE'!$C$2)/('[1]LINEA BASE'!W$6+'[1]LINEA BASE'!W$7-[1]INEGEI!$W$29*'[1]LINEA BASE'!W$2/'[1]LINEA BASE'!$C$2)*Q10</f>
        <v>38.814741176653072</v>
      </c>
      <c r="S10" s="216">
        <f>('[1]LINEA BASE'!Y$6+'[1]LINEA BASE'!Y$7-[1]INEGEI!$W$29*'[1]LINEA BASE'!Y$2/'[1]LINEA BASE'!$C$2)/('[1]LINEA BASE'!X$6+'[1]LINEA BASE'!X$7-[1]INEGEI!$W$29*'[1]LINEA BASE'!X$2/'[1]LINEA BASE'!$C$2)*R10</f>
        <v>40.385725944350042</v>
      </c>
      <c r="T10" s="216">
        <f>('[1]LINEA BASE'!Z$6+'[1]LINEA BASE'!Z$7-[1]INEGEI!$W$29*'[1]LINEA BASE'!Z$2/'[1]LINEA BASE'!$C$2)/('[1]LINEA BASE'!Y$6+'[1]LINEA BASE'!Y$7-[1]INEGEI!$W$29*'[1]LINEA BASE'!Y$2/'[1]LINEA BASE'!$C$2)*S10</f>
        <v>42.027445304937025</v>
      </c>
      <c r="U10" s="216">
        <f>('[1]LINEA BASE'!AA$6+'[1]LINEA BASE'!AA$7-[1]INEGEI!$W$29*'[1]LINEA BASE'!AA$2/'[1]LINEA BASE'!$C$2)/('[1]LINEA BASE'!Z$6+'[1]LINEA BASE'!Z$7-[1]INEGEI!$W$29*'[1]LINEA BASE'!Z$2/'[1]LINEA BASE'!$C$2)*T10</f>
        <v>43.743307485108616</v>
      </c>
      <c r="V10" s="216">
        <f>('[1]LINEA BASE'!AB$6+'[1]LINEA BASE'!AB$7-[1]INEGEI!$W$29*'[1]LINEA BASE'!AB$2/'[1]LINEA BASE'!$C$2)/('[1]LINEA BASE'!AA$6+'[1]LINEA BASE'!AA$7-[1]INEGEI!$W$29*'[1]LINEA BASE'!AA$2/'[1]LINEA BASE'!$C$2)*U10</f>
        <v>45.536891087166495</v>
      </c>
      <c r="W10" s="216">
        <f>('[1]LINEA BASE'!AC$6+'[1]LINEA BASE'!AC$7-[1]INEGEI!$W$29*'[1]LINEA BASE'!AC$2/'[1]LINEA BASE'!$C$2)/('[1]LINEA BASE'!AB$6+'[1]LINEA BASE'!AB$7-[1]INEGEI!$W$29*'[1]LINEA BASE'!AB$2/'[1]LINEA BASE'!$C$2)*V10</f>
        <v>47.411953760300129</v>
      </c>
      <c r="X10" s="216">
        <f>('[1]LINEA BASE'!AD$6+'[1]LINEA BASE'!AD$7-[1]INEGEI!$W$29*'[1]LINEA BASE'!AD$2/'[1]LINEA BASE'!$C$2)/('[1]LINEA BASE'!AC$6+'[1]LINEA BASE'!AC$7-[1]INEGEI!$W$29*'[1]LINEA BASE'!AC$2/'[1]LINEA BASE'!$C$2)*W10</f>
        <v>49.372441316760003</v>
      </c>
      <c r="Y10" s="216">
        <f>('[1]LINEA BASE'!AE$6+'[1]LINEA BASE'!AE$7-[1]INEGEI!$W$29*'[1]LINEA BASE'!AE$2/'[1]LINEA BASE'!$C$2)/('[1]LINEA BASE'!AD$6+'[1]LINEA BASE'!AD$7-[1]INEGEI!$W$29*'[1]LINEA BASE'!AD$2/'[1]LINEA BASE'!$C$2)*X10</f>
        <v>51.422497315824081</v>
      </c>
      <c r="Z10" s="216">
        <f>('[1]LINEA BASE'!AF$6+'[1]LINEA BASE'!AF$7-[1]INEGEI!$W$29*'[1]LINEA BASE'!AF$2/'[1]LINEA BASE'!$C$2)/('[1]LINEA BASE'!AE$6+'[1]LINEA BASE'!AE$7-[1]INEGEI!$W$29*'[1]LINEA BASE'!AE$2/'[1]LINEA BASE'!$C$2)*Y10</f>
        <v>53.566473139638063</v>
      </c>
      <c r="AA10" s="216">
        <f>('[1]LINEA BASE'!AG$6+'[1]LINEA BASE'!AG$7-[1]INEGEI!$W$29*'[1]LINEA BASE'!AG$2/'[1]LINEA BASE'!$C$2)/('[1]LINEA BASE'!AF$6+'[1]LINEA BASE'!AF$7-[1]INEGEI!$W$29*'[1]LINEA BASE'!AF$2/'[1]LINEA BASE'!$C$2)*Z10</f>
        <v>55.808938586251415</v>
      </c>
      <c r="AB10" s="216">
        <f>('[1]LINEA BASE'!AH$6+'[1]LINEA BASE'!AH$7-[1]INEGEI!$W$29*'[1]LINEA BASE'!AH$2/'[1]LINEA BASE'!$C$2)/('[1]LINEA BASE'!AG$6+'[1]LINEA BASE'!AG$7-[1]INEGEI!$W$29*'[1]LINEA BASE'!AG$2/'[1]LINEA BASE'!$C$2)*AA10</f>
        <v>58.154693006475561</v>
      </c>
      <c r="AC10" s="216">
        <f>('[1]LINEA BASE'!AI$6+'[1]LINEA BASE'!AI$7-[1]INEGEI!$W$29*'[1]LINEA BASE'!AI$2/'[1]LINEA BASE'!$C$2)/('[1]LINEA BASE'!AH$6+'[1]LINEA BASE'!AH$7-[1]INEGEI!$W$29*'[1]LINEA BASE'!AH$2/'[1]LINEA BASE'!$C$2)*AB10</f>
        <v>60.608777012562989</v>
      </c>
      <c r="AD10" s="216">
        <f>('[1]LINEA BASE'!AJ$6+'[1]LINEA BASE'!AJ$7-[1]INEGEI!$W$29*'[1]LINEA BASE'!AJ$2/'[1]LINEA BASE'!$C$2)/('[1]LINEA BASE'!AI$6+'[1]LINEA BASE'!AI$7-[1]INEGEI!$W$29*'[1]LINEA BASE'!AI$2/'[1]LINEA BASE'!$C$2)*AC10</f>
        <v>63.176484788149025</v>
      </c>
      <c r="AE10" s="216">
        <f>('[1]LINEA BASE'!AK$6+'[1]LINEA BASE'!AK$7-[1]INEGEI!$W$29*'[1]LINEA BASE'!AK$2/'[1]LINEA BASE'!$C$2)/('[1]LINEA BASE'!AJ$6+'[1]LINEA BASE'!AJ$7-[1]INEGEI!$W$29*'[1]LINEA BASE'!AJ$2/'[1]LINEA BASE'!$C$2)*AD10</f>
        <v>65.863377030414952</v>
      </c>
      <c r="AF10" s="216">
        <f>('[1]LINEA BASE'!AL$6+'[1]LINEA BASE'!AL$7-[1]INEGEI!$W$29*'[1]LINEA BASE'!AL$2/'[1]LINEA BASE'!$C$2)/('[1]LINEA BASE'!AK$6+'[1]LINEA BASE'!AK$7-[1]INEGEI!$W$29*'[1]LINEA BASE'!AK$2/'[1]LINEA BASE'!$C$2)*AE10</f>
        <v>68.675294557026817</v>
      </c>
      <c r="AG10" s="216">
        <f>('[1]LINEA BASE'!AM$6+'[1]LINEA BASE'!AM$7-[1]INEGEI!$W$29*'[1]LINEA BASE'!AM$2/'[1]LINEA BASE'!$C$2)/('[1]LINEA BASE'!AL$6+'[1]LINEA BASE'!AL$7-[1]INEGEI!$W$29*'[1]LINEA BASE'!AL$2/'[1]LINEA BASE'!$C$2)*AF10</f>
        <v>71.618372612081927</v>
      </c>
      <c r="AH10" s="216">
        <f>('[1]LINEA BASE'!AN$6+'[1]LINEA BASE'!AN$7-[1]INEGEI!$W$29*'[1]LINEA BASE'!AN$2/'[1]LINEA BASE'!$C$2)/('[1]LINEA BASE'!AM$6+'[1]LINEA BASE'!AM$7-[1]INEGEI!$W$29*'[1]LINEA BASE'!AM$2/'[1]LINEA BASE'!$C$2)*AG10</f>
        <v>74.699055907058849</v>
      </c>
      <c r="AI10" s="216">
        <f>('[1]LINEA BASE'!AO$6+'[1]LINEA BASE'!AO$7-[1]INEGEI!$W$29*'[1]LINEA BASE'!AO$2/'[1]LINEA BASE'!$C$2)/('[1]LINEA BASE'!AN$6+'[1]LINEA BASE'!AN$7-[1]INEGEI!$W$29*'[1]LINEA BASE'!AN$2/'[1]LINEA BASE'!$C$2)*AH10</f>
        <v>77.92411443462241</v>
      </c>
      <c r="AJ10" s="216">
        <f>('[1]LINEA BASE'!AP$6+'[1]LINEA BASE'!AP$7-[1]INEGEI!$W$29*'[1]LINEA BASE'!AP$2/'[1]LINEA BASE'!$C$2)/('[1]LINEA BASE'!AO$6+'[1]LINEA BASE'!AO$7-[1]INEGEI!$W$29*'[1]LINEA BASE'!AO$2/'[1]LINEA BASE'!$C$2)*AI10</f>
        <v>81.300660095085036</v>
      </c>
      <c r="AK10" s="216">
        <f>('[1]LINEA BASE'!AQ$6+'[1]LINEA BASE'!AQ$7-[1]INEGEI!$W$29*'[1]LINEA BASE'!AQ$2/'[1]LINEA BASE'!$C$2)/('[1]LINEA BASE'!AP$6+'[1]LINEA BASE'!AP$7-[1]INEGEI!$W$29*'[1]LINEA BASE'!AP$2/'[1]LINEA BASE'!$C$2)*AJ10</f>
        <v>84.836164177377654</v>
      </c>
    </row>
    <row r="11" spans="1:37">
      <c r="A11" s="111" t="s">
        <v>373</v>
      </c>
      <c r="B11" s="110">
        <f>[1]CO2!$AA$42/10^3*'[1]Oil &amp; Gas PEMEX'!O3/'[1]Oil &amp; Gas PEMEX'!$O$3</f>
        <v>15.504329453391312</v>
      </c>
      <c r="C11" s="110">
        <f>[1]CO2!$AA$42/10^3*'[1]Oil &amp; Gas PEMEX'!P3/'[1]Oil &amp; Gas PEMEX'!$O$3</f>
        <v>15.853296228892049</v>
      </c>
      <c r="D11" s="110">
        <f>[1]CO2!$AA$42/10^3*'[1]Oil &amp; Gas PEMEX'!Q3/'[1]Oil &amp; Gas PEMEX'!$O$3</f>
        <v>16.644286816204847</v>
      </c>
      <c r="E11" s="110">
        <f>[1]CO2!$AA$42/10^3*'[1]Oil &amp; Gas PEMEX'!R3/'[1]Oil &amp; Gas PEMEX'!$O$3</f>
        <v>19.65365693122806</v>
      </c>
      <c r="F11" s="110">
        <f>[1]CO2!$AA$42/10^3*'[1]Oil &amp; Gas PEMEX'!S3/'[1]Oil &amp; Gas PEMEX'!$O$3</f>
        <v>20.149949940252338</v>
      </c>
      <c r="G11" s="110">
        <f>[1]CO2!$AA$42/10^3*'[1]Oil &amp; Gas PEMEX'!T3/'[1]Oil &amp; Gas PEMEX'!$O$3</f>
        <v>20.305483814259087</v>
      </c>
      <c r="H11" s="110">
        <f>[1]CO2!$AA$42/10^3*'[1]Oil &amp; Gas PEMEX'!U3/'[1]Oil &amp; Gas PEMEX'!$O$3</f>
        <v>20.523811268357658</v>
      </c>
      <c r="I11" s="110">
        <f>[1]CO2!$AA$42/10^3*'[1]Oil &amp; Gas PEMEX'!V3/'[1]Oil &amp; Gas PEMEX'!$O$3</f>
        <v>20.994917722964988</v>
      </c>
      <c r="J11" s="110">
        <f>[1]CO2!$AA$42/10^3*'[1]Oil &amp; Gas PEMEX'!W3/'[1]Oil &amp; Gas PEMEX'!$O$3</f>
        <v>21.351392071495834</v>
      </c>
      <c r="K11" s="110">
        <f>[1]CO2!$AA$42/10^3*'[1]Oil &amp; Gas PEMEX'!X3/'[1]Oil &amp; Gas PEMEX'!$O$3</f>
        <v>22.661508096080432</v>
      </c>
      <c r="L11" s="110">
        <f>[1]CO2!$AA$42/10^3*'[1]Oil &amp; Gas PEMEX'!Y3/'[1]Oil &amp; Gas PEMEX'!$O$3</f>
        <v>22.881272850401004</v>
      </c>
      <c r="M11" s="110">
        <f>[1]CO2!$AA$42/10^3*'[1]Oil &amp; Gas PEMEX'!Z3/'[1]Oil &amp; Gas PEMEX'!$O$3</f>
        <v>23.418539855329957</v>
      </c>
      <c r="N11" s="216">
        <f>('[1]LINEA BASE'!T$6+'[1]LINEA BASE'!T$7-[1]INEGEI!$W$29*'[1]LINEA BASE'!T$2/'[1]LINEA BASE'!$C$2)/('[1]LINEA BASE'!S$6+'[1]LINEA BASE'!S$7-[1]INEGEI!$W$29*'[1]LINEA BASE'!S$2/'[1]LINEA BASE'!$C$2)*M11</f>
        <v>24.345395716547568</v>
      </c>
      <c r="O11" s="216">
        <f>('[1]LINEA BASE'!U$6+'[1]LINEA BASE'!U$7-[1]INEGEI!$W$29*'[1]LINEA BASE'!U$2/'[1]LINEA BASE'!$C$2)/('[1]LINEA BASE'!T$6+'[1]LINEA BASE'!T$7-[1]INEGEI!$W$29*'[1]LINEA BASE'!T$2/'[1]LINEA BASE'!$C$2)*N11</f>
        <v>25.313327414344446</v>
      </c>
      <c r="P11" s="216">
        <f>('[1]LINEA BASE'!V$6+'[1]LINEA BASE'!V$7-[1]INEGEI!$W$29*'[1]LINEA BASE'!V$2/'[1]LINEA BASE'!$C$2)/('[1]LINEA BASE'!U$6+'[1]LINEA BASE'!U$7-[1]INEGEI!$W$29*'[1]LINEA BASE'!U$2/'[1]LINEA BASE'!$C$2)*O11</f>
        <v>26.324295989870173</v>
      </c>
      <c r="Q11" s="216">
        <f>('[1]LINEA BASE'!W$6+'[1]LINEA BASE'!W$7-[1]INEGEI!$W$29*'[1]LINEA BASE'!W$2/'[1]LINEA BASE'!$C$2)/('[1]LINEA BASE'!V$6+'[1]LINEA BASE'!V$7-[1]INEGEI!$W$29*'[1]LINEA BASE'!V$2/'[1]LINEA BASE'!$C$2)*P11</f>
        <v>27.38036006005764</v>
      </c>
      <c r="R11" s="216">
        <f>('[1]LINEA BASE'!X$6+'[1]LINEA BASE'!X$7-[1]INEGEI!$W$29*'[1]LINEA BASE'!X$2/'[1]LINEA BASE'!$C$2)/('[1]LINEA BASE'!W$6+'[1]LINEA BASE'!W$7-[1]INEGEI!$W$29*'[1]LINEA BASE'!W$2/'[1]LINEA BASE'!$C$2)*Q11</f>
        <v>28.483680773162234</v>
      </c>
      <c r="S11" s="216">
        <f>('[1]LINEA BASE'!Y$6+'[1]LINEA BASE'!Y$7-[1]INEGEI!$W$29*'[1]LINEA BASE'!Y$2/'[1]LINEA BASE'!$C$2)/('[1]LINEA BASE'!X$6+'[1]LINEA BASE'!X$7-[1]INEGEI!$W$29*'[1]LINEA BASE'!X$2/'[1]LINEA BASE'!$C$2)*R11</f>
        <v>29.636527018327879</v>
      </c>
      <c r="T11" s="216">
        <f>('[1]LINEA BASE'!Z$6+'[1]LINEA BASE'!Z$7-[1]INEGEI!$W$29*'[1]LINEA BASE'!Z$2/'[1]LINEA BASE'!$C$2)/('[1]LINEA BASE'!Y$6+'[1]LINEA BASE'!Y$7-[1]INEGEI!$W$29*'[1]LINEA BASE'!Y$2/'[1]LINEA BASE'!$C$2)*S11</f>
        <v>30.841280902251931</v>
      </c>
      <c r="U11" s="216">
        <f>('[1]LINEA BASE'!AA$6+'[1]LINEA BASE'!AA$7-[1]INEGEI!$W$29*'[1]LINEA BASE'!AA$2/'[1]LINEA BASE'!$C$2)/('[1]LINEA BASE'!Z$6+'[1]LINEA BASE'!Z$7-[1]INEGEI!$W$29*'[1]LINEA BASE'!Z$2/'[1]LINEA BASE'!$C$2)*T11</f>
        <v>32.100443506694269</v>
      </c>
      <c r="V11" s="216">
        <f>('[1]LINEA BASE'!AB$6+'[1]LINEA BASE'!AB$7-[1]INEGEI!$W$29*'[1]LINEA BASE'!AB$2/'[1]LINEA BASE'!$C$2)/('[1]LINEA BASE'!AA$6+'[1]LINEA BASE'!AA$7-[1]INEGEI!$W$29*'[1]LINEA BASE'!AA$2/'[1]LINEA BASE'!$C$2)*U11</f>
        <v>33.416640941284513</v>
      </c>
      <c r="W11" s="216">
        <f>('[1]LINEA BASE'!AC$6+'[1]LINEA BASE'!AC$7-[1]INEGEI!$W$29*'[1]LINEA BASE'!AC$2/'[1]LINEA BASE'!$C$2)/('[1]LINEA BASE'!AB$6+'[1]LINEA BASE'!AB$7-[1]INEGEI!$W$29*'[1]LINEA BASE'!AB$2/'[1]LINEA BASE'!$C$2)*V11</f>
        <v>34.792630706825854</v>
      </c>
      <c r="X11" s="216">
        <f>('[1]LINEA BASE'!AD$6+'[1]LINEA BASE'!AD$7-[1]INEGEI!$W$29*'[1]LINEA BASE'!AD$2/'[1]LINEA BASE'!$C$2)/('[1]LINEA BASE'!AC$6+'[1]LINEA BASE'!AC$7-[1]INEGEI!$W$29*'[1]LINEA BASE'!AC$2/'[1]LINEA BASE'!$C$2)*W11</f>
        <v>36.231308385077348</v>
      </c>
      <c r="Y11" s="216">
        <f>('[1]LINEA BASE'!AE$6+'[1]LINEA BASE'!AE$7-[1]INEGEI!$W$29*'[1]LINEA BASE'!AE$2/'[1]LINEA BASE'!$C$2)/('[1]LINEA BASE'!AD$6+'[1]LINEA BASE'!AD$7-[1]INEGEI!$W$29*'[1]LINEA BASE'!AD$2/'[1]LINEA BASE'!$C$2)*X11</f>
        <v>37.735714671820041</v>
      </c>
      <c r="Z11" s="216">
        <f>('[1]LINEA BASE'!AF$6+'[1]LINEA BASE'!AF$7-[1]INEGEI!$W$29*'[1]LINEA BASE'!AF$2/'[1]LINEA BASE'!$C$2)/('[1]LINEA BASE'!AE$6+'[1]LINEA BASE'!AE$7-[1]INEGEI!$W$29*'[1]LINEA BASE'!AE$2/'[1]LINEA BASE'!$C$2)*Y11</f>
        <v>39.309042770878122</v>
      </c>
      <c r="AA11" s="216">
        <f>('[1]LINEA BASE'!AG$6+'[1]LINEA BASE'!AG$7-[1]INEGEI!$W$29*'[1]LINEA BASE'!AG$2/'[1]LINEA BASE'!$C$2)/('[1]LINEA BASE'!AF$6+'[1]LINEA BASE'!AF$7-[1]INEGEI!$W$29*'[1]LINEA BASE'!AF$2/'[1]LINEA BASE'!$C$2)*Z11</f>
        <v>40.954646167677303</v>
      </c>
      <c r="AB11" s="216">
        <f>('[1]LINEA BASE'!AH$6+'[1]LINEA BASE'!AH$7-[1]INEGEI!$W$29*'[1]LINEA BASE'!AH$2/'[1]LINEA BASE'!$C$2)/('[1]LINEA BASE'!AG$6+'[1]LINEA BASE'!AG$7-[1]INEGEI!$W$29*'[1]LINEA BASE'!AG$2/'[1]LINEA BASE'!$C$2)*AA11</f>
        <v>42.676046801879863</v>
      </c>
      <c r="AC11" s="216">
        <f>('[1]LINEA BASE'!AI$6+'[1]LINEA BASE'!AI$7-[1]INEGEI!$W$29*'[1]LINEA BASE'!AI$2/'[1]LINEA BASE'!$C$2)/('[1]LINEA BASE'!AH$6+'[1]LINEA BASE'!AH$7-[1]INEGEI!$W$29*'[1]LINEA BASE'!AH$2/'[1]LINEA BASE'!$C$2)*AB11</f>
        <v>44.476943659642828</v>
      </c>
      <c r="AD11" s="216">
        <f>('[1]LINEA BASE'!AJ$6+'[1]LINEA BASE'!AJ$7-[1]INEGEI!$W$29*'[1]LINEA BASE'!AJ$2/'[1]LINEA BASE'!$C$2)/('[1]LINEA BASE'!AI$6+'[1]LINEA BASE'!AI$7-[1]INEGEI!$W$29*'[1]LINEA BASE'!AI$2/'[1]LINEA BASE'!$C$2)*AC11</f>
        <v>46.361221807104783</v>
      </c>
      <c r="AE11" s="216">
        <f>('[1]LINEA BASE'!AK$6+'[1]LINEA BASE'!AK$7-[1]INEGEI!$W$29*'[1]LINEA BASE'!AK$2/'[1]LINEA BASE'!$C$2)/('[1]LINEA BASE'!AJ$6+'[1]LINEA BASE'!AJ$7-[1]INEGEI!$W$29*'[1]LINEA BASE'!AJ$2/'[1]LINEA BASE'!$C$2)*AD11</f>
        <v>48.332961887819863</v>
      </c>
      <c r="AF11" s="216">
        <f>('[1]LINEA BASE'!AL$6+'[1]LINEA BASE'!AL$7-[1]INEGEI!$W$29*'[1]LINEA BASE'!AL$2/'[1]LINEA BASE'!$C$2)/('[1]LINEA BASE'!AK$6+'[1]LINEA BASE'!AK$7-[1]INEGEI!$W$29*'[1]LINEA BASE'!AK$2/'[1]LINEA BASE'!$C$2)*AE11</f>
        <v>50.396450108028539</v>
      </c>
      <c r="AG11" s="216">
        <f>('[1]LINEA BASE'!AM$6+'[1]LINEA BASE'!AM$7-[1]INEGEI!$W$29*'[1]LINEA BASE'!AM$2/'[1]LINEA BASE'!$C$2)/('[1]LINEA BASE'!AL$6+'[1]LINEA BASE'!AL$7-[1]INEGEI!$W$29*'[1]LINEA BASE'!AL$2/'[1]LINEA BASE'!$C$2)*AF11</f>
        <v>52.556188734885907</v>
      </c>
      <c r="AH11" s="216">
        <f>('[1]LINEA BASE'!AN$6+'[1]LINEA BASE'!AN$7-[1]INEGEI!$W$29*'[1]LINEA BASE'!AN$2/'[1]LINEA BASE'!$C$2)/('[1]LINEA BASE'!AM$6+'[1]LINEA BASE'!AM$7-[1]INEGEI!$W$29*'[1]LINEA BASE'!AM$2/'[1]LINEA BASE'!$C$2)*AG11</f>
        <v>54.816907134062482</v>
      </c>
      <c r="AI11" s="216">
        <f>('[1]LINEA BASE'!AO$6+'[1]LINEA BASE'!AO$7-[1]INEGEI!$W$29*'[1]LINEA BASE'!AO$2/'[1]LINEA BASE'!$C$2)/('[1]LINEA BASE'!AN$6+'[1]LINEA BASE'!AN$7-[1]INEGEI!$W$29*'[1]LINEA BASE'!AN$2/'[1]LINEA BASE'!$C$2)*AH11</f>
        <v>57.183573374494344</v>
      </c>
      <c r="AJ11" s="216">
        <f>('[1]LINEA BASE'!AP$6+'[1]LINEA BASE'!AP$7-[1]INEGEI!$W$29*'[1]LINEA BASE'!AP$2/'[1]LINEA BASE'!$C$2)/('[1]LINEA BASE'!AO$6+'[1]LINEA BASE'!AO$7-[1]INEGEI!$W$29*'[1]LINEA BASE'!AO$2/'[1]LINEA BASE'!$C$2)*AI11</f>
        <v>59.661406429490299</v>
      </c>
      <c r="AK11" s="216">
        <f>('[1]LINEA BASE'!AQ$6+'[1]LINEA BASE'!AQ$7-[1]INEGEI!$W$29*'[1]LINEA BASE'!AQ$2/'[1]LINEA BASE'!$C$2)/('[1]LINEA BASE'!AP$6+'[1]LINEA BASE'!AP$7-[1]INEGEI!$W$29*'[1]LINEA BASE'!AP$2/'[1]LINEA BASE'!$C$2)*AJ11</f>
        <v>62.255889004909562</v>
      </c>
    </row>
    <row r="12" spans="1:37" s="215" customFormat="1">
      <c r="A12" s="113"/>
      <c r="B12" s="217"/>
      <c r="C12" s="217"/>
      <c r="D12" s="217"/>
      <c r="E12" s="217"/>
      <c r="F12" s="217"/>
      <c r="G12" s="217"/>
      <c r="H12" s="217"/>
      <c r="I12" s="217"/>
      <c r="J12" s="217"/>
      <c r="L12" s="218"/>
    </row>
    <row r="13" spans="1:37">
      <c r="A13" s="101" t="s">
        <v>306</v>
      </c>
      <c r="B13" s="107"/>
      <c r="C13" s="33"/>
      <c r="D13" s="114"/>
      <c r="E13" s="114"/>
      <c r="F13" s="114"/>
      <c r="G13" s="114"/>
      <c r="H13" s="114"/>
      <c r="I13" s="114"/>
      <c r="J13" s="114"/>
    </row>
    <row r="14" spans="1:37">
      <c r="A14" s="103" t="s">
        <v>307</v>
      </c>
      <c r="B14" s="104">
        <f t="shared" ref="B14:AK14" si="2">SUM(B15:B15)</f>
        <v>13.206087383520002</v>
      </c>
      <c r="C14" s="104">
        <f t="shared" si="2"/>
        <v>14.125358337542304</v>
      </c>
      <c r="D14" s="104">
        <f t="shared" si="2"/>
        <v>14.874599151130342</v>
      </c>
      <c r="E14" s="104">
        <f t="shared" si="2"/>
        <v>15.722570299476583</v>
      </c>
      <c r="F14" s="104">
        <f t="shared" si="2"/>
        <v>16.614759913497878</v>
      </c>
      <c r="G14" s="104">
        <f t="shared" si="2"/>
        <v>17.550442754333403</v>
      </c>
      <c r="H14" s="104">
        <f t="shared" si="2"/>
        <v>18.371816055252509</v>
      </c>
      <c r="I14" s="104">
        <f t="shared" si="2"/>
        <v>19.236930085136766</v>
      </c>
      <c r="J14" s="104">
        <f t="shared" si="2"/>
        <v>19.989649359186853</v>
      </c>
      <c r="K14" s="104">
        <f t="shared" si="2"/>
        <v>20.837866091062683</v>
      </c>
      <c r="L14" s="104">
        <f t="shared" si="2"/>
        <v>21.677533446314744</v>
      </c>
      <c r="M14" s="104">
        <f t="shared" si="2"/>
        <v>22.304843956083843</v>
      </c>
      <c r="N14" s="104">
        <f t="shared" si="2"/>
        <v>23.084113112027943</v>
      </c>
      <c r="O14" s="104">
        <f t="shared" si="2"/>
        <v>23.812571419424625</v>
      </c>
      <c r="P14" s="104">
        <f t="shared" si="2"/>
        <v>24.64302939231715</v>
      </c>
      <c r="Q14" s="104">
        <f t="shared" si="2"/>
        <v>25.473633180430369</v>
      </c>
      <c r="R14" s="104">
        <f t="shared" si="2"/>
        <v>26.037271187828289</v>
      </c>
      <c r="S14" s="104">
        <f t="shared" si="2"/>
        <v>26.613380435631271</v>
      </c>
      <c r="T14" s="104">
        <f t="shared" si="2"/>
        <v>27.202236866616769</v>
      </c>
      <c r="U14" s="104">
        <f t="shared" si="2"/>
        <v>27.804122529163124</v>
      </c>
      <c r="V14" s="104">
        <f t="shared" si="2"/>
        <v>28.419325712344094</v>
      </c>
      <c r="W14" s="104">
        <f t="shared" si="2"/>
        <v>29.048141084012546</v>
      </c>
      <c r="X14" s="104">
        <f t="shared" si="2"/>
        <v>29.69086983193942</v>
      </c>
      <c r="Y14" s="104">
        <f t="shared" si="2"/>
        <v>30.347819808075592</v>
      </c>
      <c r="Z14" s="104">
        <f t="shared" si="2"/>
        <v>31.019305676005715</v>
      </c>
      <c r="AA14" s="104">
        <f t="shared" si="2"/>
        <v>31.705649061664669</v>
      </c>
      <c r="AB14" s="104">
        <f t="shared" si="2"/>
        <v>32.407178707388823</v>
      </c>
      <c r="AC14" s="104">
        <f t="shared" si="2"/>
        <v>33.12423062937588</v>
      </c>
      <c r="AD14" s="104">
        <f t="shared" si="2"/>
        <v>33.857148278628735</v>
      </c>
      <c r="AE14" s="104">
        <f t="shared" si="2"/>
        <v>34.606282705460416</v>
      </c>
      <c r="AF14" s="104">
        <f t="shared" si="2"/>
        <v>35.371992727638933</v>
      </c>
      <c r="AG14" s="104">
        <f t="shared" si="2"/>
        <v>36.154645102252552</v>
      </c>
      <c r="AH14" s="104">
        <f t="shared" si="2"/>
        <v>36.9546147013778</v>
      </c>
      <c r="AI14" s="104">
        <f t="shared" si="2"/>
        <v>37.77228469163439</v>
      </c>
      <c r="AJ14" s="104">
        <f t="shared" si="2"/>
        <v>38.608046717713002</v>
      </c>
      <c r="AK14" s="104">
        <f t="shared" si="2"/>
        <v>39.462301089963873</v>
      </c>
    </row>
    <row r="15" spans="1:37">
      <c r="A15" s="111" t="s">
        <v>308</v>
      </c>
      <c r="B15" s="116">
        <f>SUM([1]CO2!$AA$65:$AA$66)/10^3*'[1]Industry-LEAP'!H24/'[1]Industry-LEAP'!$H$24</f>
        <v>13.206087383520002</v>
      </c>
      <c r="C15" s="116">
        <f>SUM([1]CO2!$AA$65:$AA$66)/10^3*'[1]Industry-LEAP'!I24/'[1]Industry-LEAP'!$H$24</f>
        <v>14.125358337542304</v>
      </c>
      <c r="D15" s="116">
        <f>SUM([1]CO2!$AA$65:$AA$66)/10^3*'[1]Industry-LEAP'!J24/'[1]Industry-LEAP'!$H$24</f>
        <v>14.874599151130342</v>
      </c>
      <c r="E15" s="116">
        <f>SUM([1]CO2!$AA$65:$AA$66)/10^3*'[1]Industry-LEAP'!K24/'[1]Industry-LEAP'!$H$24</f>
        <v>15.722570299476583</v>
      </c>
      <c r="F15" s="116">
        <f>SUM([1]CO2!$AA$65:$AA$66)/10^3*'[1]Industry-LEAP'!L24/'[1]Industry-LEAP'!$H$24</f>
        <v>16.614759913497878</v>
      </c>
      <c r="G15" s="116">
        <f>SUM([1]CO2!$AA$65:$AA$66)/10^3*'[1]Industry-LEAP'!M24/'[1]Industry-LEAP'!$H$24</f>
        <v>17.550442754333403</v>
      </c>
      <c r="H15" s="116">
        <f>SUM([1]CO2!$AA$65:$AA$66)/10^3*'[1]Industry-LEAP'!N24/'[1]Industry-LEAP'!$H$24</f>
        <v>18.371816055252509</v>
      </c>
      <c r="I15" s="116">
        <f>SUM([1]CO2!$AA$65:$AA$66)/10^3*'[1]Industry-LEAP'!O24/'[1]Industry-LEAP'!$H$24</f>
        <v>19.236930085136766</v>
      </c>
      <c r="J15" s="116">
        <f>SUM([1]CO2!$AA$65:$AA$66)/10^3*'[1]Industry-LEAP'!P24/'[1]Industry-LEAP'!$H$24</f>
        <v>19.989649359186853</v>
      </c>
      <c r="K15" s="116">
        <f>SUM([1]CO2!$AA$65:$AA$66)/10^3*'[1]Industry-LEAP'!Q24/'[1]Industry-LEAP'!$H$24</f>
        <v>20.837866091062683</v>
      </c>
      <c r="L15" s="116">
        <f>SUM([1]CO2!$AA$65:$AA$66)/10^3*'[1]Industry-LEAP'!R24/'[1]Industry-LEAP'!$H$24</f>
        <v>21.677533446314744</v>
      </c>
      <c r="M15" s="116">
        <f>SUM([1]CO2!$AA$65:$AA$66)/10^3*'[1]Industry-LEAP'!S24/'[1]Industry-LEAP'!$H$24</f>
        <v>22.304843956083843</v>
      </c>
      <c r="N15" s="116">
        <f>SUM([1]CO2!$AA$65:$AA$66)/10^3*'[1]Industry-LEAP'!T24/'[1]Industry-LEAP'!$H$24</f>
        <v>23.084113112027943</v>
      </c>
      <c r="O15" s="116">
        <f>SUM([1]CO2!$AA$65:$AA$66)/10^3*'[1]Industry-LEAP'!U24/'[1]Industry-LEAP'!$H$24</f>
        <v>23.812571419424625</v>
      </c>
      <c r="P15" s="116">
        <f>SUM([1]CO2!$AA$65:$AA$66)/10^3*'[1]Industry-LEAP'!V24/'[1]Industry-LEAP'!$H$24</f>
        <v>24.64302939231715</v>
      </c>
      <c r="Q15" s="116">
        <f>SUM([1]CO2!$AA$65:$AA$66)/10^3*'[1]Industry-LEAP'!W24/'[1]Industry-LEAP'!$H$24</f>
        <v>25.473633180430369</v>
      </c>
      <c r="R15" s="116">
        <f>Q15*(1+'[1]LINEA BASE'!$BF$9)</f>
        <v>26.037271187828289</v>
      </c>
      <c r="S15" s="116">
        <f>R15*(1+'[1]LINEA BASE'!$BF$9)</f>
        <v>26.613380435631271</v>
      </c>
      <c r="T15" s="116">
        <f>S15*(1+'[1]LINEA BASE'!$BF$9)</f>
        <v>27.202236866616769</v>
      </c>
      <c r="U15" s="116">
        <f>T15*(1+'[1]LINEA BASE'!$BF$9)</f>
        <v>27.804122529163124</v>
      </c>
      <c r="V15" s="116">
        <f>U15*(1+'[1]LINEA BASE'!$BF$9)</f>
        <v>28.419325712344094</v>
      </c>
      <c r="W15" s="116">
        <f>V15*(1+'[1]LINEA BASE'!$BF$9)</f>
        <v>29.048141084012546</v>
      </c>
      <c r="X15" s="116">
        <f>W15*(1+'[1]LINEA BASE'!$BF$9)</f>
        <v>29.69086983193942</v>
      </c>
      <c r="Y15" s="116">
        <f>X15*(1+'[1]LINEA BASE'!$BF$9)</f>
        <v>30.347819808075592</v>
      </c>
      <c r="Z15" s="116">
        <f>Y15*(1+'[1]LINEA BASE'!$BF$9)</f>
        <v>31.019305676005715</v>
      </c>
      <c r="AA15" s="116">
        <f>Z15*(1+'[1]LINEA BASE'!$BF$9)</f>
        <v>31.705649061664669</v>
      </c>
      <c r="AB15" s="116">
        <f>AA15*(1+'[1]LINEA BASE'!$BF$9)</f>
        <v>32.407178707388823</v>
      </c>
      <c r="AC15" s="116">
        <f>AB15*(1+'[1]LINEA BASE'!$BF$9)</f>
        <v>33.12423062937588</v>
      </c>
      <c r="AD15" s="116">
        <f>AC15*(1+'[1]LINEA BASE'!$BF$9)</f>
        <v>33.857148278628735</v>
      </c>
      <c r="AE15" s="116">
        <f>AD15*(1+'[1]LINEA BASE'!$BF$9)</f>
        <v>34.606282705460416</v>
      </c>
      <c r="AF15" s="116">
        <f>AE15*(1+'[1]LINEA BASE'!$BF$9)</f>
        <v>35.371992727638933</v>
      </c>
      <c r="AG15" s="116">
        <f>AF15*(1+'[1]LINEA BASE'!$BF$9)</f>
        <v>36.154645102252552</v>
      </c>
      <c r="AH15" s="116">
        <f>AG15*(1+'[1]LINEA BASE'!$BF$9)</f>
        <v>36.9546147013778</v>
      </c>
      <c r="AI15" s="116">
        <f>AH15*(1+'[1]LINEA BASE'!$BF$9)</f>
        <v>37.77228469163439</v>
      </c>
      <c r="AJ15" s="116">
        <f>AI15*(1+'[1]LINEA BASE'!$BF$9)</f>
        <v>38.608046717713002</v>
      </c>
      <c r="AK15" s="116">
        <f>AJ15*(1+'[1]LINEA BASE'!$BF$9)</f>
        <v>39.462301089963873</v>
      </c>
    </row>
    <row r="16" spans="1:37" s="215" customFormat="1">
      <c r="A16" s="219"/>
      <c r="B16" s="220"/>
      <c r="C16" s="220"/>
      <c r="D16" s="220"/>
      <c r="E16" s="220"/>
      <c r="F16" s="220"/>
      <c r="G16" s="220"/>
      <c r="H16" s="220"/>
      <c r="I16" s="220"/>
      <c r="J16" s="220"/>
      <c r="K16" s="220"/>
      <c r="L16" s="220"/>
      <c r="M16" s="220"/>
      <c r="N16" s="220"/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</row>
    <row r="17" spans="1:37">
      <c r="A17" s="101" t="s">
        <v>290</v>
      </c>
      <c r="B17" s="107"/>
      <c r="C17" s="108"/>
      <c r="D17" s="108"/>
      <c r="E17" s="108"/>
      <c r="F17" s="108"/>
      <c r="G17" s="108"/>
      <c r="H17" s="108"/>
      <c r="I17" s="108"/>
      <c r="J17" s="108"/>
    </row>
    <row r="18" spans="1:37">
      <c r="A18" s="103" t="s">
        <v>309</v>
      </c>
      <c r="B18" s="107">
        <f>B24</f>
        <v>0.67089572999999991</v>
      </c>
      <c r="C18" s="107">
        <f t="shared" ref="C18:AK19" si="3">C24</f>
        <v>0.69333846517311359</v>
      </c>
      <c r="D18" s="107">
        <f t="shared" si="3"/>
        <v>0.71653216405745057</v>
      </c>
      <c r="E18" s="107">
        <f t="shared" si="3"/>
        <v>0.74050144841403431</v>
      </c>
      <c r="F18" s="107">
        <f t="shared" si="3"/>
        <v>0.76527252850460004</v>
      </c>
      <c r="G18" s="107">
        <f t="shared" si="3"/>
        <v>0.79087280596641596</v>
      </c>
      <c r="H18" s="107">
        <f t="shared" si="3"/>
        <v>0.81732888818639482</v>
      </c>
      <c r="I18" s="107">
        <f t="shared" si="3"/>
        <v>0.84467016242769366</v>
      </c>
      <c r="J18" s="107">
        <f t="shared" si="3"/>
        <v>0.87292601595347041</v>
      </c>
      <c r="K18" s="107">
        <f t="shared" si="3"/>
        <v>0.90212742452759298</v>
      </c>
      <c r="L18" s="107">
        <f t="shared" si="3"/>
        <v>0.93230536391393048</v>
      </c>
      <c r="M18" s="107">
        <f t="shared" si="3"/>
        <v>0.96349279550223998</v>
      </c>
      <c r="N18" s="107">
        <f t="shared" si="3"/>
        <v>0.99572347493263491</v>
      </c>
      <c r="O18" s="107">
        <f t="shared" si="3"/>
        <v>1.0290323492207616</v>
      </c>
      <c r="P18" s="107">
        <f t="shared" si="3"/>
        <v>1.0634559538829782</v>
      </c>
      <c r="Q18" s="107">
        <f t="shared" si="3"/>
        <v>1.0990304273104645</v>
      </c>
      <c r="R18" s="107">
        <f t="shared" si="3"/>
        <v>1.1233479369382171</v>
      </c>
      <c r="S18" s="107">
        <f t="shared" si="3"/>
        <v>1.1482035038024223</v>
      </c>
      <c r="T18" s="107">
        <f t="shared" si="3"/>
        <v>1.173609033134912</v>
      </c>
      <c r="U18" s="107">
        <f t="shared" si="3"/>
        <v>1.1995766935866037</v>
      </c>
      <c r="V18" s="107">
        <f t="shared" si="3"/>
        <v>1.2261189230559972</v>
      </c>
      <c r="W18" s="107">
        <f t="shared" si="3"/>
        <v>1.2532484346466359</v>
      </c>
      <c r="X18" s="107">
        <f t="shared" si="3"/>
        <v>1.2809782227563844</v>
      </c>
      <c r="Y18" s="107">
        <f t="shared" si="3"/>
        <v>1.3093215693014388</v>
      </c>
      <c r="Z18" s="107">
        <f t="shared" si="3"/>
        <v>1.3382920500780531</v>
      </c>
      <c r="AA18" s="107">
        <f t="shared" si="3"/>
        <v>1.3679035412650251</v>
      </c>
      <c r="AB18" s="107">
        <f t="shared" si="3"/>
        <v>1.3981702260700606</v>
      </c>
      <c r="AC18" s="107">
        <f t="shared" si="3"/>
        <v>1.4291066015231955</v>
      </c>
      <c r="AD18" s="107">
        <f t="shared" si="3"/>
        <v>1.4607274854205328</v>
      </c>
      <c r="AE18" s="107">
        <f t="shared" si="3"/>
        <v>1.4930480234216179</v>
      </c>
      <c r="AF18" s="107">
        <f t="shared" si="3"/>
        <v>1.5260836963038535</v>
      </c>
      <c r="AG18" s="107">
        <f t="shared" si="3"/>
        <v>1.559850327377428</v>
      </c>
      <c r="AH18" s="107">
        <f t="shared" si="3"/>
        <v>1.5943640900643081</v>
      </c>
      <c r="AI18" s="107">
        <f t="shared" si="3"/>
        <v>1.6296415156449282</v>
      </c>
      <c r="AJ18" s="107">
        <f t="shared" si="3"/>
        <v>1.6656995011762843</v>
      </c>
      <c r="AK18" s="107">
        <f t="shared" si="3"/>
        <v>1.7025553175852277</v>
      </c>
    </row>
    <row r="19" spans="1:37">
      <c r="A19" s="103" t="s">
        <v>310</v>
      </c>
      <c r="B19" s="107">
        <f>B25</f>
        <v>12.61674181121993</v>
      </c>
      <c r="C19" s="107">
        <f t="shared" si="3"/>
        <v>13.038795764696067</v>
      </c>
      <c r="D19" s="107">
        <f t="shared" si="3"/>
        <v>13.474972203724615</v>
      </c>
      <c r="E19" s="107">
        <f t="shared" si="3"/>
        <v>13.92573416061877</v>
      </c>
      <c r="F19" s="107">
        <f t="shared" si="3"/>
        <v>14.391574540744184</v>
      </c>
      <c r="G19" s="107">
        <f t="shared" si="3"/>
        <v>14.873008654255869</v>
      </c>
      <c r="H19" s="107">
        <f t="shared" si="3"/>
        <v>15.370536874782596</v>
      </c>
      <c r="I19" s="107">
        <f t="shared" si="3"/>
        <v>15.884711853794947</v>
      </c>
      <c r="J19" s="107">
        <f t="shared" si="3"/>
        <v>16.416086242763519</v>
      </c>
      <c r="K19" s="107">
        <f t="shared" si="3"/>
        <v>16.965242566211348</v>
      </c>
      <c r="L19" s="107">
        <f t="shared" si="3"/>
        <v>17.532763348661501</v>
      </c>
      <c r="M19" s="107">
        <f t="shared" si="3"/>
        <v>18.119268455952589</v>
      </c>
      <c r="N19" s="107">
        <f t="shared" si="3"/>
        <v>18.725392690449493</v>
      </c>
      <c r="O19" s="107">
        <f t="shared" si="3"/>
        <v>19.351793259306412</v>
      </c>
      <c r="P19" s="107">
        <f t="shared" si="3"/>
        <v>19.999157242730025</v>
      </c>
      <c r="Q19" s="107">
        <f t="shared" si="3"/>
        <v>20.668164252663889</v>
      </c>
      <c r="R19" s="107">
        <f t="shared" si="3"/>
        <v>21.125474870016021</v>
      </c>
      <c r="S19" s="107">
        <f t="shared" si="3"/>
        <v>21.592904092880786</v>
      </c>
      <c r="T19" s="107">
        <f t="shared" si="3"/>
        <v>22.070675808860255</v>
      </c>
      <c r="U19" s="107">
        <f t="shared" si="3"/>
        <v>22.559018859367402</v>
      </c>
      <c r="V19" s="107">
        <f t="shared" si="3"/>
        <v>23.058167149235771</v>
      </c>
      <c r="W19" s="107">
        <f t="shared" si="3"/>
        <v>23.568359758754372</v>
      </c>
      <c r="X19" s="107">
        <f t="shared" si="3"/>
        <v>24.089841058181531</v>
      </c>
      <c r="Y19" s="107">
        <f t="shared" si="3"/>
        <v>24.622860824792483</v>
      </c>
      <c r="Z19" s="107">
        <f t="shared" si="3"/>
        <v>25.16767436251682</v>
      </c>
      <c r="AA19" s="107">
        <f t="shared" si="3"/>
        <v>25.724542624223062</v>
      </c>
      <c r="AB19" s="107">
        <f t="shared" si="3"/>
        <v>26.293732336708942</v>
      </c>
      <c r="AC19" s="107">
        <f t="shared" si="3"/>
        <v>26.875516128457274</v>
      </c>
      <c r="AD19" s="107">
        <f t="shared" si="3"/>
        <v>27.470172660218577</v>
      </c>
      <c r="AE19" s="107">
        <f t="shared" si="3"/>
        <v>28.077986758483018</v>
      </c>
      <c r="AF19" s="107">
        <f t="shared" si="3"/>
        <v>28.699249551905609</v>
      </c>
      <c r="AG19" s="107">
        <f t="shared" si="3"/>
        <v>29.334258610749977</v>
      </c>
      <c r="AH19" s="107">
        <f t="shared" si="3"/>
        <v>29.983318089417519</v>
      </c>
      <c r="AI19" s="107">
        <f t="shared" si="3"/>
        <v>30.646738872130218</v>
      </c>
      <c r="AJ19" s="107">
        <f t="shared" si="3"/>
        <v>31.324838721836855</v>
      </c>
      <c r="AK19" s="107">
        <f t="shared" si="3"/>
        <v>32.017942432413996</v>
      </c>
    </row>
    <row r="20" spans="1:37">
      <c r="A20" s="103" t="s">
        <v>311</v>
      </c>
      <c r="B20" s="107">
        <f>B22</f>
        <v>2.9254009778817807</v>
      </c>
      <c r="C20" s="107">
        <f t="shared" ref="C20:AK21" si="4">C22</f>
        <v>3.0232611914529248</v>
      </c>
      <c r="D20" s="107">
        <f t="shared" si="4"/>
        <v>3.1243959376778481</v>
      </c>
      <c r="E20" s="107">
        <f t="shared" si="4"/>
        <v>3.2289125782829045</v>
      </c>
      <c r="F20" s="107">
        <f t="shared" si="4"/>
        <v>3.3369254015574374</v>
      </c>
      <c r="G20" s="107">
        <f t="shared" si="4"/>
        <v>3.4485538907130344</v>
      </c>
      <c r="H20" s="107">
        <f t="shared" si="4"/>
        <v>3.5639140656797865</v>
      </c>
      <c r="I20" s="107">
        <f t="shared" si="4"/>
        <v>3.6831340678730178</v>
      </c>
      <c r="J20" s="107">
        <f t="shared" si="4"/>
        <v>3.8063420387080562</v>
      </c>
      <c r="K20" s="107">
        <f t="shared" si="4"/>
        <v>3.9336730461632143</v>
      </c>
      <c r="L20" s="107">
        <f t="shared" si="4"/>
        <v>4.06526215821681</v>
      </c>
      <c r="M20" s="107">
        <f t="shared" si="4"/>
        <v>4.2012531010508951</v>
      </c>
      <c r="N20" s="107">
        <f t="shared" si="4"/>
        <v>4.3417930641290194</v>
      </c>
      <c r="O20" s="107">
        <f t="shared" si="4"/>
        <v>4.4870344318369755</v>
      </c>
      <c r="P20" s="107">
        <f t="shared" si="4"/>
        <v>4.6371365151235446</v>
      </c>
      <c r="Q20" s="107">
        <f t="shared" si="4"/>
        <v>4.7922568932967637</v>
      </c>
      <c r="R20" s="107">
        <f t="shared" si="4"/>
        <v>4.8982919495113517</v>
      </c>
      <c r="S20" s="107">
        <f t="shared" si="4"/>
        <v>5.0066731723436266</v>
      </c>
      <c r="T20" s="107">
        <f t="shared" si="4"/>
        <v>5.1174524738497933</v>
      </c>
      <c r="U20" s="107">
        <f t="shared" si="4"/>
        <v>5.2306829147093303</v>
      </c>
      <c r="V20" s="107">
        <f t="shared" si="4"/>
        <v>5.3464187296398062</v>
      </c>
      <c r="W20" s="107">
        <f t="shared" si="4"/>
        <v>5.4647153533740331</v>
      </c>
      <c r="X20" s="107">
        <f t="shared" si="4"/>
        <v>5.5856294472120025</v>
      </c>
      <c r="Y20" s="107">
        <f t="shared" si="4"/>
        <v>5.7092189261603101</v>
      </c>
      <c r="Z20" s="107">
        <f t="shared" si="4"/>
        <v>5.8355429866720865</v>
      </c>
      <c r="AA20" s="107">
        <f t="shared" si="4"/>
        <v>5.9646621350007027</v>
      </c>
      <c r="AB20" s="107">
        <f t="shared" si="4"/>
        <v>6.0966382161808443</v>
      </c>
      <c r="AC20" s="107">
        <f t="shared" si="4"/>
        <v>6.2315344436508253</v>
      </c>
      <c r="AD20" s="107">
        <f t="shared" si="4"/>
        <v>6.3694154295303402</v>
      </c>
      <c r="AE20" s="107">
        <f t="shared" si="4"/>
        <v>6.5103472155681494</v>
      </c>
      <c r="AF20" s="107">
        <f t="shared" si="4"/>
        <v>6.6543973047745224</v>
      </c>
      <c r="AG20" s="107">
        <f t="shared" si="4"/>
        <v>6.8016346937535932</v>
      </c>
      <c r="AH20" s="107">
        <f t="shared" si="4"/>
        <v>6.9521299057511099</v>
      </c>
      <c r="AI20" s="107">
        <f t="shared" si="4"/>
        <v>7.1059550244334089</v>
      </c>
      <c r="AJ20" s="107">
        <f t="shared" si="4"/>
        <v>7.2631837284137974</v>
      </c>
      <c r="AK20" s="107">
        <f t="shared" si="4"/>
        <v>7.4238913265428756</v>
      </c>
    </row>
    <row r="21" spans="1:37">
      <c r="A21" s="103" t="s">
        <v>374</v>
      </c>
      <c r="B21" s="107">
        <f>B23</f>
        <v>0.18178356825671083</v>
      </c>
      <c r="C21" s="107">
        <f t="shared" si="4"/>
        <v>0.18786457354379024</v>
      </c>
      <c r="D21" s="107">
        <f t="shared" si="4"/>
        <v>0.19414905734020144</v>
      </c>
      <c r="E21" s="107">
        <f t="shared" si="4"/>
        <v>0.20064369107247987</v>
      </c>
      <c r="F21" s="107">
        <f t="shared" si="4"/>
        <v>0.20735557658177622</v>
      </c>
      <c r="G21" s="107">
        <f t="shared" si="4"/>
        <v>0.21429213852020257</v>
      </c>
      <c r="H21" s="107">
        <f t="shared" si="4"/>
        <v>0.22146058633256333</v>
      </c>
      <c r="I21" s="107">
        <f t="shared" si="4"/>
        <v>0.22886888268923949</v>
      </c>
      <c r="J21" s="107">
        <f t="shared" si="4"/>
        <v>0.23652499026061227</v>
      </c>
      <c r="K21" s="107">
        <f t="shared" si="4"/>
        <v>0.24443730213167772</v>
      </c>
      <c r="L21" s="107">
        <f t="shared" si="4"/>
        <v>0.25261421138743217</v>
      </c>
      <c r="M21" s="107">
        <f t="shared" si="4"/>
        <v>0.26106464913114086</v>
      </c>
      <c r="N21" s="107">
        <f t="shared" si="4"/>
        <v>0.26979776167337649</v>
      </c>
      <c r="O21" s="107">
        <f t="shared" si="4"/>
        <v>0.27882301813567339</v>
      </c>
      <c r="P21" s="107">
        <f t="shared" si="4"/>
        <v>0.28815031805418095</v>
      </c>
      <c r="Q21" s="107">
        <f t="shared" si="4"/>
        <v>0.29778945336139484</v>
      </c>
      <c r="R21" s="107">
        <f t="shared" si="4"/>
        <v>0.30437844099923506</v>
      </c>
      <c r="S21" s="107">
        <f t="shared" si="4"/>
        <v>0.31111321875019565</v>
      </c>
      <c r="T21" s="107">
        <f t="shared" si="4"/>
        <v>0.31799701241439221</v>
      </c>
      <c r="U21" s="107">
        <f t="shared" si="4"/>
        <v>0.32503311916705729</v>
      </c>
      <c r="V21" s="107">
        <f t="shared" si="4"/>
        <v>0.33222490913780994</v>
      </c>
      <c r="W21" s="107">
        <f t="shared" si="4"/>
        <v>0.33957582702486833</v>
      </c>
      <c r="X21" s="107">
        <f t="shared" si="4"/>
        <v>0.34708939374497932</v>
      </c>
      <c r="Y21" s="107">
        <f t="shared" si="4"/>
        <v>0.35476920811985474</v>
      </c>
      <c r="Z21" s="107">
        <f t="shared" si="4"/>
        <v>0.36261894859992216</v>
      </c>
      <c r="AA21" s="107">
        <f t="shared" si="4"/>
        <v>0.37064237502621633</v>
      </c>
      <c r="AB21" s="107">
        <f t="shared" si="4"/>
        <v>0.37884333043125445</v>
      </c>
      <c r="AC21" s="107">
        <f t="shared" si="4"/>
        <v>0.38722574287975847</v>
      </c>
      <c r="AD21" s="107">
        <f t="shared" si="4"/>
        <v>0.39579362735010548</v>
      </c>
      <c r="AE21" s="107">
        <f t="shared" si="4"/>
        <v>0.40455108765740821</v>
      </c>
      <c r="AF21" s="107">
        <f t="shared" si="4"/>
        <v>0.41350231841914559</v>
      </c>
      <c r="AG21" s="107">
        <f t="shared" si="4"/>
        <v>0.42265160706428617</v>
      </c>
      <c r="AH21" s="107">
        <f t="shared" si="4"/>
        <v>0.43200333588686546</v>
      </c>
      <c r="AI21" s="107">
        <f t="shared" si="4"/>
        <v>0.44156198414500186</v>
      </c>
      <c r="AJ21" s="107">
        <f t="shared" si="4"/>
        <v>0.45133213020635593</v>
      </c>
      <c r="AK21" s="107">
        <f t="shared" si="4"/>
        <v>0.46131845374106073</v>
      </c>
    </row>
    <row r="22" spans="1:37">
      <c r="A22" s="117" t="s">
        <v>375</v>
      </c>
      <c r="B22" s="110">
        <f>SUM([1]CO2!$AA$53,[1]CO2!$AA$72,[1]CO2!$AA$83)/10^3*'[1]Industry-LEAP'!H27/'[1]Industry-LEAP'!$H$27</f>
        <v>2.9254009778817807</v>
      </c>
      <c r="C22" s="110">
        <f>SUM([1]CO2!$AA$53,[1]CO2!$AA$72,[1]CO2!$AA$83)/10^3*'[1]Industry-LEAP'!I27/'[1]Industry-LEAP'!$H$27</f>
        <v>3.0232611914529248</v>
      </c>
      <c r="D22" s="110">
        <f>SUM([1]CO2!$AA$53,[1]CO2!$AA$72,[1]CO2!$AA$83)/10^3*'[1]Industry-LEAP'!J27/'[1]Industry-LEAP'!$H$27</f>
        <v>3.1243959376778481</v>
      </c>
      <c r="E22" s="110">
        <f>SUM([1]CO2!$AA$53,[1]CO2!$AA$72,[1]CO2!$AA$83)/10^3*'[1]Industry-LEAP'!K27/'[1]Industry-LEAP'!$H$27</f>
        <v>3.2289125782829045</v>
      </c>
      <c r="F22" s="110">
        <f>SUM([1]CO2!$AA$53,[1]CO2!$AA$72,[1]CO2!$AA$83)/10^3*'[1]Industry-LEAP'!L27/'[1]Industry-LEAP'!$H$27</f>
        <v>3.3369254015574374</v>
      </c>
      <c r="G22" s="110">
        <f>SUM([1]CO2!$AA$53,[1]CO2!$AA$72,[1]CO2!$AA$83)/10^3*'[1]Industry-LEAP'!M27/'[1]Industry-LEAP'!$H$27</f>
        <v>3.4485538907130344</v>
      </c>
      <c r="H22" s="110">
        <f>SUM([1]CO2!$AA$53,[1]CO2!$AA$72,[1]CO2!$AA$83)/10^3*'[1]Industry-LEAP'!N27/'[1]Industry-LEAP'!$H$27</f>
        <v>3.5639140656797865</v>
      </c>
      <c r="I22" s="110">
        <f>SUM([1]CO2!$AA$53,[1]CO2!$AA$72,[1]CO2!$AA$83)/10^3*'[1]Industry-LEAP'!O27/'[1]Industry-LEAP'!$H$27</f>
        <v>3.6831340678730178</v>
      </c>
      <c r="J22" s="110">
        <f>SUM([1]CO2!$AA$53,[1]CO2!$AA$72,[1]CO2!$AA$83)/10^3*'[1]Industry-LEAP'!P27/'[1]Industry-LEAP'!$H$27</f>
        <v>3.8063420387080562</v>
      </c>
      <c r="K22" s="110">
        <f>SUM([1]CO2!$AA$53,[1]CO2!$AA$72,[1]CO2!$AA$83)/10^3*'[1]Industry-LEAP'!Q27/'[1]Industry-LEAP'!$H$27</f>
        <v>3.9336730461632143</v>
      </c>
      <c r="L22" s="110">
        <f>SUM([1]CO2!$AA$53,[1]CO2!$AA$72,[1]CO2!$AA$83)/10^3*'[1]Industry-LEAP'!R27/'[1]Industry-LEAP'!$H$27</f>
        <v>4.06526215821681</v>
      </c>
      <c r="M22" s="110">
        <f>SUM([1]CO2!$AA$53,[1]CO2!$AA$72,[1]CO2!$AA$83)/10^3*'[1]Industry-LEAP'!S27/'[1]Industry-LEAP'!$H$27</f>
        <v>4.2012531010508951</v>
      </c>
      <c r="N22" s="110">
        <f>SUM([1]CO2!$AA$53,[1]CO2!$AA$72,[1]CO2!$AA$83)/10^3*'[1]Industry-LEAP'!T27/'[1]Industry-LEAP'!$H$27</f>
        <v>4.3417930641290194</v>
      </c>
      <c r="O22" s="110">
        <f>SUM([1]CO2!$AA$53,[1]CO2!$AA$72,[1]CO2!$AA$83)/10^3*'[1]Industry-LEAP'!U27/'[1]Industry-LEAP'!$H$27</f>
        <v>4.4870344318369755</v>
      </c>
      <c r="P22" s="110">
        <f>SUM([1]CO2!$AA$53,[1]CO2!$AA$72,[1]CO2!$AA$83)/10^3*'[1]Industry-LEAP'!V27/'[1]Industry-LEAP'!$H$27</f>
        <v>4.6371365151235446</v>
      </c>
      <c r="Q22" s="110">
        <f>SUM([1]CO2!$AA$53,[1]CO2!$AA$72,[1]CO2!$AA$83)/10^3*'[1]Industry-LEAP'!W27/'[1]Industry-LEAP'!$H$27</f>
        <v>4.7922568932967637</v>
      </c>
      <c r="R22" s="110">
        <f>Q22*(1+'[1]LINEA BASE'!$BF$9)</f>
        <v>4.8982919495113517</v>
      </c>
      <c r="S22" s="110">
        <f>R22*(1+'[1]LINEA BASE'!$BF$9)</f>
        <v>5.0066731723436266</v>
      </c>
      <c r="T22" s="110">
        <f>S22*(1+'[1]LINEA BASE'!$BF$9)</f>
        <v>5.1174524738497933</v>
      </c>
      <c r="U22" s="110">
        <f>T22*(1+'[1]LINEA BASE'!$BF$9)</f>
        <v>5.2306829147093303</v>
      </c>
      <c r="V22" s="110">
        <f>U22*(1+'[1]LINEA BASE'!$BF$9)</f>
        <v>5.3464187296398062</v>
      </c>
      <c r="W22" s="110">
        <f>V22*(1+'[1]LINEA BASE'!$BF$9)</f>
        <v>5.4647153533740331</v>
      </c>
      <c r="X22" s="110">
        <f>W22*(1+'[1]LINEA BASE'!$BF$9)</f>
        <v>5.5856294472120025</v>
      </c>
      <c r="Y22" s="110">
        <f>X22*(1+'[1]LINEA BASE'!$BF$9)</f>
        <v>5.7092189261603101</v>
      </c>
      <c r="Z22" s="110">
        <f>Y22*(1+'[1]LINEA BASE'!$BF$9)</f>
        <v>5.8355429866720865</v>
      </c>
      <c r="AA22" s="110">
        <f>Z22*(1+'[1]LINEA BASE'!$BF$9)</f>
        <v>5.9646621350007027</v>
      </c>
      <c r="AB22" s="110">
        <f>AA22*(1+'[1]LINEA BASE'!$BF$9)</f>
        <v>6.0966382161808443</v>
      </c>
      <c r="AC22" s="110">
        <f>AB22*(1+'[1]LINEA BASE'!$BF$9)</f>
        <v>6.2315344436508253</v>
      </c>
      <c r="AD22" s="110">
        <f>AC22*(1+'[1]LINEA BASE'!$BF$9)</f>
        <v>6.3694154295303402</v>
      </c>
      <c r="AE22" s="110">
        <f>AD22*(1+'[1]LINEA BASE'!$BF$9)</f>
        <v>6.5103472155681494</v>
      </c>
      <c r="AF22" s="110">
        <f>AE22*(1+'[1]LINEA BASE'!$BF$9)</f>
        <v>6.6543973047745224</v>
      </c>
      <c r="AG22" s="110">
        <f>AF22*(1+'[1]LINEA BASE'!$BF$9)</f>
        <v>6.8016346937535932</v>
      </c>
      <c r="AH22" s="110">
        <f>AG22*(1+'[1]LINEA BASE'!$BF$9)</f>
        <v>6.9521299057511099</v>
      </c>
      <c r="AI22" s="110">
        <f>AH22*(1+'[1]LINEA BASE'!$BF$9)</f>
        <v>7.1059550244334089</v>
      </c>
      <c r="AJ22" s="110">
        <f>AI22*(1+'[1]LINEA BASE'!$BF$9)</f>
        <v>7.2631837284137974</v>
      </c>
      <c r="AK22" s="110">
        <f>AJ22*(1+'[1]LINEA BASE'!$BF$9)</f>
        <v>7.4238913265428756</v>
      </c>
    </row>
    <row r="23" spans="1:37">
      <c r="A23" s="117" t="s">
        <v>376</v>
      </c>
      <c r="B23" s="110">
        <f>[1]CH4!$AA$53/10^3*'[1]Industry-LEAP'!H27/'[1]Industry-LEAP'!$H$27</f>
        <v>0.18178356825671083</v>
      </c>
      <c r="C23" s="110">
        <f>[1]CH4!$AA$53/10^3*'[1]Industry-LEAP'!I27/'[1]Industry-LEAP'!$H$27</f>
        <v>0.18786457354379024</v>
      </c>
      <c r="D23" s="110">
        <f>[1]CH4!$AA$53/10^3*'[1]Industry-LEAP'!J27/'[1]Industry-LEAP'!$H$27</f>
        <v>0.19414905734020144</v>
      </c>
      <c r="E23" s="110">
        <f>[1]CH4!$AA$53/10^3*'[1]Industry-LEAP'!K27/'[1]Industry-LEAP'!$H$27</f>
        <v>0.20064369107247987</v>
      </c>
      <c r="F23" s="110">
        <f>[1]CH4!$AA$53/10^3*'[1]Industry-LEAP'!L27/'[1]Industry-LEAP'!$H$27</f>
        <v>0.20735557658177622</v>
      </c>
      <c r="G23" s="110">
        <f>[1]CH4!$AA$53/10^3*'[1]Industry-LEAP'!M27/'[1]Industry-LEAP'!$H$27</f>
        <v>0.21429213852020257</v>
      </c>
      <c r="H23" s="110">
        <f>[1]CH4!$AA$53/10^3*'[1]Industry-LEAP'!N27/'[1]Industry-LEAP'!$H$27</f>
        <v>0.22146058633256333</v>
      </c>
      <c r="I23" s="110">
        <f>[1]CH4!$AA$53/10^3*'[1]Industry-LEAP'!O27/'[1]Industry-LEAP'!$H$27</f>
        <v>0.22886888268923949</v>
      </c>
      <c r="J23" s="110">
        <f>[1]CH4!$AA$53/10^3*'[1]Industry-LEAP'!P27/'[1]Industry-LEAP'!$H$27</f>
        <v>0.23652499026061227</v>
      </c>
      <c r="K23" s="110">
        <f>[1]CH4!$AA$53/10^3*'[1]Industry-LEAP'!Q27/'[1]Industry-LEAP'!$H$27</f>
        <v>0.24443730213167772</v>
      </c>
      <c r="L23" s="110">
        <f>[1]CH4!$AA$53/10^3*'[1]Industry-LEAP'!R27/'[1]Industry-LEAP'!$H$27</f>
        <v>0.25261421138743217</v>
      </c>
      <c r="M23" s="110">
        <f>[1]CH4!$AA$53/10^3*'[1]Industry-LEAP'!S27/'[1]Industry-LEAP'!$H$27</f>
        <v>0.26106464913114086</v>
      </c>
      <c r="N23" s="110">
        <f>[1]CH4!$AA$53/10^3*'[1]Industry-LEAP'!T27/'[1]Industry-LEAP'!$H$27</f>
        <v>0.26979776167337649</v>
      </c>
      <c r="O23" s="110">
        <f>[1]CH4!$AA$53/10^3*'[1]Industry-LEAP'!U27/'[1]Industry-LEAP'!$H$27</f>
        <v>0.27882301813567339</v>
      </c>
      <c r="P23" s="110">
        <f>[1]CH4!$AA$53/10^3*'[1]Industry-LEAP'!V27/'[1]Industry-LEAP'!$H$27</f>
        <v>0.28815031805418095</v>
      </c>
      <c r="Q23" s="110">
        <f>[1]CH4!$AA$53/10^3*'[1]Industry-LEAP'!W27/'[1]Industry-LEAP'!$H$27</f>
        <v>0.29778945336139484</v>
      </c>
      <c r="R23" s="110">
        <f>Q23*(1+'[1]LINEA BASE'!$BF$9)</f>
        <v>0.30437844099923506</v>
      </c>
      <c r="S23" s="110">
        <f>R23*(1+'[1]LINEA BASE'!$BF$9)</f>
        <v>0.31111321875019565</v>
      </c>
      <c r="T23" s="110">
        <f>S23*(1+'[1]LINEA BASE'!$BF$9)</f>
        <v>0.31799701241439221</v>
      </c>
      <c r="U23" s="110">
        <f>T23*(1+'[1]LINEA BASE'!$BF$9)</f>
        <v>0.32503311916705729</v>
      </c>
      <c r="V23" s="110">
        <f>U23*(1+'[1]LINEA BASE'!$BF$9)</f>
        <v>0.33222490913780994</v>
      </c>
      <c r="W23" s="110">
        <f>V23*(1+'[1]LINEA BASE'!$BF$9)</f>
        <v>0.33957582702486833</v>
      </c>
      <c r="X23" s="110">
        <f>W23*(1+'[1]LINEA BASE'!$BF$9)</f>
        <v>0.34708939374497932</v>
      </c>
      <c r="Y23" s="110">
        <f>X23*(1+'[1]LINEA BASE'!$BF$9)</f>
        <v>0.35476920811985474</v>
      </c>
      <c r="Z23" s="110">
        <f>Y23*(1+'[1]LINEA BASE'!$BF$9)</f>
        <v>0.36261894859992216</v>
      </c>
      <c r="AA23" s="110">
        <f>Z23*(1+'[1]LINEA BASE'!$BF$9)</f>
        <v>0.37064237502621633</v>
      </c>
      <c r="AB23" s="110">
        <f>AA23*(1+'[1]LINEA BASE'!$BF$9)</f>
        <v>0.37884333043125445</v>
      </c>
      <c r="AC23" s="110">
        <f>AB23*(1+'[1]LINEA BASE'!$BF$9)</f>
        <v>0.38722574287975847</v>
      </c>
      <c r="AD23" s="110">
        <f>AC23*(1+'[1]LINEA BASE'!$BF$9)</f>
        <v>0.39579362735010548</v>
      </c>
      <c r="AE23" s="110">
        <f>AD23*(1+'[1]LINEA BASE'!$BF$9)</f>
        <v>0.40455108765740821</v>
      </c>
      <c r="AF23" s="110">
        <f>AE23*(1+'[1]LINEA BASE'!$BF$9)</f>
        <v>0.41350231841914559</v>
      </c>
      <c r="AG23" s="110">
        <f>AF23*(1+'[1]LINEA BASE'!$BF$9)</f>
        <v>0.42265160706428617</v>
      </c>
      <c r="AH23" s="110">
        <f>AG23*(1+'[1]LINEA BASE'!$BF$9)</f>
        <v>0.43200333588686546</v>
      </c>
      <c r="AI23" s="110">
        <f>AH23*(1+'[1]LINEA BASE'!$BF$9)</f>
        <v>0.44156198414500186</v>
      </c>
      <c r="AJ23" s="110">
        <f>AI23*(1+'[1]LINEA BASE'!$BF$9)</f>
        <v>0.45133213020635593</v>
      </c>
      <c r="AK23" s="110">
        <f>AJ23*(1+'[1]LINEA BASE'!$BF$9)</f>
        <v>0.46131845374106073</v>
      </c>
    </row>
    <row r="24" spans="1:37">
      <c r="A24" s="117" t="s">
        <v>377</v>
      </c>
      <c r="B24" s="110">
        <f>[1]N2O!$AA$53/10^3*'[1]Industry-LEAP'!H27/'[1]Industry-LEAP'!$H$27</f>
        <v>0.67089572999999991</v>
      </c>
      <c r="C24" s="110">
        <f>[1]N2O!$AA$53/10^3*'[1]Industry-LEAP'!I27/'[1]Industry-LEAP'!$H$27</f>
        <v>0.69333846517311359</v>
      </c>
      <c r="D24" s="110">
        <f>[1]N2O!$AA$53/10^3*'[1]Industry-LEAP'!J27/'[1]Industry-LEAP'!$H$27</f>
        <v>0.71653216405745057</v>
      </c>
      <c r="E24" s="110">
        <f>[1]N2O!$AA$53/10^3*'[1]Industry-LEAP'!K27/'[1]Industry-LEAP'!$H$27</f>
        <v>0.74050144841403431</v>
      </c>
      <c r="F24" s="110">
        <f>[1]N2O!$AA$53/10^3*'[1]Industry-LEAP'!L27/'[1]Industry-LEAP'!$H$27</f>
        <v>0.76527252850460004</v>
      </c>
      <c r="G24" s="110">
        <f>[1]N2O!$AA$53/10^3*'[1]Industry-LEAP'!M27/'[1]Industry-LEAP'!$H$27</f>
        <v>0.79087280596641596</v>
      </c>
      <c r="H24" s="110">
        <f>[1]N2O!$AA$53/10^3*'[1]Industry-LEAP'!N27/'[1]Industry-LEAP'!$H$27</f>
        <v>0.81732888818639482</v>
      </c>
      <c r="I24" s="110">
        <f>[1]N2O!$AA$53/10^3*'[1]Industry-LEAP'!O27/'[1]Industry-LEAP'!$H$27</f>
        <v>0.84467016242769366</v>
      </c>
      <c r="J24" s="110">
        <f>[1]N2O!$AA$53/10^3*'[1]Industry-LEAP'!P27/'[1]Industry-LEAP'!$H$27</f>
        <v>0.87292601595347041</v>
      </c>
      <c r="K24" s="110">
        <f>[1]N2O!$AA$53/10^3*'[1]Industry-LEAP'!Q27/'[1]Industry-LEAP'!$H$27</f>
        <v>0.90212742452759298</v>
      </c>
      <c r="L24" s="110">
        <f>[1]N2O!$AA$53/10^3*'[1]Industry-LEAP'!R27/'[1]Industry-LEAP'!$H$27</f>
        <v>0.93230536391393048</v>
      </c>
      <c r="M24" s="110">
        <f>[1]N2O!$AA$53/10^3*'[1]Industry-LEAP'!S27/'[1]Industry-LEAP'!$H$27</f>
        <v>0.96349279550223998</v>
      </c>
      <c r="N24" s="110">
        <f>[1]N2O!$AA$53/10^3*'[1]Industry-LEAP'!T27/'[1]Industry-LEAP'!$H$27</f>
        <v>0.99572347493263491</v>
      </c>
      <c r="O24" s="110">
        <f>[1]N2O!$AA$53/10^3*'[1]Industry-LEAP'!U27/'[1]Industry-LEAP'!$H$27</f>
        <v>1.0290323492207616</v>
      </c>
      <c r="P24" s="110">
        <f>[1]N2O!$AA$53/10^3*'[1]Industry-LEAP'!V27/'[1]Industry-LEAP'!$H$27</f>
        <v>1.0634559538829782</v>
      </c>
      <c r="Q24" s="110">
        <f>[1]N2O!$AA$53/10^3*'[1]Industry-LEAP'!W27/'[1]Industry-LEAP'!$H$27</f>
        <v>1.0990304273104645</v>
      </c>
      <c r="R24" s="110">
        <f>Q24*(1+'[1]LINEA BASE'!$BF$9)</f>
        <v>1.1233479369382171</v>
      </c>
      <c r="S24" s="110">
        <f>R24*(1+'[1]LINEA BASE'!$BF$9)</f>
        <v>1.1482035038024223</v>
      </c>
      <c r="T24" s="110">
        <f>S24*(1+'[1]LINEA BASE'!$BF$9)</f>
        <v>1.173609033134912</v>
      </c>
      <c r="U24" s="110">
        <f>T24*(1+'[1]LINEA BASE'!$BF$9)</f>
        <v>1.1995766935866037</v>
      </c>
      <c r="V24" s="110">
        <f>U24*(1+'[1]LINEA BASE'!$BF$9)</f>
        <v>1.2261189230559972</v>
      </c>
      <c r="W24" s="110">
        <f>V24*(1+'[1]LINEA BASE'!$BF$9)</f>
        <v>1.2532484346466359</v>
      </c>
      <c r="X24" s="110">
        <f>W24*(1+'[1]LINEA BASE'!$BF$9)</f>
        <v>1.2809782227563844</v>
      </c>
      <c r="Y24" s="110">
        <f>X24*(1+'[1]LINEA BASE'!$BF$9)</f>
        <v>1.3093215693014388</v>
      </c>
      <c r="Z24" s="110">
        <f>Y24*(1+'[1]LINEA BASE'!$BF$9)</f>
        <v>1.3382920500780531</v>
      </c>
      <c r="AA24" s="110">
        <f>Z24*(1+'[1]LINEA BASE'!$BF$9)</f>
        <v>1.3679035412650251</v>
      </c>
      <c r="AB24" s="110">
        <f>AA24*(1+'[1]LINEA BASE'!$BF$9)</f>
        <v>1.3981702260700606</v>
      </c>
      <c r="AC24" s="110">
        <f>AB24*(1+'[1]LINEA BASE'!$BF$9)</f>
        <v>1.4291066015231955</v>
      </c>
      <c r="AD24" s="110">
        <f>AC24*(1+'[1]LINEA BASE'!$BF$9)</f>
        <v>1.4607274854205328</v>
      </c>
      <c r="AE24" s="110">
        <f>AD24*(1+'[1]LINEA BASE'!$BF$9)</f>
        <v>1.4930480234216179</v>
      </c>
      <c r="AF24" s="110">
        <f>AE24*(1+'[1]LINEA BASE'!$BF$9)</f>
        <v>1.5260836963038535</v>
      </c>
      <c r="AG24" s="110">
        <f>AF24*(1+'[1]LINEA BASE'!$BF$9)</f>
        <v>1.559850327377428</v>
      </c>
      <c r="AH24" s="110">
        <f>AG24*(1+'[1]LINEA BASE'!$BF$9)</f>
        <v>1.5943640900643081</v>
      </c>
      <c r="AI24" s="110">
        <f>AH24*(1+'[1]LINEA BASE'!$BF$9)</f>
        <v>1.6296415156449282</v>
      </c>
      <c r="AJ24" s="110">
        <f>AI24*(1+'[1]LINEA BASE'!$BF$9)</f>
        <v>1.6656995011762843</v>
      </c>
      <c r="AK24" s="110">
        <f>AJ24*(1+'[1]LINEA BASE'!$BF$9)</f>
        <v>1.7025553175852277</v>
      </c>
    </row>
    <row r="25" spans="1:37">
      <c r="A25" s="105" t="s">
        <v>378</v>
      </c>
      <c r="B25" s="110">
        <f>SUM([1]HFCs!$AA$53,[1]HFCs!$AA$83)/10^3*'[1]Industry-LEAP'!H27/'[1]Industry-LEAP'!$H$27</f>
        <v>12.61674181121993</v>
      </c>
      <c r="C25" s="110">
        <f>SUM([1]HFCs!$AA$53,[1]HFCs!$AA$83)/10^3*'[1]Industry-LEAP'!I27/'[1]Industry-LEAP'!$H$27</f>
        <v>13.038795764696067</v>
      </c>
      <c r="D25" s="110">
        <f>SUM([1]HFCs!$AA$53,[1]HFCs!$AA$83)/10^3*'[1]Industry-LEAP'!J27/'[1]Industry-LEAP'!$H$27</f>
        <v>13.474972203724615</v>
      </c>
      <c r="E25" s="110">
        <f>SUM([1]HFCs!$AA$53,[1]HFCs!$AA$83)/10^3*'[1]Industry-LEAP'!K27/'[1]Industry-LEAP'!$H$27</f>
        <v>13.92573416061877</v>
      </c>
      <c r="F25" s="110">
        <f>SUM([1]HFCs!$AA$53,[1]HFCs!$AA$83)/10^3*'[1]Industry-LEAP'!L27/'[1]Industry-LEAP'!$H$27</f>
        <v>14.391574540744184</v>
      </c>
      <c r="G25" s="110">
        <f>SUM([1]HFCs!$AA$53,[1]HFCs!$AA$83)/10^3*'[1]Industry-LEAP'!M27/'[1]Industry-LEAP'!$H$27</f>
        <v>14.873008654255869</v>
      </c>
      <c r="H25" s="110">
        <f>SUM([1]HFCs!$AA$53,[1]HFCs!$AA$83)/10^3*'[1]Industry-LEAP'!N27/'[1]Industry-LEAP'!$H$27</f>
        <v>15.370536874782596</v>
      </c>
      <c r="I25" s="110">
        <f>SUM([1]HFCs!$AA$53,[1]HFCs!$AA$83)/10^3*'[1]Industry-LEAP'!O27/'[1]Industry-LEAP'!$H$27</f>
        <v>15.884711853794947</v>
      </c>
      <c r="J25" s="110">
        <f>SUM([1]HFCs!$AA$53,[1]HFCs!$AA$83)/10^3*'[1]Industry-LEAP'!P27/'[1]Industry-LEAP'!$H$27</f>
        <v>16.416086242763519</v>
      </c>
      <c r="K25" s="110">
        <f>SUM([1]HFCs!$AA$53,[1]HFCs!$AA$83)/10^3*'[1]Industry-LEAP'!Q27/'[1]Industry-LEAP'!$H$27</f>
        <v>16.965242566211348</v>
      </c>
      <c r="L25" s="110">
        <f>SUM([1]HFCs!$AA$53,[1]HFCs!$AA$83)/10^3*'[1]Industry-LEAP'!R27/'[1]Industry-LEAP'!$H$27</f>
        <v>17.532763348661501</v>
      </c>
      <c r="M25" s="110">
        <f>SUM([1]HFCs!$AA$53,[1]HFCs!$AA$83)/10^3*'[1]Industry-LEAP'!S27/'[1]Industry-LEAP'!$H$27</f>
        <v>18.119268455952589</v>
      </c>
      <c r="N25" s="110">
        <f>SUM([1]HFCs!$AA$53,[1]HFCs!$AA$83)/10^3*'[1]Industry-LEAP'!T27/'[1]Industry-LEAP'!$H$27</f>
        <v>18.725392690449493</v>
      </c>
      <c r="O25" s="110">
        <f>SUM([1]HFCs!$AA$53,[1]HFCs!$AA$83)/10^3*'[1]Industry-LEAP'!U27/'[1]Industry-LEAP'!$H$27</f>
        <v>19.351793259306412</v>
      </c>
      <c r="P25" s="110">
        <f>SUM([1]HFCs!$AA$53,[1]HFCs!$AA$83)/10^3*'[1]Industry-LEAP'!V27/'[1]Industry-LEAP'!$H$27</f>
        <v>19.999157242730025</v>
      </c>
      <c r="Q25" s="110">
        <f>SUM([1]HFCs!$AA$53,[1]HFCs!$AA$83)/10^3*'[1]Industry-LEAP'!W27/'[1]Industry-LEAP'!$H$27</f>
        <v>20.668164252663889</v>
      </c>
      <c r="R25" s="110">
        <f>Q25*(1+'[1]LINEA BASE'!$BF$9)</f>
        <v>21.125474870016021</v>
      </c>
      <c r="S25" s="110">
        <f>R25*(1+'[1]LINEA BASE'!$BF$9)</f>
        <v>21.592904092880786</v>
      </c>
      <c r="T25" s="110">
        <f>S25*(1+'[1]LINEA BASE'!$BF$9)</f>
        <v>22.070675808860255</v>
      </c>
      <c r="U25" s="110">
        <f>T25*(1+'[1]LINEA BASE'!$BF$9)</f>
        <v>22.559018859367402</v>
      </c>
      <c r="V25" s="110">
        <f>U25*(1+'[1]LINEA BASE'!$BF$9)</f>
        <v>23.058167149235771</v>
      </c>
      <c r="W25" s="110">
        <f>V25*(1+'[1]LINEA BASE'!$BF$9)</f>
        <v>23.568359758754372</v>
      </c>
      <c r="X25" s="110">
        <f>W25*(1+'[1]LINEA BASE'!$BF$9)</f>
        <v>24.089841058181531</v>
      </c>
      <c r="Y25" s="110">
        <f>X25*(1+'[1]LINEA BASE'!$BF$9)</f>
        <v>24.622860824792483</v>
      </c>
      <c r="Z25" s="110">
        <f>Y25*(1+'[1]LINEA BASE'!$BF$9)</f>
        <v>25.16767436251682</v>
      </c>
      <c r="AA25" s="110">
        <f>Z25*(1+'[1]LINEA BASE'!$BF$9)</f>
        <v>25.724542624223062</v>
      </c>
      <c r="AB25" s="110">
        <f>AA25*(1+'[1]LINEA BASE'!$BF$9)</f>
        <v>26.293732336708942</v>
      </c>
      <c r="AC25" s="110">
        <f>AB25*(1+'[1]LINEA BASE'!$BF$9)</f>
        <v>26.875516128457274</v>
      </c>
      <c r="AD25" s="110">
        <f>AC25*(1+'[1]LINEA BASE'!$BF$9)</f>
        <v>27.470172660218577</v>
      </c>
      <c r="AE25" s="110">
        <f>AD25*(1+'[1]LINEA BASE'!$BF$9)</f>
        <v>28.077986758483018</v>
      </c>
      <c r="AF25" s="110">
        <f>AE25*(1+'[1]LINEA BASE'!$BF$9)</f>
        <v>28.699249551905609</v>
      </c>
      <c r="AG25" s="110">
        <f>AF25*(1+'[1]LINEA BASE'!$BF$9)</f>
        <v>29.334258610749977</v>
      </c>
      <c r="AH25" s="110">
        <f>AG25*(1+'[1]LINEA BASE'!$BF$9)</f>
        <v>29.983318089417519</v>
      </c>
      <c r="AI25" s="110">
        <f>AH25*(1+'[1]LINEA BASE'!$BF$9)</f>
        <v>30.646738872130218</v>
      </c>
      <c r="AJ25" s="110">
        <f>AI25*(1+'[1]LINEA BASE'!$BF$9)</f>
        <v>31.324838721836855</v>
      </c>
      <c r="AK25" s="110">
        <f>AJ25*(1+'[1]LINEA BASE'!$BF$9)</f>
        <v>32.017942432413996</v>
      </c>
    </row>
    <row r="26" spans="1:37" s="215" customFormat="1">
      <c r="A26" s="117"/>
      <c r="B26" s="221"/>
      <c r="C26" s="222"/>
      <c r="D26" s="222"/>
      <c r="E26" s="222"/>
      <c r="F26" s="222"/>
      <c r="G26" s="222"/>
      <c r="H26" s="222"/>
      <c r="I26" s="222"/>
      <c r="J26" s="222"/>
      <c r="L26" s="218"/>
    </row>
    <row r="27" spans="1:37">
      <c r="A27" s="101" t="s">
        <v>312</v>
      </c>
      <c r="B27" s="118"/>
      <c r="C27" s="118"/>
      <c r="D27" s="118"/>
      <c r="E27" s="118"/>
      <c r="F27" s="118"/>
      <c r="G27" s="118"/>
      <c r="H27" s="118"/>
      <c r="I27" s="118"/>
      <c r="J27" s="118"/>
    </row>
    <row r="28" spans="1:37">
      <c r="A28" s="103" t="s">
        <v>313</v>
      </c>
      <c r="B28" s="119">
        <f t="shared" ref="B28:AK28" si="5">SUM(B29:B30)</f>
        <v>7.7867723135103999</v>
      </c>
      <c r="C28" s="119">
        <f t="shared" si="5"/>
        <v>8.0670961167967743</v>
      </c>
      <c r="D28" s="119">
        <f t="shared" si="5"/>
        <v>8.3575115770014605</v>
      </c>
      <c r="E28" s="119">
        <f t="shared" si="5"/>
        <v>8.6583819937735118</v>
      </c>
      <c r="F28" s="119">
        <f t="shared" si="5"/>
        <v>8.9700837455493598</v>
      </c>
      <c r="G28" s="119">
        <f t="shared" si="5"/>
        <v>9.2930067603891384</v>
      </c>
      <c r="H28" s="119">
        <f t="shared" si="5"/>
        <v>9.627555003763149</v>
      </c>
      <c r="I28" s="119">
        <f t="shared" si="5"/>
        <v>9.9741469838986223</v>
      </c>
      <c r="J28" s="119">
        <f t="shared" si="5"/>
        <v>10.333216275318973</v>
      </c>
      <c r="K28" s="119">
        <f t="shared" si="5"/>
        <v>10.705212061230457</v>
      </c>
      <c r="L28" s="119">
        <f t="shared" si="5"/>
        <v>11.090599695434754</v>
      </c>
      <c r="M28" s="119">
        <f t="shared" si="5"/>
        <v>11.489861284470404</v>
      </c>
      <c r="N28" s="119">
        <f t="shared" si="5"/>
        <v>11.903496290711336</v>
      </c>
      <c r="O28" s="119">
        <f t="shared" si="5"/>
        <v>12.332022157176947</v>
      </c>
      <c r="P28" s="119">
        <f t="shared" si="5"/>
        <v>12.775974954835318</v>
      </c>
      <c r="Q28" s="119">
        <f t="shared" si="5"/>
        <v>13.235910053209389</v>
      </c>
      <c r="R28" s="119">
        <f t="shared" si="5"/>
        <v>13.712402815124928</v>
      </c>
      <c r="S28" s="119">
        <f t="shared" si="5"/>
        <v>14.206049316469425</v>
      </c>
      <c r="T28" s="119">
        <f t="shared" si="5"/>
        <v>14.717467091862325</v>
      </c>
      <c r="U28" s="119">
        <f t="shared" si="5"/>
        <v>15.24729590716937</v>
      </c>
      <c r="V28" s="119">
        <f t="shared" si="5"/>
        <v>15.796198559827468</v>
      </c>
      <c r="W28" s="119">
        <f t="shared" si="5"/>
        <v>16.364861707981259</v>
      </c>
      <c r="X28" s="119">
        <f t="shared" si="5"/>
        <v>16.953996729468585</v>
      </c>
      <c r="Y28" s="119">
        <f t="shared" si="5"/>
        <v>17.564340611729452</v>
      </c>
      <c r="Z28" s="119">
        <f t="shared" si="5"/>
        <v>18.196656873751714</v>
      </c>
      <c r="AA28" s="119">
        <f t="shared" si="5"/>
        <v>18.851736521206778</v>
      </c>
      <c r="AB28" s="119">
        <f t="shared" si="5"/>
        <v>19.53039903597022</v>
      </c>
      <c r="AC28" s="119">
        <f t="shared" si="5"/>
        <v>20.23349340126515</v>
      </c>
      <c r="AD28" s="119">
        <f t="shared" si="5"/>
        <v>20.961899163710697</v>
      </c>
      <c r="AE28" s="119">
        <f t="shared" si="5"/>
        <v>21.716527533604278</v>
      </c>
      <c r="AF28" s="119">
        <f t="shared" si="5"/>
        <v>22.498322524814036</v>
      </c>
      <c r="AG28" s="119">
        <f t="shared" si="5"/>
        <v>23.308262135707341</v>
      </c>
      <c r="AH28" s="119">
        <f t="shared" si="5"/>
        <v>24.147359572592809</v>
      </c>
      <c r="AI28" s="119">
        <f t="shared" si="5"/>
        <v>25.016664517206152</v>
      </c>
      <c r="AJ28" s="119">
        <f t="shared" si="5"/>
        <v>25.917264439825576</v>
      </c>
      <c r="AK28" s="119">
        <f t="shared" si="5"/>
        <v>26.850285959659296</v>
      </c>
    </row>
    <row r="29" spans="1:37">
      <c r="A29" s="212" t="s">
        <v>379</v>
      </c>
      <c r="B29" s="120">
        <f>[1]CH4!$AA$37*'[1]LINEA BASE'!H2/'[1]LINEA BASE'!$H$2/10^3</f>
        <v>7.7867723135103999</v>
      </c>
      <c r="C29" s="120">
        <f>[1]CH4!$AA$37*'[1]LINEA BASE'!I2/'[1]LINEA BASE'!$H$2/10^3</f>
        <v>8.0670961167967743</v>
      </c>
      <c r="D29" s="120">
        <f>[1]CH4!$AA$37*'[1]LINEA BASE'!J2/'[1]LINEA BASE'!$H$2/10^3</f>
        <v>8.3575115770014605</v>
      </c>
      <c r="E29" s="120">
        <f>[1]CH4!$AA$37*'[1]LINEA BASE'!K2/'[1]LINEA BASE'!$H$2/10^3</f>
        <v>8.6583819937735118</v>
      </c>
      <c r="F29" s="120">
        <f>[1]CH4!$AA$37*'[1]LINEA BASE'!L2/'[1]LINEA BASE'!$H$2/10^3</f>
        <v>8.9700837455493598</v>
      </c>
      <c r="G29" s="120">
        <f>[1]CH4!$AA$37*'[1]LINEA BASE'!M2/'[1]LINEA BASE'!$H$2/10^3</f>
        <v>9.2930067603891384</v>
      </c>
      <c r="H29" s="120">
        <f>[1]CH4!$AA$37*'[1]LINEA BASE'!N2/'[1]LINEA BASE'!$H$2/10^3</f>
        <v>9.627555003763149</v>
      </c>
      <c r="I29" s="120">
        <f>[1]CH4!$AA$37*'[1]LINEA BASE'!O2/'[1]LINEA BASE'!$H$2/10^3</f>
        <v>9.9741469838986223</v>
      </c>
      <c r="J29" s="120">
        <f>[1]CH4!$AA$37*'[1]LINEA BASE'!P2/'[1]LINEA BASE'!$H$2/10^3</f>
        <v>10.333216275318973</v>
      </c>
      <c r="K29" s="120">
        <f>[1]CH4!$AA$37*'[1]LINEA BASE'!Q2/'[1]LINEA BASE'!$H$2/10^3</f>
        <v>10.705212061230457</v>
      </c>
      <c r="L29" s="120">
        <f>[1]CH4!$AA$37*'[1]LINEA BASE'!R2/'[1]LINEA BASE'!$H$2/10^3</f>
        <v>11.090599695434754</v>
      </c>
      <c r="M29" s="120">
        <f>[1]CH4!$AA$37*'[1]LINEA BASE'!S2/'[1]LINEA BASE'!$H$2/10^3</f>
        <v>11.489861284470404</v>
      </c>
      <c r="N29" s="120">
        <f>[1]CH4!$AA$37*'[1]LINEA BASE'!T2/'[1]LINEA BASE'!$H$2/10^3</f>
        <v>11.903496290711336</v>
      </c>
      <c r="O29" s="120">
        <f>[1]CH4!$AA$37*'[1]LINEA BASE'!U2/'[1]LINEA BASE'!$H$2/10^3</f>
        <v>12.332022157176947</v>
      </c>
      <c r="P29" s="120">
        <f>[1]CH4!$AA$37*'[1]LINEA BASE'!V2/'[1]LINEA BASE'!$H$2/10^3</f>
        <v>12.775974954835318</v>
      </c>
      <c r="Q29" s="120">
        <f>[1]CH4!$AA$37*'[1]LINEA BASE'!W2/'[1]LINEA BASE'!$H$2/10^3</f>
        <v>13.235910053209389</v>
      </c>
      <c r="R29" s="120">
        <f>[1]CH4!$AA$37*'[1]LINEA BASE'!X2/'[1]LINEA BASE'!$H$2/10^3</f>
        <v>13.712402815124928</v>
      </c>
      <c r="S29" s="120">
        <f>[1]CH4!$AA$37*'[1]LINEA BASE'!Y2/'[1]LINEA BASE'!$H$2/10^3</f>
        <v>14.206049316469425</v>
      </c>
      <c r="T29" s="120">
        <f>[1]CH4!$AA$37*'[1]LINEA BASE'!Z2/'[1]LINEA BASE'!$H$2/10^3</f>
        <v>14.717467091862325</v>
      </c>
      <c r="U29" s="120">
        <f>[1]CH4!$AA$37*'[1]LINEA BASE'!AA2/'[1]LINEA BASE'!$H$2/10^3</f>
        <v>15.24729590716937</v>
      </c>
      <c r="V29" s="120">
        <f>[1]CH4!$AA$37*'[1]LINEA BASE'!AB2/'[1]LINEA BASE'!$H$2/10^3</f>
        <v>15.796198559827468</v>
      </c>
      <c r="W29" s="120">
        <f>[1]CH4!$AA$37*'[1]LINEA BASE'!AC2/'[1]LINEA BASE'!$H$2/10^3</f>
        <v>16.364861707981259</v>
      </c>
      <c r="X29" s="120">
        <f>[1]CH4!$AA$37*'[1]LINEA BASE'!AD2/'[1]LINEA BASE'!$H$2/10^3</f>
        <v>16.953996729468585</v>
      </c>
      <c r="Y29" s="120">
        <f>[1]CH4!$AA$37*'[1]LINEA BASE'!AE2/'[1]LINEA BASE'!$H$2/10^3</f>
        <v>17.564340611729452</v>
      </c>
      <c r="Z29" s="120">
        <f>[1]CH4!$AA$37*'[1]LINEA BASE'!AF2/'[1]LINEA BASE'!$H$2/10^3</f>
        <v>18.196656873751714</v>
      </c>
      <c r="AA29" s="120">
        <f>[1]CH4!$AA$37*'[1]LINEA BASE'!AG2/'[1]LINEA BASE'!$H$2/10^3</f>
        <v>18.851736521206778</v>
      </c>
      <c r="AB29" s="120">
        <f>[1]CH4!$AA$37*'[1]LINEA BASE'!AH2/'[1]LINEA BASE'!$H$2/10^3</f>
        <v>19.53039903597022</v>
      </c>
      <c r="AC29" s="120">
        <f>[1]CH4!$AA$37*'[1]LINEA BASE'!AI2/'[1]LINEA BASE'!$H$2/10^3</f>
        <v>20.23349340126515</v>
      </c>
      <c r="AD29" s="120">
        <f>[1]CH4!$AA$37*'[1]LINEA BASE'!AJ2/'[1]LINEA BASE'!$H$2/10^3</f>
        <v>20.961899163710697</v>
      </c>
      <c r="AE29" s="120">
        <f>[1]CH4!$AA$37*'[1]LINEA BASE'!AK2/'[1]LINEA BASE'!$H$2/10^3</f>
        <v>21.716527533604278</v>
      </c>
      <c r="AF29" s="120">
        <f>[1]CH4!$AA$37*'[1]LINEA BASE'!AL2/'[1]LINEA BASE'!$H$2/10^3</f>
        <v>22.498322524814036</v>
      </c>
      <c r="AG29" s="120">
        <f>[1]CH4!$AA$37*'[1]LINEA BASE'!AM2/'[1]LINEA BASE'!$H$2/10^3</f>
        <v>23.308262135707341</v>
      </c>
      <c r="AH29" s="120">
        <f>[1]CH4!$AA$37*'[1]LINEA BASE'!AN2/'[1]LINEA BASE'!$H$2/10^3</f>
        <v>24.147359572592809</v>
      </c>
      <c r="AI29" s="120">
        <f>[1]CH4!$AA$37*'[1]LINEA BASE'!AO2/'[1]LINEA BASE'!$H$2/10^3</f>
        <v>25.016664517206152</v>
      </c>
      <c r="AJ29" s="120">
        <f>[1]CH4!$AA$37*'[1]LINEA BASE'!AP2/'[1]LINEA BASE'!$H$2/10^3</f>
        <v>25.917264439825576</v>
      </c>
      <c r="AK29" s="120">
        <f>[1]CH4!$AA$37*'[1]LINEA BASE'!AQ2/'[1]LINEA BASE'!$H$2/10^3</f>
        <v>26.850285959659296</v>
      </c>
    </row>
    <row r="30" spans="1:37" s="215" customFormat="1">
      <c r="A30" s="223"/>
      <c r="B30" s="224"/>
      <c r="C30" s="224"/>
      <c r="D30" s="224"/>
      <c r="E30" s="224"/>
      <c r="F30" s="224"/>
      <c r="G30" s="224"/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/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</row>
    <row r="31" spans="1:37">
      <c r="A31" s="101" t="s">
        <v>314</v>
      </c>
      <c r="B31" s="118"/>
      <c r="C31" s="118"/>
      <c r="D31" s="118"/>
      <c r="E31" s="118"/>
      <c r="F31" s="118"/>
      <c r="G31" s="118"/>
      <c r="H31" s="118"/>
      <c r="I31" s="118"/>
      <c r="J31" s="118"/>
    </row>
    <row r="32" spans="1:37">
      <c r="A32" s="121" t="s">
        <v>315</v>
      </c>
      <c r="B32" s="119">
        <f>B37</f>
        <v>2.0855654267694277</v>
      </c>
      <c r="C32" s="119">
        <f t="shared" ref="C32:AK32" si="6">C37</f>
        <v>2.110174132766887</v>
      </c>
      <c r="D32" s="119">
        <f t="shared" si="6"/>
        <v>2.1350732100963108</v>
      </c>
      <c r="E32" s="119">
        <f t="shared" si="6"/>
        <v>2.1602660850049151</v>
      </c>
      <c r="F32" s="119">
        <f t="shared" si="6"/>
        <v>2.1857562241680473</v>
      </c>
      <c r="G32" s="119">
        <f t="shared" si="6"/>
        <v>2.2115471351662168</v>
      </c>
      <c r="H32" s="119">
        <f t="shared" si="6"/>
        <v>2.2376423669677585</v>
      </c>
      <c r="I32" s="119">
        <f t="shared" si="6"/>
        <v>2.2640455104171906</v>
      </c>
      <c r="J32" s="119">
        <f t="shared" si="6"/>
        <v>2.2907601987293327</v>
      </c>
      <c r="K32" s="119">
        <f t="shared" si="6"/>
        <v>2.3177901079892567</v>
      </c>
      <c r="L32" s="119">
        <f t="shared" si="6"/>
        <v>2.345138957658135</v>
      </c>
      <c r="M32" s="119">
        <f t="shared" si="6"/>
        <v>2.3728105110850599</v>
      </c>
      <c r="N32" s="119">
        <f t="shared" si="6"/>
        <v>2.4008085760248994</v>
      </c>
      <c r="O32" s="119">
        <f t="shared" si="6"/>
        <v>2.4291370051622643</v>
      </c>
      <c r="P32" s="119">
        <f t="shared" si="6"/>
        <v>2.4577996966416604</v>
      </c>
      <c r="Q32" s="119">
        <f t="shared" si="6"/>
        <v>2.4868005946038929</v>
      </c>
      <c r="R32" s="119">
        <f t="shared" si="6"/>
        <v>2.5161436897288008</v>
      </c>
      <c r="S32" s="119">
        <f t="shared" si="6"/>
        <v>2.5458330197843977</v>
      </c>
      <c r="T32" s="119">
        <f t="shared" si="6"/>
        <v>2.575872670182489</v>
      </c>
      <c r="U32" s="119">
        <f t="shared" si="6"/>
        <v>2.6062667745408463</v>
      </c>
      <c r="V32" s="119">
        <f t="shared" si="6"/>
        <v>2.6370195152520175</v>
      </c>
      <c r="W32" s="119">
        <f t="shared" si="6"/>
        <v>2.668135124058844</v>
      </c>
      <c r="X32" s="119">
        <f t="shared" si="6"/>
        <v>2.6996178826367738</v>
      </c>
      <c r="Y32" s="119">
        <f t="shared" si="6"/>
        <v>2.7314721231830417</v>
      </c>
      <c r="Z32" s="119">
        <f t="shared" si="6"/>
        <v>2.7637022290128019</v>
      </c>
      <c r="AA32" s="119">
        <f t="shared" si="6"/>
        <v>2.7963126351622987</v>
      </c>
      <c r="AB32" s="119">
        <f t="shared" si="6"/>
        <v>2.8293078289991489</v>
      </c>
      <c r="AC32" s="119">
        <f t="shared" si="6"/>
        <v>2.8626923508398288</v>
      </c>
      <c r="AD32" s="119">
        <f t="shared" si="6"/>
        <v>2.8964707945744461</v>
      </c>
      <c r="AE32" s="119">
        <f t="shared" si="6"/>
        <v>2.9306478082988838</v>
      </c>
      <c r="AF32" s="119">
        <f t="shared" si="6"/>
        <v>2.9652280949544028</v>
      </c>
      <c r="AG32" s="119">
        <f t="shared" si="6"/>
        <v>3.000216412974793</v>
      </c>
      <c r="AH32" s="119">
        <f t="shared" si="6"/>
        <v>3.03561757694116</v>
      </c>
      <c r="AI32" s="119">
        <f t="shared" si="6"/>
        <v>3.0714364582444338</v>
      </c>
      <c r="AJ32" s="119">
        <f t="shared" si="6"/>
        <v>3.1076779857557031</v>
      </c>
      <c r="AK32" s="119">
        <f t="shared" si="6"/>
        <v>3.1443471465044515</v>
      </c>
    </row>
    <row r="33" spans="1:37">
      <c r="A33" s="122" t="s">
        <v>316</v>
      </c>
      <c r="B33" s="119">
        <f>B36</f>
        <v>43.093218986142922</v>
      </c>
      <c r="C33" s="119">
        <f t="shared" ref="C33:AK33" si="7">C36</f>
        <v>43.800347789584052</v>
      </c>
      <c r="D33" s="119">
        <f t="shared" si="7"/>
        <v>44.518964294358611</v>
      </c>
      <c r="E33" s="119">
        <f t="shared" si="7"/>
        <v>45.249248595389204</v>
      </c>
      <c r="F33" s="119">
        <f t="shared" si="7"/>
        <v>45.991395933991811</v>
      </c>
      <c r="G33" s="119">
        <f t="shared" si="7"/>
        <v>46.745613847986064</v>
      </c>
      <c r="H33" s="119">
        <f t="shared" si="7"/>
        <v>47.512095037062693</v>
      </c>
      <c r="I33" s="119">
        <f t="shared" si="7"/>
        <v>48.291018448547121</v>
      </c>
      <c r="J33" s="119">
        <f t="shared" si="7"/>
        <v>49.082572113903524</v>
      </c>
      <c r="K33" s="119">
        <f t="shared" si="7"/>
        <v>49.886954030490813</v>
      </c>
      <c r="L33" s="119">
        <f t="shared" si="7"/>
        <v>50.704374268867426</v>
      </c>
      <c r="M33" s="119">
        <f t="shared" si="7"/>
        <v>51.535044976187081</v>
      </c>
      <c r="N33" s="119">
        <f t="shared" si="7"/>
        <v>52.379179147707781</v>
      </c>
      <c r="O33" s="119">
        <f t="shared" si="7"/>
        <v>53.236995121242153</v>
      </c>
      <c r="P33" s="119">
        <f t="shared" si="7"/>
        <v>54.108713400070002</v>
      </c>
      <c r="Q33" s="119">
        <f t="shared" si="7"/>
        <v>54.994559003761076</v>
      </c>
      <c r="R33" s="119">
        <f t="shared" si="7"/>
        <v>55.894769346925607</v>
      </c>
      <c r="S33" s="119">
        <f t="shared" si="7"/>
        <v>56.809593709565988</v>
      </c>
      <c r="T33" s="119">
        <f t="shared" si="7"/>
        <v>57.73928401728643</v>
      </c>
      <c r="U33" s="119">
        <f t="shared" si="7"/>
        <v>58.684090304201412</v>
      </c>
      <c r="V33" s="119">
        <f t="shared" si="7"/>
        <v>59.644261237855581</v>
      </c>
      <c r="W33" s="119">
        <f t="shared" si="7"/>
        <v>60.620062049484325</v>
      </c>
      <c r="X33" s="119">
        <f t="shared" si="7"/>
        <v>61.611774378554486</v>
      </c>
      <c r="Y33" s="119">
        <f t="shared" si="7"/>
        <v>62.619680979261119</v>
      </c>
      <c r="Z33" s="119">
        <f t="shared" si="7"/>
        <v>63.644062121340575</v>
      </c>
      <c r="AA33" s="119">
        <f t="shared" si="7"/>
        <v>64.685196034318778</v>
      </c>
      <c r="AB33" s="119">
        <f t="shared" si="7"/>
        <v>65.743372769195346</v>
      </c>
      <c r="AC33" s="119">
        <f t="shared" si="7"/>
        <v>66.818895674756988</v>
      </c>
      <c r="AD33" s="119">
        <f t="shared" si="7"/>
        <v>67.912070033388801</v>
      </c>
      <c r="AE33" s="119">
        <f t="shared" si="7"/>
        <v>69.023202383469197</v>
      </c>
      <c r="AF33" s="119">
        <f t="shared" si="7"/>
        <v>70.152599203736202</v>
      </c>
      <c r="AG33" s="119">
        <f t="shared" si="7"/>
        <v>71.300573976007428</v>
      </c>
      <c r="AH33" s="119">
        <f t="shared" si="7"/>
        <v>72.467449004204113</v>
      </c>
      <c r="AI33" s="119">
        <f t="shared" si="7"/>
        <v>73.653550559222793</v>
      </c>
      <c r="AJ33" s="119">
        <f t="shared" si="7"/>
        <v>74.859208912725776</v>
      </c>
      <c r="AK33" s="119">
        <f t="shared" si="7"/>
        <v>76.084757928085367</v>
      </c>
    </row>
    <row r="34" spans="1:37">
      <c r="A34" s="122" t="s">
        <v>380</v>
      </c>
      <c r="B34" s="119">
        <f>B35</f>
        <v>0.73022510886127989</v>
      </c>
      <c r="C34" s="119">
        <f t="shared" ref="C34:AK34" si="8">C35</f>
        <v>0.76856969197926672</v>
      </c>
      <c r="D34" s="119">
        <f t="shared" si="8"/>
        <v>0.80918201747452545</v>
      </c>
      <c r="E34" s="119">
        <f t="shared" si="8"/>
        <v>0.852201316622338</v>
      </c>
      <c r="F34" s="119">
        <f t="shared" si="8"/>
        <v>0.89777546782246953</v>
      </c>
      <c r="G34" s="119">
        <f t="shared" si="8"/>
        <v>0.94606153527238901</v>
      </c>
      <c r="H34" s="119">
        <f t="shared" si="8"/>
        <v>0.99722633856176701</v>
      </c>
      <c r="I34" s="119">
        <f t="shared" si="8"/>
        <v>1.0514470612326969</v>
      </c>
      <c r="J34" s="119">
        <f t="shared" si="8"/>
        <v>1.1089118998116392</v>
      </c>
      <c r="K34" s="119">
        <f t="shared" si="8"/>
        <v>1.1698207507477023</v>
      </c>
      <c r="L34" s="119">
        <f t="shared" si="8"/>
        <v>1.2343859404058615</v>
      </c>
      <c r="M34" s="119">
        <f t="shared" si="8"/>
        <v>1.3028329992925696</v>
      </c>
      <c r="N34" s="119">
        <f t="shared" si="8"/>
        <v>1.375401485727731</v>
      </c>
      <c r="O34" s="119">
        <f t="shared" si="8"/>
        <v>1.4523458616505927</v>
      </c>
      <c r="P34" s="119">
        <f t="shared" si="8"/>
        <v>1.5339364222664968</v>
      </c>
      <c r="Q34" s="119">
        <f t="shared" si="8"/>
        <v>1.6204602844511691</v>
      </c>
      <c r="R34" s="119">
        <f t="shared" si="8"/>
        <v>1.7122224375507971</v>
      </c>
      <c r="S34" s="119">
        <f t="shared" si="8"/>
        <v>1.8095468588678658</v>
      </c>
      <c r="T34" s="119">
        <f t="shared" si="8"/>
        <v>1.9127776979093414</v>
      </c>
      <c r="U34" s="119">
        <f t="shared" si="8"/>
        <v>2.0222805352756446</v>
      </c>
      <c r="V34" s="119">
        <f t="shared" si="8"/>
        <v>2.1384437208728277</v>
      </c>
      <c r="W34" s="119">
        <f t="shared" si="8"/>
        <v>2.2616797977742955</v>
      </c>
      <c r="X34" s="119">
        <f t="shared" si="8"/>
        <v>2.3924270129571465</v>
      </c>
      <c r="Y34" s="119">
        <f t="shared" si="8"/>
        <v>2.5311509208141603</v>
      </c>
      <c r="Z34" s="119">
        <f t="shared" si="8"/>
        <v>2.6783460883929271</v>
      </c>
      <c r="AA34" s="119">
        <f t="shared" si="8"/>
        <v>2.8345379077842789</v>
      </c>
      <c r="AB34" s="119">
        <f t="shared" si="8"/>
        <v>3.0002845234019127</v>
      </c>
      <c r="AC34" s="119">
        <f t="shared" si="8"/>
        <v>3.1761788783353544</v>
      </c>
      <c r="AD34" s="119">
        <f t="shared" si="8"/>
        <v>3.3628508872704956</v>
      </c>
      <c r="AE34" s="119">
        <f t="shared" si="8"/>
        <v>3.5609697466575589</v>
      </c>
      <c r="AF34" s="119">
        <f t="shared" si="8"/>
        <v>3.7712463893672372</v>
      </c>
      <c r="AG34" s="119">
        <f t="shared" si="8"/>
        <v>3.9944360939108066</v>
      </c>
      <c r="AH34" s="119">
        <f t="shared" si="8"/>
        <v>4.2313412563073785</v>
      </c>
      <c r="AI34" s="119">
        <f t="shared" si="8"/>
        <v>4.4828143346639395</v>
      </c>
      <c r="AJ34" s="119">
        <f t="shared" si="8"/>
        <v>4.749760978644864</v>
      </c>
      <c r="AK34" s="119">
        <f t="shared" si="8"/>
        <v>5.0331433547784448</v>
      </c>
    </row>
    <row r="35" spans="1:37">
      <c r="A35" s="109" t="s">
        <v>381</v>
      </c>
      <c r="B35" s="120">
        <f>[1]CO2!$AA$155/10^3</f>
        <v>0.73022510886127989</v>
      </c>
      <c r="C35" s="119">
        <f>B35*'[1]Waste IPCC2010'!AF13/'[1]Waste IPCC2010'!AE13</f>
        <v>0.76856969197926672</v>
      </c>
      <c r="D35" s="119">
        <f>C35*'[1]Waste IPCC2010'!AG13/'[1]Waste IPCC2010'!AF13</f>
        <v>0.80918201747452545</v>
      </c>
      <c r="E35" s="119">
        <f>D35*'[1]Waste IPCC2010'!AH13/'[1]Waste IPCC2010'!AG13</f>
        <v>0.852201316622338</v>
      </c>
      <c r="F35" s="119">
        <f>E35*'[1]Waste IPCC2010'!AI13/'[1]Waste IPCC2010'!AH13</f>
        <v>0.89777546782246953</v>
      </c>
      <c r="G35" s="119">
        <f>F35*'[1]Waste IPCC2010'!AJ13/'[1]Waste IPCC2010'!AI13</f>
        <v>0.94606153527238901</v>
      </c>
      <c r="H35" s="119">
        <f>G35*'[1]Waste IPCC2010'!AK13/'[1]Waste IPCC2010'!AJ13</f>
        <v>0.99722633856176701</v>
      </c>
      <c r="I35" s="119">
        <f>H35*'[1]Waste IPCC2010'!AL13/'[1]Waste IPCC2010'!AK13</f>
        <v>1.0514470612326969</v>
      </c>
      <c r="J35" s="119">
        <f>I35*'[1]Waste IPCC2010'!AM13/'[1]Waste IPCC2010'!AL13</f>
        <v>1.1089118998116392</v>
      </c>
      <c r="K35" s="119">
        <f>J35*'[1]Waste IPCC2010'!AN13/'[1]Waste IPCC2010'!AM13</f>
        <v>1.1698207507477023</v>
      </c>
      <c r="L35" s="119">
        <f>K35*'[1]Waste IPCC2010'!AO13/'[1]Waste IPCC2010'!AN13</f>
        <v>1.2343859404058615</v>
      </c>
      <c r="M35" s="119">
        <f>L35*'[1]Waste IPCC2010'!AP13/'[1]Waste IPCC2010'!AO13</f>
        <v>1.3028329992925696</v>
      </c>
      <c r="N35" s="119">
        <f>M35*'[1]Waste IPCC2010'!AQ13/'[1]Waste IPCC2010'!AP13</f>
        <v>1.375401485727731</v>
      </c>
      <c r="O35" s="119">
        <f>N35*'[1]Waste IPCC2010'!AR13/'[1]Waste IPCC2010'!AQ13</f>
        <v>1.4523458616505927</v>
      </c>
      <c r="P35" s="119">
        <f>O35*'[1]Waste IPCC2010'!AS13/'[1]Waste IPCC2010'!AR13</f>
        <v>1.5339364222664968</v>
      </c>
      <c r="Q35" s="119">
        <f>P35*'[1]Waste IPCC2010'!AT13/'[1]Waste IPCC2010'!AS13</f>
        <v>1.6204602844511691</v>
      </c>
      <c r="R35" s="119">
        <f>Q35*'[1]Waste IPCC2010'!AU13/'[1]Waste IPCC2010'!AT13</f>
        <v>1.7122224375507971</v>
      </c>
      <c r="S35" s="119">
        <f>R35*'[1]Waste IPCC2010'!AV13/'[1]Waste IPCC2010'!AU13</f>
        <v>1.8095468588678658</v>
      </c>
      <c r="T35" s="119">
        <f>S35*'[1]Waste IPCC2010'!AW13/'[1]Waste IPCC2010'!AV13</f>
        <v>1.9127776979093414</v>
      </c>
      <c r="U35" s="119">
        <f>T35*'[1]Waste IPCC2010'!AX13/'[1]Waste IPCC2010'!AW13</f>
        <v>2.0222805352756446</v>
      </c>
      <c r="V35" s="119">
        <f>U35*'[1]Waste IPCC2010'!AY13/'[1]Waste IPCC2010'!AX13</f>
        <v>2.1384437208728277</v>
      </c>
      <c r="W35" s="119">
        <f>V35*'[1]Waste IPCC2010'!AZ13/'[1]Waste IPCC2010'!AY13</f>
        <v>2.2616797977742955</v>
      </c>
      <c r="X35" s="119">
        <f>W35*'[1]Waste IPCC2010'!BA13/'[1]Waste IPCC2010'!AZ13</f>
        <v>2.3924270129571465</v>
      </c>
      <c r="Y35" s="119">
        <f>X35*'[1]Waste IPCC2010'!BB13/'[1]Waste IPCC2010'!BA13</f>
        <v>2.5311509208141603</v>
      </c>
      <c r="Z35" s="119">
        <f>Y35*'[1]Waste IPCC2010'!BC13/'[1]Waste IPCC2010'!BB13</f>
        <v>2.6783460883929271</v>
      </c>
      <c r="AA35" s="119">
        <f>Z35*'[1]Waste IPCC2010'!BD13/'[1]Waste IPCC2010'!BC13</f>
        <v>2.8345379077842789</v>
      </c>
      <c r="AB35" s="119">
        <f>AA35*'[1]Waste IPCC2010'!BE13/'[1]Waste IPCC2010'!BD13</f>
        <v>3.0002845234019127</v>
      </c>
      <c r="AC35" s="119">
        <f>AB35*'[1]Waste IPCC2010'!BF13/'[1]Waste IPCC2010'!BE13</f>
        <v>3.1761788783353544</v>
      </c>
      <c r="AD35" s="119">
        <f>AC35*'[1]Waste IPCC2010'!BG13/'[1]Waste IPCC2010'!BF13</f>
        <v>3.3628508872704956</v>
      </c>
      <c r="AE35" s="119">
        <f>AD35*'[1]Waste IPCC2010'!BH13/'[1]Waste IPCC2010'!BG13</f>
        <v>3.5609697466575589</v>
      </c>
      <c r="AF35" s="119">
        <f>AE35*'[1]Waste IPCC2010'!BI13/'[1]Waste IPCC2010'!BH13</f>
        <v>3.7712463893672372</v>
      </c>
      <c r="AG35" s="119">
        <f>AF35*'[1]Waste IPCC2010'!BJ13/'[1]Waste IPCC2010'!BI13</f>
        <v>3.9944360939108066</v>
      </c>
      <c r="AH35" s="119">
        <f>AG35*'[1]Waste IPCC2010'!BK13/'[1]Waste IPCC2010'!BJ13</f>
        <v>4.2313412563073785</v>
      </c>
      <c r="AI35" s="119">
        <f>AH35*'[1]Waste IPCC2010'!BL13/'[1]Waste IPCC2010'!BK13</f>
        <v>4.4828143346639395</v>
      </c>
      <c r="AJ35" s="119">
        <f>AI35*'[1]Waste IPCC2010'!BM13/'[1]Waste IPCC2010'!BL13</f>
        <v>4.749760978644864</v>
      </c>
      <c r="AK35" s="119">
        <f>AJ35*'[1]Waste IPCC2010'!BN13/'[1]Waste IPCC2010'!BM13</f>
        <v>5.0331433547784448</v>
      </c>
    </row>
    <row r="36" spans="1:37">
      <c r="A36" s="117" t="s">
        <v>382</v>
      </c>
      <c r="B36" s="120">
        <f>[1]CH4!$AA$155/10^3</f>
        <v>43.093218986142922</v>
      </c>
      <c r="C36" s="119">
        <f>B36*'[1]Waste IPCC2010'!AF25/'[1]Waste IPCC2010'!AE25</f>
        <v>43.800347789584052</v>
      </c>
      <c r="D36" s="119">
        <f>C36*'[1]Waste IPCC2010'!AG25/'[1]Waste IPCC2010'!AF25</f>
        <v>44.518964294358611</v>
      </c>
      <c r="E36" s="119">
        <f>D36*'[1]Waste IPCC2010'!AH25/'[1]Waste IPCC2010'!AG25</f>
        <v>45.249248595389204</v>
      </c>
      <c r="F36" s="119">
        <f>E36*'[1]Waste IPCC2010'!AI25/'[1]Waste IPCC2010'!AH25</f>
        <v>45.991395933991811</v>
      </c>
      <c r="G36" s="119">
        <f>F36*'[1]Waste IPCC2010'!AJ25/'[1]Waste IPCC2010'!AI25</f>
        <v>46.745613847986064</v>
      </c>
      <c r="H36" s="119">
        <f>G36*'[1]Waste IPCC2010'!AK25/'[1]Waste IPCC2010'!AJ25</f>
        <v>47.512095037062693</v>
      </c>
      <c r="I36" s="119">
        <f>H36*'[1]Waste IPCC2010'!AL25/'[1]Waste IPCC2010'!AK25</f>
        <v>48.291018448547121</v>
      </c>
      <c r="J36" s="119">
        <f>I36*'[1]Waste IPCC2010'!AM25/'[1]Waste IPCC2010'!AL25</f>
        <v>49.082572113903524</v>
      </c>
      <c r="K36" s="119">
        <f>J36*'[1]Waste IPCC2010'!AN25/'[1]Waste IPCC2010'!AM25</f>
        <v>49.886954030490813</v>
      </c>
      <c r="L36" s="119">
        <f>K36*'[1]Waste IPCC2010'!AO25/'[1]Waste IPCC2010'!AN25</f>
        <v>50.704374268867426</v>
      </c>
      <c r="M36" s="119">
        <f>L36*'[1]Waste IPCC2010'!AP25/'[1]Waste IPCC2010'!AO25</f>
        <v>51.535044976187081</v>
      </c>
      <c r="N36" s="119">
        <f>M36*'[1]Waste IPCC2010'!AQ25/'[1]Waste IPCC2010'!AP25</f>
        <v>52.379179147707781</v>
      </c>
      <c r="O36" s="119">
        <f>N36*'[1]Waste IPCC2010'!AR25/'[1]Waste IPCC2010'!AQ25</f>
        <v>53.236995121242153</v>
      </c>
      <c r="P36" s="119">
        <f>O36*'[1]Waste IPCC2010'!AS25/'[1]Waste IPCC2010'!AR25</f>
        <v>54.108713400070002</v>
      </c>
      <c r="Q36" s="119">
        <f>P36*'[1]Waste IPCC2010'!AT25/'[1]Waste IPCC2010'!AS25</f>
        <v>54.994559003761076</v>
      </c>
      <c r="R36" s="119">
        <f>Q36*'[1]Waste IPCC2010'!AU25/'[1]Waste IPCC2010'!AT25</f>
        <v>55.894769346925607</v>
      </c>
      <c r="S36" s="119">
        <f>R36*'[1]Waste IPCC2010'!AV25/'[1]Waste IPCC2010'!AU25</f>
        <v>56.809593709565988</v>
      </c>
      <c r="T36" s="119">
        <f>S36*'[1]Waste IPCC2010'!AW25/'[1]Waste IPCC2010'!AV25</f>
        <v>57.73928401728643</v>
      </c>
      <c r="U36" s="119">
        <f>T36*'[1]Waste IPCC2010'!AX25/'[1]Waste IPCC2010'!AW25</f>
        <v>58.684090304201412</v>
      </c>
      <c r="V36" s="119">
        <f>U36*'[1]Waste IPCC2010'!AY25/'[1]Waste IPCC2010'!AX25</f>
        <v>59.644261237855581</v>
      </c>
      <c r="W36" s="119">
        <f>V36*'[1]Waste IPCC2010'!AZ25/'[1]Waste IPCC2010'!AY25</f>
        <v>60.620062049484325</v>
      </c>
      <c r="X36" s="119">
        <f>W36*'[1]Waste IPCC2010'!BA25/'[1]Waste IPCC2010'!AZ25</f>
        <v>61.611774378554486</v>
      </c>
      <c r="Y36" s="119">
        <f>X36*'[1]Waste IPCC2010'!BB25/'[1]Waste IPCC2010'!BA25</f>
        <v>62.619680979261119</v>
      </c>
      <c r="Z36" s="119">
        <f>Y36*'[1]Waste IPCC2010'!BC25/'[1]Waste IPCC2010'!BB25</f>
        <v>63.644062121340575</v>
      </c>
      <c r="AA36" s="119">
        <f>Z36*'[1]Waste IPCC2010'!BD25/'[1]Waste IPCC2010'!BC25</f>
        <v>64.685196034318778</v>
      </c>
      <c r="AB36" s="119">
        <f>AA36*'[1]Waste IPCC2010'!BE25/'[1]Waste IPCC2010'!BD25</f>
        <v>65.743372769195346</v>
      </c>
      <c r="AC36" s="119">
        <f>AB36*'[1]Waste IPCC2010'!BF25/'[1]Waste IPCC2010'!BE25</f>
        <v>66.818895674756988</v>
      </c>
      <c r="AD36" s="119">
        <f>AC36*'[1]Waste IPCC2010'!BG25/'[1]Waste IPCC2010'!BF25</f>
        <v>67.912070033388801</v>
      </c>
      <c r="AE36" s="119">
        <f>AD36*'[1]Waste IPCC2010'!BH25/'[1]Waste IPCC2010'!BG25</f>
        <v>69.023202383469197</v>
      </c>
      <c r="AF36" s="119">
        <f>AE36*'[1]Waste IPCC2010'!BI25/'[1]Waste IPCC2010'!BH25</f>
        <v>70.152599203736202</v>
      </c>
      <c r="AG36" s="119">
        <f>AF36*'[1]Waste IPCC2010'!BJ25/'[1]Waste IPCC2010'!BI25</f>
        <v>71.300573976007428</v>
      </c>
      <c r="AH36" s="119">
        <f>AG36*'[1]Waste IPCC2010'!BK25/'[1]Waste IPCC2010'!BJ25</f>
        <v>72.467449004204113</v>
      </c>
      <c r="AI36" s="119">
        <f>AH36*'[1]Waste IPCC2010'!BL25/'[1]Waste IPCC2010'!BK25</f>
        <v>73.653550559222793</v>
      </c>
      <c r="AJ36" s="119">
        <f>AI36*'[1]Waste IPCC2010'!BM25/'[1]Waste IPCC2010'!BL25</f>
        <v>74.859208912725776</v>
      </c>
      <c r="AK36" s="119">
        <f>AJ36*'[1]Waste IPCC2010'!BN25/'[1]Waste IPCC2010'!BM25</f>
        <v>76.084757928085367</v>
      </c>
    </row>
    <row r="37" spans="1:37">
      <c r="A37" s="109" t="s">
        <v>383</v>
      </c>
      <c r="B37" s="120">
        <f>[1]N2O!$AA$155/10^3</f>
        <v>2.0855654267694277</v>
      </c>
      <c r="C37" s="119">
        <f>B37*'[1]Waste IPCC2010'!AF20/'[1]Waste IPCC2010'!AE20</f>
        <v>2.110174132766887</v>
      </c>
      <c r="D37" s="119">
        <f>C37*'[1]Waste IPCC2010'!AG20/'[1]Waste IPCC2010'!AF20</f>
        <v>2.1350732100963108</v>
      </c>
      <c r="E37" s="119">
        <f>D37*'[1]Waste IPCC2010'!AH20/'[1]Waste IPCC2010'!AG20</f>
        <v>2.1602660850049151</v>
      </c>
      <c r="F37" s="119">
        <f>E37*'[1]Waste IPCC2010'!AI20/'[1]Waste IPCC2010'!AH20</f>
        <v>2.1857562241680473</v>
      </c>
      <c r="G37" s="119">
        <f>F37*'[1]Waste IPCC2010'!AJ20/'[1]Waste IPCC2010'!AI20</f>
        <v>2.2115471351662168</v>
      </c>
      <c r="H37" s="119">
        <f>G37*'[1]Waste IPCC2010'!AK20/'[1]Waste IPCC2010'!AJ20</f>
        <v>2.2376423669677585</v>
      </c>
      <c r="I37" s="119">
        <f>H37*'[1]Waste IPCC2010'!AL20/'[1]Waste IPCC2010'!AK20</f>
        <v>2.2640455104171906</v>
      </c>
      <c r="J37" s="119">
        <f>I37*'[1]Waste IPCC2010'!AM20/'[1]Waste IPCC2010'!AL20</f>
        <v>2.2907601987293327</v>
      </c>
      <c r="K37" s="119">
        <f>J37*'[1]Waste IPCC2010'!AN20/'[1]Waste IPCC2010'!AM20</f>
        <v>2.3177901079892567</v>
      </c>
      <c r="L37" s="119">
        <f>K37*'[1]Waste IPCC2010'!AO20/'[1]Waste IPCC2010'!AN20</f>
        <v>2.345138957658135</v>
      </c>
      <c r="M37" s="119">
        <f>L37*'[1]Waste IPCC2010'!AP20/'[1]Waste IPCC2010'!AO20</f>
        <v>2.3728105110850599</v>
      </c>
      <c r="N37" s="119">
        <f>M37*'[1]Waste IPCC2010'!AQ20/'[1]Waste IPCC2010'!AP20</f>
        <v>2.4008085760248994</v>
      </c>
      <c r="O37" s="119">
        <f>N37*'[1]Waste IPCC2010'!AR20/'[1]Waste IPCC2010'!AQ20</f>
        <v>2.4291370051622643</v>
      </c>
      <c r="P37" s="119">
        <f>O37*'[1]Waste IPCC2010'!AS20/'[1]Waste IPCC2010'!AR20</f>
        <v>2.4577996966416604</v>
      </c>
      <c r="Q37" s="119">
        <f>P37*'[1]Waste IPCC2010'!AT20/'[1]Waste IPCC2010'!AS20</f>
        <v>2.4868005946038929</v>
      </c>
      <c r="R37" s="119">
        <f>Q37*'[1]Waste IPCC2010'!AU20/'[1]Waste IPCC2010'!AT20</f>
        <v>2.5161436897288008</v>
      </c>
      <c r="S37" s="119">
        <f>R37*'[1]Waste IPCC2010'!AV20/'[1]Waste IPCC2010'!AU20</f>
        <v>2.5458330197843977</v>
      </c>
      <c r="T37" s="119">
        <f>S37*'[1]Waste IPCC2010'!AW20/'[1]Waste IPCC2010'!AV20</f>
        <v>2.575872670182489</v>
      </c>
      <c r="U37" s="119">
        <f>T37*'[1]Waste IPCC2010'!AX20/'[1]Waste IPCC2010'!AW20</f>
        <v>2.6062667745408463</v>
      </c>
      <c r="V37" s="119">
        <f>U37*'[1]Waste IPCC2010'!AY20/'[1]Waste IPCC2010'!AX20</f>
        <v>2.6370195152520175</v>
      </c>
      <c r="W37" s="119">
        <f>V37*'[1]Waste IPCC2010'!AZ20/'[1]Waste IPCC2010'!AY20</f>
        <v>2.668135124058844</v>
      </c>
      <c r="X37" s="119">
        <f>W37*'[1]Waste IPCC2010'!BA20/'[1]Waste IPCC2010'!AZ20</f>
        <v>2.6996178826367738</v>
      </c>
      <c r="Y37" s="119">
        <f>X37*'[1]Waste IPCC2010'!BB20/'[1]Waste IPCC2010'!BA20</f>
        <v>2.7314721231830417</v>
      </c>
      <c r="Z37" s="119">
        <f>Y37*'[1]Waste IPCC2010'!BC20/'[1]Waste IPCC2010'!BB20</f>
        <v>2.7637022290128019</v>
      </c>
      <c r="AA37" s="119">
        <f>Z37*'[1]Waste IPCC2010'!BD20/'[1]Waste IPCC2010'!BC20</f>
        <v>2.7963126351622987</v>
      </c>
      <c r="AB37" s="119">
        <f>AA37*'[1]Waste IPCC2010'!BE20/'[1]Waste IPCC2010'!BD20</f>
        <v>2.8293078289991489</v>
      </c>
      <c r="AC37" s="119">
        <f>AB37*'[1]Waste IPCC2010'!BF20/'[1]Waste IPCC2010'!BE20</f>
        <v>2.8626923508398288</v>
      </c>
      <c r="AD37" s="119">
        <f>AC37*'[1]Waste IPCC2010'!BG20/'[1]Waste IPCC2010'!BF20</f>
        <v>2.8964707945744461</v>
      </c>
      <c r="AE37" s="119">
        <f>AD37*'[1]Waste IPCC2010'!BH20/'[1]Waste IPCC2010'!BG20</f>
        <v>2.9306478082988838</v>
      </c>
      <c r="AF37" s="119">
        <f>AE37*'[1]Waste IPCC2010'!BI20/'[1]Waste IPCC2010'!BH20</f>
        <v>2.9652280949544028</v>
      </c>
      <c r="AG37" s="119">
        <f>AF37*'[1]Waste IPCC2010'!BJ20/'[1]Waste IPCC2010'!BI20</f>
        <v>3.000216412974793</v>
      </c>
      <c r="AH37" s="119">
        <f>AG37*'[1]Waste IPCC2010'!BK20/'[1]Waste IPCC2010'!BJ20</f>
        <v>3.03561757694116</v>
      </c>
      <c r="AI37" s="119">
        <f>AH37*'[1]Waste IPCC2010'!BL20/'[1]Waste IPCC2010'!BK20</f>
        <v>3.0714364582444338</v>
      </c>
      <c r="AJ37" s="119">
        <f>AI37*'[1]Waste IPCC2010'!BM20/'[1]Waste IPCC2010'!BL20</f>
        <v>3.1076779857557031</v>
      </c>
      <c r="AK37" s="119">
        <f>AJ37*'[1]Waste IPCC2010'!BN20/'[1]Waste IPCC2010'!BM20</f>
        <v>3.1443471465044515</v>
      </c>
    </row>
    <row r="38" spans="1:37" s="215" customFormat="1">
      <c r="A38" s="109"/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24"/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</row>
    <row r="39" spans="1:37">
      <c r="A39" s="125" t="s">
        <v>280</v>
      </c>
      <c r="B39" s="120"/>
      <c r="C39" s="120"/>
      <c r="D39" s="120"/>
      <c r="E39" s="120"/>
      <c r="F39" s="120"/>
      <c r="G39" s="120"/>
      <c r="H39" s="120"/>
      <c r="I39" s="120"/>
      <c r="J39" s="120"/>
    </row>
    <row r="40" spans="1:37">
      <c r="A40" s="126" t="s">
        <v>317</v>
      </c>
      <c r="B40" s="119">
        <f>SUM(B48:B50)</f>
        <v>34.193191231287692</v>
      </c>
      <c r="C40" s="119">
        <f t="shared" ref="C40:AK40" si="9">SUM(C48:C50)</f>
        <v>31.628725747397841</v>
      </c>
      <c r="D40" s="119">
        <f t="shared" si="9"/>
        <v>32.245497718709345</v>
      </c>
      <c r="E40" s="119">
        <f t="shared" si="9"/>
        <v>32.88099430594508</v>
      </c>
      <c r="F40" s="119">
        <f t="shared" si="9"/>
        <v>33.53589102518287</v>
      </c>
      <c r="G40" s="119">
        <f t="shared" si="9"/>
        <v>34.21088934854653</v>
      </c>
      <c r="H40" s="119">
        <f t="shared" si="9"/>
        <v>34.906717721856339</v>
      </c>
      <c r="I40" s="119">
        <f t="shared" si="9"/>
        <v>35.624132622427844</v>
      </c>
      <c r="J40" s="119">
        <f t="shared" si="9"/>
        <v>36.363919658605745</v>
      </c>
      <c r="K40" s="119">
        <f t="shared" si="9"/>
        <v>37.126894712682734</v>
      </c>
      <c r="L40" s="119">
        <f t="shared" si="9"/>
        <v>37.913905128918159</v>
      </c>
      <c r="M40" s="119">
        <f t="shared" si="9"/>
        <v>38.725830948439494</v>
      </c>
      <c r="N40" s="119">
        <f t="shared" si="9"/>
        <v>39.563586192879811</v>
      </c>
      <c r="O40" s="119">
        <f t="shared" si="9"/>
        <v>40.428120198677874</v>
      </c>
      <c r="P40" s="119">
        <f t="shared" si="9"/>
        <v>41.320419004043856</v>
      </c>
      <c r="Q40" s="119">
        <f t="shared" si="9"/>
        <v>42.241506790672659</v>
      </c>
      <c r="R40" s="119">
        <f t="shared" si="9"/>
        <v>42.735977211888134</v>
      </c>
      <c r="S40" s="119">
        <f t="shared" si="9"/>
        <v>43.236235802514052</v>
      </c>
      <c r="T40" s="119">
        <f t="shared" si="9"/>
        <v>43.742350317675267</v>
      </c>
      <c r="U40" s="119">
        <f t="shared" si="9"/>
        <v>44.254389305624237</v>
      </c>
      <c r="V40" s="119">
        <f t="shared" si="9"/>
        <v>44.772422117025208</v>
      </c>
      <c r="W40" s="119">
        <f t="shared" si="9"/>
        <v>45.296518914347089</v>
      </c>
      <c r="X40" s="119">
        <f t="shared" si="9"/>
        <v>45.826750681366292</v>
      </c>
      <c r="Y40" s="119">
        <f t="shared" si="9"/>
        <v>46.363189232780726</v>
      </c>
      <c r="Z40" s="119">
        <f t="shared" si="9"/>
        <v>46.905907223936474</v>
      </c>
      <c r="AA40" s="119">
        <f t="shared" si="9"/>
        <v>47.454978160668183</v>
      </c>
      <c r="AB40" s="119">
        <f t="shared" si="9"/>
        <v>48.010476409254757</v>
      </c>
      <c r="AC40" s="119">
        <f t="shared" si="9"/>
        <v>48.572477206491506</v>
      </c>
      <c r="AD40" s="119">
        <f t="shared" si="9"/>
        <v>49.14105666988025</v>
      </c>
      <c r="AE40" s="119">
        <f t="shared" si="9"/>
        <v>49.716291807938681</v>
      </c>
      <c r="AF40" s="119">
        <f t="shared" si="9"/>
        <v>50.298260530630429</v>
      </c>
      <c r="AG40" s="119">
        <f t="shared" si="9"/>
        <v>50.887041659917188</v>
      </c>
      <c r="AH40" s="119">
        <f t="shared" si="9"/>
        <v>51.482714940434363</v>
      </c>
      <c r="AI40" s="119">
        <f t="shared" si="9"/>
        <v>52.085361050291731</v>
      </c>
      <c r="AJ40" s="119">
        <f t="shared" si="9"/>
        <v>52.695061612000494</v>
      </c>
      <c r="AK40" s="119">
        <f t="shared" si="9"/>
        <v>53.311899203528235</v>
      </c>
    </row>
    <row r="41" spans="1:37">
      <c r="A41" s="126" t="s">
        <v>318</v>
      </c>
      <c r="B41" s="119">
        <f>SUM(B44:B47)</f>
        <v>67.156271585198041</v>
      </c>
      <c r="C41" s="119">
        <f t="shared" ref="C41:AK41" si="10">SUM(C44:C47)</f>
        <v>67.910352757994715</v>
      </c>
      <c r="D41" s="119">
        <f t="shared" si="10"/>
        <v>68.673879260370668</v>
      </c>
      <c r="E41" s="119">
        <f t="shared" si="10"/>
        <v>69.446987993493423</v>
      </c>
      <c r="F41" s="119">
        <f t="shared" si="10"/>
        <v>70.229818357329677</v>
      </c>
      <c r="G41" s="119">
        <f t="shared" si="10"/>
        <v>71.02251231077291</v>
      </c>
      <c r="H41" s="119">
        <f t="shared" si="10"/>
        <v>71.825214433580911</v>
      </c>
      <c r="I41" s="119">
        <f t="shared" si="10"/>
        <v>72.638071990185026</v>
      </c>
      <c r="J41" s="119">
        <f t="shared" si="10"/>
        <v>73.461234995435859</v>
      </c>
      <c r="K41" s="119">
        <f t="shared" si="10"/>
        <v>74.294856282351887</v>
      </c>
      <c r="L41" s="119">
        <f t="shared" si="10"/>
        <v>75.13909157194071</v>
      </c>
      <c r="M41" s="119">
        <f t="shared" si="10"/>
        <v>75.994099545164161</v>
      </c>
      <c r="N41" s="119">
        <f t="shared" si="10"/>
        <v>76.860041917122288</v>
      </c>
      <c r="O41" s="119">
        <f t="shared" si="10"/>
        <v>77.737083513533079</v>
      </c>
      <c r="P41" s="119">
        <f t="shared" si="10"/>
        <v>78.625392349587997</v>
      </c>
      <c r="Q41" s="119">
        <f t="shared" si="10"/>
        <v>79.525139711266618</v>
      </c>
      <c r="R41" s="119">
        <f t="shared" si="10"/>
        <v>80.456044698276528</v>
      </c>
      <c r="S41" s="119">
        <f t="shared" si="10"/>
        <v>81.397846668278021</v>
      </c>
      <c r="T41" s="119">
        <f t="shared" si="10"/>
        <v>82.350673179120733</v>
      </c>
      <c r="U41" s="119">
        <f t="shared" si="10"/>
        <v>83.314653281820313</v>
      </c>
      <c r="V41" s="119">
        <f t="shared" si="10"/>
        <v>84.289917538037116</v>
      </c>
      <c r="W41" s="119">
        <f t="shared" si="10"/>
        <v>85.276598037759584</v>
      </c>
      <c r="X41" s="119">
        <f t="shared" si="10"/>
        <v>86.274828417194414</v>
      </c>
      <c r="Y41" s="119">
        <f t="shared" si="10"/>
        <v>87.284743876866486</v>
      </c>
      <c r="Z41" s="119">
        <f t="shared" si="10"/>
        <v>88.306481199930175</v>
      </c>
      <c r="AA41" s="119">
        <f t="shared" si="10"/>
        <v>89.340178770695488</v>
      </c>
      <c r="AB41" s="119">
        <f t="shared" si="10"/>
        <v>90.385976593370842</v>
      </c>
      <c r="AC41" s="119">
        <f t="shared" si="10"/>
        <v>91.444016311025152</v>
      </c>
      <c r="AD41" s="119">
        <f t="shared" si="10"/>
        <v>92.514441224772114</v>
      </c>
      <c r="AE41" s="119">
        <f t="shared" si="10"/>
        <v>93.597396313178848</v>
      </c>
      <c r="AF41" s="119">
        <f t="shared" si="10"/>
        <v>94.693028251901936</v>
      </c>
      <c r="AG41" s="119">
        <f t="shared" si="10"/>
        <v>95.801485433553069</v>
      </c>
      <c r="AH41" s="119">
        <f t="shared" si="10"/>
        <v>96.922917987797504</v>
      </c>
      <c r="AI41" s="119">
        <f t="shared" si="10"/>
        <v>98.057477801687497</v>
      </c>
      <c r="AJ41" s="119">
        <f t="shared" si="10"/>
        <v>99.205318540234103</v>
      </c>
      <c r="AK41" s="119">
        <f t="shared" si="10"/>
        <v>100.36659566721947</v>
      </c>
    </row>
    <row r="42" spans="1:37">
      <c r="A42" s="126" t="s">
        <v>384</v>
      </c>
      <c r="B42" s="119">
        <f>B43</f>
        <v>0.44712662173333328</v>
      </c>
      <c r="C42" s="119">
        <f t="shared" ref="C42:AK42" si="11">C43</f>
        <v>0.45604351001546106</v>
      </c>
      <c r="D42" s="119">
        <f t="shared" si="11"/>
        <v>0.46522959835639438</v>
      </c>
      <c r="E42" s="119">
        <f t="shared" si="11"/>
        <v>0.4746945760612325</v>
      </c>
      <c r="F42" s="119">
        <f t="shared" si="11"/>
        <v>0.48444850444968346</v>
      </c>
      <c r="G42" s="119">
        <f t="shared" si="11"/>
        <v>0.49450183143799636</v>
      </c>
      <c r="H42" s="119">
        <f t="shared" si="11"/>
        <v>0.50486540669613422</v>
      </c>
      <c r="I42" s="119">
        <f t="shared" si="11"/>
        <v>0.51555049740292669</v>
      </c>
      <c r="J42" s="119">
        <f t="shared" si="11"/>
        <v>0.52656880462283651</v>
      </c>
      <c r="K42" s="119">
        <f t="shared" si="11"/>
        <v>0.53793248032891372</v>
      </c>
      <c r="L42" s="119">
        <f t="shared" si="11"/>
        <v>0.54965414509748023</v>
      </c>
      <c r="M42" s="119">
        <f t="shared" si="11"/>
        <v>0.56174690650109838</v>
      </c>
      <c r="N42" s="119">
        <f t="shared" si="11"/>
        <v>0.57422437822742878</v>
      </c>
      <c r="O42" s="119">
        <f t="shared" si="11"/>
        <v>0.58710069995267167</v>
      </c>
      <c r="P42" s="119">
        <f t="shared" si="11"/>
        <v>0.60039055799942243</v>
      </c>
      <c r="Q42" s="119">
        <f t="shared" si="11"/>
        <v>0.61410920680995651</v>
      </c>
      <c r="R42" s="119">
        <f t="shared" si="11"/>
        <v>0.62129784332494631</v>
      </c>
      <c r="S42" s="119">
        <f t="shared" si="11"/>
        <v>0.62857062854569001</v>
      </c>
      <c r="T42" s="119">
        <f t="shared" si="11"/>
        <v>0.63592854749969119</v>
      </c>
      <c r="U42" s="119">
        <f t="shared" si="11"/>
        <v>0.64337259674498348</v>
      </c>
      <c r="V42" s="119">
        <f t="shared" si="11"/>
        <v>0.65090378450510455</v>
      </c>
      <c r="W42" s="119">
        <f t="shared" si="11"/>
        <v>0.65852313080565017</v>
      </c>
      <c r="X42" s="119">
        <f t="shared" si="11"/>
        <v>0.66623166761242669</v>
      </c>
      <c r="Y42" s="119">
        <f t="shared" si="11"/>
        <v>0.67403043897122072</v>
      </c>
      <c r="Z42" s="119">
        <f t="shared" si="11"/>
        <v>0.68192050114920488</v>
      </c>
      <c r="AA42" s="119">
        <f t="shared" si="11"/>
        <v>0.68990292277799881</v>
      </c>
      <c r="AB42" s="119">
        <f t="shared" si="11"/>
        <v>0.69797878499840493</v>
      </c>
      <c r="AC42" s="119">
        <f t="shared" si="11"/>
        <v>0.70614918160683826</v>
      </c>
      <c r="AD42" s="119">
        <f t="shared" si="11"/>
        <v>0.7144152192034704</v>
      </c>
      <c r="AE42" s="119">
        <f t="shared" si="11"/>
        <v>0.72277801734210789</v>
      </c>
      <c r="AF42" s="119">
        <f t="shared" si="11"/>
        <v>0.73123870868182472</v>
      </c>
      <c r="AG42" s="119">
        <f t="shared" si="11"/>
        <v>0.7397984391403698</v>
      </c>
      <c r="AH42" s="119">
        <f t="shared" si="11"/>
        <v>0.74845836804937027</v>
      </c>
      <c r="AI42" s="119">
        <f t="shared" si="11"/>
        <v>0.75721966831135179</v>
      </c>
      <c r="AJ42" s="119">
        <f t="shared" si="11"/>
        <v>0.76608352655859668</v>
      </c>
      <c r="AK42" s="119">
        <f t="shared" si="11"/>
        <v>0.77505114331386138</v>
      </c>
    </row>
    <row r="43" spans="1:37">
      <c r="A43" s="112" t="s">
        <v>385</v>
      </c>
      <c r="B43" s="120">
        <f>[1]CO2!$AA$141/10^3</f>
        <v>0.44712662173333328</v>
      </c>
      <c r="C43" s="120">
        <f>B43*(1+[1]Agriculture!L19)</f>
        <v>0.45604351001546106</v>
      </c>
      <c r="D43" s="120">
        <f>C43*(1+[1]Agriculture!M19)</f>
        <v>0.46522959835639438</v>
      </c>
      <c r="E43" s="120">
        <f>D43*(1+[1]Agriculture!N19)</f>
        <v>0.4746945760612325</v>
      </c>
      <c r="F43" s="120">
        <f>E43*(1+[1]Agriculture!O19)</f>
        <v>0.48444850444968346</v>
      </c>
      <c r="G43" s="120">
        <f>F43*(1+[1]Agriculture!P19)</f>
        <v>0.49450183143799636</v>
      </c>
      <c r="H43" s="120">
        <f>G43*(1+[1]Agriculture!Q19)</f>
        <v>0.50486540669613422</v>
      </c>
      <c r="I43" s="120">
        <f>H43*(1+[1]Agriculture!R19)</f>
        <v>0.51555049740292669</v>
      </c>
      <c r="J43" s="120">
        <f>I43*(1+[1]Agriculture!S19)</f>
        <v>0.52656880462283651</v>
      </c>
      <c r="K43" s="120">
        <f>J43*(1+[1]Agriculture!T19)</f>
        <v>0.53793248032891372</v>
      </c>
      <c r="L43" s="120">
        <f>K43*(1+[1]Agriculture!U19)</f>
        <v>0.54965414509748023</v>
      </c>
      <c r="M43" s="120">
        <f>L43*(1+[1]Agriculture!V19)</f>
        <v>0.56174690650109838</v>
      </c>
      <c r="N43" s="120">
        <f>M43*(1+[1]Agriculture!W19)</f>
        <v>0.57422437822742878</v>
      </c>
      <c r="O43" s="120">
        <f>N43*(1+[1]Agriculture!X19)</f>
        <v>0.58710069995267167</v>
      </c>
      <c r="P43" s="120">
        <f>O43*(1+[1]Agriculture!Y19)</f>
        <v>0.60039055799942243</v>
      </c>
      <c r="Q43" s="120">
        <f>P43*(1+[1]Agriculture!Z19)</f>
        <v>0.61410920680995651</v>
      </c>
      <c r="R43" s="120">
        <f>Q43*(1+'[1]LINEA BASE'!$BF$13)</f>
        <v>0.62129784332494631</v>
      </c>
      <c r="S43" s="120">
        <f>R43*(1+'[1]LINEA BASE'!$BF$13)</f>
        <v>0.62857062854569001</v>
      </c>
      <c r="T43" s="120">
        <f>S43*(1+'[1]LINEA BASE'!$BF$13)</f>
        <v>0.63592854749969119</v>
      </c>
      <c r="U43" s="120">
        <f>T43*(1+'[1]LINEA BASE'!$BF$13)</f>
        <v>0.64337259674498348</v>
      </c>
      <c r="V43" s="120">
        <f>U43*(1+'[1]LINEA BASE'!$BF$13)</f>
        <v>0.65090378450510455</v>
      </c>
      <c r="W43" s="120">
        <f>V43*(1+'[1]LINEA BASE'!$BF$13)</f>
        <v>0.65852313080565017</v>
      </c>
      <c r="X43" s="120">
        <f>W43*(1+'[1]LINEA BASE'!$BF$13)</f>
        <v>0.66623166761242669</v>
      </c>
      <c r="Y43" s="120">
        <f>X43*(1+'[1]LINEA BASE'!$BF$13)</f>
        <v>0.67403043897122072</v>
      </c>
      <c r="Z43" s="120">
        <f>Y43*(1+'[1]LINEA BASE'!$BF$13)</f>
        <v>0.68192050114920488</v>
      </c>
      <c r="AA43" s="120">
        <f>Z43*(1+'[1]LINEA BASE'!$BF$13)</f>
        <v>0.68990292277799881</v>
      </c>
      <c r="AB43" s="120">
        <f>AA43*(1+'[1]LINEA BASE'!$BF$13)</f>
        <v>0.69797878499840493</v>
      </c>
      <c r="AC43" s="120">
        <f>AB43*(1+'[1]LINEA BASE'!$BF$13)</f>
        <v>0.70614918160683826</v>
      </c>
      <c r="AD43" s="120">
        <f>AC43*(1+'[1]LINEA BASE'!$BF$13)</f>
        <v>0.7144152192034704</v>
      </c>
      <c r="AE43" s="120">
        <f>AD43*(1+'[1]LINEA BASE'!$BF$13)</f>
        <v>0.72277801734210789</v>
      </c>
      <c r="AF43" s="120">
        <f>AE43*(1+'[1]LINEA BASE'!$BF$13)</f>
        <v>0.73123870868182472</v>
      </c>
      <c r="AG43" s="120">
        <f>AF43*(1+'[1]LINEA BASE'!$BF$13)</f>
        <v>0.7397984391403698</v>
      </c>
      <c r="AH43" s="120">
        <f>AG43*(1+'[1]LINEA BASE'!$BF$13)</f>
        <v>0.74845836804937027</v>
      </c>
      <c r="AI43" s="120">
        <f>AH43*(1+'[1]LINEA BASE'!$BF$13)</f>
        <v>0.75721966831135179</v>
      </c>
      <c r="AJ43" s="120">
        <f>AI43*(1+'[1]LINEA BASE'!$BF$13)</f>
        <v>0.76608352655859668</v>
      </c>
      <c r="AK43" s="120">
        <f>AJ43*(1+'[1]LINEA BASE'!$BF$13)</f>
        <v>0.77505114331386138</v>
      </c>
    </row>
    <row r="44" spans="1:37">
      <c r="A44" s="112" t="s">
        <v>386</v>
      </c>
      <c r="B44" s="120">
        <f>[1]CH4!$AA$101/10^3</f>
        <v>53.442715530063523</v>
      </c>
      <c r="C44" s="120">
        <f>B44*[1]Agriculture!L8/[1]Agriculture!K8</f>
        <v>54.049142592026975</v>
      </c>
      <c r="D44" s="120">
        <f>C44*[1]Agriculture!M8/[1]Agriculture!L8</f>
        <v>54.662875961333803</v>
      </c>
      <c r="E44" s="120">
        <f>D44*[1]Agriculture!N8/[1]Agriculture!M8</f>
        <v>55.284009838650775</v>
      </c>
      <c r="F44" s="120">
        <f>E44*[1]Agriculture!O8/[1]Agriculture!N8</f>
        <v>55.912639762256752</v>
      </c>
      <c r="G44" s="120">
        <f>F44*[1]Agriculture!P8/[1]Agriculture!O8</f>
        <v>56.548862629542754</v>
      </c>
      <c r="H44" s="120">
        <f>G44*[1]Agriculture!Q8/[1]Agriculture!P8</f>
        <v>57.192776718905691</v>
      </c>
      <c r="I44" s="120">
        <f>H44*[1]Agriculture!R8/[1]Agriculture!Q8</f>
        <v>57.844481712043724</v>
      </c>
      <c r="J44" s="120">
        <f>I44*[1]Agriculture!S8/[1]Agriculture!R8</f>
        <v>58.504078716661517</v>
      </c>
      <c r="K44" s="120">
        <f>J44*[1]Agriculture!T8/[1]Agriculture!S8</f>
        <v>59.171670289593742</v>
      </c>
      <c r="L44" s="120">
        <f>K44*[1]Agriculture!U8/[1]Agriculture!T8</f>
        <v>59.847360460355446</v>
      </c>
      <c r="M44" s="120">
        <f>L44*[1]Agriculture!V8/[1]Agriculture!U8</f>
        <v>60.53125475512806</v>
      </c>
      <c r="N44" s="120">
        <f>M44*[1]Agriculture!W8/[1]Agriculture!V8</f>
        <v>61.223460221189903</v>
      </c>
      <c r="O44" s="120">
        <f>N44*[1]Agriculture!X8/[1]Agriculture!W8</f>
        <v>61.924085451800636</v>
      </c>
      <c r="P44" s="120">
        <f>O44*[1]Agriculture!Y8/[1]Agriculture!X8</f>
        <v>62.63324061154858</v>
      </c>
      <c r="Q44" s="120">
        <f>P44*[1]Agriculture!Z8/[1]Agriculture!Y8</f>
        <v>63.351037462170957</v>
      </c>
      <c r="R44" s="120">
        <f>Q44*(1+'[1]LINEA BASE'!$BF$13)</f>
        <v>64.092611723088979</v>
      </c>
      <c r="S44" s="120">
        <f>R44*(1+'[1]LINEA BASE'!$BF$13)</f>
        <v>64.842866700321778</v>
      </c>
      <c r="T44" s="120">
        <f>S44*(1+'[1]LINEA BASE'!$BF$13)</f>
        <v>65.601904008555451</v>
      </c>
      <c r="U44" s="120">
        <f>T44*(1+'[1]LINEA BASE'!$BF$13)</f>
        <v>66.369826451956783</v>
      </c>
      <c r="V44" s="120">
        <f>U44*(1+'[1]LINEA BASE'!$BF$13)</f>
        <v>67.146738038097055</v>
      </c>
      <c r="W44" s="120">
        <f>V44*(1+'[1]LINEA BASE'!$BF$13)</f>
        <v>67.93274399203888</v>
      </c>
      <c r="X44" s="120">
        <f>W44*(1+'[1]LINEA BASE'!$BF$13)</f>
        <v>68.727950770587867</v>
      </c>
      <c r="Y44" s="120">
        <f>X44*(1+'[1]LINEA BASE'!$BF$13)</f>
        <v>69.532466076711202</v>
      </c>
      <c r="Z44" s="120">
        <f>Y44*(1+'[1]LINEA BASE'!$BF$13)</f>
        <v>70.346398874124901</v>
      </c>
      <c r="AA44" s="120">
        <f>Z44*(1+'[1]LINEA BASE'!$BF$13)</f>
        <v>71.169859402051912</v>
      </c>
      <c r="AB44" s="120">
        <f>AA44*(1+'[1]LINEA BASE'!$BF$13)</f>
        <v>72.002959190152964</v>
      </c>
      <c r="AC44" s="120">
        <f>AB44*(1+'[1]LINEA BASE'!$BF$13)</f>
        <v>72.845811073632106</v>
      </c>
      <c r="AD44" s="120">
        <f>AC44*(1+'[1]LINEA BASE'!$BF$13)</f>
        <v>73.698529208519162</v>
      </c>
      <c r="AE44" s="120">
        <f>AD44*(1+'[1]LINEA BASE'!$BF$13)</f>
        <v>74.561229087131068</v>
      </c>
      <c r="AF44" s="120">
        <f>AE44*(1+'[1]LINEA BASE'!$BF$13)</f>
        <v>75.434027553714131</v>
      </c>
      <c r="AG44" s="120">
        <f>AF44*(1+'[1]LINEA BASE'!$BF$13)</f>
        <v>76.317042820269464</v>
      </c>
      <c r="AH44" s="120">
        <f>AG44*(1+'[1]LINEA BASE'!$BF$13)</f>
        <v>77.210394482563629</v>
      </c>
      <c r="AI44" s="120">
        <f>AH44*(1+'[1]LINEA BASE'!$BF$13)</f>
        <v>78.114203536326741</v>
      </c>
      <c r="AJ44" s="120">
        <f>AI44*(1+'[1]LINEA BASE'!$BF$13)</f>
        <v>79.028592393640125</v>
      </c>
      <c r="AK44" s="120">
        <f>AJ44*(1+'[1]LINEA BASE'!$BF$13)</f>
        <v>79.953684899515835</v>
      </c>
    </row>
    <row r="45" spans="1:37">
      <c r="A45" s="112" t="s">
        <v>387</v>
      </c>
      <c r="B45" s="120">
        <f>[1]CH4!$AA$111/10^3</f>
        <v>12.688800688345294</v>
      </c>
      <c r="C45" s="120">
        <f>B45*[1]Agriculture!L9/[1]Agriculture!K9</f>
        <v>12.816018464865103</v>
      </c>
      <c r="D45" s="120">
        <f>C45*[1]Agriculture!M9/[1]Agriculture!L9</f>
        <v>12.944758292517779</v>
      </c>
      <c r="E45" s="120">
        <f>D45*[1]Agriculture!N9/[1]Agriculture!M9</f>
        <v>13.075040665192111</v>
      </c>
      <c r="F45" s="120">
        <f>E45*[1]Agriculture!O9/[1]Agriculture!N9</f>
        <v>13.206886385355407</v>
      </c>
      <c r="G45" s="120">
        <f>F45*[1]Agriculture!P9/[1]Agriculture!O9</f>
        <v>13.340316569261233</v>
      </c>
      <c r="H45" s="120">
        <f>G45*[1]Agriculture!Q9/[1]Agriculture!P9</f>
        <v>13.475352652254923</v>
      </c>
      <c r="I45" s="120">
        <f>H45*[1]Agriculture!R9/[1]Agriculture!Q9</f>
        <v>13.612016394178765</v>
      </c>
      <c r="J45" s="120">
        <f>I45*[1]Agriculture!S9/[1]Agriculture!R9</f>
        <v>13.750329884879006</v>
      </c>
      <c r="K45" s="120">
        <f>J45*[1]Agriculture!T9/[1]Agriculture!S9</f>
        <v>13.890315549816686</v>
      </c>
      <c r="L45" s="120">
        <f>K45*[1]Agriculture!U9/[1]Agriculture!T9</f>
        <v>14.031996155784496</v>
      </c>
      <c r="M45" s="120">
        <f>L45*[1]Agriculture!V9/[1]Agriculture!U9</f>
        <v>14.175394816731757</v>
      </c>
      <c r="N45" s="120">
        <f>M45*[1]Agriculture!W9/[1]Agriculture!V9</f>
        <v>14.320534999699866</v>
      </c>
      <c r="O45" s="120">
        <f>N45*[1]Agriculture!X9/[1]Agriculture!W9</f>
        <v>14.467440530870352</v>
      </c>
      <c r="P45" s="120">
        <f>O45*[1]Agriculture!Y9/[1]Agriculture!X9</f>
        <v>14.616135601727974</v>
      </c>
      <c r="Q45" s="120">
        <f>P45*[1]Agriculture!Z9/[1]Agriculture!Y9</f>
        <v>14.766644775341176</v>
      </c>
      <c r="R45" s="120">
        <f>Q45*(1+'[1]LINEA BASE'!$BF$13)</f>
        <v>14.939500092699657</v>
      </c>
      <c r="S45" s="120">
        <f>R45*(1+'[1]LINEA BASE'!$BF$13)</f>
        <v>15.114378818976933</v>
      </c>
      <c r="T45" s="120">
        <f>S45*(1+'[1]LINEA BASE'!$BF$13)</f>
        <v>15.291304639783116</v>
      </c>
      <c r="U45" s="120">
        <f>T45*(1+'[1]LINEA BASE'!$BF$13)</f>
        <v>15.470301517987213</v>
      </c>
      <c r="V45" s="120">
        <f>U45*(1+'[1]LINEA BASE'!$BF$13)</f>
        <v>15.651393696962669</v>
      </c>
      <c r="W45" s="120">
        <f>V45*(1+'[1]LINEA BASE'!$BF$13)</f>
        <v>15.834605703870889</v>
      </c>
      <c r="X45" s="120">
        <f>W45*(1+'[1]LINEA BASE'!$BF$13)</f>
        <v>16.019962352983196</v>
      </c>
      <c r="Y45" s="120">
        <f>X45*(1+'[1]LINEA BASE'!$BF$13)</f>
        <v>16.207488749041698</v>
      </c>
      <c r="Z45" s="120">
        <f>Y45*(1+'[1]LINEA BASE'!$BF$13)</f>
        <v>16.397210290659462</v>
      </c>
      <c r="AA45" s="120">
        <f>Z45*(1+'[1]LINEA BASE'!$BF$13)</f>
        <v>16.589152673760516</v>
      </c>
      <c r="AB45" s="120">
        <f>AA45*(1+'[1]LINEA BASE'!$BF$13)</f>
        <v>16.783341895060108</v>
      </c>
      <c r="AC45" s="120">
        <f>AB45*(1+'[1]LINEA BASE'!$BF$13)</f>
        <v>16.979804255585705</v>
      </c>
      <c r="AD45" s="120">
        <f>AC45*(1+'[1]LINEA BASE'!$BF$13)</f>
        <v>17.178566364239217</v>
      </c>
      <c r="AE45" s="120">
        <f>AD45*(1+'[1]LINEA BASE'!$BF$13)</f>
        <v>17.3796551414009</v>
      </c>
      <c r="AF45" s="120">
        <f>AE45*(1+'[1]LINEA BASE'!$BF$13)</f>
        <v>17.583097822575468</v>
      </c>
      <c r="AG45" s="120">
        <f>AF45*(1+'[1]LINEA BASE'!$BF$13)</f>
        <v>17.788921962080867</v>
      </c>
      <c r="AH45" s="120">
        <f>AG45*(1+'[1]LINEA BASE'!$BF$13)</f>
        <v>17.997155436780247</v>
      </c>
      <c r="AI45" s="120">
        <f>AH45*(1+'[1]LINEA BASE'!$BF$13)</f>
        <v>18.207826449857603</v>
      </c>
      <c r="AJ45" s="120">
        <f>AI45*(1+'[1]LINEA BASE'!$BF$13)</f>
        <v>18.420963534637618</v>
      </c>
      <c r="AK45" s="120">
        <f>AJ45*(1+'[1]LINEA BASE'!$BF$13)</f>
        <v>18.636595558450235</v>
      </c>
    </row>
    <row r="46" spans="1:37">
      <c r="A46" s="112" t="s">
        <v>388</v>
      </c>
      <c r="B46" s="120">
        <f>[1]CH4!$AA$142/10^3</f>
        <v>0.85999333795834854</v>
      </c>
      <c r="C46" s="120">
        <f>B46*[1]Agriculture!L22/[1]Agriculture!K22</f>
        <v>0.87714388132841481</v>
      </c>
      <c r="D46" s="120">
        <f>C46*[1]Agriculture!M22/[1]Agriculture!L22</f>
        <v>0.89481219806713741</v>
      </c>
      <c r="E46" s="120">
        <f>D46*[1]Agriculture!N22/[1]Agriculture!M22</f>
        <v>0.91301692436710635</v>
      </c>
      <c r="F46" s="120">
        <f>E46*[1]Agriculture!O22/[1]Agriculture!N22</f>
        <v>0.93177741194548502</v>
      </c>
      <c r="G46" s="120">
        <f>F46*[1]Agriculture!P22/[1]Agriculture!O22</f>
        <v>0.95111375609057225</v>
      </c>
      <c r="H46" s="120">
        <f>G46*[1]Agriculture!Q22/[1]Agriculture!P22</f>
        <v>0.97104682481476923</v>
      </c>
      <c r="I46" s="120">
        <f>H46*[1]Agriculture!R22/[1]Agriculture!Q22</f>
        <v>0.99159828915768788</v>
      </c>
      <c r="J46" s="120">
        <f>I46*[1]Agriculture!S22/[1]Agriculture!R22</f>
        <v>1.0127906546848566</v>
      </c>
      <c r="K46" s="120">
        <f>J46*[1]Agriculture!T22/[1]Agriculture!S22</f>
        <v>1.0346472942292897</v>
      </c>
      <c r="L46" s="120">
        <f>K46*[1]Agriculture!U22/[1]Agriculture!T22</f>
        <v>1.057192481925048</v>
      </c>
      <c r="M46" s="120">
        <f>L46*[1]Agriculture!V22/[1]Agriculture!U22</f>
        <v>1.0804514285838622</v>
      </c>
      <c r="N46" s="120">
        <f>M46*[1]Agriculture!W22/[1]Agriculture!V22</f>
        <v>1.1044503184679173</v>
      </c>
      <c r="O46" s="120">
        <f>N46*[1]Agriculture!X22/[1]Agriculture!W22</f>
        <v>1.1292163475139838</v>
      </c>
      <c r="P46" s="120">
        <f>O46*[1]Agriculture!Y22/[1]Agriculture!X22</f>
        <v>1.1547777630662748</v>
      </c>
      <c r="Q46" s="120">
        <f>P46*[1]Agriculture!Z22/[1]Agriculture!Y22</f>
        <v>1.1811639051776828</v>
      </c>
      <c r="R46" s="120">
        <f>Q46*(1+'[1]LINEA BASE'!$BF$13)</f>
        <v>1.1949903677755247</v>
      </c>
      <c r="S46" s="120">
        <f>R46*(1+'[1]LINEA BASE'!$BF$13)</f>
        <v>1.2089786801108429</v>
      </c>
      <c r="T46" s="120">
        <f>S46*(1+'[1]LINEA BASE'!$BF$13)</f>
        <v>1.2231307367634936</v>
      </c>
      <c r="U46" s="120">
        <f>T46*(1+'[1]LINEA BASE'!$BF$13)</f>
        <v>1.2374484544908968</v>
      </c>
      <c r="V46" s="120">
        <f>U46*(1+'[1]LINEA BASE'!$BF$13)</f>
        <v>1.2519337724876416</v>
      </c>
      <c r="W46" s="120">
        <f>V46*(1+'[1]LINEA BASE'!$BF$13)</f>
        <v>1.2665886526481318</v>
      </c>
      <c r="X46" s="120">
        <f>W46*(1+'[1]LINEA BASE'!$BF$13)</f>
        <v>1.2814150798323047</v>
      </c>
      <c r="Y46" s="120">
        <f>X46*(1+'[1]LINEA BASE'!$BF$13)</f>
        <v>1.2964150621344617</v>
      </c>
      <c r="Z46" s="120">
        <f>Y46*(1+'[1]LINEA BASE'!$BF$13)</f>
        <v>1.3115906311552441</v>
      </c>
      <c r="AA46" s="120">
        <f>Z46*(1+'[1]LINEA BASE'!$BF$13)</f>
        <v>1.3269438422767943</v>
      </c>
      <c r="AB46" s="120">
        <f>AA46*(1+'[1]LINEA BASE'!$BF$13)</f>
        <v>1.3424767749411366</v>
      </c>
      <c r="AC46" s="120">
        <f>AB46*(1+'[1]LINEA BASE'!$BF$13)</f>
        <v>1.3581915329318177</v>
      </c>
      <c r="AD46" s="120">
        <f>AC46*(1+'[1]LINEA BASE'!$BF$13)</f>
        <v>1.374090244658843</v>
      </c>
      <c r="AE46" s="120">
        <f>AD46*(1+'[1]LINEA BASE'!$BF$13)</f>
        <v>1.3901750634469492</v>
      </c>
      <c r="AF46" s="120">
        <f>AE46*(1+'[1]LINEA BASE'!$BF$13)</f>
        <v>1.4064481678272513</v>
      </c>
      <c r="AG46" s="120">
        <f>AF46*(1+'[1]LINEA BASE'!$BF$13)</f>
        <v>1.4229117618323031</v>
      </c>
      <c r="AH46" s="120">
        <f>AG46*(1+'[1]LINEA BASE'!$BF$13)</f>
        <v>1.4395680752946114</v>
      </c>
      <c r="AI46" s="120">
        <f>AH46*(1+'[1]LINEA BASE'!$BF$13)</f>
        <v>1.4564193641486456</v>
      </c>
      <c r="AJ46" s="120">
        <f>AI46*(1+'[1]LINEA BASE'!$BF$13)</f>
        <v>1.4734679107363815</v>
      </c>
      <c r="AK46" s="120">
        <f>AJ46*(1+'[1]LINEA BASE'!$BF$13)</f>
        <v>1.4907160241164226</v>
      </c>
    </row>
    <row r="47" spans="1:37">
      <c r="A47" s="112" t="s">
        <v>389</v>
      </c>
      <c r="B47" s="120">
        <f>[1]CH4!$AA$152/10^3</f>
        <v>0.16476202883087995</v>
      </c>
      <c r="C47" s="120">
        <f>B47*[1]Agriculture!L21/[1]Agriculture!K21</f>
        <v>0.16804781977422908</v>
      </c>
      <c r="D47" s="120">
        <f>C47*[1]Agriculture!M21/[1]Agriculture!L21</f>
        <v>0.17143280845194314</v>
      </c>
      <c r="E47" s="120">
        <f>D47*[1]Agriculture!N21/[1]Agriculture!M21</f>
        <v>0.17492056528342576</v>
      </c>
      <c r="F47" s="120">
        <f>E47*[1]Agriculture!O21/[1]Agriculture!N21</f>
        <v>0.17851479777202661</v>
      </c>
      <c r="G47" s="120">
        <f>F47*[1]Agriculture!P21/[1]Agriculture!O21</f>
        <v>0.18221935587834881</v>
      </c>
      <c r="H47" s="120">
        <f>G47*[1]Agriculture!Q21/[1]Agriculture!P21</f>
        <v>0.1860382376055269</v>
      </c>
      <c r="I47" s="120">
        <f>H47*[1]Agriculture!R21/[1]Agriculture!Q21</f>
        <v>0.18997559480485526</v>
      </c>
      <c r="J47" s="120">
        <f>I47*[1]Agriculture!S21/[1]Agriculture!R21</f>
        <v>0.19403573921047507</v>
      </c>
      <c r="K47" s="120">
        <f>J47*[1]Agriculture!T21/[1]Agriculture!S21</f>
        <v>0.1982231487121757</v>
      </c>
      <c r="L47" s="120">
        <f>K47*[1]Agriculture!U21/[1]Agriculture!T21</f>
        <v>0.20254247387572252</v>
      </c>
      <c r="M47" s="120">
        <f>L47*[1]Agriculture!V21/[1]Agriculture!U21</f>
        <v>0.20699854472049581</v>
      </c>
      <c r="N47" s="120">
        <f>M47*[1]Agriculture!W21/[1]Agriculture!V21</f>
        <v>0.21159637776461329</v>
      </c>
      <c r="O47" s="120">
        <f>N47*[1]Agriculture!X21/[1]Agriculture!W21</f>
        <v>0.21634118334810959</v>
      </c>
      <c r="P47" s="120">
        <f>O47*[1]Agriculture!Y21/[1]Agriculture!X21</f>
        <v>0.2212383732451651</v>
      </c>
      <c r="Q47" s="120">
        <f>P47*[1]Agriculture!Z21/[1]Agriculture!Y21</f>
        <v>0.22629356857681321</v>
      </c>
      <c r="R47" s="120">
        <f>Q47*(1+'[1]LINEA BASE'!$BF$13)</f>
        <v>0.22894251471235297</v>
      </c>
      <c r="S47" s="120">
        <f>R47*(1+'[1]LINEA BASE'!$BF$13)</f>
        <v>0.23162246886846141</v>
      </c>
      <c r="T47" s="120">
        <f>S47*(1+'[1]LINEA BASE'!$BF$13)</f>
        <v>0.2343337940186723</v>
      </c>
      <c r="U47" s="120">
        <f>T47*(1+'[1]LINEA BASE'!$BF$13)</f>
        <v>0.23707685738541323</v>
      </c>
      <c r="V47" s="120">
        <f>U47*(1+'[1]LINEA BASE'!$BF$13)</f>
        <v>0.23985203048974221</v>
      </c>
      <c r="W47" s="120">
        <f>V47*(1+'[1]LINEA BASE'!$BF$13)</f>
        <v>0.24265968920166667</v>
      </c>
      <c r="X47" s="120">
        <f>W47*(1+'[1]LINEA BASE'!$BF$13)</f>
        <v>0.2455002137910513</v>
      </c>
      <c r="Y47" s="120">
        <f>X47*(1+'[1]LINEA BASE'!$BF$13)</f>
        <v>0.24837398897912186</v>
      </c>
      <c r="Z47" s="120">
        <f>Y47*(1+'[1]LINEA BASE'!$BF$13)</f>
        <v>0.25128140399057197</v>
      </c>
      <c r="AA47" s="120">
        <f>Z47*(1+'[1]LINEA BASE'!$BF$13)</f>
        <v>0.25422285260627969</v>
      </c>
      <c r="AB47" s="120">
        <f>AA47*(1+'[1]LINEA BASE'!$BF$13)</f>
        <v>0.25719873321664138</v>
      </c>
      <c r="AC47" s="120">
        <f>AB47*(1+'[1]LINEA BASE'!$BF$13)</f>
        <v>0.26020944887552977</v>
      </c>
      <c r="AD47" s="120">
        <f>AC47*(1+'[1]LINEA BASE'!$BF$13)</f>
        <v>0.26325540735488351</v>
      </c>
      <c r="AE47" s="120">
        <f>AD47*(1+'[1]LINEA BASE'!$BF$13)</f>
        <v>0.26633702119993607</v>
      </c>
      <c r="AF47" s="120">
        <f>AE47*(1+'[1]LINEA BASE'!$BF$13)</f>
        <v>0.2694547077850909</v>
      </c>
      <c r="AG47" s="120">
        <f>AF47*(1+'[1]LINEA BASE'!$BF$13)</f>
        <v>0.27260888937045058</v>
      </c>
      <c r="AH47" s="120">
        <f>AG47*(1+'[1]LINEA BASE'!$BF$13)</f>
        <v>0.27579999315900799</v>
      </c>
      <c r="AI47" s="120">
        <f>AH47*(1+'[1]LINEA BASE'!$BF$13)</f>
        <v>0.27902845135450666</v>
      </c>
      <c r="AJ47" s="120">
        <f>AI47*(1+'[1]LINEA BASE'!$BF$13)</f>
        <v>0.28229470121997852</v>
      </c>
      <c r="AK47" s="120">
        <f>AJ47*(1+'[1]LINEA BASE'!$BF$13)</f>
        <v>0.28559918513696703</v>
      </c>
    </row>
    <row r="48" spans="1:37">
      <c r="A48" s="112" t="s">
        <v>319</v>
      </c>
      <c r="B48" s="120">
        <f>[1]N2O!$AA$111/1063</f>
        <v>4.1731701496115443</v>
      </c>
      <c r="C48" s="120">
        <f>[1]Agriculture!L9/[1]Agriculture!K9</f>
        <v>1.0100259890311509</v>
      </c>
      <c r="D48" s="120">
        <f>[1]Agriculture!M9/[1]Agriculture!L9</f>
        <v>1.0100452280094332</v>
      </c>
      <c r="E48" s="120">
        <f>[1]Agriculture!N9/[1]Agriculture!M9</f>
        <v>1.0100644886316368</v>
      </c>
      <c r="F48" s="120">
        <f>[1]Agriculture!O9/[1]Agriculture!N9</f>
        <v>1.010083771327327</v>
      </c>
      <c r="G48" s="120">
        <f>[1]Agriculture!P9/[1]Agriculture!O9</f>
        <v>1.0101030765323902</v>
      </c>
      <c r="H48" s="120">
        <f>[1]Agriculture!Q9/[1]Agriculture!P9</f>
        <v>1.0101224046890191</v>
      </c>
      <c r="I48" s="120">
        <f>[1]Agriculture!R9/[1]Agriculture!Q9</f>
        <v>1.0101417562456871</v>
      </c>
      <c r="J48" s="120">
        <f>[1]Agriculture!S9/[1]Agriculture!R9</f>
        <v>1.0101611316571284</v>
      </c>
      <c r="K48" s="120">
        <f>[1]Agriculture!T9/[1]Agriculture!S9</f>
        <v>1.0101805313843137</v>
      </c>
      <c r="L48" s="120">
        <f>[1]Agriculture!U9/[1]Agriculture!T9</f>
        <v>1.0101999558944275</v>
      </c>
      <c r="M48" s="120">
        <f>[1]Agriculture!V9/[1]Agriculture!U9</f>
        <v>1.0102194056608365</v>
      </c>
      <c r="N48" s="120">
        <f>[1]Agriculture!W9/[1]Agriculture!V9</f>
        <v>1.0102388811630696</v>
      </c>
      <c r="O48" s="120">
        <f>[1]Agriculture!X9/[1]Agriculture!W9</f>
        <v>1.0102583828867822</v>
      </c>
      <c r="P48" s="120">
        <f>[1]Agriculture!Y9/[1]Agriculture!X9</f>
        <v>1.0102779113237299</v>
      </c>
      <c r="Q48" s="120">
        <f>[1]Agriculture!Z9/[1]Agriculture!Y9</f>
        <v>1.0102974669717355</v>
      </c>
      <c r="R48" s="120">
        <f>Q48*(1+'[1]LINEA BASE'!$BF$13)</f>
        <v>1.022123802062527</v>
      </c>
      <c r="S48" s="120">
        <f>R48*(1+'[1]LINEA BASE'!$BF$13)</f>
        <v>1.0340885738081176</v>
      </c>
      <c r="T48" s="120">
        <f>S48*(1+'[1]LINEA BASE'!$BF$13)</f>
        <v>1.0461934027196162</v>
      </c>
      <c r="U48" s="120">
        <f>T48*(1+'[1]LINEA BASE'!$BF$13)</f>
        <v>1.058439928277503</v>
      </c>
      <c r="V48" s="120">
        <f>U48*(1+'[1]LINEA BASE'!$BF$13)</f>
        <v>1.0708298091536799</v>
      </c>
      <c r="W48" s="120">
        <f>V48*(1+'[1]LINEA BASE'!$BF$13)</f>
        <v>1.0833647234361226</v>
      </c>
      <c r="X48" s="120">
        <f>W48*(1+'[1]LINEA BASE'!$BF$13)</f>
        <v>1.0960463688561606</v>
      </c>
      <c r="Y48" s="120">
        <f>X48*(1+'[1]LINEA BASE'!$BF$13)</f>
        <v>1.1088764630184187</v>
      </c>
      <c r="Z48" s="120">
        <f>Y48*(1+'[1]LINEA BASE'!$BF$13)</f>
        <v>1.121856743633449</v>
      </c>
      <c r="AA48" s="120">
        <f>Z48*(1+'[1]LINEA BASE'!$BF$13)</f>
        <v>1.1349889687530874</v>
      </c>
      <c r="AB48" s="120">
        <f>AA48*(1+'[1]LINEA BASE'!$BF$13)</f>
        <v>1.1482749170085642</v>
      </c>
      <c r="AC48" s="120">
        <f>AB48*(1+'[1]LINEA BASE'!$BF$13)</f>
        <v>1.1617163878514025</v>
      </c>
      <c r="AD48" s="120">
        <f>AC48*(1+'[1]LINEA BASE'!$BF$13)</f>
        <v>1.175315201797136</v>
      </c>
      <c r="AE48" s="120">
        <f>AD48*(1+'[1]LINEA BASE'!$BF$13)</f>
        <v>1.1890732006718803</v>
      </c>
      <c r="AF48" s="120">
        <f>AE48*(1+'[1]LINEA BASE'!$BF$13)</f>
        <v>1.2029922478617896</v>
      </c>
      <c r="AG48" s="120">
        <f>AF48*(1+'[1]LINEA BASE'!$BF$13)</f>
        <v>1.2170742285654352</v>
      </c>
      <c r="AH48" s="120">
        <f>AG48*(1+'[1]LINEA BASE'!$BF$13)</f>
        <v>1.2313210500491358</v>
      </c>
      <c r="AI48" s="120">
        <f>AH48*(1+'[1]LINEA BASE'!$BF$13)</f>
        <v>1.2457346419052793</v>
      </c>
      <c r="AJ48" s="120">
        <f>AI48*(1+'[1]LINEA BASE'!$BF$13)</f>
        <v>1.2603169563136662</v>
      </c>
      <c r="AK48" s="120">
        <f>AJ48*(1+'[1]LINEA BASE'!$BF$13)</f>
        <v>1.2750699683059141</v>
      </c>
    </row>
    <row r="49" spans="1:37">
      <c r="A49" s="112" t="s">
        <v>390</v>
      </c>
      <c r="B49" s="120">
        <f>[1]N2O!$AA$142/10^3</f>
        <v>0.29149540830265985</v>
      </c>
      <c r="C49" s="120">
        <f>B49*[1]Agriculture!L22/[1]Agriculture!K22</f>
        <v>0.29730859826775707</v>
      </c>
      <c r="D49" s="120">
        <f>C49*[1]Agriculture!M22/[1]Agriculture!L22</f>
        <v>0.30329728791737864</v>
      </c>
      <c r="E49" s="120">
        <f>D49*[1]Agriculture!N22/[1]Agriculture!M22</f>
        <v>0.30946779400344393</v>
      </c>
      <c r="F49" s="120">
        <f>E49*[1]Agriculture!O22/[1]Agriculture!N22</f>
        <v>0.31582667580548107</v>
      </c>
      <c r="G49" s="120">
        <f>F49*[1]Agriculture!P22/[1]Agriculture!O22</f>
        <v>0.32238074463703048</v>
      </c>
      <c r="H49" s="120">
        <f>G49*[1]Agriculture!Q22/[1]Agriculture!P22</f>
        <v>0.32913707372706608</v>
      </c>
      <c r="I49" s="120">
        <f>H49*[1]Agriculture!R22/[1]Agriculture!Q22</f>
        <v>0.33610300849125696</v>
      </c>
      <c r="J49" s="120">
        <f>I49*[1]Agriculture!S22/[1]Agriculture!R22</f>
        <v>0.34328617720847843</v>
      </c>
      <c r="K49" s="120">
        <f>J49*[1]Agriculture!T22/[1]Agriculture!S22</f>
        <v>0.35069450211859204</v>
      </c>
      <c r="L49" s="120">
        <f>K49*[1]Agriculture!U22/[1]Agriculture!T22</f>
        <v>0.35833621095814761</v>
      </c>
      <c r="M49" s="120">
        <f>L49*[1]Agriculture!V22/[1]Agriculture!U22</f>
        <v>0.36621984895131682</v>
      </c>
      <c r="N49" s="120">
        <f>M49*[1]Agriculture!W22/[1]Agriculture!V22</f>
        <v>0.37435429127405723</v>
      </c>
      <c r="O49" s="120">
        <f>N49*[1]Agriculture!X22/[1]Agriculture!W22</f>
        <v>0.38274875601021113</v>
      </c>
      <c r="P49" s="120">
        <f>O49*[1]Agriculture!Y22/[1]Agriculture!X22</f>
        <v>0.39141281761898827</v>
      </c>
      <c r="Q49" s="120">
        <f>P49*[1]Agriculture!Z22/[1]Agriculture!Y22</f>
        <v>0.40035642093405194</v>
      </c>
      <c r="R49" s="120">
        <f>Q49*(1+'[1]LINEA BASE'!$BF$13)</f>
        <v>0.4050429111456012</v>
      </c>
      <c r="S49" s="120">
        <f>R49*(1+'[1]LINEA BASE'!$BF$13)</f>
        <v>0.40978426045108407</v>
      </c>
      <c r="T49" s="120">
        <f>S49*(1+'[1]LINEA BASE'!$BF$13)</f>
        <v>0.41458111101981093</v>
      </c>
      <c r="U49" s="120">
        <f>T49*(1+'[1]LINEA BASE'!$BF$13)</f>
        <v>0.41943411253819446</v>
      </c>
      <c r="V49" s="120">
        <f>U49*(1+'[1]LINEA BASE'!$BF$13)</f>
        <v>0.42434392229774343</v>
      </c>
      <c r="W49" s="120">
        <f>V49*(1+'[1]LINEA BASE'!$BF$13)</f>
        <v>0.42931120528408617</v>
      </c>
      <c r="X49" s="120">
        <f>W49*(1+'[1]LINEA BASE'!$BF$13)</f>
        <v>0.43433663426703661</v>
      </c>
      <c r="Y49" s="120">
        <f>X49*(1+'[1]LINEA BASE'!$BF$13)</f>
        <v>0.43942088989171413</v>
      </c>
      <c r="Z49" s="120">
        <f>Y49*(1+'[1]LINEA BASE'!$BF$13)</f>
        <v>0.44456466077073048</v>
      </c>
      <c r="AA49" s="120">
        <f>Z49*(1+'[1]LINEA BASE'!$BF$13)</f>
        <v>0.44976864357745544</v>
      </c>
      <c r="AB49" s="120">
        <f>AA49*(1+'[1]LINEA BASE'!$BF$13)</f>
        <v>0.45503354314037453</v>
      </c>
      <c r="AC49" s="120">
        <f>AB49*(1+'[1]LINEA BASE'!$BF$13)</f>
        <v>0.46036007253855099</v>
      </c>
      <c r="AD49" s="120">
        <f>AC49*(1+'[1]LINEA BASE'!$BF$13)</f>
        <v>0.46574895319820553</v>
      </c>
      <c r="AE49" s="120">
        <f>AD49*(1+'[1]LINEA BASE'!$BF$13)</f>
        <v>0.47120091499042627</v>
      </c>
      <c r="AF49" s="120">
        <f>AE49*(1+'[1]LINEA BASE'!$BF$13)</f>
        <v>0.47671669633002278</v>
      </c>
      <c r="AG49" s="120">
        <f>AF49*(1+'[1]LINEA BASE'!$BF$13)</f>
        <v>0.48229704427553699</v>
      </c>
      <c r="AH49" s="120">
        <f>AG49*(1+'[1]LINEA BASE'!$BF$13)</f>
        <v>0.48794271463042499</v>
      </c>
      <c r="AI49" s="120">
        <f>AH49*(1+'[1]LINEA BASE'!$BF$13)</f>
        <v>0.49365447204542329</v>
      </c>
      <c r="AJ49" s="120">
        <f>AI49*(1+'[1]LINEA BASE'!$BF$13)</f>
        <v>0.49943309012211323</v>
      </c>
      <c r="AK49" s="120">
        <f>AJ49*(1+'[1]LINEA BASE'!$BF$13)</f>
        <v>0.50527935151769765</v>
      </c>
    </row>
    <row r="50" spans="1:37">
      <c r="A50" s="123" t="s">
        <v>391</v>
      </c>
      <c r="B50" s="120">
        <f>SUM([1]N2O!$AA$149:$AA$151)/10^3</f>
        <v>29.72852567337349</v>
      </c>
      <c r="C50" s="120">
        <f>B50*SUM([1]Agriculture!L23:L29)/SUM([1]Agriculture!K23:K29)</f>
        <v>30.321391160098933</v>
      </c>
      <c r="D50" s="120">
        <f>C50*SUM([1]Agriculture!M23:M29)/SUM([1]Agriculture!L23:L29)</f>
        <v>30.932155202782535</v>
      </c>
      <c r="E50" s="120">
        <f>D50*SUM([1]Agriculture!N23:N29)/SUM([1]Agriculture!M23:M29)</f>
        <v>31.561462023309996</v>
      </c>
      <c r="F50" s="120">
        <f>E50*SUM([1]Agriculture!O23:O29)/SUM([1]Agriculture!N23:N29)</f>
        <v>32.209980578050065</v>
      </c>
      <c r="G50" s="120">
        <f>F50*SUM([1]Agriculture!P23:P29)/SUM([1]Agriculture!O23:O29)</f>
        <v>32.878405527377112</v>
      </c>
      <c r="H50" s="120">
        <f>G50*SUM([1]Agriculture!Q23:Q29)/SUM([1]Agriculture!P23:P29)</f>
        <v>33.567458243440257</v>
      </c>
      <c r="I50" s="120">
        <f>H50*SUM([1]Agriculture!R23:R29)/SUM([1]Agriculture!Q23:Q29)</f>
        <v>34.277887857690899</v>
      </c>
      <c r="J50" s="120">
        <f>I50*SUM([1]Agriculture!S23:S29)/SUM([1]Agriculture!R23:R29)</f>
        <v>35.010472349740141</v>
      </c>
      <c r="K50" s="120">
        <f>J50*SUM([1]Agriculture!T23:T29)/SUM([1]Agriculture!S23:S29)</f>
        <v>35.766019679179827</v>
      </c>
      <c r="L50" s="120">
        <f>K50*SUM([1]Agriculture!U23:U29)/SUM([1]Agriculture!T23:T29)</f>
        <v>36.545368962065588</v>
      </c>
      <c r="M50" s="120">
        <f>L50*SUM([1]Agriculture!V23:V29)/SUM([1]Agriculture!U23:U29)</f>
        <v>37.349391693827343</v>
      </c>
      <c r="N50" s="120">
        <f>M50*SUM([1]Agriculture!W23:W29)/SUM([1]Agriculture!V23:V29)</f>
        <v>38.178993020442682</v>
      </c>
      <c r="O50" s="120">
        <f>N50*SUM([1]Agriculture!X23:X29)/SUM([1]Agriculture!W23:W29)</f>
        <v>39.035113059780883</v>
      </c>
      <c r="P50" s="120">
        <f>O50*SUM([1]Agriculture!Y23:Y29)/SUM([1]Agriculture!X23:X29)</f>
        <v>39.918728275101138</v>
      </c>
      <c r="Q50" s="120">
        <f>P50*SUM([1]Agriculture!Z23:Z29)/SUM([1]Agriculture!Y23:Y29)</f>
        <v>40.830852902766871</v>
      </c>
      <c r="R50" s="120">
        <f>Q50*(1+'[1]LINEA BASE'!$BF$13)</f>
        <v>41.308810498680003</v>
      </c>
      <c r="S50" s="120">
        <f>R50*(1+'[1]LINEA BASE'!$BF$13)</f>
        <v>41.792362968254849</v>
      </c>
      <c r="T50" s="120">
        <f>S50*(1+'[1]LINEA BASE'!$BF$13)</f>
        <v>42.281575803935837</v>
      </c>
      <c r="U50" s="120">
        <f>T50*(1+'[1]LINEA BASE'!$BF$13)</f>
        <v>42.776515264808538</v>
      </c>
      <c r="V50" s="120">
        <f>U50*(1+'[1]LINEA BASE'!$BF$13)</f>
        <v>43.277248385573785</v>
      </c>
      <c r="W50" s="120">
        <f>V50*(1+'[1]LINEA BASE'!$BF$13)</f>
        <v>43.783842985626883</v>
      </c>
      <c r="X50" s="120">
        <f>W50*(1+'[1]LINEA BASE'!$BF$13)</f>
        <v>44.296367678243094</v>
      </c>
      <c r="Y50" s="120">
        <f>X50*(1+'[1]LINEA BASE'!$BF$13)</f>
        <v>44.814891879870594</v>
      </c>
      <c r="Z50" s="120">
        <f>Y50*(1+'[1]LINEA BASE'!$BF$13)</f>
        <v>45.339485819532293</v>
      </c>
      <c r="AA50" s="120">
        <f>Z50*(1+'[1]LINEA BASE'!$BF$13)</f>
        <v>45.870220548337642</v>
      </c>
      <c r="AB50" s="120">
        <f>AA50*(1+'[1]LINEA BASE'!$BF$13)</f>
        <v>46.407167949105819</v>
      </c>
      <c r="AC50" s="120">
        <f>AB50*(1+'[1]LINEA BASE'!$BF$13)</f>
        <v>46.95040074610155</v>
      </c>
      <c r="AD50" s="120">
        <f>AC50*(1+'[1]LINEA BASE'!$BF$13)</f>
        <v>47.499992514884909</v>
      </c>
      <c r="AE50" s="120">
        <f>AD50*(1+'[1]LINEA BASE'!$BF$13)</f>
        <v>48.056017692276377</v>
      </c>
      <c r="AF50" s="120">
        <f>AE50*(1+'[1]LINEA BASE'!$BF$13)</f>
        <v>48.61855158643862</v>
      </c>
      <c r="AG50" s="120">
        <f>AF50*(1+'[1]LINEA BASE'!$BF$13)</f>
        <v>49.187670387076217</v>
      </c>
      <c r="AH50" s="120">
        <f>AG50*(1+'[1]LINEA BASE'!$BF$13)</f>
        <v>49.763451175754803</v>
      </c>
      <c r="AI50" s="120">
        <f>AH50*(1+'[1]LINEA BASE'!$BF$13)</f>
        <v>50.34597193634103</v>
      </c>
      <c r="AJ50" s="120">
        <f>AI50*(1+'[1]LINEA BASE'!$BF$13)</f>
        <v>50.935311565564717</v>
      </c>
      <c r="AK50" s="120">
        <f>AJ50*(1+'[1]LINEA BASE'!$BF$13)</f>
        <v>51.531549883704621</v>
      </c>
    </row>
    <row r="51" spans="1:37" s="215" customFormat="1">
      <c r="A51" s="124"/>
      <c r="B51" s="224"/>
      <c r="C51" s="224"/>
      <c r="D51" s="224"/>
      <c r="E51" s="224"/>
      <c r="F51" s="224"/>
      <c r="G51" s="224"/>
      <c r="H51" s="224"/>
      <c r="I51" s="224"/>
      <c r="J51" s="224"/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  <c r="X51" s="224"/>
      <c r="Y51" s="224"/>
      <c r="Z51" s="224"/>
      <c r="AA51" s="224"/>
      <c r="AB51" s="224"/>
      <c r="AC51" s="224"/>
      <c r="AD51" s="224"/>
      <c r="AE51" s="224"/>
      <c r="AF51" s="224"/>
      <c r="AG51" s="224"/>
      <c r="AH51" s="224"/>
      <c r="AI51" s="224"/>
      <c r="AJ51" s="224"/>
      <c r="AK51" s="224"/>
    </row>
    <row r="52" spans="1:37">
      <c r="A52" s="127" t="s">
        <v>320</v>
      </c>
      <c r="B52" s="128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R52" s="128"/>
      <c r="S52" s="128"/>
      <c r="T52" s="128"/>
      <c r="U52" s="128"/>
      <c r="V52" s="128"/>
      <c r="W52" s="128"/>
      <c r="X52" s="128"/>
      <c r="Y52" s="128"/>
      <c r="Z52" s="128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</row>
    <row r="53" spans="1:37">
      <c r="A53" s="122" t="s">
        <v>321</v>
      </c>
      <c r="B53" s="119">
        <f>B57</f>
        <v>0.19524631676604928</v>
      </c>
      <c r="C53" s="119">
        <f t="shared" ref="C53:AK53" si="12">C57</f>
        <v>1.033452074773769</v>
      </c>
      <c r="D53" s="119">
        <f t="shared" si="12"/>
        <v>1.0334519822407269</v>
      </c>
      <c r="E53" s="119">
        <f t="shared" si="12"/>
        <v>1.0334520022489551</v>
      </c>
      <c r="F53" s="119">
        <f t="shared" si="12"/>
        <v>1.0334520448448354</v>
      </c>
      <c r="G53" s="119">
        <f t="shared" si="12"/>
        <v>1.0334519967612539</v>
      </c>
      <c r="H53" s="119">
        <f t="shared" si="12"/>
        <v>1.0334520564817526</v>
      </c>
      <c r="I53" s="119">
        <f t="shared" si="12"/>
        <v>1.033451970947691</v>
      </c>
      <c r="J53" s="119">
        <f t="shared" si="12"/>
        <v>1.0334520470380473</v>
      </c>
      <c r="K53" s="119">
        <f t="shared" si="12"/>
        <v>1.0334520278137806</v>
      </c>
      <c r="L53" s="119">
        <f t="shared" si="12"/>
        <v>1.0334520071013098</v>
      </c>
      <c r="M53" s="119">
        <f t="shared" si="12"/>
        <v>1.0334520277907135</v>
      </c>
      <c r="N53" s="119">
        <f t="shared" si="12"/>
        <v>1.0334520348896337</v>
      </c>
      <c r="O53" s="119">
        <f t="shared" si="12"/>
        <v>1.0334519976382601</v>
      </c>
      <c r="P53" s="119">
        <f t="shared" si="12"/>
        <v>1.0334520060193582</v>
      </c>
      <c r="Q53" s="119">
        <f t="shared" si="12"/>
        <v>1.0334520009096875</v>
      </c>
      <c r="R53" s="119">
        <f t="shared" si="12"/>
        <v>1.0563185006511384</v>
      </c>
      <c r="S53" s="119">
        <f t="shared" si="12"/>
        <v>1.0796909521058431</v>
      </c>
      <c r="T53" s="119">
        <f t="shared" si="12"/>
        <v>1.103580550128241</v>
      </c>
      <c r="U53" s="119">
        <f t="shared" si="12"/>
        <v>1.1279987372738123</v>
      </c>
      <c r="V53" s="119">
        <f t="shared" si="12"/>
        <v>1.1529572092797926</v>
      </c>
      <c r="W53" s="119">
        <f t="shared" si="12"/>
        <v>1.1784679206671562</v>
      </c>
      <c r="X53" s="119">
        <f t="shared" si="12"/>
        <v>1.2045430904665504</v>
      </c>
      <c r="Y53" s="119">
        <f t="shared" si="12"/>
        <v>1.2311952080709239</v>
      </c>
      <c r="Z53" s="119">
        <f t="shared" si="12"/>
        <v>1.2584370392176516</v>
      </c>
      <c r="AA53" s="119">
        <f t="shared" si="12"/>
        <v>1.286281632103023</v>
      </c>
      <c r="AB53" s="119">
        <f t="shared" si="12"/>
        <v>1.3147423236320217</v>
      </c>
      <c r="AC53" s="119">
        <f t="shared" si="12"/>
        <v>1.3438327458063879</v>
      </c>
      <c r="AD53" s="119">
        <f t="shared" si="12"/>
        <v>1.373566832254028</v>
      </c>
      <c r="AE53" s="119">
        <f t="shared" si="12"/>
        <v>1.4039588249028934</v>
      </c>
      <c r="AF53" s="119">
        <f t="shared" si="12"/>
        <v>1.4350232808025296</v>
      </c>
      <c r="AG53" s="119">
        <f t="shared" si="12"/>
        <v>1.4667750790965608</v>
      </c>
      <c r="AH53" s="119">
        <f t="shared" si="12"/>
        <v>1.4992294281494487</v>
      </c>
      <c r="AI53" s="119">
        <f t="shared" si="12"/>
        <v>1.5324018728309419</v>
      </c>
      <c r="AJ53" s="119">
        <f t="shared" si="12"/>
        <v>1.5663083019617032</v>
      </c>
      <c r="AK53" s="119">
        <f t="shared" si="12"/>
        <v>1.6009649559236803</v>
      </c>
    </row>
    <row r="54" spans="1:37">
      <c r="A54" s="122" t="s">
        <v>322</v>
      </c>
      <c r="B54" s="115">
        <f>SUM(B55:B56)</f>
        <v>1.5483382996706354</v>
      </c>
      <c r="C54" s="115">
        <f t="shared" ref="C54:AK54" si="13">SUM(C55:C56)</f>
        <v>1.6540231094230136</v>
      </c>
      <c r="D54" s="115">
        <f t="shared" si="13"/>
        <v>1.7405834779485461</v>
      </c>
      <c r="E54" s="115">
        <f t="shared" si="13"/>
        <v>1.8383533590371501</v>
      </c>
      <c r="F54" s="115">
        <f t="shared" si="13"/>
        <v>1.9411828687450363</v>
      </c>
      <c r="G54" s="115">
        <f t="shared" si="13"/>
        <v>2.0489924806632818</v>
      </c>
      <c r="H54" s="115">
        <f t="shared" si="13"/>
        <v>2.1439752994108541</v>
      </c>
      <c r="I54" s="115">
        <f t="shared" si="13"/>
        <v>2.2439710093234089</v>
      </c>
      <c r="J54" s="115">
        <f t="shared" si="13"/>
        <v>2.3313610394974145</v>
      </c>
      <c r="K54" s="115">
        <f t="shared" si="13"/>
        <v>2.429610330438118</v>
      </c>
      <c r="L54" s="115">
        <f t="shared" si="13"/>
        <v>2.5269791085322013</v>
      </c>
      <c r="M54" s="115">
        <f t="shared" si="13"/>
        <v>2.600468866443113</v>
      </c>
      <c r="N54" s="115">
        <f t="shared" si="13"/>
        <v>2.6911984634114727</v>
      </c>
      <c r="O54" s="115">
        <f t="shared" si="13"/>
        <v>2.776286729344883</v>
      </c>
      <c r="P54" s="115">
        <f t="shared" si="13"/>
        <v>2.8729826865078341</v>
      </c>
      <c r="Q54" s="115">
        <f t="shared" si="13"/>
        <v>2.9697945321914236</v>
      </c>
      <c r="R54" s="115">
        <f t="shared" si="13"/>
        <v>3.0355051852674655</v>
      </c>
      <c r="S54" s="115">
        <f t="shared" si="13"/>
        <v>3.1026697739208267</v>
      </c>
      <c r="T54" s="115">
        <f t="shared" si="13"/>
        <v>3.1713204684095091</v>
      </c>
      <c r="U54" s="115">
        <f t="shared" si="13"/>
        <v>3.2414901508012521</v>
      </c>
      <c r="V54" s="115">
        <f t="shared" si="13"/>
        <v>3.3132124307232687</v>
      </c>
      <c r="W54" s="115">
        <f t="shared" si="13"/>
        <v>3.3865216614604652</v>
      </c>
      <c r="X54" s="115">
        <f t="shared" si="13"/>
        <v>3.4614529564098584</v>
      </c>
      <c r="Y54" s="115">
        <f t="shared" si="13"/>
        <v>3.5380422058990639</v>
      </c>
      <c r="Z54" s="115">
        <f t="shared" si="13"/>
        <v>3.6163260943769227</v>
      </c>
      <c r="AA54" s="115">
        <f t="shared" si="13"/>
        <v>3.6963421179844853</v>
      </c>
      <c r="AB54" s="115">
        <f t="shared" si="13"/>
        <v>3.7781286025147844</v>
      </c>
      <c r="AC54" s="115">
        <f t="shared" si="13"/>
        <v>3.8617247217699862</v>
      </c>
      <c r="AD54" s="115">
        <f t="shared" si="13"/>
        <v>3.9471705163247206</v>
      </c>
      <c r="AE54" s="115">
        <f t="shared" si="13"/>
        <v>4.0345069127045754</v>
      </c>
      <c r="AF54" s="115">
        <f t="shared" si="13"/>
        <v>4.1237757429889372</v>
      </c>
      <c r="AG54" s="115">
        <f t="shared" si="13"/>
        <v>4.215019764847578</v>
      </c>
      <c r="AH54" s="115">
        <f t="shared" si="13"/>
        <v>4.3082826820205646</v>
      </c>
      <c r="AI54" s="115">
        <f t="shared" si="13"/>
        <v>4.4036091652513329</v>
      </c>
      <c r="AJ54" s="115">
        <f t="shared" si="13"/>
        <v>4.5010448736829147</v>
      </c>
      <c r="AK54" s="115">
        <f t="shared" si="13"/>
        <v>4.6006364767275967</v>
      </c>
    </row>
    <row r="55" spans="1:37">
      <c r="A55" s="112" t="s">
        <v>392</v>
      </c>
      <c r="B55" s="110">
        <f>SUM([1]CO2!$AA$69:$AA$70)/10^3</f>
        <v>1.4904127200000001</v>
      </c>
      <c r="C55" s="110">
        <f>B55*'[1]Industry-LEAP'!I24/'[1]Industry-LEAP'!H24</f>
        <v>1.5941598089910309</v>
      </c>
      <c r="D55" s="110">
        <f>C55*'[1]Industry-LEAP'!J24/'[1]Industry-LEAP'!I24</f>
        <v>1.6787176349757564</v>
      </c>
      <c r="E55" s="110">
        <f>D55*'[1]Industry-LEAP'!K24/'[1]Industry-LEAP'!J24</f>
        <v>1.7744179699035252</v>
      </c>
      <c r="F55" s="110">
        <f>E55*'[1]Industry-LEAP'!L24/'[1]Industry-LEAP'!K24</f>
        <v>1.8751087127990032</v>
      </c>
      <c r="G55" s="110">
        <f>F55*'[1]Industry-LEAP'!M24/'[1]Industry-LEAP'!L24</f>
        <v>1.9807080146487914</v>
      </c>
      <c r="H55" s="110">
        <f>G55*'[1]Industry-LEAP'!N24/'[1]Industry-LEAP'!M24</f>
        <v>2.0734065694899395</v>
      </c>
      <c r="I55" s="110">
        <f>H55*'[1]Industry-LEAP'!O24/'[1]Industry-LEAP'!N24</f>
        <v>2.1710416158852084</v>
      </c>
      <c r="J55" s="110">
        <f>I55*'[1]Industry-LEAP'!P24/'[1]Industry-LEAP'!O24</f>
        <v>2.255992013989752</v>
      </c>
      <c r="K55" s="110">
        <f>J55*'[1]Industry-LEAP'!Q24/'[1]Industry-LEAP'!P24</f>
        <v>2.3517200649855501</v>
      </c>
      <c r="L55" s="110">
        <f>K55*'[1]Industry-LEAP'!R24/'[1]Industry-LEAP'!Q24</f>
        <v>2.4464832503630851</v>
      </c>
      <c r="M55" s="110">
        <f>L55*'[1]Industry-LEAP'!S24/'[1]Industry-LEAP'!R24</f>
        <v>2.5172802651031421</v>
      </c>
      <c r="N55" s="110">
        <f>M55*'[1]Industry-LEAP'!T24/'[1]Industry-LEAP'!S24</f>
        <v>2.6052270299997695</v>
      </c>
      <c r="O55" s="110">
        <f>N55*'[1]Industry-LEAP'!U24/'[1]Industry-LEAP'!T24</f>
        <v>2.6874393837275319</v>
      </c>
      <c r="P55" s="110">
        <f>O55*'[1]Industry-LEAP'!V24/'[1]Industry-LEAP'!U24</f>
        <v>2.7811632165539755</v>
      </c>
      <c r="Q55" s="110">
        <f>P55*'[1]Industry-LEAP'!W24/'[1]Industry-LEAP'!V24</f>
        <v>2.8749035057958112</v>
      </c>
      <c r="R55" s="110">
        <f>Q55*(1+'[1]LINEA BASE'!$BF$9)</f>
        <v>2.9385145687325616</v>
      </c>
      <c r="S55" s="110">
        <f>R55*(1+'[1]LINEA BASE'!$BF$9)</f>
        <v>3.0035331110228922</v>
      </c>
      <c r="T55" s="110">
        <f>S55*(1+'[1]LINEA BASE'!$BF$9)</f>
        <v>3.0699902750190811</v>
      </c>
      <c r="U55" s="110">
        <f>T55*(1+'[1]LINEA BASE'!$BF$9)</f>
        <v>3.1379178921393613</v>
      </c>
      <c r="V55" s="110">
        <f>U55*(1+'[1]LINEA BASE'!$BF$9)</f>
        <v>3.2073484981144227</v>
      </c>
      <c r="W55" s="110">
        <f>V55*(1+'[1]LINEA BASE'!$BF$9)</f>
        <v>3.2783153485712595</v>
      </c>
      <c r="X55" s="110">
        <f>W55*(1+'[1]LINEA BASE'!$BF$9)</f>
        <v>3.3508524349618356</v>
      </c>
      <c r="Y55" s="110">
        <f>X55*(1+'[1]LINEA BASE'!$BF$9)</f>
        <v>3.4249945008441882</v>
      </c>
      <c r="Z55" s="110">
        <f>Y55*(1+'[1]LINEA BASE'!$BF$9)</f>
        <v>3.5007770585237772</v>
      </c>
      <c r="AA55" s="110">
        <f>Z55*(1+'[1]LINEA BASE'!$BF$9)</f>
        <v>3.5782364060630414</v>
      </c>
      <c r="AB55" s="110">
        <f>AA55*(1+'[1]LINEA BASE'!$BF$9)</f>
        <v>3.6574096446673194</v>
      </c>
      <c r="AC55" s="110">
        <f>AB55*(1+'[1]LINEA BASE'!$BF$9)</f>
        <v>3.738334696455452</v>
      </c>
      <c r="AD55" s="110">
        <f>AC55*(1+'[1]LINEA BASE'!$BF$9)</f>
        <v>3.8210503226235861</v>
      </c>
      <c r="AE55" s="110">
        <f>AD55*(1+'[1]LINEA BASE'!$BF$9)</f>
        <v>3.905596142010876</v>
      </c>
      <c r="AF55" s="110">
        <f>AE55*(1+'[1]LINEA BASE'!$BF$9)</f>
        <v>3.9920126500759743</v>
      </c>
      <c r="AG55" s="110">
        <f>AF55*(1+'[1]LINEA BASE'!$BF$9)</f>
        <v>4.0803412382934052</v>
      </c>
      <c r="AH55" s="110">
        <f>AG55*(1+'[1]LINEA BASE'!$BF$9)</f>
        <v>4.1706242139791057</v>
      </c>
      <c r="AI55" s="110">
        <f>AH55*(1+'[1]LINEA BASE'!$BF$9)</f>
        <v>4.2629048205546374</v>
      </c>
      <c r="AJ55" s="110">
        <f>AI55*(1+'[1]LINEA BASE'!$BF$9)</f>
        <v>4.3572272582597646</v>
      </c>
      <c r="AK55" s="110">
        <f>AJ55*(1+'[1]LINEA BASE'!$BF$9)</f>
        <v>4.4536367053233317</v>
      </c>
    </row>
    <row r="56" spans="1:37">
      <c r="A56" s="112" t="s">
        <v>393</v>
      </c>
      <c r="B56" s="110">
        <f>[1]CO2!$AA$95/10^3</f>
        <v>5.792557967063533E-2</v>
      </c>
      <c r="C56" s="110">
        <f>B56*'[1]Industry-LEAP'!I12/'[1]Industry-LEAP'!H12</f>
        <v>5.9863300431982569E-2</v>
      </c>
      <c r="D56" s="110">
        <f>C56*'[1]Industry-LEAP'!J12/'[1]Industry-LEAP'!I12</f>
        <v>6.1865842972789721E-2</v>
      </c>
      <c r="E56" s="110">
        <f>D56*'[1]Industry-LEAP'!K12/'[1]Industry-LEAP'!J12</f>
        <v>6.393538913362494E-2</v>
      </c>
      <c r="F56" s="110">
        <f>E56*'[1]Industry-LEAP'!L12/'[1]Industry-LEAP'!K12</f>
        <v>6.6074155946033261E-2</v>
      </c>
      <c r="G56" s="110">
        <f>F56*'[1]Industry-LEAP'!M12/'[1]Industry-LEAP'!L12</f>
        <v>6.8284466014490453E-2</v>
      </c>
      <c r="H56" s="110">
        <f>G56*'[1]Industry-LEAP'!N12/'[1]Industry-LEAP'!M12</f>
        <v>7.0568729920914536E-2</v>
      </c>
      <c r="I56" s="110">
        <f>H56*'[1]Industry-LEAP'!O12/'[1]Industry-LEAP'!N12</f>
        <v>7.2929393438200457E-2</v>
      </c>
      <c r="J56" s="110">
        <f>I56*'[1]Industry-LEAP'!P12/'[1]Industry-LEAP'!O12</f>
        <v>7.5369025507662307E-2</v>
      </c>
      <c r="K56" s="110">
        <f>J56*'[1]Industry-LEAP'!Q12/'[1]Industry-LEAP'!P12</f>
        <v>7.7890265452567997E-2</v>
      </c>
      <c r="L56" s="110">
        <f>K56*'[1]Industry-LEAP'!R12/'[1]Industry-LEAP'!Q12</f>
        <v>8.0495858169116155E-2</v>
      </c>
      <c r="M56" s="110">
        <f>L56*'[1]Industry-LEAP'!S12/'[1]Industry-LEAP'!R12</f>
        <v>8.3188601339970761E-2</v>
      </c>
      <c r="N56" s="110">
        <f>M56*'[1]Industry-LEAP'!T12/'[1]Industry-LEAP'!S12</f>
        <v>8.5971433411703435E-2</v>
      </c>
      <c r="O56" s="110">
        <f>N56*'[1]Industry-LEAP'!U12/'[1]Industry-LEAP'!T12</f>
        <v>8.8847345617351137E-2</v>
      </c>
      <c r="P56" s="110">
        <f>O56*'[1]Industry-LEAP'!V12/'[1]Industry-LEAP'!U12</f>
        <v>9.1819469953858479E-2</v>
      </c>
      <c r="Q56" s="110">
        <f>P56*'[1]Industry-LEAP'!W12/'[1]Industry-LEAP'!V12</f>
        <v>9.4891026395612282E-2</v>
      </c>
      <c r="R56" s="110">
        <f>Q56*(1+'[1]LINEA BASE'!$BF$9)</f>
        <v>9.6990616534904012E-2</v>
      </c>
      <c r="S56" s="110">
        <f>R56*(1+'[1]LINEA BASE'!$BF$9)</f>
        <v>9.9136662897934255E-2</v>
      </c>
      <c r="T56" s="110">
        <f>S56*(1+'[1]LINEA BASE'!$BF$9)</f>
        <v>0.10133019339042787</v>
      </c>
      <c r="U56" s="110">
        <f>T56*(1+'[1]LINEA BASE'!$BF$9)</f>
        <v>0.10357225866189072</v>
      </c>
      <c r="V56" s="110">
        <f>U56*(1+'[1]LINEA BASE'!$BF$9)</f>
        <v>0.10586393260884609</v>
      </c>
      <c r="W56" s="110">
        <f>V56*(1+'[1]LINEA BASE'!$BF$9)</f>
        <v>0.10820631288920583</v>
      </c>
      <c r="X56" s="110">
        <f>W56*(1+'[1]LINEA BASE'!$BF$9)</f>
        <v>0.11060052144802271</v>
      </c>
      <c r="Y56" s="110">
        <f>X56*(1+'[1]LINEA BASE'!$BF$9)</f>
        <v>0.11304770505487566</v>
      </c>
      <c r="Z56" s="110">
        <f>Y56*(1+'[1]LINEA BASE'!$BF$9)</f>
        <v>0.11554903585314545</v>
      </c>
      <c r="AA56" s="110">
        <f>Z56*(1+'[1]LINEA BASE'!$BF$9)</f>
        <v>0.11810571192144383</v>
      </c>
      <c r="AB56" s="110">
        <f>AA56*(1+'[1]LINEA BASE'!$BF$9)</f>
        <v>0.12071895784746492</v>
      </c>
      <c r="AC56" s="110">
        <f>AB56*(1+'[1]LINEA BASE'!$BF$9)</f>
        <v>0.12339002531453398</v>
      </c>
      <c r="AD56" s="110">
        <f>AC56*(1+'[1]LINEA BASE'!$BF$9)</f>
        <v>0.12612019370113425</v>
      </c>
      <c r="AE56" s="110">
        <f>AD56*(1+'[1]LINEA BASE'!$BF$9)</f>
        <v>0.12891077069369916</v>
      </c>
      <c r="AF56" s="110">
        <f>AE56*(1+'[1]LINEA BASE'!$BF$9)</f>
        <v>0.13176309291296334</v>
      </c>
      <c r="AG56" s="110">
        <f>AF56*(1+'[1]LINEA BASE'!$BF$9)</f>
        <v>0.13467852655417253</v>
      </c>
      <c r="AH56" s="110">
        <f>AG56*(1+'[1]LINEA BASE'!$BF$9)</f>
        <v>0.13765846804145901</v>
      </c>
      <c r="AI56" s="110">
        <f>AH56*(1+'[1]LINEA BASE'!$BF$9)</f>
        <v>0.14070434469669579</v>
      </c>
      <c r="AJ56" s="110">
        <f>AI56*(1+'[1]LINEA BASE'!$BF$9)</f>
        <v>0.14381761542315036</v>
      </c>
      <c r="AK56" s="110">
        <f>AJ56*(1+'[1]LINEA BASE'!$BF$9)</f>
        <v>0.14699977140426493</v>
      </c>
    </row>
    <row r="57" spans="1:37">
      <c r="A57" s="112" t="s">
        <v>394</v>
      </c>
      <c r="B57" s="110">
        <f>[1]SF6!$AA$90/10^3</f>
        <v>0.19524631676604928</v>
      </c>
      <c r="C57" s="110">
        <f>'[1]Industry-LEAP'!I21/'[1]Industry-LEAP'!H21</f>
        <v>1.033452074773769</v>
      </c>
      <c r="D57" s="110">
        <f>'[1]Industry-LEAP'!J21/'[1]Industry-LEAP'!I21</f>
        <v>1.0334519822407269</v>
      </c>
      <c r="E57" s="110">
        <f>'[1]Industry-LEAP'!K21/'[1]Industry-LEAP'!J21</f>
        <v>1.0334520022489551</v>
      </c>
      <c r="F57" s="110">
        <f>'[1]Industry-LEAP'!L21/'[1]Industry-LEAP'!K21</f>
        <v>1.0334520448448354</v>
      </c>
      <c r="G57" s="110">
        <f>'[1]Industry-LEAP'!M21/'[1]Industry-LEAP'!L21</f>
        <v>1.0334519967612539</v>
      </c>
      <c r="H57" s="110">
        <f>'[1]Industry-LEAP'!N21/'[1]Industry-LEAP'!M21</f>
        <v>1.0334520564817526</v>
      </c>
      <c r="I57" s="110">
        <f>'[1]Industry-LEAP'!O21/'[1]Industry-LEAP'!N21</f>
        <v>1.033451970947691</v>
      </c>
      <c r="J57" s="110">
        <f>'[1]Industry-LEAP'!P21/'[1]Industry-LEAP'!O21</f>
        <v>1.0334520470380473</v>
      </c>
      <c r="K57" s="110">
        <f>'[1]Industry-LEAP'!Q21/'[1]Industry-LEAP'!P21</f>
        <v>1.0334520278137806</v>
      </c>
      <c r="L57" s="110">
        <f>'[1]Industry-LEAP'!R21/'[1]Industry-LEAP'!Q21</f>
        <v>1.0334520071013098</v>
      </c>
      <c r="M57" s="110">
        <f>'[1]Industry-LEAP'!S21/'[1]Industry-LEAP'!R21</f>
        <v>1.0334520277907135</v>
      </c>
      <c r="N57" s="110">
        <f>'[1]Industry-LEAP'!T21/'[1]Industry-LEAP'!S21</f>
        <v>1.0334520348896337</v>
      </c>
      <c r="O57" s="110">
        <f>'[1]Industry-LEAP'!U21/'[1]Industry-LEAP'!T21</f>
        <v>1.0334519976382601</v>
      </c>
      <c r="P57" s="110">
        <f>'[1]Industry-LEAP'!V21/'[1]Industry-LEAP'!U21</f>
        <v>1.0334520060193582</v>
      </c>
      <c r="Q57" s="110">
        <f>'[1]Industry-LEAP'!W21/'[1]Industry-LEAP'!V21</f>
        <v>1.0334520009096875</v>
      </c>
      <c r="R57" s="110">
        <f>Q57*(1+'[1]LINEA BASE'!$BF$9)</f>
        <v>1.0563185006511384</v>
      </c>
      <c r="S57" s="110">
        <f>R57*(1+'[1]LINEA BASE'!$BF$9)</f>
        <v>1.0796909521058431</v>
      </c>
      <c r="T57" s="110">
        <f>S57*(1+'[1]LINEA BASE'!$BF$9)</f>
        <v>1.103580550128241</v>
      </c>
      <c r="U57" s="110">
        <f>T57*(1+'[1]LINEA BASE'!$BF$9)</f>
        <v>1.1279987372738123</v>
      </c>
      <c r="V57" s="110">
        <f>U57*(1+'[1]LINEA BASE'!$BF$9)</f>
        <v>1.1529572092797926</v>
      </c>
      <c r="W57" s="110">
        <f>V57*(1+'[1]LINEA BASE'!$BF$9)</f>
        <v>1.1784679206671562</v>
      </c>
      <c r="X57" s="110">
        <f>W57*(1+'[1]LINEA BASE'!$BF$9)</f>
        <v>1.2045430904665504</v>
      </c>
      <c r="Y57" s="110">
        <f>X57*(1+'[1]LINEA BASE'!$BF$9)</f>
        <v>1.2311952080709239</v>
      </c>
      <c r="Z57" s="110">
        <f>Y57*(1+'[1]LINEA BASE'!$BF$9)</f>
        <v>1.2584370392176516</v>
      </c>
      <c r="AA57" s="110">
        <f>Z57*(1+'[1]LINEA BASE'!$BF$9)</f>
        <v>1.286281632103023</v>
      </c>
      <c r="AB57" s="110">
        <f>AA57*(1+'[1]LINEA BASE'!$BF$9)</f>
        <v>1.3147423236320217</v>
      </c>
      <c r="AC57" s="110">
        <f>AB57*(1+'[1]LINEA BASE'!$BF$9)</f>
        <v>1.3438327458063879</v>
      </c>
      <c r="AD57" s="110">
        <f>AC57*(1+'[1]LINEA BASE'!$BF$9)</f>
        <v>1.373566832254028</v>
      </c>
      <c r="AE57" s="110">
        <f>AD57*(1+'[1]LINEA BASE'!$BF$9)</f>
        <v>1.4039588249028934</v>
      </c>
      <c r="AF57" s="110">
        <f>AE57*(1+'[1]LINEA BASE'!$BF$9)</f>
        <v>1.4350232808025296</v>
      </c>
      <c r="AG57" s="110">
        <f>AF57*(1+'[1]LINEA BASE'!$BF$9)</f>
        <v>1.4667750790965608</v>
      </c>
      <c r="AH57" s="110">
        <f>AG57*(1+'[1]LINEA BASE'!$BF$9)</f>
        <v>1.4992294281494487</v>
      </c>
      <c r="AI57" s="110">
        <f>AH57*(1+'[1]LINEA BASE'!$BF$9)</f>
        <v>1.5324018728309419</v>
      </c>
      <c r="AJ57" s="110">
        <f>AI57*(1+'[1]LINEA BASE'!$BF$9)</f>
        <v>1.5663083019617032</v>
      </c>
      <c r="AK57" s="110">
        <f>AJ57*(1+'[1]LINEA BASE'!$BF$9)</f>
        <v>1.6009649559236803</v>
      </c>
    </row>
    <row r="58" spans="1:37">
      <c r="A58" s="112"/>
      <c r="B58" s="110"/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</row>
    <row r="59" spans="1:37">
      <c r="A59" s="112"/>
      <c r="B59" s="110"/>
      <c r="C59" s="110"/>
      <c r="D59" s="110"/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</row>
    <row r="60" spans="1:37">
      <c r="A60" s="112"/>
      <c r="B60" s="110"/>
      <c r="C60" s="110"/>
      <c r="D60" s="110"/>
      <c r="E60" s="110"/>
      <c r="F60" s="110"/>
      <c r="G60" s="110"/>
      <c r="H60" s="110"/>
      <c r="I60" s="110"/>
      <c r="J60" s="110"/>
      <c r="K60" s="110"/>
      <c r="L60" s="110"/>
      <c r="M60" s="110"/>
      <c r="N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</row>
    <row r="61" spans="1:37">
      <c r="A61" s="112"/>
      <c r="B61" s="110"/>
      <c r="C61" s="110"/>
      <c r="D61" s="110"/>
      <c r="E61" s="110"/>
      <c r="F61" s="110"/>
      <c r="G61" s="110"/>
      <c r="H61" s="110"/>
      <c r="I61" s="110"/>
      <c r="J61" s="110"/>
      <c r="K61" s="110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</row>
    <row r="62" spans="1:37">
      <c r="A62" s="112"/>
      <c r="B62" s="110"/>
      <c r="C62" s="110"/>
      <c r="D62" s="110"/>
      <c r="E62" s="110"/>
      <c r="F62" s="110"/>
      <c r="G62" s="110"/>
      <c r="H62" s="110"/>
      <c r="I62" s="110"/>
      <c r="J62" s="110"/>
      <c r="K62" s="110"/>
      <c r="L62" s="110"/>
      <c r="M62" s="110"/>
      <c r="N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</row>
    <row r="63" spans="1:37">
      <c r="A63" s="111"/>
      <c r="B63" s="110"/>
      <c r="C63" s="110"/>
      <c r="D63" s="110"/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</row>
    <row r="64" spans="1:37">
      <c r="A64" s="225"/>
      <c r="B64" s="116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116"/>
    </row>
    <row r="65" spans="2:2">
      <c r="B65" s="22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"/>
  <sheetViews>
    <sheetView topLeftCell="A2" workbookViewId="0">
      <selection activeCell="G16" sqref="G16"/>
    </sheetView>
  </sheetViews>
  <sheetFormatPr defaultRowHeight="15"/>
  <cols>
    <col min="1" max="1" width="20.42578125" customWidth="1"/>
  </cols>
  <sheetData>
    <row r="1" spans="1:47">
      <c r="A1" s="91" t="s">
        <v>289</v>
      </c>
      <c r="B1" s="92"/>
      <c r="C1" s="92"/>
      <c r="D1" s="92"/>
      <c r="E1" s="92"/>
    </row>
    <row r="2" spans="1:47">
      <c r="A2" s="93" t="s">
        <v>290</v>
      </c>
      <c r="B2" s="93">
        <v>2020</v>
      </c>
      <c r="C2" s="93">
        <v>2025</v>
      </c>
      <c r="D2" s="93">
        <v>2030</v>
      </c>
      <c r="E2" s="93">
        <v>2050</v>
      </c>
      <c r="F2" t="s">
        <v>291</v>
      </c>
    </row>
    <row r="3" spans="1:47">
      <c r="A3" t="s">
        <v>292</v>
      </c>
      <c r="B3">
        <f>INDEX('Chemicals Baselines'!$C$11:$G$28,MATCH('Country Selector'!$B$1,'Chemicals Baselines'!$B$11:$B$28,0),MATCH('Process Emissions Multipliers'!B2,'Chemicals Baselines'!$C$9:$G$9,0))</f>
        <v>43.653314024809944</v>
      </c>
      <c r="C3">
        <f>INDEX('Chemicals Baselines'!$C$11:$G$28,MATCH('Country Selector'!$B$1,'Chemicals Baselines'!$B$11:$B$28,0),MATCH('Process Emissions Multipliers'!C2,'Chemicals Baselines'!$C$9:$G$9,0))</f>
        <v>53.832627850456973</v>
      </c>
      <c r="D3">
        <f>INDEX('Chemicals Baselines'!$C$11:$G$28,MATCH('Country Selector'!$B$1,'Chemicals Baselines'!$B$11:$B$28,0),MATCH('Process Emissions Multipliers'!D2,'Chemicals Baselines'!$C$9:$G$9,0))</f>
        <v>60.740686259325578</v>
      </c>
    </row>
    <row r="4" spans="1:47">
      <c r="A4" t="s">
        <v>293</v>
      </c>
      <c r="B4" s="207">
        <f>'BAU Process Emissions'!G18*'Cross-Page Data'!$D$13/N2O_to_CO2e+'BAU Process Emissions'!G19+'BAU Process Emissions'!G21*'Cross-Page Data'!$D$12/CH4_to_CO2e</f>
        <v>15.953699774293622</v>
      </c>
      <c r="C4" s="207">
        <f>'BAU Process Emissions'!L18*'Cross-Page Data'!$D$13/N2O_to_CO2e+'BAU Process Emissions'!L19+'BAU Process Emissions'!L21*'Cross-Page Data'!$D$12/CH4_to_CO2e</f>
        <v>18.806715519408076</v>
      </c>
      <c r="D4" s="207">
        <f>'BAU Process Emissions'!Q18*'Cross-Page Data'!$D$13/N2O_to_CO2e+'BAU Process Emissions'!Q19+'BAU Process Emissions'!Q21*'Cross-Page Data'!$D$12/CH4_to_CO2e</f>
        <v>22.169938513310488</v>
      </c>
      <c r="E4" s="207">
        <f>'BAU Process Emissions'!AK18*'Cross-Page Data'!$D$13/N2O_to_CO2e+'BAU Process Emissions'!AK19+'BAU Process Emissions'!AK21*'Cross-Page Data'!$D$12/CH4_to_CO2e</f>
        <v>34.344405549120957</v>
      </c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</row>
    <row r="6" spans="1:47">
      <c r="A6" s="93" t="s">
        <v>294</v>
      </c>
      <c r="B6" s="93">
        <v>2020</v>
      </c>
      <c r="C6" s="93">
        <v>2025</v>
      </c>
      <c r="D6" s="93">
        <v>2030</v>
      </c>
      <c r="E6" s="93">
        <v>2050</v>
      </c>
      <c r="F6" t="s">
        <v>295</v>
      </c>
    </row>
    <row r="7" spans="1:47">
      <c r="A7" t="s">
        <v>292</v>
      </c>
      <c r="B7">
        <f>INDEX('Other Baselines'!$C$11:$G$28,MATCH('Country Selector'!$B$1,'Other Baselines'!$B$11:$B$28,0),MATCH('Process Emissions Multipliers'!B6,'Other Baselines'!$C$9:$G$9,0))</f>
        <v>1.0180205589843891</v>
      </c>
      <c r="C7">
        <f>INDEX('Other Baselines'!$C$11:$G$28,MATCH('Country Selector'!$B$1,'Other Baselines'!$B$11:$B$28,0),MATCH('Process Emissions Multipliers'!C6,'Other Baselines'!$C$9:$G$9,0))</f>
        <v>1.1549943712254358</v>
      </c>
      <c r="D7">
        <f>INDEX('Other Baselines'!$C$11:$G$28,MATCH('Country Selector'!$B$1,'Other Baselines'!$B$11:$B$28,0),MATCH('Process Emissions Multipliers'!D6,'Other Baselines'!$C$9:$G$9,0))</f>
        <v>1.3070699364718279</v>
      </c>
    </row>
    <row r="8" spans="1:47">
      <c r="A8" t="s">
        <v>293</v>
      </c>
      <c r="B8">
        <f>'BAU Process Emissions'!G53</f>
        <v>1.0334519967612539</v>
      </c>
      <c r="C8" s="212">
        <f>'BAU Process Emissions'!L53</f>
        <v>1.0334520071013098</v>
      </c>
      <c r="D8" s="212">
        <f>'BAU Process Emissions'!Q53</f>
        <v>1.0334520009096875</v>
      </c>
      <c r="E8" s="212">
        <f>'BAU Process Emissions'!AK53</f>
        <v>1.6009649559236803</v>
      </c>
      <c r="F8" s="211"/>
    </row>
    <row r="9" spans="1:47">
      <c r="G9" s="210" t="s">
        <v>365</v>
      </c>
      <c r="H9" s="210"/>
      <c r="I9" s="210"/>
      <c r="J9" s="210"/>
      <c r="K9" s="210"/>
      <c r="L9" s="95"/>
    </row>
    <row r="10" spans="1:47">
      <c r="A10" s="93" t="s">
        <v>296</v>
      </c>
      <c r="B10" s="93">
        <v>2020</v>
      </c>
      <c r="C10" s="93">
        <v>2025</v>
      </c>
      <c r="D10" s="93">
        <v>2030</v>
      </c>
      <c r="E10" s="93">
        <v>2050</v>
      </c>
      <c r="G10" s="210" t="s">
        <v>366</v>
      </c>
      <c r="H10" s="210"/>
      <c r="I10" s="210"/>
      <c r="J10" s="210"/>
      <c r="K10" s="210"/>
      <c r="L10" s="95"/>
    </row>
    <row r="11" spans="1:47">
      <c r="A11" t="s">
        <v>292</v>
      </c>
      <c r="B11">
        <f>INDEX('Coal Baselines'!$C$11:$G$28,MATCH('Country Selector'!$B$1,'Coal Baselines'!$B$11:$B$28,0),MATCH('Process Emissions Multipliers'!B10,'Coal Baselines'!$C$9:$G$9,0))</f>
        <v>1.5987830544171981</v>
      </c>
      <c r="C11">
        <f>INDEX('Coal Baselines'!$C$11:$G$28,MATCH('Country Selector'!$B$1,'Coal Baselines'!$B$11:$B$28,0),MATCH('Process Emissions Multipliers'!C10,'Coal Baselines'!$C$9:$G$9,0))</f>
        <v>1.6497306176080344</v>
      </c>
      <c r="D11">
        <f>INDEX('Coal Baselines'!$C$11:$G$28,MATCH('Country Selector'!$B$1,'Coal Baselines'!$B$11:$B$28,0),MATCH('Process Emissions Multipliers'!D10,'Coal Baselines'!$C$9:$G$9,0))</f>
        <v>1.7722473767098077</v>
      </c>
    </row>
    <row r="12" spans="1:47">
      <c r="A12" t="s">
        <v>293</v>
      </c>
      <c r="B12">
        <f>'BAU Process Emissions'!G28*'Cross-Page Data'!$D$12/CH4_to_CO2e</f>
        <v>8.2973274646331596</v>
      </c>
      <c r="C12" s="212">
        <f>'BAU Process Emissions'!L28*'Cross-Page Data'!$D$12/CH4_to_CO2e</f>
        <v>9.902321156638175</v>
      </c>
      <c r="D12" s="212">
        <f>'BAU Process Emissions'!Q28*'Cross-Page Data'!$D$12/CH4_to_CO2e</f>
        <v>11.817776833222668</v>
      </c>
      <c r="E12" s="212">
        <f>'BAU Process Emissions'!AK28*'Cross-Page Data'!$D$12/CH4_to_CO2e</f>
        <v>23.973469606838655</v>
      </c>
      <c r="F12" s="211"/>
      <c r="G12" s="210" t="s">
        <v>367</v>
      </c>
      <c r="H12" s="210"/>
      <c r="I12" s="210"/>
      <c r="J12" s="210"/>
      <c r="K12" s="210"/>
      <c r="L12" s="210"/>
    </row>
    <row r="13" spans="1:47">
      <c r="G13" s="210" t="s">
        <v>368</v>
      </c>
      <c r="H13" s="210"/>
      <c r="I13" s="210"/>
      <c r="J13" s="210"/>
      <c r="K13" s="210"/>
      <c r="L13" s="210"/>
    </row>
    <row r="14" spans="1:47">
      <c r="A14" s="93" t="s">
        <v>231</v>
      </c>
      <c r="B14" s="93">
        <v>2020</v>
      </c>
      <c r="C14" s="93">
        <v>2025</v>
      </c>
      <c r="D14" s="93">
        <v>2030</v>
      </c>
      <c r="E14" s="93">
        <v>2050</v>
      </c>
    </row>
    <row r="15" spans="1:47">
      <c r="A15" t="s">
        <v>292</v>
      </c>
      <c r="B15">
        <f>INDEX('Waste Baselines'!$C$11:$G$28,MATCH('Country Selector'!$B$1,'Waste Baselines'!$B$11:$B$28,0),MATCH('Process Emissions Multipliers'!B14,'Waste Baselines'!$C$9:$G$9,0))</f>
        <v>116.03685246357301</v>
      </c>
      <c r="C15">
        <f>INDEX('Waste Baselines'!$C$11:$G$28,MATCH('Country Selector'!$B$1,'Waste Baselines'!$B$11:$B$28,0),MATCH('Process Emissions Multipliers'!C14,'Waste Baselines'!$C$9:$G$9,0))</f>
        <v>121.19861461671427</v>
      </c>
      <c r="D15">
        <f>INDEX('Waste Baselines'!$C$11:$G$28,MATCH('Country Selector'!$B$1,'Waste Baselines'!$B$11:$B$28,0),MATCH('Process Emissions Multipliers'!D14,'Waste Baselines'!$C$9:$G$9,0))</f>
        <v>125.82828344201616</v>
      </c>
      <c r="G15" s="210" t="s">
        <v>395</v>
      </c>
      <c r="H15" s="210"/>
      <c r="I15" s="210"/>
      <c r="J15" s="210"/>
      <c r="K15" s="210"/>
      <c r="L15" s="210"/>
    </row>
    <row r="16" spans="1:47">
      <c r="A16" t="s">
        <v>293</v>
      </c>
      <c r="B16">
        <f>'BAU Process Emissions'!G33*'Cross-Page Data'!$D$12/CH4_to_CO2e+'BAU Process Emissions'!G32*'Cross-Page Data'!$D$13/N2O_to_CO2e</f>
        <v>44.224102565867192</v>
      </c>
      <c r="C16" s="212">
        <f>'BAU Process Emissions'!L33*'Cross-Page Data'!$D$12/CH4_to_CO2e+'BAU Process Emissions'!L32*'Cross-Page Data'!$D$13/N2O_to_CO2e</f>
        <v>47.908937869804063</v>
      </c>
      <c r="D16" s="212">
        <f>'BAU Process Emissions'!Q33*'Cross-Page Data'!$D$12/CH4_to_CO2e+'BAU Process Emissions'!Q32*'Cross-Page Data'!$D$13/N2O_to_CO2e</f>
        <v>51.898762474567661</v>
      </c>
      <c r="E16" s="212">
        <f>'BAU Process Emissions'!AK33*'Cross-Page Data'!$D$12/CH4_to_CO2e+'BAU Process Emissions'!AK32*'Cross-Page Data'!$D$13/N2O_to_CO2e</f>
        <v>71.468726935848892</v>
      </c>
      <c r="F16" s="211"/>
      <c r="G16" s="210" t="s">
        <v>371</v>
      </c>
      <c r="H16" s="210"/>
      <c r="I16" s="210"/>
      <c r="J16" s="210"/>
      <c r="K16" s="210"/>
      <c r="L16" s="210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  <c r="Y16" s="211"/>
      <c r="Z16" s="211"/>
      <c r="AA16" s="211"/>
      <c r="AB16" s="211"/>
      <c r="AC16" s="211"/>
    </row>
    <row r="17" spans="1:25">
      <c r="I17" s="211"/>
      <c r="J17" s="211"/>
      <c r="K17" s="211"/>
      <c r="L17" s="211"/>
      <c r="M17" s="211"/>
      <c r="N17" s="211"/>
      <c r="O17" s="211"/>
      <c r="P17" s="211"/>
      <c r="Q17" s="211"/>
      <c r="S17" s="211"/>
      <c r="T17" s="211"/>
      <c r="U17" s="211"/>
      <c r="V17" s="211"/>
      <c r="W17" s="211"/>
      <c r="X17" s="211"/>
      <c r="Y17" s="211"/>
    </row>
    <row r="18" spans="1:25">
      <c r="A18" s="93" t="s">
        <v>297</v>
      </c>
      <c r="B18" s="93">
        <v>2020</v>
      </c>
      <c r="C18" s="93">
        <v>2025</v>
      </c>
      <c r="D18" s="93">
        <v>2030</v>
      </c>
      <c r="E18" s="93">
        <v>2050</v>
      </c>
    </row>
    <row r="19" spans="1:25">
      <c r="A19" t="s">
        <v>292</v>
      </c>
      <c r="B19">
        <f>INDEX('NGPS Baselines'!$C$11:$G$28,MATCH('Country Selector'!$B$1,'NGPS Baselines'!$B$11:$B$28,0),MATCH('Process Emissions Multipliers'!B18,'NGPS Baselines'!$C$9:$G$9,0))</f>
        <v>25.423023567709336</v>
      </c>
      <c r="C19">
        <f>INDEX('NGPS Baselines'!$C$11:$G$28,MATCH('Country Selector'!$B$1,'NGPS Baselines'!$B$11:$B$28,0),MATCH('Process Emissions Multipliers'!C18,'NGPS Baselines'!$C$9:$G$9,0))</f>
        <v>27.102703440074265</v>
      </c>
      <c r="D19">
        <f>INDEX('NGPS Baselines'!$C$11:$G$28,MATCH('Country Selector'!$B$1,'NGPS Baselines'!$B$11:$B$28,0),MATCH('Process Emissions Multipliers'!D18,'NGPS Baselines'!$C$9:$G$9,0))</f>
        <v>30.840438690726007</v>
      </c>
    </row>
    <row r="20" spans="1:25">
      <c r="A20" t="s">
        <v>293</v>
      </c>
      <c r="B20">
        <f>'BAU Process Emissions'!G8*'Cross-Page Data'!$D$12/CH4_to_CO2e</f>
        <v>24.705628342125298</v>
      </c>
      <c r="C20" s="212">
        <f>'BAU Process Emissions'!L8*'Cross-Page Data'!$D$12/CH4_to_CO2e</f>
        <v>27.839584035904728</v>
      </c>
      <c r="D20" s="212">
        <f>'BAU Process Emissions'!Q8*'Cross-Page Data'!$D$12/CH4_to_CO2e</f>
        <v>33.313611520171406</v>
      </c>
      <c r="E20" s="212">
        <f>'BAU Process Emissions'!AK8*'Cross-Page Data'!$D$12/CH4_to_CO2e</f>
        <v>75.746575158372906</v>
      </c>
      <c r="F20" s="211"/>
      <c r="G20" s="211"/>
      <c r="H20" s="211"/>
      <c r="I20" s="211"/>
      <c r="J20" s="211"/>
      <c r="K20" s="211"/>
      <c r="L20" s="211"/>
      <c r="M20" s="211"/>
      <c r="N20" s="211"/>
      <c r="O20" s="211"/>
      <c r="P20" s="211"/>
      <c r="Q20" s="211"/>
      <c r="R20" s="211"/>
    </row>
    <row r="22" spans="1:25" s="211" customFormat="1">
      <c r="A22" s="93" t="s">
        <v>283</v>
      </c>
      <c r="B22" s="93">
        <v>2020</v>
      </c>
      <c r="C22" s="93">
        <v>2025</v>
      </c>
      <c r="D22" s="93">
        <v>2030</v>
      </c>
      <c r="E22" s="93">
        <v>2050</v>
      </c>
    </row>
    <row r="23" spans="1:25" s="211" customFormat="1">
      <c r="A23" s="211" t="s">
        <v>292</v>
      </c>
      <c r="B23" s="211">
        <f>INDEX('Rice Baselines'!$C$11:$G$28,MATCH('Country Selector'!$B$1,'Rice Baselines'!$B$11:$B$28,0),MATCH('Process Emissions Multipliers'!B22,'Rice Baselines'!$C$9:$G$9,0))</f>
        <v>1.4571338903890274</v>
      </c>
      <c r="C23" s="211">
        <f>INDEX('Rice Baselines'!$C$11:$G$28,MATCH('Country Selector'!$B$1,'Rice Baselines'!$B$11:$B$28,0),MATCH('Process Emissions Multipliers'!C22,'Rice Baselines'!$C$9:$G$9,0))</f>
        <v>1.4983683886437662</v>
      </c>
      <c r="D23" s="211">
        <f>INDEX('Rice Baselines'!$C$11:$G$28,MATCH('Country Selector'!$B$1,'Rice Baselines'!$B$11:$B$28,0),MATCH('Process Emissions Multipliers'!D22,'Rice Baselines'!$C$9:$G$9,0))</f>
        <v>1.5151199721546245</v>
      </c>
    </row>
    <row r="24" spans="1:25" s="211" customFormat="1">
      <c r="A24" s="211" t="s">
        <v>293</v>
      </c>
      <c r="B24" s="211">
        <f>'BAU Process Emissions'!G47*'Cross-Page Data'!$D$12/CH4_to_CO2e</f>
        <v>0.16269585346281143</v>
      </c>
      <c r="C24" s="212">
        <f>'BAU Process Emissions'!L47*'Cross-Page Data'!$D$12/CH4_to_CO2e</f>
        <v>0.1808414945318951</v>
      </c>
      <c r="D24" s="212">
        <f>'BAU Process Emissions'!Q47*'Cross-Page Data'!$D$12/CH4_to_CO2e</f>
        <v>0.20204782908644034</v>
      </c>
      <c r="E24" s="212">
        <f>'BAU Process Emissions'!AK47*'Cross-Page Data'!$D$12/CH4_to_CO2e</f>
        <v>0.25499927244372056</v>
      </c>
    </row>
    <row r="25" spans="1:25" s="211" customFormat="1"/>
    <row r="26" spans="1:25" s="211" customFormat="1">
      <c r="A26" s="93" t="s">
        <v>369</v>
      </c>
      <c r="B26" s="93">
        <v>2020</v>
      </c>
      <c r="C26" s="93">
        <v>2025</v>
      </c>
      <c r="D26" s="93">
        <v>2030</v>
      </c>
      <c r="E26" s="93">
        <v>2050</v>
      </c>
    </row>
    <row r="27" spans="1:25" s="211" customFormat="1">
      <c r="A27" s="211" t="s">
        <v>292</v>
      </c>
      <c r="B27" s="211">
        <f>INDEX('Livestock Baselines'!$C$11:$G$28,MATCH('Country Selector'!$B$1,'Livestock Baselines'!$B$11:$B$28,0),MATCH('Process Emissions Multipliers'!B26,'Livestock Baselines'!$C$9:$G$9,0))</f>
        <v>55.545261688835119</v>
      </c>
      <c r="D27" s="211">
        <f>INDEX('Livestock Baselines'!$C$11:$G$28,MATCH('Country Selector'!$B$1,'Livestock Baselines'!$B$11:$B$28,0),MATCH('Process Emissions Multipliers'!D26,'Livestock Baselines'!$C$9:$G$9,0))</f>
        <v>60.416078449663601</v>
      </c>
      <c r="F27" s="211" t="s">
        <v>370</v>
      </c>
    </row>
    <row r="28" spans="1:25" s="211" customFormat="1">
      <c r="A28" s="211" t="s">
        <v>293</v>
      </c>
      <c r="B28" s="211">
        <f>SUM('BAU Process Emissions'!G44:G45)*'Cross-Page Data'!$D$12/CH4_to_CO2e+'BAU Process Emissions'!G48*'Cross-Page Data'!$D$13/N2O_to_CO2e</f>
        <v>63.536942353458585</v>
      </c>
      <c r="C28" s="212">
        <f>SUM('BAU Process Emissions'!H44:L45)*'Cross-Page Data'!$D$12/CH4_to_CO2e+'BAU Process Emissions'!L48*'Cross-Page Data'!$D$13/N2O_to_CO2e</f>
        <v>323.74347927531988</v>
      </c>
      <c r="D28" s="212">
        <f>SUM('BAU Process Emissions'!I44:Q45)*'Cross-Page Data'!$D$12/CH4_to_CO2e+'BAU Process Emissions'!Q48*'Cross-Page Data'!$D$13/N2O_to_CO2e</f>
        <v>601.72671379986502</v>
      </c>
      <c r="E28" s="212">
        <f>SUM('BAU Process Emissions'!J44:AK45)*'Cross-Page Data'!$D$12/CH4_to_CO2e+'BAU Process Emissions'!AK48*'Cross-Page Data'!$D$13/N2O_to_CO2e</f>
        <v>2118.0463946981149</v>
      </c>
    </row>
    <row r="29" spans="1:25" s="211" customFormat="1"/>
    <row r="30" spans="1:25" s="211" customFormat="1">
      <c r="A30" s="93" t="s">
        <v>281</v>
      </c>
      <c r="B30" s="93">
        <v>2020</v>
      </c>
      <c r="C30" s="93">
        <v>2025</v>
      </c>
      <c r="D30" s="93">
        <v>2030</v>
      </c>
      <c r="E30" s="93">
        <v>2050</v>
      </c>
    </row>
    <row r="31" spans="1:25" s="211" customFormat="1">
      <c r="A31" s="211" t="s">
        <v>292</v>
      </c>
      <c r="B31" s="211">
        <f>INDEX('Soil Baselines'!$C$11:$G$28,MATCH('Country Selector'!$B$1,'Soil Baselines'!$B$11:$B$28,0),MATCH('Process Emissions Multipliers'!B30,'Soil Baselines'!$C$9:$G$9,0))</f>
        <v>7.0303854730066639</v>
      </c>
      <c r="D31" s="211">
        <f>INDEX('Soil Baselines'!$C$11:$G$28,MATCH('Country Selector'!$B$1,'Soil Baselines'!$B$11:$B$28,0),MATCH('Process Emissions Multipliers'!D30,'Soil Baselines'!$C$9:$G$9,0))</f>
        <v>7.2156212784396363</v>
      </c>
    </row>
    <row r="32" spans="1:25" s="211" customFormat="1">
      <c r="A32" s="211" t="s">
        <v>293</v>
      </c>
      <c r="B32" s="211">
        <f>SUM('BAU Process Emissions'!H46:H47)*'Cross-Page Data'!$D$12/CH4_to_CO2e+SUM('BAU Process Emissions'!H49:H50)*'Cross-Page Data'!$D$13/N2O_to_CO2e</f>
        <v>39.150792434633239</v>
      </c>
      <c r="C32" s="212">
        <f>SUM('BAU Process Emissions'!I46:I47)*'Cross-Page Data'!$D$12/CH4_to_CO2e+SUM('BAU Process Emissions'!I49:I50)*'Cross-Page Data'!$D$13/N2O_to_CO2e</f>
        <v>39.979389052382174</v>
      </c>
      <c r="D32" s="212">
        <f>SUM('BAU Process Emissions'!J46:J47)*'Cross-Page Data'!$D$12/CH4_to_CO2e+SUM('BAU Process Emissions'!J49:J50)*'Cross-Page Data'!$D$13/N2O_to_CO2e</f>
        <v>40.83382560760321</v>
      </c>
      <c r="E32" s="212">
        <f>SUM('BAU Process Emissions'!K46:K47)*'Cross-Page Data'!$D$12/CH4_to_CO2e+SUM('BAU Process Emissions'!K49:K50)*'Cross-Page Data'!$D$13/N2O_to_CO2e</f>
        <v>41.715044449223882</v>
      </c>
    </row>
    <row r="33" spans="1:5" s="211" customFormat="1"/>
    <row r="34" spans="1:5">
      <c r="A34" s="91" t="s">
        <v>298</v>
      </c>
      <c r="B34" s="91"/>
      <c r="C34" s="91"/>
      <c r="D34" s="91"/>
      <c r="E34" s="91"/>
    </row>
    <row r="35" spans="1:5">
      <c r="A35" s="93" t="s">
        <v>290</v>
      </c>
      <c r="B35" s="93">
        <v>2020</v>
      </c>
      <c r="C35" s="93">
        <v>2025</v>
      </c>
      <c r="D35" s="93">
        <v>2030</v>
      </c>
      <c r="E35" s="93">
        <v>2050</v>
      </c>
    </row>
    <row r="36" spans="1:5">
      <c r="A36" t="s">
        <v>293</v>
      </c>
      <c r="B36">
        <f>B4/B3</f>
        <v>0.36546365678506076</v>
      </c>
      <c r="C36">
        <f>C4/C3</f>
        <v>0.34935533096492577</v>
      </c>
      <c r="D36">
        <f>D4/D3</f>
        <v>0.36499321753887354</v>
      </c>
      <c r="E36">
        <f>E4/D4</f>
        <v>1.5491430221378877</v>
      </c>
    </row>
    <row r="37" spans="1:5">
      <c r="E37" s="95"/>
    </row>
    <row r="38" spans="1:5">
      <c r="A38" s="93" t="s">
        <v>294</v>
      </c>
      <c r="B38" s="93">
        <v>2020</v>
      </c>
      <c r="C38" s="93">
        <v>2025</v>
      </c>
      <c r="D38" s="93">
        <v>2030</v>
      </c>
      <c r="E38" s="93">
        <v>2050</v>
      </c>
    </row>
    <row r="39" spans="1:5">
      <c r="A39" t="s">
        <v>293</v>
      </c>
      <c r="B39">
        <f>B8/B7</f>
        <v>1.0151582771493923</v>
      </c>
      <c r="C39">
        <f>C8/C7</f>
        <v>0.89476800307245574</v>
      </c>
      <c r="D39">
        <f>D8/D7</f>
        <v>0.79066312526419436</v>
      </c>
      <c r="E39" s="95">
        <f>E8/D8</f>
        <v>1.5491430221378877</v>
      </c>
    </row>
    <row r="40" spans="1:5">
      <c r="E40" s="95"/>
    </row>
    <row r="41" spans="1:5">
      <c r="A41" s="93" t="s">
        <v>296</v>
      </c>
      <c r="B41" s="93">
        <v>2020</v>
      </c>
      <c r="C41" s="93">
        <v>2025</v>
      </c>
      <c r="D41" s="93">
        <v>2030</v>
      </c>
      <c r="E41" s="93">
        <v>2050</v>
      </c>
    </row>
    <row r="42" spans="1:5">
      <c r="A42" t="s">
        <v>293</v>
      </c>
      <c r="B42">
        <f t="shared" ref="B42:D42" si="0">B12/B11</f>
        <v>5.1897769629899981</v>
      </c>
      <c r="C42">
        <f t="shared" si="0"/>
        <v>6.0023867235947153</v>
      </c>
      <c r="D42">
        <f t="shared" si="0"/>
        <v>6.6682433776048073</v>
      </c>
      <c r="E42" s="95">
        <f>E12/D12</f>
        <v>2.0285938671174897</v>
      </c>
    </row>
    <row r="43" spans="1:5">
      <c r="E43" s="95"/>
    </row>
    <row r="44" spans="1:5">
      <c r="A44" s="93" t="s">
        <v>231</v>
      </c>
      <c r="B44" s="93">
        <v>2020</v>
      </c>
      <c r="C44" s="93">
        <v>2025</v>
      </c>
      <c r="D44" s="93">
        <v>2030</v>
      </c>
      <c r="E44" s="93">
        <v>2050</v>
      </c>
    </row>
    <row r="45" spans="1:5">
      <c r="A45" t="s">
        <v>293</v>
      </c>
      <c r="B45">
        <f t="shared" ref="B45:D45" si="1">B16/B15</f>
        <v>0.38112118371833886</v>
      </c>
      <c r="C45">
        <f t="shared" si="1"/>
        <v>0.39529278466848938</v>
      </c>
      <c r="D45">
        <f t="shared" si="1"/>
        <v>0.41245704904242381</v>
      </c>
      <c r="E45" s="95">
        <f>E16/D16</f>
        <v>1.3770795974349339</v>
      </c>
    </row>
    <row r="46" spans="1:5">
      <c r="E46" s="95"/>
    </row>
    <row r="47" spans="1:5">
      <c r="A47" s="93" t="s">
        <v>297</v>
      </c>
      <c r="B47" s="93">
        <v>2020</v>
      </c>
      <c r="C47" s="93">
        <v>2025</v>
      </c>
      <c r="D47" s="93">
        <v>2030</v>
      </c>
      <c r="E47" s="93">
        <v>2050</v>
      </c>
    </row>
    <row r="48" spans="1:5">
      <c r="A48" t="s">
        <v>293</v>
      </c>
      <c r="B48">
        <f t="shared" ref="B48:D48" si="2">B20/B19</f>
        <v>0.97178167169324314</v>
      </c>
      <c r="C48">
        <f t="shared" si="2"/>
        <v>1.0271884536337768</v>
      </c>
      <c r="D48">
        <f t="shared" si="2"/>
        <v>1.0801925307952609</v>
      </c>
      <c r="E48" s="95">
        <f>E20/D20</f>
        <v>2.2737425245085876</v>
      </c>
    </row>
    <row r="50" spans="1:5" s="211" customFormat="1">
      <c r="A50" s="93" t="s">
        <v>283</v>
      </c>
      <c r="B50" s="93">
        <v>2020</v>
      </c>
      <c r="C50" s="93">
        <v>2025</v>
      </c>
      <c r="D50" s="93">
        <v>2030</v>
      </c>
      <c r="E50" s="93">
        <v>2050</v>
      </c>
    </row>
    <row r="51" spans="1:5">
      <c r="A51" t="s">
        <v>293</v>
      </c>
      <c r="B51">
        <f>B24/B23</f>
        <v>0.11165470416680426</v>
      </c>
      <c r="C51" s="211">
        <f>C24/C23</f>
        <v>0.12069227828250037</v>
      </c>
      <c r="D51" s="211">
        <f>D24/D23</f>
        <v>0.1333543434181729</v>
      </c>
      <c r="E51" s="211">
        <f>E24/D24</f>
        <v>1.2620738049832076</v>
      </c>
    </row>
    <row r="53" spans="1:5" s="211" customFormat="1">
      <c r="A53" s="93" t="s">
        <v>369</v>
      </c>
      <c r="B53" s="93">
        <v>2020</v>
      </c>
      <c r="C53" s="93">
        <v>2025</v>
      </c>
      <c r="D53" s="93">
        <v>2030</v>
      </c>
      <c r="E53" s="93">
        <v>2050</v>
      </c>
    </row>
    <row r="54" spans="1:5">
      <c r="A54" t="s">
        <v>293</v>
      </c>
      <c r="B54" s="211">
        <f>B28/B27</f>
        <v>1.143876910858624</v>
      </c>
      <c r="C54" s="211"/>
      <c r="D54" s="211">
        <f>D28/D27</f>
        <v>9.9597115410461647</v>
      </c>
      <c r="E54">
        <f>E28/D28</f>
        <v>3.5199474215176352</v>
      </c>
    </row>
    <row r="56" spans="1:5" s="211" customFormat="1">
      <c r="A56" s="93" t="s">
        <v>281</v>
      </c>
      <c r="B56" s="93">
        <v>2020</v>
      </c>
      <c r="C56" s="93">
        <v>2025</v>
      </c>
      <c r="D56" s="93">
        <v>2030</v>
      </c>
      <c r="E56" s="93">
        <v>2050</v>
      </c>
    </row>
    <row r="57" spans="1:5">
      <c r="A57" t="s">
        <v>293</v>
      </c>
      <c r="B57">
        <f>B32/B31</f>
        <v>5.5687974130228932</v>
      </c>
      <c r="C57" s="211"/>
      <c r="D57" s="211">
        <f>D32/D31</f>
        <v>5.6590865889282709</v>
      </c>
      <c r="E57">
        <f>E32/D32</f>
        <v>1.021580609421435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C11" sqref="C11"/>
    </sheetView>
  </sheetViews>
  <sheetFormatPr defaultRowHeight="15"/>
  <cols>
    <col min="1" max="1" width="27.85546875" customWidth="1"/>
    <col min="2" max="2" width="34.85546875" customWidth="1"/>
    <col min="3" max="3" width="33.140625" customWidth="1"/>
    <col min="4" max="4" width="28.2851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30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D14" sqref="D14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Selector'!$B$3&amp;ROW($A19))*10^12,0)*'Process Emissions Multipliers'!$B$42</f>
        <v>0</v>
      </c>
      <c r="M11" s="90">
        <f t="shared" ca="1" si="4"/>
        <v>11915827477.619148</v>
      </c>
      <c r="N11" s="90">
        <f t="shared" ca="1" si="1"/>
        <v>23831654955.238297</v>
      </c>
      <c r="O11" s="90">
        <f t="shared" ca="1" si="1"/>
        <v>35747482432.857445</v>
      </c>
      <c r="P11" s="90">
        <f t="shared" ca="1" si="1"/>
        <v>47663309910.476593</v>
      </c>
      <c r="Q11" s="90">
        <f t="shared" ca="1" si="1"/>
        <v>59579137388.095741</v>
      </c>
      <c r="R11" s="90">
        <f t="shared" ca="1" si="1"/>
        <v>71494964865.71489</v>
      </c>
      <c r="S11" s="90">
        <f t="shared" ca="1" si="1"/>
        <v>83410792343.33403</v>
      </c>
      <c r="T11" s="90">
        <f t="shared" ca="1" si="1"/>
        <v>95326619820.953186</v>
      </c>
      <c r="U11" s="90">
        <f t="shared" ca="1" si="1"/>
        <v>107242447298.57234</v>
      </c>
      <c r="V11">
        <f ca="1">IF('Coal mining 2030'!$A19="MR",INDIRECT("'Coal mining 2030'!"&amp;'Country Selector'!$B$3&amp;ROW($A19))*10^12,0)*'Process Emissions Multipliers'!$D$42</f>
        <v>119158274776.19148</v>
      </c>
      <c r="W11" s="90">
        <f t="shared" ca="1" si="5"/>
        <v>125286548308.74605</v>
      </c>
      <c r="X11" s="90">
        <f t="shared" ca="1" si="2"/>
        <v>131414821841.30061</v>
      </c>
      <c r="Y11" s="90">
        <f t="shared" ca="1" si="2"/>
        <v>137543095373.85516</v>
      </c>
      <c r="Z11" s="90">
        <f t="shared" ca="1" si="2"/>
        <v>143671368906.40973</v>
      </c>
      <c r="AA11" s="90">
        <f t="shared" ca="1" si="2"/>
        <v>149799642438.96429</v>
      </c>
      <c r="AB11" s="90">
        <f t="shared" ca="1" si="2"/>
        <v>155927915971.51886</v>
      </c>
      <c r="AC11" s="90">
        <f t="shared" ca="1" si="2"/>
        <v>162056189504.07343</v>
      </c>
      <c r="AD11" s="90">
        <f t="shared" ca="1" si="2"/>
        <v>168184463036.62799</v>
      </c>
      <c r="AE11" s="90">
        <f t="shared" ca="1" si="2"/>
        <v>174312736569.18253</v>
      </c>
      <c r="AF11" s="90">
        <f t="shared" ca="1" si="2"/>
        <v>180441010101.73709</v>
      </c>
      <c r="AG11" s="90">
        <f t="shared" ca="1" si="2"/>
        <v>186569283634.29166</v>
      </c>
      <c r="AH11" s="90">
        <f t="shared" ca="1" si="2"/>
        <v>192697557166.84622</v>
      </c>
      <c r="AI11" s="90">
        <f t="shared" ca="1" si="2"/>
        <v>198825830699.40079</v>
      </c>
      <c r="AJ11" s="90">
        <f t="shared" ca="1" si="2"/>
        <v>204954104231.95535</v>
      </c>
      <c r="AK11" s="90">
        <f t="shared" ca="1" si="2"/>
        <v>211082377764.50992</v>
      </c>
      <c r="AL11" s="90">
        <f t="shared" ca="1" si="2"/>
        <v>217210651297.06445</v>
      </c>
      <c r="AM11" s="90">
        <f t="shared" ca="1" si="2"/>
        <v>223338924829.61902</v>
      </c>
      <c r="AN11" s="90">
        <f t="shared" ca="1" si="2"/>
        <v>229467198362.17358</v>
      </c>
      <c r="AO11" s="90">
        <f t="shared" ca="1" si="2"/>
        <v>235595471894.72812</v>
      </c>
      <c r="AP11">
        <f ca="1">V11*'Process Emissions Multipliers'!$E$42</f>
        <v>241723745427.28271</v>
      </c>
    </row>
    <row r="12" spans="1:4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Selector'!$B$3&amp;ROW($A20))*10^12,0)*'Process Emissions Multipliers'!$B$42</f>
        <v>0</v>
      </c>
      <c r="M12" s="90">
        <f t="shared" ca="1" si="4"/>
        <v>10365896429.318604</v>
      </c>
      <c r="N12" s="90">
        <f t="shared" ca="1" si="1"/>
        <v>20731792858.637207</v>
      </c>
      <c r="O12" s="90">
        <f t="shared" ca="1" si="1"/>
        <v>31097689287.955811</v>
      </c>
      <c r="P12" s="90">
        <f t="shared" ca="1" si="1"/>
        <v>41463585717.274414</v>
      </c>
      <c r="Q12" s="90">
        <f t="shared" ca="1" si="1"/>
        <v>51829482146.593018</v>
      </c>
      <c r="R12" s="90">
        <f t="shared" ca="1" si="1"/>
        <v>62195378575.911621</v>
      </c>
      <c r="S12" s="90">
        <f t="shared" ca="1" si="1"/>
        <v>72561275005.230225</v>
      </c>
      <c r="T12" s="90">
        <f t="shared" ca="1" si="1"/>
        <v>82927171434.548828</v>
      </c>
      <c r="U12" s="90">
        <f t="shared" ca="1" si="1"/>
        <v>93293067863.867432</v>
      </c>
      <c r="V12">
        <f ca="1">IF('Coal mining 2030'!$A20="MR",INDIRECT("'Coal mining 2030'!"&amp;'Country Selector'!$B$3&amp;ROW($A20))*10^12,0)*'Process Emissions Multipliers'!$D$42</f>
        <v>103658964293.18604</v>
      </c>
      <c r="W12" s="90">
        <f t="shared" ca="1" si="5"/>
        <v>108990113040.37213</v>
      </c>
      <c r="X12" s="90">
        <f t="shared" ca="1" si="2"/>
        <v>114321261787.55823</v>
      </c>
      <c r="Y12" s="90">
        <f t="shared" ca="1" si="2"/>
        <v>119652410534.74434</v>
      </c>
      <c r="Z12" s="90">
        <f t="shared" ca="1" si="2"/>
        <v>124983559281.93044</v>
      </c>
      <c r="AA12" s="90">
        <f t="shared" ca="1" si="2"/>
        <v>130314708029.11655</v>
      </c>
      <c r="AB12" s="90">
        <f t="shared" ca="1" si="2"/>
        <v>135645856776.30264</v>
      </c>
      <c r="AC12" s="90">
        <f t="shared" ca="1" si="2"/>
        <v>140977005523.48874</v>
      </c>
      <c r="AD12" s="90">
        <f t="shared" ca="1" si="2"/>
        <v>146308154270.67484</v>
      </c>
      <c r="AE12" s="90">
        <f t="shared" ca="1" si="2"/>
        <v>151639303017.86093</v>
      </c>
      <c r="AF12" s="90">
        <f t="shared" ca="1" si="2"/>
        <v>156970451765.04706</v>
      </c>
      <c r="AG12" s="90">
        <f t="shared" ca="1" si="2"/>
        <v>162301600512.23315</v>
      </c>
      <c r="AH12" s="90">
        <f t="shared" ca="1" si="2"/>
        <v>167632749259.41925</v>
      </c>
      <c r="AI12" s="90">
        <f t="shared" ca="1" si="2"/>
        <v>172963898006.60535</v>
      </c>
      <c r="AJ12" s="90">
        <f t="shared" ca="1" si="2"/>
        <v>178295046753.79144</v>
      </c>
      <c r="AK12" s="90">
        <f t="shared" ca="1" si="2"/>
        <v>183626195500.97754</v>
      </c>
      <c r="AL12" s="90">
        <f t="shared" ca="1" si="2"/>
        <v>188957344248.16364</v>
      </c>
      <c r="AM12" s="90">
        <f t="shared" ca="1" si="2"/>
        <v>194288492995.34976</v>
      </c>
      <c r="AN12" s="90">
        <f t="shared" ca="1" si="2"/>
        <v>199619641742.53583</v>
      </c>
      <c r="AO12" s="90">
        <f t="shared" ca="1" si="2"/>
        <v>204950790489.72195</v>
      </c>
      <c r="AP12">
        <f ca="1">V12*'Process Emissions Multipliers'!$E$42</f>
        <v>210281939236.90805</v>
      </c>
    </row>
    <row r="13" spans="1:4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Selector'!$B$3&amp;ROW($A22))*10^12,0)*'Process Emissions Multipliers'!$B$42</f>
        <v>0</v>
      </c>
      <c r="M14" s="90">
        <f t="shared" ca="1" si="4"/>
        <v>9926481180.6774311</v>
      </c>
      <c r="N14" s="90">
        <f t="shared" ca="1" si="1"/>
        <v>19852962361.354862</v>
      </c>
      <c r="O14" s="90">
        <f t="shared" ca="1" si="1"/>
        <v>29779443542.032295</v>
      </c>
      <c r="P14" s="90">
        <f t="shared" ca="1" si="1"/>
        <v>39705924722.709724</v>
      </c>
      <c r="Q14" s="90">
        <f t="shared" ca="1" si="1"/>
        <v>49632405903.387154</v>
      </c>
      <c r="R14" s="90">
        <f t="shared" ca="1" si="1"/>
        <v>59558887084.06459</v>
      </c>
      <c r="S14" s="90">
        <f t="shared" ca="1" si="1"/>
        <v>69485368264.74202</v>
      </c>
      <c r="T14" s="90">
        <f t="shared" ca="1" si="1"/>
        <v>79411849445.419449</v>
      </c>
      <c r="U14" s="90">
        <f t="shared" ca="1" si="1"/>
        <v>89338330626.096878</v>
      </c>
      <c r="V14">
        <f ca="1">IF('Coal mining 2030'!$A22="MR",INDIRECT("'Coal mining 2030'!"&amp;'Country Selector'!$B$3&amp;ROW($A22))*10^12,0)*'Process Emissions Multipliers'!$D$42</f>
        <v>99264811806.774307</v>
      </c>
      <c r="W14" s="90">
        <f t="shared" ca="1" si="5"/>
        <v>104369970639.0253</v>
      </c>
      <c r="X14" s="90">
        <f t="shared" ca="1" si="2"/>
        <v>109475129471.27629</v>
      </c>
      <c r="Y14" s="90">
        <f t="shared" ca="1" si="2"/>
        <v>114580288303.52728</v>
      </c>
      <c r="Z14" s="90">
        <f t="shared" ca="1" si="2"/>
        <v>119685447135.77827</v>
      </c>
      <c r="AA14" s="90">
        <f t="shared" ca="1" si="2"/>
        <v>124790605968.02925</v>
      </c>
      <c r="AB14" s="90">
        <f t="shared" ca="1" si="2"/>
        <v>129895764800.28024</v>
      </c>
      <c r="AC14" s="90">
        <f t="shared" ca="1" si="2"/>
        <v>135000923632.53125</v>
      </c>
      <c r="AD14" s="90">
        <f t="shared" ca="1" si="2"/>
        <v>140106082464.78223</v>
      </c>
      <c r="AE14" s="90">
        <f t="shared" ca="1" si="2"/>
        <v>145211241297.03323</v>
      </c>
      <c r="AF14" s="90">
        <f t="shared" ca="1" si="2"/>
        <v>150316400129.28421</v>
      </c>
      <c r="AG14" s="90">
        <f t="shared" ca="1" si="2"/>
        <v>155421558961.53522</v>
      </c>
      <c r="AH14" s="90">
        <f t="shared" ca="1" si="2"/>
        <v>160526717793.78619</v>
      </c>
      <c r="AI14" s="90">
        <f t="shared" ca="1" si="2"/>
        <v>165631876626.0372</v>
      </c>
      <c r="AJ14" s="90">
        <f t="shared" ca="1" si="2"/>
        <v>170737035458.28818</v>
      </c>
      <c r="AK14" s="90">
        <f t="shared" ca="1" si="2"/>
        <v>175842194290.53918</v>
      </c>
      <c r="AL14" s="90">
        <f t="shared" ca="1" si="2"/>
        <v>180947353122.79016</v>
      </c>
      <c r="AM14" s="90">
        <f t="shared" ca="1" si="2"/>
        <v>186052511955.04114</v>
      </c>
      <c r="AN14" s="90">
        <f t="shared" ca="1" si="2"/>
        <v>191157670787.29214</v>
      </c>
      <c r="AO14" s="90">
        <f t="shared" ca="1" si="2"/>
        <v>196262829619.54312</v>
      </c>
      <c r="AP14">
        <f ca="1">V14*'Process Emissions Multipliers'!$E$42</f>
        <v>201367988451.79413</v>
      </c>
    </row>
    <row r="15" spans="1:4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Selector'!$B$3&amp;ROW($A23))*10^12,0)*'Process Emissions Multipliers'!$B$42</f>
        <v>0</v>
      </c>
      <c r="M15" s="90">
        <f t="shared" ca="1" si="4"/>
        <v>13542674440.423244</v>
      </c>
      <c r="N15" s="90">
        <f t="shared" ca="1" si="1"/>
        <v>27085348880.846489</v>
      </c>
      <c r="O15" s="90">
        <f t="shared" ca="1" si="1"/>
        <v>40628023321.269737</v>
      </c>
      <c r="P15" s="90">
        <f t="shared" ca="1" si="1"/>
        <v>54170697761.692978</v>
      </c>
      <c r="Q15" s="90">
        <f t="shared" ca="1" si="1"/>
        <v>67713372202.116226</v>
      </c>
      <c r="R15" s="90">
        <f t="shared" ca="1" si="1"/>
        <v>81256046642.539474</v>
      </c>
      <c r="S15" s="90">
        <f t="shared" ca="1" si="1"/>
        <v>94798721082.962723</v>
      </c>
      <c r="T15" s="90">
        <f t="shared" ca="1" si="1"/>
        <v>108341395523.38596</v>
      </c>
      <c r="U15" s="90">
        <f t="shared" ca="1" si="1"/>
        <v>121884069963.8092</v>
      </c>
      <c r="V15">
        <f ca="1">IF('Coal mining 2030'!$A23="MR",INDIRECT("'Coal mining 2030'!"&amp;'Country Selector'!$B$3&amp;ROW($A23))*10^12,0)*'Process Emissions Multipliers'!$D$42</f>
        <v>135426744404.23245</v>
      </c>
      <c r="W15" s="90">
        <f t="shared" ca="1" si="5"/>
        <v>142391700341.12653</v>
      </c>
      <c r="X15" s="90">
        <f t="shared" ca="1" si="2"/>
        <v>149356656278.02057</v>
      </c>
      <c r="Y15" s="90">
        <f t="shared" ca="1" si="2"/>
        <v>156321612214.91464</v>
      </c>
      <c r="Z15" s="90">
        <f t="shared" ca="1" si="2"/>
        <v>163286568151.80872</v>
      </c>
      <c r="AA15" s="90">
        <f t="shared" ca="1" si="2"/>
        <v>170251524088.70279</v>
      </c>
      <c r="AB15" s="90">
        <f t="shared" ca="1" si="2"/>
        <v>177216480025.59686</v>
      </c>
      <c r="AC15" s="90">
        <f t="shared" ca="1" si="2"/>
        <v>184181435962.49091</v>
      </c>
      <c r="AD15" s="90">
        <f t="shared" ca="1" si="2"/>
        <v>191146391899.38498</v>
      </c>
      <c r="AE15" s="90">
        <f t="shared" ca="1" si="2"/>
        <v>198111347836.27905</v>
      </c>
      <c r="AF15" s="90">
        <f t="shared" ca="1" si="2"/>
        <v>205076303773.1731</v>
      </c>
      <c r="AG15" s="90">
        <f t="shared" ca="1" si="2"/>
        <v>212041259710.06717</v>
      </c>
      <c r="AH15" s="90">
        <f t="shared" ca="1" si="2"/>
        <v>219006215646.96124</v>
      </c>
      <c r="AI15" s="90">
        <f t="shared" ca="1" si="2"/>
        <v>225971171583.85532</v>
      </c>
      <c r="AJ15" s="90">
        <f t="shared" ca="1" si="2"/>
        <v>232936127520.74939</v>
      </c>
      <c r="AK15" s="90">
        <f t="shared" ca="1" si="2"/>
        <v>239901083457.64343</v>
      </c>
      <c r="AL15" s="90">
        <f t="shared" ca="1" si="2"/>
        <v>246866039394.53751</v>
      </c>
      <c r="AM15" s="90">
        <f t="shared" ca="1" si="2"/>
        <v>253830995331.43155</v>
      </c>
      <c r="AN15" s="90">
        <f t="shared" ca="1" si="2"/>
        <v>260795951268.32565</v>
      </c>
      <c r="AO15" s="90">
        <f t="shared" ca="1" si="2"/>
        <v>267760907205.21973</v>
      </c>
      <c r="AP15">
        <f ca="1">V15*'Process Emissions Multipliers'!$E$42</f>
        <v>274725863142.11377</v>
      </c>
    </row>
    <row r="16" spans="1:4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Selector'!$B$3&amp;ROW($A25))*10^12,0)*'Process Emissions Multipliers'!$B$42</f>
        <v>0</v>
      </c>
      <c r="M17" s="90">
        <f t="shared" ca="1" si="4"/>
        <v>7376704477.151125</v>
      </c>
      <c r="N17" s="90">
        <f t="shared" ca="1" si="1"/>
        <v>14753408954.30225</v>
      </c>
      <c r="O17" s="90">
        <f t="shared" ca="1" si="1"/>
        <v>22130113431.453377</v>
      </c>
      <c r="P17" s="90">
        <f t="shared" ca="1" si="1"/>
        <v>29506817908.6045</v>
      </c>
      <c r="Q17" s="90">
        <f t="shared" ca="1" si="1"/>
        <v>36883522385.755623</v>
      </c>
      <c r="R17" s="90">
        <f t="shared" ca="1" si="1"/>
        <v>44260226862.906754</v>
      </c>
      <c r="S17" s="90">
        <f t="shared" ca="1" si="1"/>
        <v>51636931340.057877</v>
      </c>
      <c r="T17" s="90">
        <f t="shared" ca="1" si="1"/>
        <v>59013635817.209</v>
      </c>
      <c r="U17" s="90">
        <f t="shared" ca="1" si="1"/>
        <v>66390340294.360123</v>
      </c>
      <c r="V17">
        <f ca="1">IF('Coal mining 2030'!$A25="MR",INDIRECT("'Coal mining 2030'!"&amp;'Country Selector'!$B$3&amp;ROW($A25))*10^12,0)*'Process Emissions Multipliers'!$D$42</f>
        <v>73767044771.511246</v>
      </c>
      <c r="W17" s="90">
        <f t="shared" ca="1" si="5"/>
        <v>77560861263.879135</v>
      </c>
      <c r="X17" s="90">
        <f t="shared" ca="1" si="5"/>
        <v>81354677756.247025</v>
      </c>
      <c r="Y17" s="90">
        <f t="shared" ca="1" si="5"/>
        <v>85148494248.614899</v>
      </c>
      <c r="Z17" s="90">
        <f t="shared" ca="1" si="5"/>
        <v>88942310740.982788</v>
      </c>
      <c r="AA17" s="90">
        <f t="shared" ca="1" si="5"/>
        <v>92736127233.350677</v>
      </c>
      <c r="AB17" s="90">
        <f t="shared" ca="1" si="5"/>
        <v>96529943725.718567</v>
      </c>
      <c r="AC17" s="90">
        <f t="shared" ca="1" si="5"/>
        <v>100323760218.08646</v>
      </c>
      <c r="AD17" s="90">
        <f t="shared" ca="1" si="5"/>
        <v>104117576710.45435</v>
      </c>
      <c r="AE17" s="90">
        <f t="shared" ca="1" si="5"/>
        <v>107911393202.82224</v>
      </c>
      <c r="AF17" s="90">
        <f t="shared" ca="1" si="5"/>
        <v>111705209695.19012</v>
      </c>
      <c r="AG17" s="90">
        <f t="shared" ca="1" si="5"/>
        <v>115499026187.55801</v>
      </c>
      <c r="AH17" s="90">
        <f t="shared" ca="1" si="5"/>
        <v>119292842679.92587</v>
      </c>
      <c r="AI17" s="90">
        <f t="shared" ca="1" si="5"/>
        <v>123086659172.29379</v>
      </c>
      <c r="AJ17" s="90">
        <f t="shared" ca="1" si="5"/>
        <v>126880475664.66165</v>
      </c>
      <c r="AK17" s="90">
        <f t="shared" ca="1" si="5"/>
        <v>130674292157.02954</v>
      </c>
      <c r="AL17" s="90">
        <f t="shared" ca="1" si="5"/>
        <v>134468108649.39743</v>
      </c>
      <c r="AM17" s="90">
        <f t="shared" ca="1" si="6"/>
        <v>138261925141.76535</v>
      </c>
      <c r="AN17" s="90">
        <f t="shared" ca="1" si="6"/>
        <v>142055741634.13321</v>
      </c>
      <c r="AO17" s="90">
        <f t="shared" ca="1" si="6"/>
        <v>145849558126.5011</v>
      </c>
      <c r="AP17">
        <f ca="1">V17*'Process Emissions Multipliers'!$E$42</f>
        <v>149643374618.86899</v>
      </c>
    </row>
    <row r="18" spans="1:4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2020'!$A26="MR",INDIRECT("'Coal mining 2020'!"&amp;'Country Selector'!$B$3&amp;ROW($A26))*10^12,0)*'Process Emissions Multipliers'!$B$42</f>
        <v>0</v>
      </c>
      <c r="M18" s="90">
        <f t="shared" ca="1" si="4"/>
        <v>2796623258.8179827</v>
      </c>
      <c r="N18" s="90">
        <f t="shared" ca="1" si="4"/>
        <v>5593246517.6359653</v>
      </c>
      <c r="O18" s="90">
        <f t="shared" ca="1" si="4"/>
        <v>8389869776.4539471</v>
      </c>
      <c r="P18" s="90">
        <f t="shared" ca="1" si="4"/>
        <v>11186493035.271931</v>
      </c>
      <c r="Q18" s="90">
        <f t="shared" ca="1" si="4"/>
        <v>13983116294.089911</v>
      </c>
      <c r="R18" s="90">
        <f t="shared" ca="1" si="4"/>
        <v>16779739552.907894</v>
      </c>
      <c r="S18" s="90">
        <f t="shared" ca="1" si="4"/>
        <v>19576362811.72588</v>
      </c>
      <c r="T18" s="90">
        <f t="shared" ca="1" si="4"/>
        <v>22372986070.543861</v>
      </c>
      <c r="U18" s="90">
        <f t="shared" ca="1" si="4"/>
        <v>25169609329.361839</v>
      </c>
      <c r="V18">
        <f ca="1">IF('Coal mining 2030'!$A26="MR",INDIRECT("'Coal mining 2030'!"&amp;'Country Selector'!$B$3&amp;ROW($A26))*10^12,0)*'Process Emissions Multipliers'!$D$42</f>
        <v>27966232588.179825</v>
      </c>
      <c r="W18" s="90">
        <f t="shared" ca="1" si="5"/>
        <v>29404527354.50898</v>
      </c>
      <c r="X18" s="90">
        <f t="shared" ca="1" si="5"/>
        <v>30842822120.838127</v>
      </c>
      <c r="Y18" s="90">
        <f t="shared" ca="1" si="5"/>
        <v>32281116887.167282</v>
      </c>
      <c r="Z18" s="90">
        <f t="shared" ca="1" si="5"/>
        <v>33719411653.496437</v>
      </c>
      <c r="AA18" s="90">
        <f t="shared" ca="1" si="5"/>
        <v>35157706419.825584</v>
      </c>
      <c r="AB18" s="90">
        <f t="shared" ca="1" si="5"/>
        <v>36596001186.154739</v>
      </c>
      <c r="AC18" s="90">
        <f t="shared" ca="1" si="5"/>
        <v>38034295952.483887</v>
      </c>
      <c r="AD18" s="90">
        <f t="shared" ca="1" si="5"/>
        <v>39472590718.813042</v>
      </c>
      <c r="AE18" s="90">
        <f t="shared" ca="1" si="5"/>
        <v>40910885485.142197</v>
      </c>
      <c r="AF18" s="90">
        <f t="shared" ca="1" si="5"/>
        <v>42349180251.471344</v>
      </c>
      <c r="AG18" s="90">
        <f t="shared" ca="1" si="5"/>
        <v>43787475017.800499</v>
      </c>
      <c r="AH18" s="90">
        <f t="shared" ca="1" si="5"/>
        <v>45225769784.129654</v>
      </c>
      <c r="AI18" s="90">
        <f t="shared" ca="1" si="5"/>
        <v>46664064550.458809</v>
      </c>
      <c r="AJ18" s="90">
        <f t="shared" ca="1" si="5"/>
        <v>48102359316.787956</v>
      </c>
      <c r="AK18" s="90">
        <f t="shared" ca="1" si="5"/>
        <v>49540654083.117111</v>
      </c>
      <c r="AL18" s="90">
        <f t="shared" ca="1" si="5"/>
        <v>50978948849.446259</v>
      </c>
      <c r="AM18" s="90">
        <f t="shared" ca="1" si="6"/>
        <v>52417243615.775414</v>
      </c>
      <c r="AN18" s="90">
        <f t="shared" ca="1" si="6"/>
        <v>53855538382.104568</v>
      </c>
      <c r="AO18" s="90">
        <f t="shared" ca="1" si="6"/>
        <v>55293833148.433716</v>
      </c>
      <c r="AP18">
        <f ca="1">V18*'Process Emissions Multipliers'!$E$42</f>
        <v>56732127914.762871</v>
      </c>
    </row>
    <row r="19" spans="1:4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2020'!$A27="MR",INDIRECT("'Coal mining 2020'!"&amp;'Country Selector'!$B$3&amp;ROW($A27))*10^12,0)*'Process Emissions Multipliers'!$B$42</f>
        <v>0</v>
      </c>
      <c r="M19" s="90">
        <f t="shared" ca="1" si="4"/>
        <v>4638983379.4158764</v>
      </c>
      <c r="N19" s="90">
        <f t="shared" ca="1" si="4"/>
        <v>9277966758.8317528</v>
      </c>
      <c r="O19" s="90">
        <f t="shared" ca="1" si="4"/>
        <v>13916950138.247631</v>
      </c>
      <c r="P19" s="90">
        <f t="shared" ca="1" si="4"/>
        <v>18555933517.663506</v>
      </c>
      <c r="Q19" s="90">
        <f t="shared" ca="1" si="4"/>
        <v>23194916897.079384</v>
      </c>
      <c r="R19" s="90">
        <f t="shared" ca="1" si="4"/>
        <v>27833900276.495262</v>
      </c>
      <c r="S19" s="90">
        <f t="shared" ca="1" si="4"/>
        <v>32472883655.91114</v>
      </c>
      <c r="T19" s="90">
        <f t="shared" ca="1" si="4"/>
        <v>37111867035.327011</v>
      </c>
      <c r="U19" s="90">
        <f t="shared" ca="1" si="4"/>
        <v>41750850414.742889</v>
      </c>
      <c r="V19">
        <f ca="1">IF('Coal mining 2030'!$A27="MR",INDIRECT("'Coal mining 2030'!"&amp;'Country Selector'!$B$3&amp;ROW($A27))*10^12,0)*'Process Emissions Multipliers'!$D$42</f>
        <v>46389833794.158768</v>
      </c>
      <c r="W19" s="90">
        <f t="shared" ca="1" si="5"/>
        <v>48775648721.022339</v>
      </c>
      <c r="X19" s="90">
        <f t="shared" ca="1" si="5"/>
        <v>51161463647.885902</v>
      </c>
      <c r="Y19" s="90">
        <f t="shared" ca="1" si="5"/>
        <v>53547278574.749481</v>
      </c>
      <c r="Z19" s="90">
        <f t="shared" ca="1" si="5"/>
        <v>55933093501.613037</v>
      </c>
      <c r="AA19" s="90">
        <f t="shared" ca="1" si="5"/>
        <v>58318908428.476608</v>
      </c>
      <c r="AB19" s="90">
        <f t="shared" ca="1" si="5"/>
        <v>60704723355.340179</v>
      </c>
      <c r="AC19" s="90">
        <f t="shared" ca="1" si="5"/>
        <v>63090538282.203751</v>
      </c>
      <c r="AD19" s="90">
        <f t="shared" ca="1" si="5"/>
        <v>65476353209.067322</v>
      </c>
      <c r="AE19" s="90">
        <f t="shared" ca="1" si="5"/>
        <v>67862168135.930893</v>
      </c>
      <c r="AF19" s="90">
        <f t="shared" ca="1" si="5"/>
        <v>70247983062.794464</v>
      </c>
      <c r="AG19" s="90">
        <f t="shared" ca="1" si="5"/>
        <v>72633797989.65802</v>
      </c>
      <c r="AH19" s="90">
        <f t="shared" ca="1" si="5"/>
        <v>75019612916.521576</v>
      </c>
      <c r="AI19" s="90">
        <f t="shared" ca="1" si="5"/>
        <v>77405427843.385162</v>
      </c>
      <c r="AJ19" s="90">
        <f t="shared" ca="1" si="5"/>
        <v>79791242770.248734</v>
      </c>
      <c r="AK19" s="90">
        <f t="shared" ca="1" si="5"/>
        <v>82177057697.112289</v>
      </c>
      <c r="AL19" s="90">
        <f t="shared" ca="1" si="5"/>
        <v>84562872623.975876</v>
      </c>
      <c r="AM19" s="90">
        <f t="shared" ca="1" si="6"/>
        <v>86948687550.839432</v>
      </c>
      <c r="AN19" s="90">
        <f t="shared" ca="1" si="6"/>
        <v>89334502477.703018</v>
      </c>
      <c r="AO19" s="90">
        <f t="shared" ca="1" si="6"/>
        <v>91720317404.566574</v>
      </c>
      <c r="AP19">
        <f ca="1">V19*'Process Emissions Multipliers'!$E$42</f>
        <v>94106132331.430145</v>
      </c>
    </row>
    <row r="20" spans="1:4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3"/>
        <v>8366169372.5618563</v>
      </c>
      <c r="D20" s="90">
        <f t="shared" ca="1" si="3"/>
        <v>16732338745.123713</v>
      </c>
      <c r="E20" s="90">
        <f t="shared" ca="1" si="3"/>
        <v>25098508117.68557</v>
      </c>
      <c r="F20" s="90">
        <f t="shared" ca="1" si="3"/>
        <v>33464677490.247425</v>
      </c>
      <c r="G20" s="90">
        <f t="shared" ca="1" si="3"/>
        <v>41830846862.80928</v>
      </c>
      <c r="H20" s="90">
        <f t="shared" ca="1" si="3"/>
        <v>50197016235.37114</v>
      </c>
      <c r="I20" s="90">
        <f t="shared" ca="1" si="3"/>
        <v>58563185607.932999</v>
      </c>
      <c r="J20" s="90">
        <f t="shared" ca="1" si="3"/>
        <v>66929354980.49485</v>
      </c>
      <c r="K20" s="90">
        <f t="shared" ca="1" si="3"/>
        <v>75295524353.056702</v>
      </c>
      <c r="L20">
        <f ca="1">IF('Coal mining 2020'!$A28="MR",INDIRECT("'Coal mining 2020'!"&amp;'Country Selector'!$B$3&amp;ROW($A28))*10^12,0)*'Process Emissions Multipliers'!$B$42</f>
        <v>83661693725.618561</v>
      </c>
      <c r="M20" s="90">
        <f t="shared" ca="1" si="4"/>
        <v>79426154262.527802</v>
      </c>
      <c r="N20" s="90">
        <f t="shared" ca="1" si="4"/>
        <v>75190614799.437042</v>
      </c>
      <c r="O20" s="90">
        <f t="shared" ca="1" si="4"/>
        <v>70955075336.346283</v>
      </c>
      <c r="P20" s="90">
        <f t="shared" ca="1" si="4"/>
        <v>66719535873.255508</v>
      </c>
      <c r="Q20" s="90">
        <f t="shared" ca="1" si="4"/>
        <v>62483996410.164749</v>
      </c>
      <c r="R20" s="90">
        <f t="shared" ca="1" si="4"/>
        <v>58248456947.073982</v>
      </c>
      <c r="S20" s="90">
        <f t="shared" ca="1" si="4"/>
        <v>54012917483.983215</v>
      </c>
      <c r="T20" s="90">
        <f t="shared" ca="1" si="4"/>
        <v>49777378020.892456</v>
      </c>
      <c r="U20" s="90">
        <f t="shared" ca="1" si="4"/>
        <v>45541838557.801697</v>
      </c>
      <c r="V20">
        <f ca="1">IF('Coal mining 2030'!$A28="MR",INDIRECT("'Coal mining 2030'!"&amp;'Country Selector'!$B$3&amp;ROW($A28))*10^12,0)*'Process Emissions Multipliers'!$D$42</f>
        <v>41306299094.71093</v>
      </c>
      <c r="W20" s="90">
        <f t="shared" ca="1" si="5"/>
        <v>43430669390.817955</v>
      </c>
      <c r="X20" s="90">
        <f t="shared" ca="1" si="5"/>
        <v>45555039686.924965</v>
      </c>
      <c r="Y20" s="90">
        <f t="shared" ca="1" si="5"/>
        <v>47679409983.031982</v>
      </c>
      <c r="Z20" s="90">
        <f t="shared" ca="1" si="5"/>
        <v>49803780279.139008</v>
      </c>
      <c r="AA20" s="90">
        <f t="shared" ca="1" si="5"/>
        <v>51928150575.246017</v>
      </c>
      <c r="AB20" s="90">
        <f t="shared" ca="1" si="5"/>
        <v>54052520871.353043</v>
      </c>
      <c r="AC20" s="90">
        <f t="shared" ca="1" si="5"/>
        <v>56176891167.46006</v>
      </c>
      <c r="AD20" s="90">
        <f t="shared" ca="1" si="5"/>
        <v>58301261463.567078</v>
      </c>
      <c r="AE20" s="90">
        <f t="shared" ca="1" si="5"/>
        <v>60425631759.674095</v>
      </c>
      <c r="AF20" s="90">
        <f t="shared" ca="1" si="5"/>
        <v>62550002055.781113</v>
      </c>
      <c r="AG20" s="90">
        <f t="shared" ca="1" si="5"/>
        <v>64674372351.888138</v>
      </c>
      <c r="AH20" s="90">
        <f t="shared" ca="1" si="5"/>
        <v>66798742647.995148</v>
      </c>
      <c r="AI20" s="90">
        <f t="shared" ca="1" si="5"/>
        <v>68923112944.102173</v>
      </c>
      <c r="AJ20" s="90">
        <f t="shared" ca="1" si="5"/>
        <v>71047483240.209198</v>
      </c>
      <c r="AK20" s="90">
        <f t="shared" ca="1" si="5"/>
        <v>73171853536.316208</v>
      </c>
      <c r="AL20" s="90">
        <f t="shared" ca="1" si="5"/>
        <v>75296223832.423233</v>
      </c>
      <c r="AM20" s="90">
        <f t="shared" ca="1" si="6"/>
        <v>77420594128.530243</v>
      </c>
      <c r="AN20" s="90">
        <f t="shared" ca="1" si="6"/>
        <v>79544964424.637268</v>
      </c>
      <c r="AO20" s="90">
        <f t="shared" ca="1" si="6"/>
        <v>81669334720.744293</v>
      </c>
      <c r="AP20">
        <f ca="1">V20*'Process Emissions Multipliers'!$E$42</f>
        <v>83793705016.851303</v>
      </c>
    </row>
    <row r="21" spans="1:4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3"/>
        <v>7277954081.5776691</v>
      </c>
      <c r="D21" s="90">
        <f t="shared" ca="1" si="3"/>
        <v>14555908163.155338</v>
      </c>
      <c r="E21" s="90">
        <f t="shared" ca="1" si="3"/>
        <v>21833862244.733009</v>
      </c>
      <c r="F21" s="90">
        <f t="shared" ca="1" si="3"/>
        <v>29111816326.310677</v>
      </c>
      <c r="G21" s="90">
        <f t="shared" ca="1" si="3"/>
        <v>36389770407.888344</v>
      </c>
      <c r="H21" s="90">
        <f t="shared" ca="1" si="3"/>
        <v>43667724489.466019</v>
      </c>
      <c r="I21" s="90">
        <f t="shared" ca="1" si="3"/>
        <v>50945678571.043686</v>
      </c>
      <c r="J21" s="90">
        <f t="shared" ca="1" si="3"/>
        <v>58223632652.621353</v>
      </c>
      <c r="K21" s="90">
        <f t="shared" ca="1" si="3"/>
        <v>65501586734.19902</v>
      </c>
      <c r="L21">
        <f ca="1">IF('Coal mining 2020'!$A29="MR",INDIRECT("'Coal mining 2020'!"&amp;'Country Selector'!$B$3&amp;ROW($A29))*10^12,0)*'Process Emissions Multipliers'!$B$42</f>
        <v>72779540815.776688</v>
      </c>
      <c r="M21" s="90">
        <f t="shared" ca="1" si="4"/>
        <v>67597874905.718208</v>
      </c>
      <c r="N21" s="90">
        <f t="shared" ca="1" si="4"/>
        <v>62416208995.659721</v>
      </c>
      <c r="O21" s="90">
        <f t="shared" ca="1" si="4"/>
        <v>57234543085.601242</v>
      </c>
      <c r="P21" s="90">
        <f t="shared" ca="1" si="4"/>
        <v>52052877175.542763</v>
      </c>
      <c r="Q21" s="90">
        <f t="shared" ca="1" si="4"/>
        <v>46871211265.484268</v>
      </c>
      <c r="R21" s="90">
        <f t="shared" ca="1" si="4"/>
        <v>41689545355.425789</v>
      </c>
      <c r="S21" s="90">
        <f t="shared" ca="1" si="4"/>
        <v>36507879445.36731</v>
      </c>
      <c r="T21" s="90">
        <f t="shared" ca="1" si="4"/>
        <v>31326213535.308823</v>
      </c>
      <c r="U21" s="90">
        <f t="shared" ca="1" si="4"/>
        <v>26144547625.250343</v>
      </c>
      <c r="V21">
        <f ca="1">IF('Coal mining 2030'!$A29="MR",INDIRECT("'Coal mining 2030'!"&amp;'Country Selector'!$B$3&amp;ROW($A29))*10^12,0)*'Process Emissions Multipliers'!$D$42</f>
        <v>20962881715.191856</v>
      </c>
      <c r="W21" s="90">
        <f t="shared" ca="1" si="5"/>
        <v>22040996293.659641</v>
      </c>
      <c r="X21" s="90">
        <f t="shared" ca="1" si="5"/>
        <v>23119110872.12743</v>
      </c>
      <c r="Y21" s="90">
        <f t="shared" ca="1" si="5"/>
        <v>24197225450.595215</v>
      </c>
      <c r="Z21" s="90">
        <f t="shared" ca="1" si="5"/>
        <v>25275340029.062996</v>
      </c>
      <c r="AA21" s="90">
        <f t="shared" ca="1" si="5"/>
        <v>26353454607.530785</v>
      </c>
      <c r="AB21" s="90">
        <f t="shared" ca="1" si="5"/>
        <v>27431569185.998566</v>
      </c>
      <c r="AC21" s="90">
        <f t="shared" ca="1" si="5"/>
        <v>28509683764.466354</v>
      </c>
      <c r="AD21" s="90">
        <f t="shared" ca="1" si="5"/>
        <v>29587798342.934139</v>
      </c>
      <c r="AE21" s="90">
        <f t="shared" ca="1" si="5"/>
        <v>30665912921.401924</v>
      </c>
      <c r="AF21" s="90">
        <f t="shared" ca="1" si="5"/>
        <v>31744027499.869709</v>
      </c>
      <c r="AG21" s="90">
        <f t="shared" ca="1" si="5"/>
        <v>32822142078.337494</v>
      </c>
      <c r="AH21" s="90">
        <f t="shared" ca="1" si="5"/>
        <v>33900256656.805283</v>
      </c>
      <c r="AI21" s="90">
        <f t="shared" ca="1" si="5"/>
        <v>34978371235.273064</v>
      </c>
      <c r="AJ21" s="90">
        <f t="shared" ca="1" si="5"/>
        <v>36056485813.740852</v>
      </c>
      <c r="AK21" s="90">
        <f t="shared" ca="1" si="5"/>
        <v>37134600392.208633</v>
      </c>
      <c r="AL21" s="90">
        <f t="shared" ca="1" si="5"/>
        <v>38212714970.676422</v>
      </c>
      <c r="AM21" s="90">
        <f t="shared" ca="1" si="6"/>
        <v>39290829549.144211</v>
      </c>
      <c r="AN21" s="90">
        <f t="shared" ca="1" si="6"/>
        <v>40368944127.611992</v>
      </c>
      <c r="AO21" s="90">
        <f t="shared" ca="1" si="6"/>
        <v>41447058706.079773</v>
      </c>
      <c r="AP21">
        <f ca="1">V21*'Process Emissions Multipliers'!$E$42</f>
        <v>42525173284.547562</v>
      </c>
    </row>
    <row r="22" spans="1:42">
      <c r="A22" s="74">
        <v>-30</v>
      </c>
      <c r="B22">
        <f ca="1">IF('Coal mining 2010'!$A30="MR",INDIRECT("'Coal mining 2010'!"&amp;'Country Selector'!$B$3&amp;ROW($A30))*10^12,0)</f>
        <v>97154064179.075058</v>
      </c>
      <c r="C22" s="90">
        <f t="shared" ca="1" si="3"/>
        <v>87438657761.167557</v>
      </c>
      <c r="D22" s="90">
        <f t="shared" ca="1" si="3"/>
        <v>77723251343.26004</v>
      </c>
      <c r="E22" s="90">
        <f t="shared" ca="1" si="3"/>
        <v>68007844925.352539</v>
      </c>
      <c r="F22" s="90">
        <f t="shared" ca="1" si="3"/>
        <v>58292438507.44503</v>
      </c>
      <c r="G22" s="90">
        <f t="shared" ca="1" si="3"/>
        <v>48577032089.537529</v>
      </c>
      <c r="H22" s="90">
        <f t="shared" ca="1" si="3"/>
        <v>38861625671.63002</v>
      </c>
      <c r="I22" s="90">
        <f t="shared" ca="1" si="3"/>
        <v>29146219253.722515</v>
      </c>
      <c r="J22" s="90">
        <f t="shared" ca="1" si="3"/>
        <v>19430812835.81501</v>
      </c>
      <c r="K22" s="90">
        <f t="shared" ca="1" si="3"/>
        <v>9715406417.907505</v>
      </c>
      <c r="L22">
        <f ca="1">IF('Coal mining 2020'!$A30="MR",INDIRECT("'Coal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2010'!$A31="MR",INDIRECT("'Coal mining 2010'!"&amp;'Country Selector'!$B$3&amp;ROW($A31))*10^12,0)</f>
        <v>41037362772.241974</v>
      </c>
      <c r="C23" s="90">
        <f t="shared" ca="1" si="3"/>
        <v>43903064663.460304</v>
      </c>
      <c r="D23" s="90">
        <f t="shared" ca="1" si="3"/>
        <v>46768766554.678635</v>
      </c>
      <c r="E23" s="90">
        <f t="shared" ca="1" si="3"/>
        <v>49634468445.896973</v>
      </c>
      <c r="F23" s="90">
        <f t="shared" ca="1" si="3"/>
        <v>52500170337.115295</v>
      </c>
      <c r="G23" s="90">
        <f t="shared" ca="1" si="3"/>
        <v>55365872228.333626</v>
      </c>
      <c r="H23" s="90">
        <f t="shared" ca="1" si="3"/>
        <v>58231574119.551956</v>
      </c>
      <c r="I23" s="90">
        <f t="shared" ca="1" si="3"/>
        <v>61097276010.770287</v>
      </c>
      <c r="J23" s="90">
        <f t="shared" ca="1" si="3"/>
        <v>63962977901.988617</v>
      </c>
      <c r="K23" s="90">
        <f t="shared" ca="1" si="3"/>
        <v>66828679793.206947</v>
      </c>
      <c r="L23">
        <f ca="1">IF('Coal mining 2020'!$A31="MR",INDIRECT("'Coal mining 2020'!"&amp;'Country Selector'!$B$3&amp;ROW($A31))*10^12,0)*'Process Emissions Multipliers'!$B$42</f>
        <v>69694381684.425278</v>
      </c>
      <c r="M23" s="90">
        <f t="shared" ca="1" si="4"/>
        <v>62724943515.98275</v>
      </c>
      <c r="N23" s="90">
        <f t="shared" ca="1" si="4"/>
        <v>55755505347.540222</v>
      </c>
      <c r="O23" s="90">
        <f t="shared" ca="1" si="4"/>
        <v>48786067179.097694</v>
      </c>
      <c r="P23" s="90">
        <f t="shared" ca="1" si="4"/>
        <v>41816629010.655167</v>
      </c>
      <c r="Q23" s="90">
        <f t="shared" ca="1" si="4"/>
        <v>34847190842.212639</v>
      </c>
      <c r="R23" s="90">
        <f t="shared" ca="1" si="4"/>
        <v>27877752673.770111</v>
      </c>
      <c r="S23" s="90">
        <f t="shared" ca="1" si="4"/>
        <v>20908314505.327583</v>
      </c>
      <c r="T23" s="90">
        <f t="shared" ca="1" si="4"/>
        <v>13938876336.885056</v>
      </c>
      <c r="U23" s="90">
        <f t="shared" ca="1" si="4"/>
        <v>6969438168.4425278</v>
      </c>
      <c r="V23">
        <f ca="1">IF('Coal mining 2030'!$A31="MR",INDIRECT("'Coal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2010'!$A32="MR",INDIRECT("'Coal mining 2010'!"&amp;'Country Selector'!$B$3&amp;ROW($A32))*10^12,0)</f>
        <v>19340933920.237198</v>
      </c>
      <c r="C24" s="90">
        <f t="shared" ca="1" si="3"/>
        <v>26915228287.171143</v>
      </c>
      <c r="D24" s="90">
        <f t="shared" ca="1" si="3"/>
        <v>34489522654.105087</v>
      </c>
      <c r="E24" s="90">
        <f t="shared" ca="1" si="3"/>
        <v>42063817021.039032</v>
      </c>
      <c r="F24" s="90">
        <f t="shared" ca="1" si="3"/>
        <v>49638111387.972984</v>
      </c>
      <c r="G24" s="90">
        <f t="shared" ca="1" si="3"/>
        <v>57212405754.906929</v>
      </c>
      <c r="H24" s="90">
        <f t="shared" ca="1" si="3"/>
        <v>64786700121.840874</v>
      </c>
      <c r="I24" s="90">
        <f t="shared" ca="1" si="3"/>
        <v>72360994488.774811</v>
      </c>
      <c r="J24" s="90">
        <f t="shared" ca="1" si="3"/>
        <v>79935288855.708771</v>
      </c>
      <c r="K24" s="90">
        <f t="shared" ca="1" si="3"/>
        <v>87509583222.6427</v>
      </c>
      <c r="L24">
        <f ca="1">IF('Coal mining 2020'!$A32="MR",INDIRECT("'Coal mining 2020'!"&amp;'Country Selector'!$B$3&amp;ROW($A32))*10^12,0)*'Process Emissions Multipliers'!$B$42</f>
        <v>95083877589.57666</v>
      </c>
      <c r="M24" s="90">
        <f t="shared" ca="1" si="4"/>
        <v>91909378571.664291</v>
      </c>
      <c r="N24" s="90">
        <f t="shared" ca="1" si="4"/>
        <v>88734879553.751938</v>
      </c>
      <c r="O24" s="90">
        <f t="shared" ca="1" si="4"/>
        <v>85560380535.839569</v>
      </c>
      <c r="P24" s="90">
        <f t="shared" ca="1" si="4"/>
        <v>82385881517.9272</v>
      </c>
      <c r="Q24" s="90">
        <f t="shared" ca="1" si="4"/>
        <v>79211382500.014832</v>
      </c>
      <c r="R24" s="90">
        <f t="shared" ca="1" si="4"/>
        <v>76036883482.102478</v>
      </c>
      <c r="S24" s="90">
        <f t="shared" ca="1" si="4"/>
        <v>72862384464.190109</v>
      </c>
      <c r="T24" s="90">
        <f t="shared" ca="1" si="4"/>
        <v>69687885446.27774</v>
      </c>
      <c r="U24" s="90">
        <f t="shared" ca="1" si="4"/>
        <v>66513386428.365379</v>
      </c>
      <c r="V24">
        <f ca="1">IF('Coal mining 2030'!$A32="MR",INDIRECT("'Coal mining 2030'!"&amp;'Country Selector'!$B$3&amp;ROW($A32))*10^12,0)*'Process Emissions Multipliers'!$D$42</f>
        <v>63338887410.453011</v>
      </c>
      <c r="W24" s="90">
        <f t="shared" ca="1" si="5"/>
        <v>66596386967.474869</v>
      </c>
      <c r="X24" s="90">
        <f t="shared" ca="1" si="5"/>
        <v>69853886524.496735</v>
      </c>
      <c r="Y24" s="90">
        <f t="shared" ca="1" si="5"/>
        <v>73111386081.518585</v>
      </c>
      <c r="Z24" s="90">
        <f t="shared" ca="1" si="5"/>
        <v>76368885638.540436</v>
      </c>
      <c r="AA24" s="90">
        <f t="shared" ca="1" si="5"/>
        <v>79626385195.562302</v>
      </c>
      <c r="AB24" s="90">
        <f t="shared" ca="1" si="5"/>
        <v>82883884752.584152</v>
      </c>
      <c r="AC24" s="90">
        <f t="shared" ca="1" si="5"/>
        <v>86141384309.606018</v>
      </c>
      <c r="AD24" s="90">
        <f t="shared" ca="1" si="5"/>
        <v>89398883866.627869</v>
      </c>
      <c r="AE24" s="90">
        <f t="shared" ca="1" si="5"/>
        <v>92656383423.649734</v>
      </c>
      <c r="AF24" s="90">
        <f t="shared" ca="1" si="5"/>
        <v>95913882980.6716</v>
      </c>
      <c r="AG24" s="90">
        <f t="shared" ca="1" si="5"/>
        <v>99171382537.693451</v>
      </c>
      <c r="AH24" s="90">
        <f t="shared" ca="1" si="5"/>
        <v>102428882094.7153</v>
      </c>
      <c r="AI24" s="90">
        <f t="shared" ca="1" si="5"/>
        <v>105686381651.73715</v>
      </c>
      <c r="AJ24" s="90">
        <f t="shared" ca="1" si="5"/>
        <v>108943881208.759</v>
      </c>
      <c r="AK24" s="90">
        <f t="shared" ca="1" si="5"/>
        <v>112201380765.78087</v>
      </c>
      <c r="AL24" s="90">
        <f t="shared" ca="1" si="5"/>
        <v>115458880322.80273</v>
      </c>
      <c r="AM24" s="90">
        <f t="shared" ca="1" si="6"/>
        <v>118716379879.82457</v>
      </c>
      <c r="AN24" s="90">
        <f t="shared" ca="1" si="6"/>
        <v>121973879436.84645</v>
      </c>
      <c r="AO24" s="90">
        <f t="shared" ca="1" si="6"/>
        <v>125231378993.8683</v>
      </c>
      <c r="AP24">
        <f ca="1">V24*'Process Emissions Multipliers'!$E$42</f>
        <v>128488878550.89015</v>
      </c>
    </row>
    <row r="25" spans="1:42">
      <c r="A25" s="74">
        <v>-27</v>
      </c>
      <c r="B25">
        <f ca="1">IF('Coal mining 2010'!$A33="MR",INDIRECT("'Coal mining 2010'!"&amp;'Country Selector'!$B$3&amp;ROW($A33))*10^12,0)</f>
        <v>20688703803.36224</v>
      </c>
      <c r="C25" s="90">
        <f t="shared" ca="1" si="3"/>
        <v>18619833423.026016</v>
      </c>
      <c r="D25" s="90">
        <f t="shared" ca="1" si="3"/>
        <v>16550963042.689793</v>
      </c>
      <c r="E25" s="90">
        <f t="shared" ca="1" si="3"/>
        <v>14482092662.353567</v>
      </c>
      <c r="F25" s="90">
        <f t="shared" ca="1" si="3"/>
        <v>12413222282.017344</v>
      </c>
      <c r="G25" s="90">
        <f t="shared" ca="1" si="3"/>
        <v>10344351901.68112</v>
      </c>
      <c r="H25" s="90">
        <f t="shared" ca="1" si="3"/>
        <v>8275481521.3448963</v>
      </c>
      <c r="I25" s="90">
        <f t="shared" ca="1" si="3"/>
        <v>6206611141.0086718</v>
      </c>
      <c r="J25" s="90">
        <f t="shared" ca="1" si="3"/>
        <v>4137740760.6724482</v>
      </c>
      <c r="K25" s="90">
        <f t="shared" ca="1" si="3"/>
        <v>2068870380.3362241</v>
      </c>
      <c r="L25">
        <f ca="1">IF('Coal mining 2020'!$A33="MR",INDIRECT("'Coal mining 2020'!"&amp;'Country Selector'!$B$3&amp;ROW($A33))*10^12,0)*'Process Emissions Multipliers'!$B$42</f>
        <v>0</v>
      </c>
      <c r="M25" s="90">
        <f t="shared" ca="1" si="4"/>
        <v>3506502136.9045458</v>
      </c>
      <c r="N25" s="90">
        <f t="shared" ca="1" si="4"/>
        <v>7013004273.8090916</v>
      </c>
      <c r="O25" s="90">
        <f t="shared" ca="1" si="4"/>
        <v>10519506410.713636</v>
      </c>
      <c r="P25" s="90">
        <f t="shared" ca="1" si="4"/>
        <v>14026008547.618183</v>
      </c>
      <c r="Q25" s="90">
        <f t="shared" ca="1" si="4"/>
        <v>17532510684.522728</v>
      </c>
      <c r="R25" s="90">
        <f t="shared" ca="1" si="4"/>
        <v>21039012821.427273</v>
      </c>
      <c r="S25" s="90">
        <f t="shared" ca="1" si="4"/>
        <v>24545514958.331818</v>
      </c>
      <c r="T25" s="90">
        <f t="shared" ca="1" si="4"/>
        <v>28052017095.236366</v>
      </c>
      <c r="U25" s="90">
        <f t="shared" ca="1" si="4"/>
        <v>31558519232.140911</v>
      </c>
      <c r="V25">
        <f ca="1">IF('Coal mining 2030'!$A33="MR",INDIRECT("'Coal mining 2030'!"&amp;'Country Selector'!$B$3&amp;ROW($A33))*10^12,0)*'Process Emissions Multipliers'!$D$42</f>
        <v>35065021369.045456</v>
      </c>
      <c r="W25" s="90">
        <f t="shared" ca="1" si="5"/>
        <v>36868404665.572647</v>
      </c>
      <c r="X25" s="90">
        <f t="shared" ca="1" si="5"/>
        <v>38671787962.099846</v>
      </c>
      <c r="Y25" s="90">
        <f t="shared" ca="1" si="5"/>
        <v>40475171258.627037</v>
      </c>
      <c r="Z25" s="90">
        <f t="shared" ca="1" si="5"/>
        <v>42278554555.154236</v>
      </c>
      <c r="AA25" s="90">
        <f t="shared" ca="1" si="5"/>
        <v>44081937851.681427</v>
      </c>
      <c r="AB25" s="90">
        <f t="shared" ca="1" si="5"/>
        <v>45885321148.208618</v>
      </c>
      <c r="AC25" s="90">
        <f t="shared" ca="1" si="5"/>
        <v>47688704444.735817</v>
      </c>
      <c r="AD25" s="90">
        <f t="shared" ca="1" si="5"/>
        <v>49492087741.263008</v>
      </c>
      <c r="AE25" s="90">
        <f t="shared" ca="1" si="5"/>
        <v>51295471037.790207</v>
      </c>
      <c r="AF25" s="90">
        <f t="shared" ca="1" si="5"/>
        <v>53098854334.317398</v>
      </c>
      <c r="AG25" s="90">
        <f t="shared" ca="1" si="5"/>
        <v>54902237630.844597</v>
      </c>
      <c r="AH25" s="90">
        <f t="shared" ca="1" si="5"/>
        <v>56705620927.37178</v>
      </c>
      <c r="AI25" s="90">
        <f t="shared" ca="1" si="5"/>
        <v>58509004223.898979</v>
      </c>
      <c r="AJ25" s="90">
        <f t="shared" ca="1" si="5"/>
        <v>60312387520.426178</v>
      </c>
      <c r="AK25" s="90">
        <f t="shared" ca="1" si="5"/>
        <v>62115770816.953369</v>
      </c>
      <c r="AL25" s="90">
        <f t="shared" ca="1" si="5"/>
        <v>63919154113.48056</v>
      </c>
      <c r="AM25" s="90">
        <f t="shared" ca="1" si="6"/>
        <v>65722537410.007759</v>
      </c>
      <c r="AN25" s="90">
        <f t="shared" ca="1" si="6"/>
        <v>67525920706.534958</v>
      </c>
      <c r="AO25" s="90">
        <f t="shared" ca="1" si="6"/>
        <v>69329304003.062149</v>
      </c>
      <c r="AP25">
        <f ca="1">V25*'Process Emissions Multipliers'!$E$42</f>
        <v>71132687299.58934</v>
      </c>
    </row>
    <row r="26" spans="1:42">
      <c r="A26" s="74">
        <v>-26</v>
      </c>
      <c r="B26">
        <f ca="1">IF('Coal mining 2010'!$A34="MR",INDIRECT("'Coal mining 2010'!"&amp;'Country Selector'!$B$3&amp;ROW($A34))*10^12,0)</f>
        <v>19923042097.11937</v>
      </c>
      <c r="C26" s="90">
        <f t="shared" ca="1" si="3"/>
        <v>23990102844.140839</v>
      </c>
      <c r="D26" s="90">
        <f t="shared" ca="1" si="3"/>
        <v>28057163591.162308</v>
      </c>
      <c r="E26" s="90">
        <f t="shared" ca="1" si="3"/>
        <v>32124224338.183777</v>
      </c>
      <c r="F26" s="90">
        <f t="shared" ca="1" si="3"/>
        <v>36191285085.205246</v>
      </c>
      <c r="G26" s="90">
        <f t="shared" ca="1" si="3"/>
        <v>40258345832.226715</v>
      </c>
      <c r="H26" s="90">
        <f t="shared" ca="1" si="3"/>
        <v>44325406579.248184</v>
      </c>
      <c r="I26" s="90">
        <f t="shared" ca="1" si="3"/>
        <v>48392467326.269646</v>
      </c>
      <c r="J26" s="90">
        <f t="shared" ca="1" si="3"/>
        <v>52459528073.291115</v>
      </c>
      <c r="K26" s="90">
        <f t="shared" ca="1" si="3"/>
        <v>56526588820.312584</v>
      </c>
      <c r="L26">
        <f ca="1">IF('Coal mining 2020'!$A34="MR",INDIRECT("'Coal mining 2020'!"&amp;'Country Selector'!$B$3&amp;ROW($A34))*10^12,0)*'Process Emissions Multipliers'!$B$42</f>
        <v>60593649567.334053</v>
      </c>
      <c r="M26" s="90">
        <f t="shared" ca="1" si="4"/>
        <v>64289541700.739243</v>
      </c>
      <c r="N26" s="90">
        <f t="shared" ca="1" si="4"/>
        <v>67985433834.14444</v>
      </c>
      <c r="O26" s="90">
        <f t="shared" ca="1" si="4"/>
        <v>71681325967.549637</v>
      </c>
      <c r="P26" s="90">
        <f t="shared" ca="1" si="4"/>
        <v>75377218100.954834</v>
      </c>
      <c r="Q26" s="90">
        <f t="shared" ca="1" si="4"/>
        <v>79073110234.360031</v>
      </c>
      <c r="R26" s="90">
        <f t="shared" ca="1" si="4"/>
        <v>82769002367.765228</v>
      </c>
      <c r="S26" s="90">
        <f t="shared" ca="1" si="4"/>
        <v>86464894501.17041</v>
      </c>
      <c r="T26" s="90">
        <f t="shared" ca="1" si="4"/>
        <v>90160786634.575607</v>
      </c>
      <c r="U26" s="90">
        <f t="shared" ca="1" si="4"/>
        <v>93856678767.980804</v>
      </c>
      <c r="V26">
        <f ca="1">IF('Coal mining 2030'!$A34="MR",INDIRECT("'Coal mining 2030'!"&amp;'Country Selector'!$B$3&amp;ROW($A34))*10^12,0)*'Process Emissions Multipliers'!$D$42</f>
        <v>97552570901.386002</v>
      </c>
      <c r="W26" s="90">
        <f t="shared" ca="1" si="5"/>
        <v>102569669708.92148</v>
      </c>
      <c r="X26" s="90">
        <f t="shared" ca="1" si="5"/>
        <v>107586768516.45697</v>
      </c>
      <c r="Y26" s="90">
        <f t="shared" ca="1" si="5"/>
        <v>112603867323.99246</v>
      </c>
      <c r="Z26" s="90">
        <f t="shared" ca="1" si="5"/>
        <v>117620966131.52794</v>
      </c>
      <c r="AA26" s="90">
        <f t="shared" ca="1" si="5"/>
        <v>122638064939.06345</v>
      </c>
      <c r="AB26" s="90">
        <f t="shared" ca="1" si="5"/>
        <v>127655163746.59892</v>
      </c>
      <c r="AC26" s="90">
        <f t="shared" ca="1" si="5"/>
        <v>132672262554.1344</v>
      </c>
      <c r="AD26" s="90">
        <f t="shared" ca="1" si="5"/>
        <v>137689361361.66989</v>
      </c>
      <c r="AE26" s="90">
        <f t="shared" ca="1" si="5"/>
        <v>142706460169.20538</v>
      </c>
      <c r="AF26" s="90">
        <f t="shared" ca="1" si="5"/>
        <v>147723558976.74088</v>
      </c>
      <c r="AG26" s="90">
        <f t="shared" ca="1" si="5"/>
        <v>152740657784.27637</v>
      </c>
      <c r="AH26" s="90">
        <f t="shared" ca="1" si="5"/>
        <v>157757756591.81183</v>
      </c>
      <c r="AI26" s="90">
        <f t="shared" ca="1" si="5"/>
        <v>162774855399.34732</v>
      </c>
      <c r="AJ26" s="90">
        <f t="shared" ca="1" si="5"/>
        <v>167791954206.88281</v>
      </c>
      <c r="AK26" s="90">
        <f t="shared" ca="1" si="5"/>
        <v>172809053014.4183</v>
      </c>
      <c r="AL26" s="90">
        <f t="shared" ca="1" si="5"/>
        <v>177826151821.95377</v>
      </c>
      <c r="AM26" s="90">
        <f t="shared" ca="1" si="6"/>
        <v>182843250629.48926</v>
      </c>
      <c r="AN26" s="90">
        <f t="shared" ca="1" si="6"/>
        <v>187860349437.02478</v>
      </c>
      <c r="AO26" s="90">
        <f t="shared" ca="1" si="6"/>
        <v>192877448244.56024</v>
      </c>
      <c r="AP26">
        <f ca="1">V26*'Process Emissions Multipliers'!$E$42</f>
        <v>197894547052.09573</v>
      </c>
    </row>
    <row r="27" spans="1:42">
      <c r="A27" s="74">
        <v>-25</v>
      </c>
      <c r="B27">
        <f ca="1">IF('Coal mining 2010'!$A35="MR",INDIRECT("'Coal mining 2010'!"&amp;'Country Selector'!$B$3&amp;ROW($A35))*10^12,0)</f>
        <v>19419361287.619064</v>
      </c>
      <c r="C27" s="90">
        <f t="shared" ca="1" si="3"/>
        <v>21676063310.89875</v>
      </c>
      <c r="D27" s="90">
        <f t="shared" ca="1" si="3"/>
        <v>23932765334.178436</v>
      </c>
      <c r="E27" s="90">
        <f t="shared" ca="1" si="3"/>
        <v>26189467357.458122</v>
      </c>
      <c r="F27" s="90">
        <f t="shared" ca="1" si="3"/>
        <v>28446169380.737808</v>
      </c>
      <c r="G27" s="90">
        <f t="shared" ca="1" si="3"/>
        <v>30702871404.017494</v>
      </c>
      <c r="H27" s="90">
        <f t="shared" ca="1" si="3"/>
        <v>32959573427.29718</v>
      </c>
      <c r="I27" s="90">
        <f t="shared" ca="1" si="3"/>
        <v>35216275450.576866</v>
      </c>
      <c r="J27" s="90">
        <f t="shared" ca="1" si="3"/>
        <v>37472977473.856552</v>
      </c>
      <c r="K27" s="90">
        <f t="shared" ca="1" si="3"/>
        <v>39729679497.136238</v>
      </c>
      <c r="L27">
        <f ca="1">IF('Coal mining 2020'!$A35="MR",INDIRECT("'Coal mining 2020'!"&amp;'Country Selector'!$B$3&amp;ROW($A35))*10^12,0)*'Process Emissions Multipliers'!$B$42</f>
        <v>41986381520.415924</v>
      </c>
      <c r="M27" s="90">
        <f t="shared" ca="1" si="4"/>
        <v>39118530794.616081</v>
      </c>
      <c r="N27" s="90">
        <f t="shared" ca="1" si="4"/>
        <v>36250680068.816246</v>
      </c>
      <c r="O27" s="90">
        <f t="shared" ca="1" si="4"/>
        <v>33382829343.016411</v>
      </c>
      <c r="P27" s="90">
        <f t="shared" ca="1" si="4"/>
        <v>30514978617.216568</v>
      </c>
      <c r="Q27" s="90">
        <f t="shared" ca="1" si="4"/>
        <v>27647127891.416733</v>
      </c>
      <c r="R27" s="90">
        <f t="shared" ca="1" si="4"/>
        <v>24779277165.616898</v>
      </c>
      <c r="S27" s="90">
        <f t="shared" ca="1" si="4"/>
        <v>21911426439.817055</v>
      </c>
      <c r="T27" s="90">
        <f t="shared" ca="1" si="4"/>
        <v>19043575714.01722</v>
      </c>
      <c r="U27" s="90">
        <f t="shared" ca="1" si="4"/>
        <v>16175724988.217381</v>
      </c>
      <c r="V27">
        <f ca="1">IF('Coal mining 2030'!$A35="MR",INDIRECT("'Coal mining 2030'!"&amp;'Country Selector'!$B$3&amp;ROW($A35))*10^12,0)*'Process Emissions Multipliers'!$D$42</f>
        <v>13307874262.417542</v>
      </c>
      <c r="W27" s="90">
        <f t="shared" ca="1" si="5"/>
        <v>13992294154.952211</v>
      </c>
      <c r="X27" s="90">
        <f t="shared" ca="1" si="5"/>
        <v>14676714047.486877</v>
      </c>
      <c r="Y27" s="90">
        <f t="shared" ca="1" si="5"/>
        <v>15361133940.021547</v>
      </c>
      <c r="Z27" s="90">
        <f t="shared" ca="1" si="5"/>
        <v>16045553832.556215</v>
      </c>
      <c r="AA27" s="90">
        <f t="shared" ca="1" si="5"/>
        <v>16729973725.090885</v>
      </c>
      <c r="AB27" s="90">
        <f t="shared" ca="1" si="5"/>
        <v>17414393617.625553</v>
      </c>
      <c r="AC27" s="90">
        <f t="shared" ca="1" si="5"/>
        <v>18098813510.160221</v>
      </c>
      <c r="AD27" s="90">
        <f t="shared" ca="1" si="5"/>
        <v>18783233402.694893</v>
      </c>
      <c r="AE27" s="90">
        <f t="shared" ca="1" si="5"/>
        <v>19467653295.229557</v>
      </c>
      <c r="AF27" s="90">
        <f t="shared" ca="1" si="5"/>
        <v>20152073187.764229</v>
      </c>
      <c r="AG27" s="90">
        <f t="shared" ca="1" si="5"/>
        <v>20836493080.298897</v>
      </c>
      <c r="AH27" s="90">
        <f t="shared" ca="1" si="5"/>
        <v>21520912972.833565</v>
      </c>
      <c r="AI27" s="90">
        <f t="shared" ca="1" si="5"/>
        <v>22205332865.368233</v>
      </c>
      <c r="AJ27" s="90">
        <f t="shared" ca="1" si="5"/>
        <v>22889752757.902901</v>
      </c>
      <c r="AK27" s="90">
        <f t="shared" ca="1" si="5"/>
        <v>23574172650.437569</v>
      </c>
      <c r="AL27" s="90">
        <f t="shared" ca="1" si="5"/>
        <v>24258592542.97224</v>
      </c>
      <c r="AM27" s="90">
        <f t="shared" ca="1" si="6"/>
        <v>24943012435.506908</v>
      </c>
      <c r="AN27" s="90">
        <f t="shared" ca="1" si="6"/>
        <v>25627432328.041573</v>
      </c>
      <c r="AO27" s="90">
        <f t="shared" ca="1" si="6"/>
        <v>26311852220.576244</v>
      </c>
      <c r="AP27">
        <f ca="1">V27*'Process Emissions Multipliers'!$E$42</f>
        <v>26996272113.110912</v>
      </c>
    </row>
    <row r="28" spans="1:4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3"/>
        <v>7733460356.3705158</v>
      </c>
      <c r="D28" s="90">
        <f t="shared" ca="1" si="3"/>
        <v>15466920712.741032</v>
      </c>
      <c r="E28" s="90">
        <f t="shared" ca="1" si="3"/>
        <v>23200381069.111549</v>
      </c>
      <c r="F28" s="90">
        <f t="shared" ca="1" si="3"/>
        <v>30933841425.482063</v>
      </c>
      <c r="G28" s="90">
        <f t="shared" ca="1" si="3"/>
        <v>38667301781.852577</v>
      </c>
      <c r="H28" s="90">
        <f t="shared" ca="1" si="3"/>
        <v>46400762138.223099</v>
      </c>
      <c r="I28" s="90">
        <f t="shared" ca="1" si="3"/>
        <v>54134222494.593613</v>
      </c>
      <c r="J28" s="90">
        <f t="shared" ca="1" si="3"/>
        <v>61867682850.964127</v>
      </c>
      <c r="K28" s="90">
        <f t="shared" ca="1" si="3"/>
        <v>69601143207.334641</v>
      </c>
      <c r="L28">
        <f ca="1">IF('Coal mining 2020'!$A36="MR",INDIRECT("'Coal mining 2020'!"&amp;'Country Selector'!$B$3&amp;ROW($A36))*10^12,0)*'Process Emissions Multipliers'!$B$42</f>
        <v>77334603563.705154</v>
      </c>
      <c r="M28" s="90">
        <f t="shared" ca="1" si="4"/>
        <v>75833193547.13266</v>
      </c>
      <c r="N28" s="90">
        <f t="shared" ca="1" si="4"/>
        <v>74331783530.560181</v>
      </c>
      <c r="O28" s="90">
        <f t="shared" ca="1" si="4"/>
        <v>72830373513.987701</v>
      </c>
      <c r="P28" s="90">
        <f t="shared" ca="1" si="4"/>
        <v>71328963497.415207</v>
      </c>
      <c r="Q28" s="90">
        <f t="shared" ca="1" si="4"/>
        <v>69827553480.842712</v>
      </c>
      <c r="R28" s="90">
        <f t="shared" ca="1" si="4"/>
        <v>68326143464.270226</v>
      </c>
      <c r="S28" s="90">
        <f t="shared" ca="1" si="4"/>
        <v>66824733447.697731</v>
      </c>
      <c r="T28" s="90">
        <f t="shared" ca="1" si="4"/>
        <v>65323323431.125244</v>
      </c>
      <c r="U28" s="90">
        <f t="shared" ca="1" si="4"/>
        <v>63821913414.55275</v>
      </c>
      <c r="V28">
        <f ca="1">IF('Coal mining 2030'!$A36="MR",INDIRECT("'Coal mining 2030'!"&amp;'Country Selector'!$B$3&amp;ROW($A36))*10^12,0)*'Process Emissions Multipliers'!$D$42</f>
        <v>62320503397.980263</v>
      </c>
      <c r="W28" s="90">
        <f t="shared" ca="1" si="5"/>
        <v>65525627777.522125</v>
      </c>
      <c r="X28" s="90">
        <f t="shared" ca="1" si="5"/>
        <v>68730752157.06398</v>
      </c>
      <c r="Y28" s="90">
        <f t="shared" ca="1" si="5"/>
        <v>71935876536.605835</v>
      </c>
      <c r="Z28" s="90">
        <f t="shared" ca="1" si="5"/>
        <v>75141000916.147705</v>
      </c>
      <c r="AA28" s="90">
        <f t="shared" ca="1" si="5"/>
        <v>78346125295.68956</v>
      </c>
      <c r="AB28" s="90">
        <f t="shared" ca="1" si="5"/>
        <v>81551249675.231415</v>
      </c>
      <c r="AC28" s="90">
        <f t="shared" ca="1" si="5"/>
        <v>84756374054.773285</v>
      </c>
      <c r="AD28" s="90">
        <f t="shared" ca="1" si="5"/>
        <v>87961498434.31514</v>
      </c>
      <c r="AE28" s="90">
        <f t="shared" ca="1" si="5"/>
        <v>91166622813.856995</v>
      </c>
      <c r="AF28" s="90">
        <f t="shared" ca="1" si="5"/>
        <v>94371747193.398849</v>
      </c>
      <c r="AG28" s="90">
        <f t="shared" ca="1" si="5"/>
        <v>97576871572.940704</v>
      </c>
      <c r="AH28" s="90">
        <f t="shared" ca="1" si="5"/>
        <v>100781995952.48257</v>
      </c>
      <c r="AI28" s="90">
        <f t="shared" ca="1" si="5"/>
        <v>103987120332.02443</v>
      </c>
      <c r="AJ28" s="90">
        <f t="shared" ca="1" si="5"/>
        <v>107192244711.56628</v>
      </c>
      <c r="AK28" s="90">
        <f t="shared" ca="1" si="5"/>
        <v>110397369091.10815</v>
      </c>
      <c r="AL28" s="90">
        <f t="shared" ca="1" si="5"/>
        <v>113602493470.65001</v>
      </c>
      <c r="AM28" s="90">
        <f t="shared" ca="1" si="6"/>
        <v>116807617850.19186</v>
      </c>
      <c r="AN28" s="90">
        <f t="shared" ca="1" si="6"/>
        <v>120012742229.73372</v>
      </c>
      <c r="AO28" s="90">
        <f t="shared" ca="1" si="6"/>
        <v>123217866609.27557</v>
      </c>
      <c r="AP28">
        <f ca="1">V28*'Process Emissions Multipliers'!$E$42</f>
        <v>126422990988.81744</v>
      </c>
    </row>
    <row r="29" spans="1:42">
      <c r="A29" s="74">
        <v>-23</v>
      </c>
      <c r="B29">
        <f ca="1">IF('Coal mining 2010'!$A37="MR",INDIRECT("'Coal mining 2010'!"&amp;'Country Selector'!$B$3&amp;ROW($A37))*10^12,0)</f>
        <v>15055008553.986671</v>
      </c>
      <c r="C29" s="90">
        <f t="shared" ca="1" si="3"/>
        <v>22160608921.847584</v>
      </c>
      <c r="D29" s="90">
        <f t="shared" ca="1" si="3"/>
        <v>29266209289.708496</v>
      </c>
      <c r="E29" s="90">
        <f t="shared" ca="1" si="3"/>
        <v>36371809657.569412</v>
      </c>
      <c r="F29" s="90">
        <f t="shared" ca="1" si="3"/>
        <v>43477410025.430328</v>
      </c>
      <c r="G29" s="90">
        <f t="shared" ca="1" si="3"/>
        <v>50583010393.291237</v>
      </c>
      <c r="H29" s="90">
        <f t="shared" ca="1" si="3"/>
        <v>57688610761.152145</v>
      </c>
      <c r="I29" s="90">
        <f t="shared" ca="1" si="3"/>
        <v>64794211129.013062</v>
      </c>
      <c r="J29" s="90">
        <f t="shared" ca="1" si="3"/>
        <v>71899811496.873978</v>
      </c>
      <c r="K29" s="90">
        <f t="shared" ca="1" si="3"/>
        <v>79005411864.734894</v>
      </c>
      <c r="L29">
        <f ca="1">IF('Coal mining 2020'!$A37="MR",INDIRECT("'Coal mining 2020'!"&amp;'Country Selector'!$B$3&amp;ROW($A37))*10^12,0)*'Process Emissions Multipliers'!$B$42</f>
        <v>86111012232.59581</v>
      </c>
      <c r="M29" s="90">
        <f t="shared" ca="1" si="4"/>
        <v>79649986409.25737</v>
      </c>
      <c r="N29" s="90">
        <f t="shared" ca="1" si="4"/>
        <v>73188960585.918915</v>
      </c>
      <c r="O29" s="90">
        <f t="shared" ca="1" si="4"/>
        <v>66727934762.580475</v>
      </c>
      <c r="P29" s="90">
        <f t="shared" ca="1" si="4"/>
        <v>60266908939.242035</v>
      </c>
      <c r="Q29" s="90">
        <f t="shared" ca="1" si="4"/>
        <v>53805883115.903595</v>
      </c>
      <c r="R29" s="90">
        <f t="shared" ca="1" si="4"/>
        <v>47344857292.565155</v>
      </c>
      <c r="S29" s="90">
        <f t="shared" ca="1" si="4"/>
        <v>40883831469.226715</v>
      </c>
      <c r="T29" s="90">
        <f t="shared" ca="1" si="4"/>
        <v>34422805645.888275</v>
      </c>
      <c r="U29" s="90">
        <f t="shared" ca="1" si="4"/>
        <v>27961779822.549828</v>
      </c>
      <c r="V29">
        <f ca="1">IF('Coal mining 2030'!$A37="MR",INDIRECT("'Coal mining 2030'!"&amp;'Country Selector'!$B$3&amp;ROW($A37))*10^12,0)*'Process Emissions Multipliers'!$D$42</f>
        <v>21500753999.211388</v>
      </c>
      <c r="W29" s="90">
        <f t="shared" ca="1" si="5"/>
        <v>22606531184.310921</v>
      </c>
      <c r="X29" s="90">
        <f t="shared" ca="1" si="5"/>
        <v>23712308369.410454</v>
      </c>
      <c r="Y29" s="90">
        <f t="shared" ca="1" si="5"/>
        <v>24818085554.509987</v>
      </c>
      <c r="Z29" s="90">
        <f t="shared" ca="1" si="5"/>
        <v>25923862739.60952</v>
      </c>
      <c r="AA29" s="90">
        <f t="shared" ca="1" si="5"/>
        <v>27029639924.709057</v>
      </c>
      <c r="AB29" s="90">
        <f t="shared" ca="1" si="5"/>
        <v>28135417109.808586</v>
      </c>
      <c r="AC29" s="90">
        <f t="shared" ca="1" si="5"/>
        <v>29241194294.908123</v>
      </c>
      <c r="AD29" s="90">
        <f t="shared" ca="1" si="5"/>
        <v>30346971480.007656</v>
      </c>
      <c r="AE29" s="90">
        <f t="shared" ca="1" si="5"/>
        <v>31452748665.107185</v>
      </c>
      <c r="AF29" s="90">
        <f t="shared" ca="1" si="5"/>
        <v>32558525850.206722</v>
      </c>
      <c r="AG29" s="90">
        <f t="shared" ca="1" si="5"/>
        <v>33664303035.306259</v>
      </c>
      <c r="AH29" s="90">
        <f t="shared" ca="1" si="5"/>
        <v>34770080220.405792</v>
      </c>
      <c r="AI29" s="90">
        <f t="shared" ca="1" si="5"/>
        <v>35875857405.505318</v>
      </c>
      <c r="AJ29" s="90">
        <f t="shared" ca="1" si="5"/>
        <v>36981634590.604858</v>
      </c>
      <c r="AK29" s="90">
        <f t="shared" ca="1" si="5"/>
        <v>38087411775.704391</v>
      </c>
      <c r="AL29" s="90">
        <f t="shared" ca="1" si="5"/>
        <v>39193188960.803925</v>
      </c>
      <c r="AM29" s="90">
        <f t="shared" ca="1" si="6"/>
        <v>40298966145.90345</v>
      </c>
      <c r="AN29" s="90">
        <f t="shared" ca="1" si="6"/>
        <v>41404743331.002991</v>
      </c>
      <c r="AO29" s="90">
        <f t="shared" ca="1" si="6"/>
        <v>42510520516.102524</v>
      </c>
      <c r="AP29">
        <f ca="1">V29*'Process Emissions Multipliers'!$E$42</f>
        <v>43616297701.202057</v>
      </c>
    </row>
    <row r="30" spans="1:42">
      <c r="A30" s="74">
        <v>-22</v>
      </c>
      <c r="B30">
        <f ca="1">IF('Coal mining 2010'!$A38="MR",INDIRECT("'Coal mining 2010'!"&amp;'Country Selector'!$B$3&amp;ROW($A38))*10^12,0)</f>
        <v>4280060545.9079599</v>
      </c>
      <c r="C30" s="90">
        <f t="shared" ca="1" si="3"/>
        <v>8522657539.220644</v>
      </c>
      <c r="D30" s="90">
        <f t="shared" ca="1" si="3"/>
        <v>12765254532.533327</v>
      </c>
      <c r="E30" s="90">
        <f t="shared" ca="1" si="3"/>
        <v>17007851525.846012</v>
      </c>
      <c r="F30" s="90">
        <f t="shared" ca="1" si="3"/>
        <v>21250448519.158695</v>
      </c>
      <c r="G30" s="90">
        <f t="shared" ca="1" si="3"/>
        <v>25493045512.471378</v>
      </c>
      <c r="H30" s="90">
        <f t="shared" ca="1" si="3"/>
        <v>29735642505.784065</v>
      </c>
      <c r="I30" s="90">
        <f t="shared" ca="1" si="3"/>
        <v>33978239499.096748</v>
      </c>
      <c r="J30" s="90">
        <f t="shared" ca="1" si="3"/>
        <v>38220836492.409431</v>
      </c>
      <c r="K30" s="90">
        <f t="shared" ca="1" si="3"/>
        <v>42463433485.722115</v>
      </c>
      <c r="L30">
        <f ca="1">IF('Coal mining 2020'!$A38="MR",INDIRECT("'Coal mining 2020'!"&amp;'Country Selector'!$B$3&amp;ROW($A38))*10^12,0)*'Process Emissions Multipliers'!$B$42</f>
        <v>46706030479.034798</v>
      </c>
      <c r="M30" s="90">
        <f t="shared" ca="1" si="4"/>
        <v>45000451949.332558</v>
      </c>
      <c r="N30" s="90">
        <f t="shared" ca="1" si="4"/>
        <v>43294873419.630318</v>
      </c>
      <c r="O30" s="90">
        <f t="shared" ca="1" si="4"/>
        <v>41589294889.928078</v>
      </c>
      <c r="P30" s="90">
        <f t="shared" ca="1" si="4"/>
        <v>39883716360.225838</v>
      </c>
      <c r="Q30" s="90">
        <f t="shared" ca="1" si="4"/>
        <v>38178137830.523598</v>
      </c>
      <c r="R30" s="90">
        <f t="shared" ca="1" si="4"/>
        <v>36472559300.821358</v>
      </c>
      <c r="S30" s="90">
        <f t="shared" ca="1" si="4"/>
        <v>34766980771.119118</v>
      </c>
      <c r="T30" s="90">
        <f t="shared" ca="1" si="4"/>
        <v>33061402241.416878</v>
      </c>
      <c r="U30" s="90">
        <f t="shared" ca="1" si="4"/>
        <v>31355823711.714638</v>
      </c>
      <c r="V30">
        <f ca="1">IF('Coal mining 2030'!$A38="MR",INDIRECT("'Coal mining 2030'!"&amp;'Country Selector'!$B$3&amp;ROW($A38))*10^12,0)*'Process Emissions Multipliers'!$D$42</f>
        <v>29650245182.012398</v>
      </c>
      <c r="W30" s="90">
        <f t="shared" ca="1" si="5"/>
        <v>31175148199.649796</v>
      </c>
      <c r="X30" s="90">
        <f t="shared" ca="1" si="5"/>
        <v>32700051217.287182</v>
      </c>
      <c r="Y30" s="90">
        <f t="shared" ca="1" si="5"/>
        <v>34224954234.924576</v>
      </c>
      <c r="Z30" s="90">
        <f t="shared" ca="1" si="5"/>
        <v>35749857252.561966</v>
      </c>
      <c r="AA30" s="90">
        <f t="shared" ca="1" si="5"/>
        <v>37274760270.199356</v>
      </c>
      <c r="AB30" s="90">
        <f t="shared" ca="1" si="5"/>
        <v>38799663287.836754</v>
      </c>
      <c r="AC30" s="90">
        <f t="shared" ca="1" si="5"/>
        <v>40324566305.474144</v>
      </c>
      <c r="AD30" s="90">
        <f t="shared" ca="1" si="5"/>
        <v>41849469323.111542</v>
      </c>
      <c r="AE30" s="90">
        <f t="shared" ca="1" si="5"/>
        <v>43374372340.748932</v>
      </c>
      <c r="AF30" s="90">
        <f t="shared" ca="1" si="5"/>
        <v>44899275358.386322</v>
      </c>
      <c r="AG30" s="90">
        <f t="shared" ca="1" si="5"/>
        <v>46424178376.023712</v>
      </c>
      <c r="AH30" s="90">
        <f t="shared" ca="1" si="5"/>
        <v>47949081393.661102</v>
      </c>
      <c r="AI30" s="90">
        <f t="shared" ca="1" si="5"/>
        <v>49473984411.2985</v>
      </c>
      <c r="AJ30" s="90">
        <f t="shared" ca="1" si="5"/>
        <v>50998887428.93589</v>
      </c>
      <c r="AK30" s="90">
        <f t="shared" ca="1" si="5"/>
        <v>52523790446.57328</v>
      </c>
      <c r="AL30" s="90">
        <f t="shared" ca="1" si="5"/>
        <v>54048693464.210678</v>
      </c>
      <c r="AM30" s="90">
        <f t="shared" ca="1" si="6"/>
        <v>55573596481.848068</v>
      </c>
      <c r="AN30" s="90">
        <f t="shared" ca="1" si="6"/>
        <v>57098499499.485466</v>
      </c>
      <c r="AO30" s="90">
        <f t="shared" ca="1" si="6"/>
        <v>58623402517.122849</v>
      </c>
      <c r="AP30">
        <f ca="1">V30*'Process Emissions Multipliers'!$E$42</f>
        <v>60148305534.760246</v>
      </c>
    </row>
    <row r="31" spans="1:42">
      <c r="A31" s="74">
        <v>-21</v>
      </c>
      <c r="B31">
        <f ca="1">IF('Coal mining 2010'!$A39="MR",INDIRECT("'Coal mining 2010'!"&amp;'Country Selector'!$B$3&amp;ROW($A39))*10^12,0)</f>
        <v>4003177082.5972867</v>
      </c>
      <c r="C31" s="90">
        <f t="shared" ca="1" si="3"/>
        <v>5781477099.5844021</v>
      </c>
      <c r="D31" s="90">
        <f t="shared" ca="1" si="3"/>
        <v>7559777116.5715179</v>
      </c>
      <c r="E31" s="90">
        <f t="shared" ca="1" si="3"/>
        <v>9338077133.5586357</v>
      </c>
      <c r="F31" s="90">
        <f t="shared" ca="1" si="3"/>
        <v>11116377150.54575</v>
      </c>
      <c r="G31" s="90">
        <f t="shared" ca="1" si="3"/>
        <v>12894677167.532866</v>
      </c>
      <c r="H31" s="90">
        <f t="shared" ca="1" si="3"/>
        <v>14672977184.519981</v>
      </c>
      <c r="I31" s="90">
        <f t="shared" ca="1" si="3"/>
        <v>16451277201.507097</v>
      </c>
      <c r="J31" s="90">
        <f t="shared" ca="1" si="3"/>
        <v>18229577218.494213</v>
      </c>
      <c r="K31" s="90">
        <f t="shared" ca="1" si="3"/>
        <v>20007877235.481327</v>
      </c>
      <c r="L31">
        <f ca="1">IF('Coal mining 2020'!$A39="MR",INDIRECT("'Coal mining 2020'!"&amp;'Country Selector'!$B$3&amp;ROW($A39))*10^12,0)*'Process Emissions Multipliers'!$B$42</f>
        <v>21786177252.468445</v>
      </c>
      <c r="M31" s="90">
        <f t="shared" ca="1" si="4"/>
        <v>22290502751.698982</v>
      </c>
      <c r="N31" s="90">
        <f t="shared" ca="1" si="4"/>
        <v>22794828250.92952</v>
      </c>
      <c r="O31" s="90">
        <f t="shared" ca="1" si="4"/>
        <v>23299153750.160061</v>
      </c>
      <c r="P31" s="90">
        <f t="shared" ca="1" si="4"/>
        <v>23803479249.390602</v>
      </c>
      <c r="Q31" s="90">
        <f t="shared" ca="1" si="4"/>
        <v>24307804748.62114</v>
      </c>
      <c r="R31" s="90">
        <f t="shared" ca="1" si="4"/>
        <v>24812130247.851677</v>
      </c>
      <c r="S31" s="90">
        <f t="shared" ca="1" si="4"/>
        <v>25316455747.082214</v>
      </c>
      <c r="T31" s="90">
        <f t="shared" ca="1" si="4"/>
        <v>25820781246.312759</v>
      </c>
      <c r="U31" s="90">
        <f t="shared" ca="1" si="4"/>
        <v>26325106745.543297</v>
      </c>
      <c r="V31">
        <f ca="1">IF('Coal mining 2030'!$A39="MR",INDIRECT("'Coal mining 2030'!"&amp;'Country Selector'!$B$3&amp;ROW($A39))*10^12,0)*'Process Emissions Multipliers'!$D$42</f>
        <v>26829432244.773834</v>
      </c>
      <c r="W31" s="90">
        <f t="shared" ca="1" si="5"/>
        <v>28209261718.034767</v>
      </c>
      <c r="X31" s="90">
        <f t="shared" ca="1" si="5"/>
        <v>29589091191.295692</v>
      </c>
      <c r="Y31" s="90">
        <f t="shared" ca="1" si="5"/>
        <v>30968920664.556622</v>
      </c>
      <c r="Z31" s="90">
        <f t="shared" ca="1" si="5"/>
        <v>32348750137.817554</v>
      </c>
      <c r="AA31" s="90">
        <f t="shared" ca="1" si="5"/>
        <v>33728579611.078484</v>
      </c>
      <c r="AB31" s="90">
        <f t="shared" ca="1" si="5"/>
        <v>35108409084.339409</v>
      </c>
      <c r="AC31" s="90">
        <f t="shared" ca="1" si="5"/>
        <v>36488238557.600342</v>
      </c>
      <c r="AD31" s="90">
        <f t="shared" ca="1" si="5"/>
        <v>37868068030.861267</v>
      </c>
      <c r="AE31" s="90">
        <f t="shared" ca="1" si="5"/>
        <v>39247897504.1222</v>
      </c>
      <c r="AF31" s="90">
        <f t="shared" ca="1" si="5"/>
        <v>40627726977.383133</v>
      </c>
      <c r="AG31" s="90">
        <f t="shared" ca="1" si="5"/>
        <v>42007556450.644058</v>
      </c>
      <c r="AH31" s="90">
        <f t="shared" ca="1" si="5"/>
        <v>43387385923.904984</v>
      </c>
      <c r="AI31" s="90">
        <f t="shared" ca="1" si="5"/>
        <v>44767215397.165909</v>
      </c>
      <c r="AJ31" s="90">
        <f t="shared" ca="1" si="5"/>
        <v>46147044870.426849</v>
      </c>
      <c r="AK31" s="90">
        <f t="shared" ca="1" si="5"/>
        <v>47526874343.687775</v>
      </c>
      <c r="AL31" s="90">
        <f t="shared" ca="1" si="5"/>
        <v>48906703816.948708</v>
      </c>
      <c r="AM31" s="90">
        <f t="shared" ca="1" si="6"/>
        <v>50286533290.209633</v>
      </c>
      <c r="AN31" s="90">
        <f t="shared" ca="1" si="6"/>
        <v>51666362763.470566</v>
      </c>
      <c r="AO31" s="90">
        <f t="shared" ca="1" si="6"/>
        <v>53046192236.731499</v>
      </c>
      <c r="AP31">
        <f ca="1">V31*'Process Emissions Multipliers'!$E$42</f>
        <v>54426021709.992424</v>
      </c>
    </row>
    <row r="32" spans="1:42">
      <c r="A32" s="74">
        <v>-20</v>
      </c>
      <c r="B32">
        <f ca="1">IF('Coal mining 2010'!$A40="MR",INDIRECT("'Coal mining 2010'!"&amp;'Country Selector'!$B$3&amp;ROW($A40))*10^12,0)</f>
        <v>5514129753.5845623</v>
      </c>
      <c r="C32" s="90">
        <f t="shared" ca="1" si="3"/>
        <v>8591813760.3721504</v>
      </c>
      <c r="D32" s="90">
        <f t="shared" ca="1" si="3"/>
        <v>11669497767.15974</v>
      </c>
      <c r="E32" s="90">
        <f t="shared" ca="1" si="3"/>
        <v>14747181773.947329</v>
      </c>
      <c r="F32" s="90">
        <f t="shared" ca="1" si="3"/>
        <v>17824865780.734917</v>
      </c>
      <c r="G32" s="90">
        <f t="shared" ca="1" si="3"/>
        <v>20902549787.522507</v>
      </c>
      <c r="H32" s="90">
        <f t="shared" ca="1" si="3"/>
        <v>23980233794.310097</v>
      </c>
      <c r="I32" s="90">
        <f t="shared" ca="1" si="3"/>
        <v>27057917801.097683</v>
      </c>
      <c r="J32" s="90">
        <f t="shared" ca="1" si="3"/>
        <v>30135601807.885269</v>
      </c>
      <c r="K32" s="90">
        <f t="shared" ca="1" si="3"/>
        <v>33213285814.672859</v>
      </c>
      <c r="L32">
        <f ca="1">IF('Coal mining 2020'!$A40="MR",INDIRECT("'Coal mining 2020'!"&amp;'Country Selector'!$B$3&amp;ROW($A40))*10^12,0)*'Process Emissions Multipliers'!$B$42</f>
        <v>36290969821.460449</v>
      </c>
      <c r="M32" s="90">
        <f t="shared" ca="1" si="4"/>
        <v>37688976084.784111</v>
      </c>
      <c r="N32" s="90">
        <f t="shared" ca="1" si="4"/>
        <v>39086982348.107773</v>
      </c>
      <c r="O32" s="90">
        <f t="shared" ca="1" si="4"/>
        <v>40484988611.431442</v>
      </c>
      <c r="P32" s="90">
        <f t="shared" ca="1" si="4"/>
        <v>41882994874.755112</v>
      </c>
      <c r="Q32" s="90">
        <f t="shared" ca="1" si="4"/>
        <v>43281001138.078766</v>
      </c>
      <c r="R32" s="90">
        <f t="shared" ca="1" si="4"/>
        <v>44679007401.402435</v>
      </c>
      <c r="S32" s="90">
        <f t="shared" ca="1" si="4"/>
        <v>46077013664.726097</v>
      </c>
      <c r="T32" s="90">
        <f t="shared" ca="1" si="4"/>
        <v>47475019928.049767</v>
      </c>
      <c r="U32" s="90">
        <f t="shared" ca="1" si="4"/>
        <v>48873026191.373421</v>
      </c>
      <c r="V32">
        <f ca="1">IF('Coal mining 2030'!$A40="MR",INDIRECT("'Coal mining 2030'!"&amp;'Country Selector'!$B$3&amp;ROW($A40))*10^12,0)*'Process Emissions Multipliers'!$D$42</f>
        <v>50271032454.69709</v>
      </c>
      <c r="W32" s="90">
        <f t="shared" ca="1" si="5"/>
        <v>52856456238.525375</v>
      </c>
      <c r="X32" s="90">
        <f t="shared" ref="X32:AM47" ca="1" si="7">$V32*($AP$1-X$1)/($AP$1-$V$1)+$AP32*(X$1-$V$1)/($AP$1-$V$1)</f>
        <v>55441880022.353661</v>
      </c>
      <c r="Y32" s="90">
        <f t="shared" ca="1" si="7"/>
        <v>58027303806.181946</v>
      </c>
      <c r="Z32" s="90">
        <f t="shared" ca="1" si="7"/>
        <v>60612727590.010239</v>
      </c>
      <c r="AA32" s="90">
        <f t="shared" ca="1" si="7"/>
        <v>63198151373.838516</v>
      </c>
      <c r="AB32" s="90">
        <f t="shared" ca="1" si="7"/>
        <v>65783575157.666801</v>
      </c>
      <c r="AC32" s="90">
        <f t="shared" ca="1" si="7"/>
        <v>68368998941.495087</v>
      </c>
      <c r="AD32" s="90">
        <f t="shared" ca="1" si="7"/>
        <v>70954422725.32338</v>
      </c>
      <c r="AE32" s="90">
        <f t="shared" ca="1" si="7"/>
        <v>73539846509.151657</v>
      </c>
      <c r="AF32" s="90">
        <f t="shared" ca="1" si="7"/>
        <v>76125270292.97995</v>
      </c>
      <c r="AG32" s="90">
        <f t="shared" ca="1" si="7"/>
        <v>78710694076.808228</v>
      </c>
      <c r="AH32" s="90">
        <f t="shared" ca="1" si="7"/>
        <v>81296117860.636505</v>
      </c>
      <c r="AI32" s="90">
        <f t="shared" ca="1" si="7"/>
        <v>83881541644.464813</v>
      </c>
      <c r="AJ32" s="90">
        <f t="shared" ca="1" si="7"/>
        <v>86466965428.293091</v>
      </c>
      <c r="AK32" s="90">
        <f t="shared" ca="1" si="7"/>
        <v>89052389212.121384</v>
      </c>
      <c r="AL32" s="90">
        <f t="shared" ca="1" si="7"/>
        <v>91637812995.949661</v>
      </c>
      <c r="AM32" s="90">
        <f t="shared" ca="1" si="7"/>
        <v>94223236779.777939</v>
      </c>
      <c r="AN32" s="90">
        <f t="shared" ca="1" si="6"/>
        <v>96808660563.606232</v>
      </c>
      <c r="AO32" s="90">
        <f t="shared" ca="1" si="6"/>
        <v>99394084347.434509</v>
      </c>
      <c r="AP32">
        <f ca="1">V32*'Process Emissions Multipliers'!$E$42</f>
        <v>101979508131.2628</v>
      </c>
    </row>
    <row r="33" spans="1:42">
      <c r="A33" s="74">
        <v>-19</v>
      </c>
      <c r="B33">
        <f ca="1">IF('Coal mining 2010'!$A41="MR",INDIRECT("'Coal mining 2010'!"&amp;'Country Selector'!$B$3&amp;ROW($A41))*10^12,0)</f>
        <v>11733087528.04167</v>
      </c>
      <c r="C33" s="90">
        <f t="shared" ca="1" si="3"/>
        <v>13008535310.496784</v>
      </c>
      <c r="D33" s="90">
        <f t="shared" ca="1" si="3"/>
        <v>14283983092.951899</v>
      </c>
      <c r="E33" s="90">
        <f t="shared" ca="1" si="3"/>
        <v>15559430875.407013</v>
      </c>
      <c r="F33" s="90">
        <f t="shared" ca="1" si="3"/>
        <v>16834878657.862125</v>
      </c>
      <c r="G33" s="90">
        <f t="shared" ca="1" si="3"/>
        <v>18110326440.317242</v>
      </c>
      <c r="H33" s="90">
        <f t="shared" ca="1" si="3"/>
        <v>19385774222.772358</v>
      </c>
      <c r="I33" s="90">
        <f t="shared" ca="1" si="3"/>
        <v>20661222005.22747</v>
      </c>
      <c r="J33" s="90">
        <f t="shared" ca="1" si="3"/>
        <v>21936669787.682583</v>
      </c>
      <c r="K33" s="90">
        <f t="shared" ca="1" si="3"/>
        <v>23212117570.137699</v>
      </c>
      <c r="L33">
        <f ca="1">IF('Coal mining 2020'!$A41="MR",INDIRECT("'Coal mining 2020'!"&amp;'Country Selector'!$B$3&amp;ROW($A41))*10^12,0)*'Process Emissions Multipliers'!$B$42</f>
        <v>24487565352.592812</v>
      </c>
      <c r="M33" s="90">
        <f t="shared" ca="1" si="4"/>
        <v>22038808817.33353</v>
      </c>
      <c r="N33" s="90">
        <f t="shared" ca="1" si="4"/>
        <v>19590052282.074249</v>
      </c>
      <c r="O33" s="90">
        <f t="shared" ca="1" si="4"/>
        <v>17141295746.814968</v>
      </c>
      <c r="P33" s="90">
        <f t="shared" ca="1" si="4"/>
        <v>14692539211.555689</v>
      </c>
      <c r="Q33" s="90">
        <f t="shared" ca="1" si="4"/>
        <v>12243782676.296406</v>
      </c>
      <c r="R33" s="90">
        <f t="shared" ca="1" si="4"/>
        <v>9795026141.0371246</v>
      </c>
      <c r="S33" s="90">
        <f t="shared" ca="1" si="4"/>
        <v>7346269605.7778444</v>
      </c>
      <c r="T33" s="90">
        <f t="shared" ca="1" si="4"/>
        <v>4897513070.5185623</v>
      </c>
      <c r="U33" s="90">
        <f t="shared" ca="1" si="4"/>
        <v>2448756535.2592812</v>
      </c>
      <c r="V33">
        <f ca="1">IF('Coal mining 2030'!$A41="MR",INDIRECT("'Coal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3"/>
        <v>2153560389.2885365</v>
      </c>
      <c r="D34" s="90">
        <f t="shared" ca="1" si="3"/>
        <v>4307120778.5770731</v>
      </c>
      <c r="E34" s="90">
        <f t="shared" ca="1" si="3"/>
        <v>6460681167.8656101</v>
      </c>
      <c r="F34" s="90">
        <f t="shared" ca="1" si="3"/>
        <v>8614241557.1541462</v>
      </c>
      <c r="G34" s="90">
        <f t="shared" ca="1" si="3"/>
        <v>10767801946.442682</v>
      </c>
      <c r="H34" s="90">
        <f t="shared" ca="1" si="3"/>
        <v>12921362335.73122</v>
      </c>
      <c r="I34" s="90">
        <f t="shared" ca="1" si="3"/>
        <v>15074922725.019754</v>
      </c>
      <c r="J34" s="90">
        <f t="shared" ca="1" si="3"/>
        <v>17228483114.308292</v>
      </c>
      <c r="K34" s="90">
        <f t="shared" ca="1" si="3"/>
        <v>19382043503.596828</v>
      </c>
      <c r="L34">
        <f ca="1">IF('Coal mining 2020'!$A42="MR",INDIRECT("'Coal mining 2020'!"&amp;'Country Selector'!$B$3&amp;ROW($A42))*10^12,0)*'Process Emissions Multipliers'!$B$42</f>
        <v>21535603892.885365</v>
      </c>
      <c r="M34" s="90">
        <f t="shared" ca="1" si="4"/>
        <v>20101782347.381489</v>
      </c>
      <c r="N34" s="90">
        <f t="shared" ca="1" si="4"/>
        <v>18667960801.877609</v>
      </c>
      <c r="O34" s="90">
        <f t="shared" ca="1" si="4"/>
        <v>17234139256.373734</v>
      </c>
      <c r="P34" s="90">
        <f t="shared" ca="1" si="4"/>
        <v>15800317710.869858</v>
      </c>
      <c r="Q34" s="90">
        <f t="shared" ca="1" si="4"/>
        <v>14366496165.365978</v>
      </c>
      <c r="R34" s="90">
        <f t="shared" ca="1" si="4"/>
        <v>12932674619.862103</v>
      </c>
      <c r="S34" s="90">
        <f t="shared" ca="1" si="4"/>
        <v>11498853074.358225</v>
      </c>
      <c r="T34" s="90">
        <f t="shared" ca="1" si="4"/>
        <v>10065031528.854347</v>
      </c>
      <c r="U34" s="90">
        <f t="shared" ca="1" si="4"/>
        <v>8631209983.3504696</v>
      </c>
      <c r="V34">
        <f ca="1">IF('Coal mining 2030'!$A42="MR",INDIRECT("'Coal mining 2030'!"&amp;'Country Selector'!$B$3&amp;ROW($A42))*10^12,0)*'Process Emissions Multipliers'!$D$42</f>
        <v>7197388437.8465929</v>
      </c>
      <c r="W34" s="90">
        <f t="shared" ca="1" si="8"/>
        <v>7567547918.1681604</v>
      </c>
      <c r="X34" s="90">
        <f t="shared" ca="1" si="7"/>
        <v>7937707398.4897261</v>
      </c>
      <c r="Y34" s="90">
        <f t="shared" ca="1" si="7"/>
        <v>8307866878.8112926</v>
      </c>
      <c r="Z34" s="90">
        <f t="shared" ca="1" si="7"/>
        <v>8678026359.1328602</v>
      </c>
      <c r="AA34" s="90">
        <f t="shared" ca="1" si="7"/>
        <v>9048185839.4544258</v>
      </c>
      <c r="AB34" s="90">
        <f t="shared" ca="1" si="7"/>
        <v>9418345319.7759933</v>
      </c>
      <c r="AC34" s="90">
        <f t="shared" ca="1" si="7"/>
        <v>9788504800.0975609</v>
      </c>
      <c r="AD34" s="90">
        <f t="shared" ca="1" si="7"/>
        <v>10158664280.419128</v>
      </c>
      <c r="AE34" s="90">
        <f t="shared" ca="1" si="7"/>
        <v>10528823760.740692</v>
      </c>
      <c r="AF34" s="90">
        <f t="shared" ca="1" si="7"/>
        <v>10898983241.06226</v>
      </c>
      <c r="AG34" s="90">
        <f t="shared" ca="1" si="7"/>
        <v>11269142721.383827</v>
      </c>
      <c r="AH34" s="90">
        <f t="shared" ca="1" si="7"/>
        <v>11639302201.705395</v>
      </c>
      <c r="AI34" s="90">
        <f t="shared" ca="1" si="7"/>
        <v>12009461682.02696</v>
      </c>
      <c r="AJ34" s="90">
        <f t="shared" ca="1" si="7"/>
        <v>12379621162.348526</v>
      </c>
      <c r="AK34" s="90">
        <f t="shared" ca="1" si="7"/>
        <v>12749780642.670095</v>
      </c>
      <c r="AL34" s="90">
        <f t="shared" ca="1" si="7"/>
        <v>13119940122.991661</v>
      </c>
      <c r="AM34" s="90">
        <f t="shared" ca="1" si="7"/>
        <v>13490099603.313227</v>
      </c>
      <c r="AN34" s="90">
        <f t="shared" ca="1" si="6"/>
        <v>13860259083.634792</v>
      </c>
      <c r="AO34" s="90">
        <f t="shared" ca="1" si="6"/>
        <v>14230418563.956362</v>
      </c>
      <c r="AP34">
        <f ca="1">V34*'Process Emissions Multipliers'!$E$42</f>
        <v>14600578044.277927</v>
      </c>
    </row>
    <row r="35" spans="1:42">
      <c r="A35" s="74">
        <v>-17</v>
      </c>
      <c r="B35">
        <f ca="1">IF('Coal mining 2010'!$A43="MR",INDIRECT("'Coal mining 2010'!"&amp;'Country Selector'!$B$3&amp;ROW($A43))*10^12,0)</f>
        <v>1432752464.7521627</v>
      </c>
      <c r="C35" s="90">
        <f t="shared" ref="C35:K63" ca="1" si="9">$B35*($L$1-C$1)/($L$1-$B$1)+$L35*(C$1-$B$1)/($L$1-$B$1)</f>
        <v>2621258319.4457245</v>
      </c>
      <c r="D35" s="90">
        <f t="shared" ca="1" si="9"/>
        <v>3809764174.139286</v>
      </c>
      <c r="E35" s="90">
        <f t="shared" ca="1" si="9"/>
        <v>4998270028.8328476</v>
      </c>
      <c r="F35" s="90">
        <f t="shared" ca="1" si="9"/>
        <v>6186775883.5264091</v>
      </c>
      <c r="G35" s="90">
        <f t="shared" ca="1" si="9"/>
        <v>7375281738.2199717</v>
      </c>
      <c r="H35" s="90">
        <f t="shared" ca="1" si="9"/>
        <v>8563787592.9135323</v>
      </c>
      <c r="I35" s="90">
        <f t="shared" ca="1" si="9"/>
        <v>9752293447.6070957</v>
      </c>
      <c r="J35" s="90">
        <f t="shared" ca="1" si="9"/>
        <v>10940799302.300655</v>
      </c>
      <c r="K35" s="90">
        <f t="shared" ca="1" si="9"/>
        <v>12129305156.994217</v>
      </c>
      <c r="L35">
        <f ca="1">IF('Coal mining 2020'!$A43="MR",INDIRECT("'Coal mining 2020'!"&amp;'Country Selector'!$B$3&amp;ROW($A43))*10^12,0)*'Process Emissions Multipliers'!$B$42</f>
        <v>13317811011.68778</v>
      </c>
      <c r="M35" s="90">
        <f t="shared" ref="M35:U63" ca="1" si="10">$L35*($V$1-M$1)/($V$1-$L$1)+$V35*(M$1-$L$1)/($V$1-$L$1)</f>
        <v>12669270509.787357</v>
      </c>
      <c r="N35" s="90">
        <f t="shared" ca="1" si="10"/>
        <v>12020730007.886934</v>
      </c>
      <c r="O35" s="90">
        <f t="shared" ca="1" si="10"/>
        <v>11372189505.986513</v>
      </c>
      <c r="P35" s="90">
        <f t="shared" ca="1" si="10"/>
        <v>10723649004.08609</v>
      </c>
      <c r="Q35" s="90">
        <f t="shared" ca="1" si="10"/>
        <v>10075108502.185669</v>
      </c>
      <c r="R35" s="90">
        <f t="shared" ca="1" si="10"/>
        <v>9426568000.285244</v>
      </c>
      <c r="S35" s="90">
        <f t="shared" ca="1" si="10"/>
        <v>8778027498.3848228</v>
      </c>
      <c r="T35" s="90">
        <f t="shared" ca="1" si="10"/>
        <v>8129486996.4844007</v>
      </c>
      <c r="U35" s="90">
        <f t="shared" ca="1" si="10"/>
        <v>7480946494.5839787</v>
      </c>
      <c r="V35">
        <f ca="1">IF('Coal mining 2030'!$A43="MR",INDIRECT("'Coal mining 2030'!"&amp;'Country Selector'!$B$3&amp;ROW($A43))*10^12,0)*'Process Emissions Multipliers'!$D$42</f>
        <v>6832405992.6835556</v>
      </c>
      <c r="W35" s="90">
        <f t="shared" ca="1" si="8"/>
        <v>7183794537.7701092</v>
      </c>
      <c r="X35" s="90">
        <f t="shared" ca="1" si="7"/>
        <v>7535183082.8566647</v>
      </c>
      <c r="Y35" s="90">
        <f t="shared" ca="1" si="7"/>
        <v>7886571627.9432201</v>
      </c>
      <c r="Z35" s="90">
        <f t="shared" ca="1" si="7"/>
        <v>8237960173.0297737</v>
      </c>
      <c r="AA35" s="90">
        <f t="shared" ca="1" si="7"/>
        <v>8589348718.1163282</v>
      </c>
      <c r="AB35" s="90">
        <f t="shared" ca="1" si="7"/>
        <v>8940737263.2028809</v>
      </c>
      <c r="AC35" s="90">
        <f t="shared" ca="1" si="7"/>
        <v>9292125808.2894363</v>
      </c>
      <c r="AD35" s="90">
        <f t="shared" ca="1" si="7"/>
        <v>9643514353.3759918</v>
      </c>
      <c r="AE35" s="90">
        <f t="shared" ca="1" si="7"/>
        <v>9994902898.4625435</v>
      </c>
      <c r="AF35" s="90">
        <f t="shared" ca="1" si="7"/>
        <v>10346291443.549101</v>
      </c>
      <c r="AG35" s="90">
        <f t="shared" ca="1" si="7"/>
        <v>10697679988.635654</v>
      </c>
      <c r="AH35" s="90">
        <f t="shared" ca="1" si="7"/>
        <v>11049068533.72221</v>
      </c>
      <c r="AI35" s="90">
        <f t="shared" ca="1" si="7"/>
        <v>11400457078.808762</v>
      </c>
      <c r="AJ35" s="90">
        <f t="shared" ca="1" si="7"/>
        <v>11751845623.895319</v>
      </c>
      <c r="AK35" s="90">
        <f t="shared" ca="1" si="7"/>
        <v>12103234168.981873</v>
      </c>
      <c r="AL35" s="90">
        <f t="shared" ca="1" si="7"/>
        <v>12454622714.068426</v>
      </c>
      <c r="AM35" s="90">
        <f t="shared" ca="1" si="7"/>
        <v>12806011259.15498</v>
      </c>
      <c r="AN35" s="90">
        <f t="shared" ca="1" si="6"/>
        <v>13157399804.241535</v>
      </c>
      <c r="AO35" s="90">
        <f t="shared" ca="1" si="6"/>
        <v>13508788349.328091</v>
      </c>
      <c r="AP35">
        <f ca="1">V35*'Process Emissions Multipliers'!$E$42</f>
        <v>13860176894.414644</v>
      </c>
    </row>
    <row r="36" spans="1:42">
      <c r="A36" s="74">
        <v>-16</v>
      </c>
      <c r="B36">
        <f ca="1">IF('Coal mining 2010'!$A44="MR",INDIRECT("'Coal mining 2010'!"&amp;'Country Selector'!$B$3&amp;ROW($A44))*10^12,0)</f>
        <v>1360097014.4573843</v>
      </c>
      <c r="C36" s="90">
        <f t="shared" ca="1" si="9"/>
        <v>5410908977.5269585</v>
      </c>
      <c r="D36" s="90">
        <f t="shared" ca="1" si="9"/>
        <v>9461720940.5965347</v>
      </c>
      <c r="E36" s="90">
        <f t="shared" ca="1" si="9"/>
        <v>13512532903.666107</v>
      </c>
      <c r="F36" s="90">
        <f t="shared" ca="1" si="9"/>
        <v>17563344866.735683</v>
      </c>
      <c r="G36" s="90">
        <f t="shared" ca="1" si="9"/>
        <v>21614156829.805256</v>
      </c>
      <c r="H36" s="90">
        <f t="shared" ca="1" si="9"/>
        <v>25664968792.874832</v>
      </c>
      <c r="I36" s="90">
        <f t="shared" ca="1" si="9"/>
        <v>29715780755.944405</v>
      </c>
      <c r="J36" s="90">
        <f t="shared" ca="1" si="9"/>
        <v>33766592719.013981</v>
      </c>
      <c r="K36" s="90">
        <f t="shared" ca="1" si="9"/>
        <v>37817404682.083557</v>
      </c>
      <c r="L36">
        <f ca="1">IF('Coal mining 2020'!$A44="MR",INDIRECT("'Coal mining 2020'!"&amp;'Country Selector'!$B$3&amp;ROW($A44))*10^12,0)*'Process Emissions Multipliers'!$B$42</f>
        <v>41868216645.15313</v>
      </c>
      <c r="M36" s="90">
        <f t="shared" ca="1" si="10"/>
        <v>39532342023.459175</v>
      </c>
      <c r="N36" s="90">
        <f t="shared" ca="1" si="10"/>
        <v>37196467401.765221</v>
      </c>
      <c r="O36" s="90">
        <f t="shared" ca="1" si="10"/>
        <v>34860592780.071266</v>
      </c>
      <c r="P36" s="90">
        <f t="shared" ca="1" si="10"/>
        <v>32524718158.377312</v>
      </c>
      <c r="Q36" s="90">
        <f t="shared" ca="1" si="10"/>
        <v>30188843536.683357</v>
      </c>
      <c r="R36" s="90">
        <f t="shared" ca="1" si="10"/>
        <v>27852968914.989403</v>
      </c>
      <c r="S36" s="90">
        <f t="shared" ca="1" si="10"/>
        <v>25517094293.295448</v>
      </c>
      <c r="T36" s="90">
        <f t="shared" ca="1" si="10"/>
        <v>23181219671.601494</v>
      </c>
      <c r="U36" s="90">
        <f t="shared" ca="1" si="10"/>
        <v>20845345049.907536</v>
      </c>
      <c r="V36">
        <f ca="1">IF('Coal mining 2030'!$A44="MR",INDIRECT("'Coal mining 2030'!"&amp;'Country Selector'!$B$3&amp;ROW($A44))*10^12,0)*'Process Emissions Multipliers'!$D$42</f>
        <v>18509470428.213581</v>
      </c>
      <c r="W36" s="90">
        <f t="shared" ca="1" si="8"/>
        <v>19461406816.516232</v>
      </c>
      <c r="X36" s="90">
        <f t="shared" ca="1" si="7"/>
        <v>20413343204.818886</v>
      </c>
      <c r="Y36" s="90">
        <f t="shared" ca="1" si="7"/>
        <v>21365279593.121536</v>
      </c>
      <c r="Z36" s="90">
        <f t="shared" ca="1" si="7"/>
        <v>22317215981.424187</v>
      </c>
      <c r="AA36" s="90">
        <f t="shared" ca="1" si="7"/>
        <v>23269152369.726837</v>
      </c>
      <c r="AB36" s="90">
        <f t="shared" ca="1" si="7"/>
        <v>24221088758.029491</v>
      </c>
      <c r="AC36" s="90">
        <f t="shared" ca="1" si="7"/>
        <v>25173025146.332138</v>
      </c>
      <c r="AD36" s="90">
        <f t="shared" ca="1" si="7"/>
        <v>26124961534.634796</v>
      </c>
      <c r="AE36" s="90">
        <f t="shared" ca="1" si="7"/>
        <v>27076897922.937443</v>
      </c>
      <c r="AF36" s="90">
        <f t="shared" ca="1" si="7"/>
        <v>28028834311.240097</v>
      </c>
      <c r="AG36" s="90">
        <f t="shared" ca="1" si="7"/>
        <v>28980770699.542747</v>
      </c>
      <c r="AH36" s="90">
        <f t="shared" ca="1" si="7"/>
        <v>29932707087.845398</v>
      </c>
      <c r="AI36" s="90">
        <f t="shared" ca="1" si="7"/>
        <v>30884643476.148048</v>
      </c>
      <c r="AJ36" s="90">
        <f t="shared" ca="1" si="7"/>
        <v>31836579864.450699</v>
      </c>
      <c r="AK36" s="90">
        <f t="shared" ca="1" si="7"/>
        <v>32788516252.753353</v>
      </c>
      <c r="AL36" s="90">
        <f t="shared" ca="1" si="7"/>
        <v>33740452641.056004</v>
      </c>
      <c r="AM36" s="90">
        <f t="shared" ca="1" si="7"/>
        <v>34692389029.358658</v>
      </c>
      <c r="AN36" s="90">
        <f t="shared" ca="1" si="6"/>
        <v>35644325417.661308</v>
      </c>
      <c r="AO36" s="90">
        <f t="shared" ca="1" si="6"/>
        <v>36596261805.963959</v>
      </c>
      <c r="AP36">
        <f ca="1">V36*'Process Emissions Multipliers'!$E$42</f>
        <v>37548198194.266609</v>
      </c>
    </row>
    <row r="37" spans="1:42">
      <c r="A37" s="74">
        <v>-15</v>
      </c>
      <c r="B37">
        <f ca="1">IF('Coal mining 2010'!$A45="MR",INDIRECT("'Coal mining 2010'!"&amp;'Country Selector'!$B$3&amp;ROW($A45))*10^12,0)</f>
        <v>2478848019.5426788</v>
      </c>
      <c r="C37" s="90">
        <f t="shared" ca="1" si="9"/>
        <v>2795464686.6283503</v>
      </c>
      <c r="D37" s="90">
        <f t="shared" ca="1" si="9"/>
        <v>3112081353.7140217</v>
      </c>
      <c r="E37" s="90">
        <f t="shared" ca="1" si="9"/>
        <v>3428698020.7996922</v>
      </c>
      <c r="F37" s="90">
        <f t="shared" ca="1" si="9"/>
        <v>3745314687.8853641</v>
      </c>
      <c r="G37" s="90">
        <f t="shared" ca="1" si="9"/>
        <v>4061931354.971035</v>
      </c>
      <c r="H37" s="90">
        <f t="shared" ca="1" si="9"/>
        <v>4378548022.0567064</v>
      </c>
      <c r="I37" s="90">
        <f t="shared" ca="1" si="9"/>
        <v>4695164689.1423779</v>
      </c>
      <c r="J37" s="90">
        <f t="shared" ca="1" si="9"/>
        <v>5011781356.2280493</v>
      </c>
      <c r="K37" s="90">
        <f t="shared" ca="1" si="9"/>
        <v>5328398023.3137197</v>
      </c>
      <c r="L37">
        <f ca="1">IF('Coal mining 2020'!$A45="MR",INDIRECT("'Coal mining 2020'!"&amp;'Country Selector'!$B$3&amp;ROW($A45))*10^12,0)*'Process Emissions Multipliers'!$B$42</f>
        <v>5645014690.3993912</v>
      </c>
      <c r="M37" s="90">
        <f t="shared" ca="1" si="10"/>
        <v>6869482456.9148293</v>
      </c>
      <c r="N37" s="90">
        <f t="shared" ca="1" si="10"/>
        <v>8093950223.4302673</v>
      </c>
      <c r="O37" s="90">
        <f t="shared" ca="1" si="10"/>
        <v>9318417989.9457054</v>
      </c>
      <c r="P37" s="90">
        <f t="shared" ca="1" si="10"/>
        <v>10542885756.461143</v>
      </c>
      <c r="Q37" s="90">
        <f t="shared" ca="1" si="10"/>
        <v>11767353522.976582</v>
      </c>
      <c r="R37" s="90">
        <f t="shared" ca="1" si="10"/>
        <v>12991821289.49202</v>
      </c>
      <c r="S37" s="90">
        <f t="shared" ca="1" si="10"/>
        <v>14216289056.007458</v>
      </c>
      <c r="T37" s="90">
        <f t="shared" ca="1" si="10"/>
        <v>15440756822.522896</v>
      </c>
      <c r="U37" s="90">
        <f t="shared" ca="1" si="10"/>
        <v>16665224589.038334</v>
      </c>
      <c r="V37">
        <f ca="1">IF('Coal mining 2030'!$A45="MR",INDIRECT("'Coal mining 2030'!"&amp;'Country Selector'!$B$3&amp;ROW($A45))*10^12,0)*'Process Emissions Multipliers'!$D$42</f>
        <v>17889692355.553772</v>
      </c>
      <c r="W37" s="90">
        <f t="shared" ca="1" si="8"/>
        <v>18809753747.630833</v>
      </c>
      <c r="X37" s="90">
        <f t="shared" ca="1" si="7"/>
        <v>19729815139.707897</v>
      </c>
      <c r="Y37" s="90">
        <f t="shared" ca="1" si="7"/>
        <v>20649876531.784958</v>
      </c>
      <c r="Z37" s="90">
        <f t="shared" ca="1" si="7"/>
        <v>21569937923.862022</v>
      </c>
      <c r="AA37" s="90">
        <f t="shared" ca="1" si="7"/>
        <v>22489999315.939083</v>
      </c>
      <c r="AB37" s="90">
        <f t="shared" ca="1" si="7"/>
        <v>23410060708.016144</v>
      </c>
      <c r="AC37" s="90">
        <f t="shared" ca="1" si="7"/>
        <v>24330122100.093208</v>
      </c>
      <c r="AD37" s="90">
        <f t="shared" ca="1" si="7"/>
        <v>25250183492.170273</v>
      </c>
      <c r="AE37" s="90">
        <f t="shared" ca="1" si="7"/>
        <v>26170244884.247334</v>
      </c>
      <c r="AF37" s="90">
        <f t="shared" ca="1" si="7"/>
        <v>27090306276.324394</v>
      </c>
      <c r="AG37" s="90">
        <f t="shared" ca="1" si="7"/>
        <v>28010367668.401459</v>
      </c>
      <c r="AH37" s="90">
        <f t="shared" ca="1" si="7"/>
        <v>28930429060.478519</v>
      </c>
      <c r="AI37" s="90">
        <f t="shared" ca="1" si="7"/>
        <v>29850490452.555584</v>
      </c>
      <c r="AJ37" s="90">
        <f t="shared" ca="1" si="7"/>
        <v>30770551844.632645</v>
      </c>
      <c r="AK37" s="90">
        <f t="shared" ca="1" si="7"/>
        <v>31690613236.709705</v>
      </c>
      <c r="AL37" s="90">
        <f t="shared" ca="1" si="7"/>
        <v>32610674628.78677</v>
      </c>
      <c r="AM37" s="90">
        <f t="shared" ca="1" si="7"/>
        <v>33530736020.863827</v>
      </c>
      <c r="AN37" s="90">
        <f t="shared" ca="1" si="6"/>
        <v>34450797412.940895</v>
      </c>
      <c r="AO37" s="90">
        <f t="shared" ca="1" si="6"/>
        <v>35370858805.017952</v>
      </c>
      <c r="AP37">
        <f ca="1">V37*'Process Emissions Multipliers'!$E$42</f>
        <v>36290920197.095016</v>
      </c>
    </row>
    <row r="38" spans="1:42">
      <c r="A38" s="74">
        <v>-14</v>
      </c>
      <c r="B38">
        <f ca="1">IF('Coal mining 2010'!$A46="MR",INDIRECT("'Coal mining 2010'!"&amp;'Country Selector'!$B$3&amp;ROW($A46))*10^12,0)</f>
        <v>4766973245.1718349</v>
      </c>
      <c r="C38" s="90">
        <f t="shared" ca="1" si="9"/>
        <v>4795608603.7959681</v>
      </c>
      <c r="D38" s="90">
        <f t="shared" ca="1" si="9"/>
        <v>4824243962.4201002</v>
      </c>
      <c r="E38" s="90">
        <f t="shared" ca="1" si="9"/>
        <v>4852879321.0442324</v>
      </c>
      <c r="F38" s="90">
        <f t="shared" ca="1" si="9"/>
        <v>4881514679.6683655</v>
      </c>
      <c r="G38" s="90">
        <f t="shared" ca="1" si="9"/>
        <v>4910150038.2924976</v>
      </c>
      <c r="H38" s="90">
        <f t="shared" ca="1" si="9"/>
        <v>4938785396.9166307</v>
      </c>
      <c r="I38" s="90">
        <f t="shared" ca="1" si="9"/>
        <v>4967420755.5407639</v>
      </c>
      <c r="J38" s="90">
        <f t="shared" ca="1" si="9"/>
        <v>4996056114.164896</v>
      </c>
      <c r="K38" s="90">
        <f t="shared" ca="1" si="9"/>
        <v>5024691472.7890282</v>
      </c>
      <c r="L38">
        <f ca="1">IF('Coal mining 2020'!$A46="MR",INDIRECT("'Coal mining 2020'!"&amp;'Country Selector'!$B$3&amp;ROW($A46))*10^12,0)*'Process Emissions Multipliers'!$B$42</f>
        <v>5053326831.4131613</v>
      </c>
      <c r="M38" s="90">
        <f t="shared" ca="1" si="10"/>
        <v>5104952019.077898</v>
      </c>
      <c r="N38" s="90">
        <f t="shared" ca="1" si="10"/>
        <v>5156577206.7426348</v>
      </c>
      <c r="O38" s="90">
        <f t="shared" ca="1" si="10"/>
        <v>5208202394.4073715</v>
      </c>
      <c r="P38" s="90">
        <f t="shared" ca="1" si="10"/>
        <v>5259827582.0721092</v>
      </c>
      <c r="Q38" s="90">
        <f t="shared" ca="1" si="10"/>
        <v>5311452769.736846</v>
      </c>
      <c r="R38" s="90">
        <f t="shared" ca="1" si="10"/>
        <v>5363077957.4015827</v>
      </c>
      <c r="S38" s="90">
        <f t="shared" ca="1" si="10"/>
        <v>5414703145.0663195</v>
      </c>
      <c r="T38" s="90">
        <f t="shared" ca="1" si="10"/>
        <v>5466328332.7310562</v>
      </c>
      <c r="U38" s="90">
        <f t="shared" ca="1" si="10"/>
        <v>5517953520.3957939</v>
      </c>
      <c r="V38">
        <f ca="1">IF('Coal mining 2030'!$A46="MR",INDIRECT("'Coal mining 2030'!"&amp;'Country Selector'!$B$3&amp;ROW($A46))*10^12,0)*'Process Emissions Multipliers'!$D$42</f>
        <v>5569578708.0605307</v>
      </c>
      <c r="W38" s="90">
        <f t="shared" ca="1" si="8"/>
        <v>5856020433.1374912</v>
      </c>
      <c r="X38" s="90">
        <f t="shared" ca="1" si="7"/>
        <v>6142462158.2144518</v>
      </c>
      <c r="Y38" s="90">
        <f t="shared" ca="1" si="7"/>
        <v>6428903883.2914124</v>
      </c>
      <c r="Z38" s="90">
        <f t="shared" ca="1" si="7"/>
        <v>6715345608.3683739</v>
      </c>
      <c r="AA38" s="90">
        <f t="shared" ca="1" si="7"/>
        <v>7001787333.4453335</v>
      </c>
      <c r="AB38" s="90">
        <f t="shared" ca="1" si="7"/>
        <v>7288229058.522295</v>
      </c>
      <c r="AC38" s="90">
        <f t="shared" ca="1" si="7"/>
        <v>7574670783.5992546</v>
      </c>
      <c r="AD38" s="90">
        <f t="shared" ca="1" si="7"/>
        <v>7861112508.6762161</v>
      </c>
      <c r="AE38" s="90">
        <f t="shared" ca="1" si="7"/>
        <v>8147554233.7531776</v>
      </c>
      <c r="AF38" s="90">
        <f t="shared" ca="1" si="7"/>
        <v>8433995958.8301373</v>
      </c>
      <c r="AG38" s="90">
        <f t="shared" ca="1" si="7"/>
        <v>8720437683.9070988</v>
      </c>
      <c r="AH38" s="90">
        <f t="shared" ca="1" si="7"/>
        <v>9006879408.9840584</v>
      </c>
      <c r="AI38" s="90">
        <f t="shared" ca="1" si="7"/>
        <v>9293321134.0610199</v>
      </c>
      <c r="AJ38" s="90">
        <f t="shared" ca="1" si="7"/>
        <v>9579762859.1379795</v>
      </c>
      <c r="AK38" s="90">
        <f t="shared" ca="1" si="7"/>
        <v>9866204584.214941</v>
      </c>
      <c r="AL38" s="90">
        <f t="shared" ca="1" si="7"/>
        <v>10152646309.291903</v>
      </c>
      <c r="AM38" s="90">
        <f t="shared" ca="1" si="7"/>
        <v>10439088034.368862</v>
      </c>
      <c r="AN38" s="90">
        <f t="shared" ca="1" si="6"/>
        <v>10725529759.445824</v>
      </c>
      <c r="AO38" s="90">
        <f t="shared" ca="1" si="6"/>
        <v>11011971484.522783</v>
      </c>
      <c r="AP38">
        <f ca="1">V38*'Process Emissions Multipliers'!$E$42</f>
        <v>11298413209.599745</v>
      </c>
    </row>
    <row r="39" spans="1:42">
      <c r="A39" s="74">
        <v>-13</v>
      </c>
      <c r="B39">
        <f ca="1">IF('Coal mining 2010'!$A47="MR",INDIRECT("'Coal mining 2010'!"&amp;'Country Selector'!$B$3&amp;ROW($A47))*10^12,0)</f>
        <v>1108711540.3753955</v>
      </c>
      <c r="C39" s="90">
        <f t="shared" ca="1" si="9"/>
        <v>1477547447.0875993</v>
      </c>
      <c r="D39" s="90">
        <f t="shared" ca="1" si="9"/>
        <v>1846383353.7998033</v>
      </c>
      <c r="E39" s="90">
        <f t="shared" ca="1" si="9"/>
        <v>2215219260.5120068</v>
      </c>
      <c r="F39" s="90">
        <f t="shared" ca="1" si="9"/>
        <v>2584055167.2242107</v>
      </c>
      <c r="G39" s="90">
        <f t="shared" ca="1" si="9"/>
        <v>2952891073.9364147</v>
      </c>
      <c r="H39" s="90">
        <f t="shared" ca="1" si="9"/>
        <v>3321726980.6486187</v>
      </c>
      <c r="I39" s="90">
        <f t="shared" ca="1" si="9"/>
        <v>3690562887.3608222</v>
      </c>
      <c r="J39" s="90">
        <f t="shared" ca="1" si="9"/>
        <v>4059398794.0730257</v>
      </c>
      <c r="K39" s="90">
        <f t="shared" ca="1" si="9"/>
        <v>4428234700.7852297</v>
      </c>
      <c r="L39">
        <f ca="1">IF('Coal mining 2020'!$A47="MR",INDIRECT("'Coal mining 2020'!"&amp;'Country Selector'!$B$3&amp;ROW($A47))*10^12,0)*'Process Emissions Multipliers'!$B$42</f>
        <v>4797070607.4974337</v>
      </c>
      <c r="M39" s="90">
        <f t="shared" ca="1" si="10"/>
        <v>4855358080.1696444</v>
      </c>
      <c r="N39" s="90">
        <f t="shared" ca="1" si="10"/>
        <v>4913645552.841855</v>
      </c>
      <c r="O39" s="90">
        <f t="shared" ca="1" si="10"/>
        <v>4971933025.5140667</v>
      </c>
      <c r="P39" s="90">
        <f t="shared" ca="1" si="10"/>
        <v>5030220498.1862774</v>
      </c>
      <c r="Q39" s="90">
        <f t="shared" ca="1" si="10"/>
        <v>5088507970.8584881</v>
      </c>
      <c r="R39" s="90">
        <f t="shared" ca="1" si="10"/>
        <v>5146795443.5306988</v>
      </c>
      <c r="S39" s="90">
        <f t="shared" ca="1" si="10"/>
        <v>5205082916.2029095</v>
      </c>
      <c r="T39" s="90">
        <f t="shared" ca="1" si="10"/>
        <v>5263370388.8751211</v>
      </c>
      <c r="U39" s="90">
        <f t="shared" ca="1" si="10"/>
        <v>5321657861.5473318</v>
      </c>
      <c r="V39">
        <f ca="1">IF('Coal mining 2030'!$A47="MR",INDIRECT("'Coal mining 2030'!"&amp;'Country Selector'!$B$3&amp;ROW($A47))*10^12,0)*'Process Emissions Multipliers'!$D$42</f>
        <v>5379945334.2195425</v>
      </c>
      <c r="W39" s="90">
        <f t="shared" ca="1" si="8"/>
        <v>5656634273.0298214</v>
      </c>
      <c r="X39" s="90">
        <f t="shared" ca="1" si="7"/>
        <v>5933323211.8401003</v>
      </c>
      <c r="Y39" s="90">
        <f t="shared" ca="1" si="7"/>
        <v>6210012150.6503782</v>
      </c>
      <c r="Z39" s="90">
        <f t="shared" ca="1" si="7"/>
        <v>6486701089.4606571</v>
      </c>
      <c r="AA39" s="90">
        <f t="shared" ca="1" si="7"/>
        <v>6763390028.270936</v>
      </c>
      <c r="AB39" s="90">
        <f t="shared" ca="1" si="7"/>
        <v>7040078967.0812149</v>
      </c>
      <c r="AC39" s="90">
        <f t="shared" ca="1" si="7"/>
        <v>7316767905.8914938</v>
      </c>
      <c r="AD39" s="90">
        <f t="shared" ca="1" si="7"/>
        <v>7593456844.7017727</v>
      </c>
      <c r="AE39" s="90">
        <f t="shared" ca="1" si="7"/>
        <v>7870145783.5120506</v>
      </c>
      <c r="AF39" s="90">
        <f t="shared" ca="1" si="7"/>
        <v>8146834722.3223305</v>
      </c>
      <c r="AG39" s="90">
        <f t="shared" ca="1" si="7"/>
        <v>8423523661.1326094</v>
      </c>
      <c r="AH39" s="90">
        <f t="shared" ca="1" si="7"/>
        <v>8700212599.9428883</v>
      </c>
      <c r="AI39" s="90">
        <f t="shared" ca="1" si="7"/>
        <v>8976901538.7531662</v>
      </c>
      <c r="AJ39" s="90">
        <f t="shared" ca="1" si="7"/>
        <v>9253590477.563446</v>
      </c>
      <c r="AK39" s="90">
        <f t="shared" ca="1" si="7"/>
        <v>9530279416.373724</v>
      </c>
      <c r="AL39" s="90">
        <f t="shared" ca="1" si="7"/>
        <v>9806968355.1840019</v>
      </c>
      <c r="AM39" s="90">
        <f t="shared" ca="1" si="7"/>
        <v>10083657293.99428</v>
      </c>
      <c r="AN39" s="90">
        <f t="shared" ca="1" si="6"/>
        <v>10360346232.80456</v>
      </c>
      <c r="AO39" s="90">
        <f t="shared" ca="1" si="6"/>
        <v>10637035171.61484</v>
      </c>
      <c r="AP39">
        <f ca="1">V39*'Process Emissions Multipliers'!$E$42</f>
        <v>10913724110.425117</v>
      </c>
    </row>
    <row r="40" spans="1:42">
      <c r="A40" s="74">
        <v>-12</v>
      </c>
      <c r="B40">
        <f ca="1">IF('Coal mining 2010'!$A48="MR",INDIRECT("'Coal mining 2010'!"&amp;'Country Selector'!$B$3&amp;ROW($A48))*10^12,0)</f>
        <v>1070962058.5854229</v>
      </c>
      <c r="C40" s="90">
        <f t="shared" ca="1" si="9"/>
        <v>1410348771.9452946</v>
      </c>
      <c r="D40" s="90">
        <f t="shared" ca="1" si="9"/>
        <v>1749735485.3051662</v>
      </c>
      <c r="E40" s="90">
        <f t="shared" ca="1" si="9"/>
        <v>2089122198.6650381</v>
      </c>
      <c r="F40" s="90">
        <f t="shared" ca="1" si="9"/>
        <v>2428508912.02491</v>
      </c>
      <c r="G40" s="90">
        <f t="shared" ca="1" si="9"/>
        <v>2767895625.3847814</v>
      </c>
      <c r="H40" s="90">
        <f t="shared" ca="1" si="9"/>
        <v>3107282338.7446537</v>
      </c>
      <c r="I40" s="90">
        <f t="shared" ca="1" si="9"/>
        <v>3446669052.1045251</v>
      </c>
      <c r="J40" s="90">
        <f t="shared" ca="1" si="9"/>
        <v>3786055765.4643965</v>
      </c>
      <c r="K40" s="90">
        <f t="shared" ca="1" si="9"/>
        <v>4125442478.8242688</v>
      </c>
      <c r="L40">
        <f ca="1">IF('Coal mining 2020'!$A48="MR",INDIRECT("'Coal mining 2020'!"&amp;'Country Selector'!$B$3&amp;ROW($A48))*10^12,0)*'Process Emissions Multipliers'!$B$42</f>
        <v>4464829192.1841402</v>
      </c>
      <c r="M40" s="90">
        <f t="shared" ca="1" si="10"/>
        <v>5548038038.7371883</v>
      </c>
      <c r="N40" s="90">
        <f t="shared" ca="1" si="10"/>
        <v>6631246885.2902355</v>
      </c>
      <c r="O40" s="90">
        <f t="shared" ca="1" si="10"/>
        <v>7714455731.8432846</v>
      </c>
      <c r="P40" s="90">
        <f t="shared" ca="1" si="10"/>
        <v>8797664578.3963318</v>
      </c>
      <c r="Q40" s="90">
        <f t="shared" ca="1" si="10"/>
        <v>9880873424.949379</v>
      </c>
      <c r="R40" s="90">
        <f t="shared" ca="1" si="10"/>
        <v>10964082271.502428</v>
      </c>
      <c r="S40" s="90">
        <f t="shared" ca="1" si="10"/>
        <v>12047291118.055477</v>
      </c>
      <c r="T40" s="90">
        <f t="shared" ca="1" si="10"/>
        <v>13130499964.608524</v>
      </c>
      <c r="U40" s="90">
        <f t="shared" ca="1" si="10"/>
        <v>14213708811.161572</v>
      </c>
      <c r="V40">
        <f ca="1">IF('Coal mining 2030'!$A48="MR",INDIRECT("'Coal mining 2030'!"&amp;'Country Selector'!$B$3&amp;ROW($A48))*10^12,0)*'Process Emissions Multipliers'!$D$42</f>
        <v>15296917657.714619</v>
      </c>
      <c r="W40" s="90">
        <f t="shared" ca="1" si="8"/>
        <v>16083633442.140944</v>
      </c>
      <c r="X40" s="90">
        <f t="shared" ca="1" si="7"/>
        <v>16870349226.567268</v>
      </c>
      <c r="Y40" s="90">
        <f t="shared" ca="1" si="7"/>
        <v>17657065010.993591</v>
      </c>
      <c r="Z40" s="90">
        <f t="shared" ca="1" si="7"/>
        <v>18443780795.419918</v>
      </c>
      <c r="AA40" s="90">
        <f t="shared" ca="1" si="7"/>
        <v>19230496579.846241</v>
      </c>
      <c r="AB40" s="90">
        <f t="shared" ca="1" si="7"/>
        <v>20017212364.272568</v>
      </c>
      <c r="AC40" s="90">
        <f t="shared" ca="1" si="7"/>
        <v>20803928148.698891</v>
      </c>
      <c r="AD40" s="90">
        <f t="shared" ca="1" si="7"/>
        <v>21590643933.125217</v>
      </c>
      <c r="AE40" s="90">
        <f t="shared" ca="1" si="7"/>
        <v>22377359717.551537</v>
      </c>
      <c r="AF40" s="90">
        <f t="shared" ca="1" si="7"/>
        <v>23164075501.977867</v>
      </c>
      <c r="AG40" s="90">
        <f t="shared" ca="1" si="7"/>
        <v>23950791286.40419</v>
      </c>
      <c r="AH40" s="90">
        <f t="shared" ca="1" si="7"/>
        <v>24737507070.830513</v>
      </c>
      <c r="AI40" s="90">
        <f t="shared" ca="1" si="7"/>
        <v>25524222855.256844</v>
      </c>
      <c r="AJ40" s="90">
        <f t="shared" ca="1" si="7"/>
        <v>26310938639.683167</v>
      </c>
      <c r="AK40" s="90">
        <f t="shared" ca="1" si="7"/>
        <v>27097654424.109489</v>
      </c>
      <c r="AL40" s="90">
        <f t="shared" ca="1" si="7"/>
        <v>27884370208.535812</v>
      </c>
      <c r="AM40" s="90">
        <f t="shared" ca="1" si="7"/>
        <v>28671085992.962135</v>
      </c>
      <c r="AN40" s="90">
        <f t="shared" ca="1" si="6"/>
        <v>29457801777.388458</v>
      </c>
      <c r="AO40" s="90">
        <f t="shared" ca="1" si="6"/>
        <v>30244517561.814789</v>
      </c>
      <c r="AP40">
        <f ca="1">V40*'Process Emissions Multipliers'!$E$42</f>
        <v>31031233346.241112</v>
      </c>
    </row>
    <row r="41" spans="1:42">
      <c r="A41" s="74">
        <v>-11</v>
      </c>
      <c r="B41">
        <f ca="1">IF('Coal mining 2010'!$A49="MR",INDIRECT("'Coal mining 2010'!"&amp;'Country Selector'!$B$3&amp;ROW($A49))*10^12,0)</f>
        <v>3045090127.6851683</v>
      </c>
      <c r="C41" s="90">
        <f t="shared" ca="1" si="9"/>
        <v>4849703850.7852392</v>
      </c>
      <c r="D41" s="90">
        <f t="shared" ca="1" si="9"/>
        <v>6654317573.8853092</v>
      </c>
      <c r="E41" s="90">
        <f t="shared" ca="1" si="9"/>
        <v>8458931296.9853802</v>
      </c>
      <c r="F41" s="90">
        <f t="shared" ca="1" si="9"/>
        <v>10263545020.085451</v>
      </c>
      <c r="G41" s="90">
        <f t="shared" ca="1" si="9"/>
        <v>12068158743.185522</v>
      </c>
      <c r="H41" s="90">
        <f t="shared" ca="1" si="9"/>
        <v>13872772466.285593</v>
      </c>
      <c r="I41" s="90">
        <f t="shared" ca="1" si="9"/>
        <v>15677386189.385662</v>
      </c>
      <c r="J41" s="90">
        <f t="shared" ca="1" si="9"/>
        <v>17481999912.485733</v>
      </c>
      <c r="K41" s="90">
        <f t="shared" ca="1" si="9"/>
        <v>19286613635.585804</v>
      </c>
      <c r="L41">
        <f ca="1">IF('Coal mining 2020'!$A49="MR",INDIRECT("'Coal mining 2020'!"&amp;'Country Selector'!$B$3&amp;ROW($A49))*10^12,0)*'Process Emissions Multipliers'!$B$42</f>
        <v>21091227358.685875</v>
      </c>
      <c r="M41" s="90">
        <f t="shared" ca="1" si="10"/>
        <v>19936131796.486034</v>
      </c>
      <c r="N41" s="90">
        <f t="shared" ca="1" si="10"/>
        <v>18781036234.286194</v>
      </c>
      <c r="O41" s="90">
        <f t="shared" ca="1" si="10"/>
        <v>17625940672.086353</v>
      </c>
      <c r="P41" s="90">
        <f t="shared" ca="1" si="10"/>
        <v>16470845109.886515</v>
      </c>
      <c r="Q41" s="90">
        <f t="shared" ca="1" si="10"/>
        <v>15315749547.686676</v>
      </c>
      <c r="R41" s="90">
        <f t="shared" ca="1" si="10"/>
        <v>14160653985.486835</v>
      </c>
      <c r="S41" s="90">
        <f t="shared" ca="1" si="10"/>
        <v>13005558423.286995</v>
      </c>
      <c r="T41" s="90">
        <f t="shared" ca="1" si="10"/>
        <v>11850462861.087154</v>
      </c>
      <c r="U41" s="90">
        <f t="shared" ca="1" si="10"/>
        <v>10695367298.887314</v>
      </c>
      <c r="V41">
        <f ca="1">IF('Coal mining 2030'!$A49="MR",INDIRECT("'Coal mining 2030'!"&amp;'Country Selector'!$B$3&amp;ROW($A49))*10^12,0)*'Process Emissions Multipliers'!$D$42</f>
        <v>9540271736.6874752</v>
      </c>
      <c r="W41" s="90">
        <f t="shared" ca="1" si="8"/>
        <v>10030924986.637028</v>
      </c>
      <c r="X41" s="90">
        <f t="shared" ca="1" si="7"/>
        <v>10521578236.58658</v>
      </c>
      <c r="Y41" s="90">
        <f t="shared" ca="1" si="7"/>
        <v>11012231486.536135</v>
      </c>
      <c r="Z41" s="90">
        <f t="shared" ca="1" si="7"/>
        <v>11502884736.485687</v>
      </c>
      <c r="AA41" s="90">
        <f t="shared" ca="1" si="7"/>
        <v>11993537986.435242</v>
      </c>
      <c r="AB41" s="90">
        <f t="shared" ca="1" si="7"/>
        <v>12484191236.384792</v>
      </c>
      <c r="AC41" s="90">
        <f t="shared" ca="1" si="7"/>
        <v>12974844486.334347</v>
      </c>
      <c r="AD41" s="90">
        <f t="shared" ca="1" si="7"/>
        <v>13465497736.283897</v>
      </c>
      <c r="AE41" s="90">
        <f t="shared" ca="1" si="7"/>
        <v>13956150986.233452</v>
      </c>
      <c r="AF41" s="90">
        <f t="shared" ca="1" si="7"/>
        <v>14446804236.183006</v>
      </c>
      <c r="AG41" s="90">
        <f t="shared" ca="1" si="7"/>
        <v>14937457486.132559</v>
      </c>
      <c r="AH41" s="90">
        <f t="shared" ca="1" si="7"/>
        <v>15428110736.082111</v>
      </c>
      <c r="AI41" s="90">
        <f t="shared" ca="1" si="7"/>
        <v>15918763986.031664</v>
      </c>
      <c r="AJ41" s="90">
        <f t="shared" ca="1" si="7"/>
        <v>16409417235.981218</v>
      </c>
      <c r="AK41" s="90">
        <f t="shared" ca="1" si="7"/>
        <v>16900070485.930771</v>
      </c>
      <c r="AL41" s="90">
        <f t="shared" ca="1" si="7"/>
        <v>17390723735.880322</v>
      </c>
      <c r="AM41" s="90">
        <f t="shared" ca="1" si="7"/>
        <v>17881376985.829876</v>
      </c>
      <c r="AN41" s="90">
        <f t="shared" ca="1" si="6"/>
        <v>18372030235.779427</v>
      </c>
      <c r="AO41" s="90">
        <f t="shared" ca="1" si="6"/>
        <v>18862683485.728981</v>
      </c>
      <c r="AP41">
        <f ca="1">V41*'Process Emissions Multipliers'!$E$42</f>
        <v>19353336735.678535</v>
      </c>
    </row>
    <row r="42" spans="1:42">
      <c r="A42" s="74">
        <v>-10</v>
      </c>
      <c r="B42">
        <f ca="1">IF('Coal mining 2010'!$A50="MR",INDIRECT("'Coal mining 2010'!"&amp;'Country Selector'!$B$3&amp;ROW($A50))*10^12,0)</f>
        <v>1899139939.8799458</v>
      </c>
      <c r="C42" s="90">
        <f t="shared" ca="1" si="9"/>
        <v>2100269193.9833419</v>
      </c>
      <c r="D42" s="90">
        <f t="shared" ca="1" si="9"/>
        <v>2301398448.0867386</v>
      </c>
      <c r="E42" s="90">
        <f t="shared" ca="1" si="9"/>
        <v>2502527702.1901345</v>
      </c>
      <c r="F42" s="90">
        <f t="shared" ca="1" si="9"/>
        <v>2703656956.2935314</v>
      </c>
      <c r="G42" s="90">
        <f t="shared" ca="1" si="9"/>
        <v>2904786210.3969274</v>
      </c>
      <c r="H42" s="90">
        <f t="shared" ca="1" si="9"/>
        <v>3105915464.5003233</v>
      </c>
      <c r="I42" s="90">
        <f t="shared" ca="1" si="9"/>
        <v>3307044718.6037197</v>
      </c>
      <c r="J42" s="90">
        <f t="shared" ca="1" si="9"/>
        <v>3508173972.7071166</v>
      </c>
      <c r="K42" s="90">
        <f t="shared" ca="1" si="9"/>
        <v>3709303226.810513</v>
      </c>
      <c r="L42">
        <f ca="1">IF('Coal mining 2020'!$A50="MR",INDIRECT("'Coal mining 2020'!"&amp;'Country Selector'!$B$3&amp;ROW($A50))*10^12,0)*'Process Emissions Multipliers'!$B$42</f>
        <v>3910432480.913909</v>
      </c>
      <c r="M42" s="90">
        <f t="shared" ca="1" si="10"/>
        <v>5342615003.4871311</v>
      </c>
      <c r="N42" s="90">
        <f t="shared" ca="1" si="10"/>
        <v>6774797526.0603523</v>
      </c>
      <c r="O42" s="90">
        <f t="shared" ca="1" si="10"/>
        <v>8206980048.6335735</v>
      </c>
      <c r="P42" s="90">
        <f t="shared" ca="1" si="10"/>
        <v>9639162571.2067947</v>
      </c>
      <c r="Q42" s="90">
        <f t="shared" ca="1" si="10"/>
        <v>11071345093.780016</v>
      </c>
      <c r="R42" s="90">
        <f t="shared" ca="1" si="10"/>
        <v>12503527616.353239</v>
      </c>
      <c r="S42" s="90">
        <f t="shared" ca="1" si="10"/>
        <v>13935710138.926458</v>
      </c>
      <c r="T42" s="90">
        <f t="shared" ca="1" si="10"/>
        <v>15367892661.49968</v>
      </c>
      <c r="U42" s="90">
        <f t="shared" ca="1" si="10"/>
        <v>16800075184.072901</v>
      </c>
      <c r="V42">
        <f ca="1">IF('Coal mining 2030'!$A50="MR",INDIRECT("'Coal mining 2030'!"&amp;'Country Selector'!$B$3&amp;ROW($A50))*10^12,0)*'Process Emissions Multipliers'!$D$42</f>
        <v>18232257706.646122</v>
      </c>
      <c r="W42" s="90">
        <f t="shared" ca="1" si="8"/>
        <v>19169937129.684212</v>
      </c>
      <c r="X42" s="90">
        <f t="shared" ca="1" si="7"/>
        <v>20107616552.722301</v>
      </c>
      <c r="Y42" s="90">
        <f t="shared" ca="1" si="7"/>
        <v>21045295975.760391</v>
      </c>
      <c r="Z42" s="90">
        <f t="shared" ca="1" si="7"/>
        <v>21982975398.798481</v>
      </c>
      <c r="AA42" s="90">
        <f t="shared" ca="1" si="7"/>
        <v>22920654821.836571</v>
      </c>
      <c r="AB42" s="90">
        <f t="shared" ca="1" si="7"/>
        <v>23858334244.87466</v>
      </c>
      <c r="AC42" s="90">
        <f t="shared" ca="1" si="7"/>
        <v>24796013667.91275</v>
      </c>
      <c r="AD42" s="90">
        <f t="shared" ca="1" si="7"/>
        <v>25733693090.95084</v>
      </c>
      <c r="AE42" s="90">
        <f t="shared" ca="1" si="7"/>
        <v>26671372513.98893</v>
      </c>
      <c r="AF42" s="90">
        <f t="shared" ca="1" si="7"/>
        <v>27609051937.027016</v>
      </c>
      <c r="AG42" s="90">
        <f t="shared" ca="1" si="7"/>
        <v>28546731360.065109</v>
      </c>
      <c r="AH42" s="90">
        <f t="shared" ca="1" si="7"/>
        <v>29484410783.103195</v>
      </c>
      <c r="AI42" s="90">
        <f t="shared" ca="1" si="7"/>
        <v>30422090206.141289</v>
      </c>
      <c r="AJ42" s="90">
        <f t="shared" ca="1" si="7"/>
        <v>31359769629.179375</v>
      </c>
      <c r="AK42" s="90">
        <f t="shared" ca="1" si="7"/>
        <v>32297449052.217461</v>
      </c>
      <c r="AL42" s="90">
        <f t="shared" ca="1" si="7"/>
        <v>33235128475.255554</v>
      </c>
      <c r="AM42" s="90">
        <f t="shared" ca="1" si="7"/>
        <v>34172807898.293648</v>
      </c>
      <c r="AN42" s="90">
        <f t="shared" ca="1" si="6"/>
        <v>35110487321.331734</v>
      </c>
      <c r="AO42" s="90">
        <f t="shared" ca="1" si="6"/>
        <v>36048166744.369827</v>
      </c>
      <c r="AP42">
        <f ca="1">V42*'Process Emissions Multipliers'!$E$42</f>
        <v>36985846167.407913</v>
      </c>
    </row>
    <row r="43" spans="1:42">
      <c r="A43" s="74">
        <v>-9</v>
      </c>
      <c r="B43">
        <f ca="1">IF('Coal mining 2010'!$A51="MR",INDIRECT("'Coal mining 2010'!"&amp;'Country Selector'!$B$3&amp;ROW($A51))*10^12,0)</f>
        <v>3629415362.6381111</v>
      </c>
      <c r="C43" s="90">
        <f t="shared" ca="1" si="9"/>
        <v>3644202808.8200731</v>
      </c>
      <c r="D43" s="90">
        <f t="shared" ca="1" si="9"/>
        <v>3658990255.0020351</v>
      </c>
      <c r="E43" s="90">
        <f t="shared" ca="1" si="9"/>
        <v>3673777701.1839972</v>
      </c>
      <c r="F43" s="90">
        <f t="shared" ca="1" si="9"/>
        <v>3688565147.3659592</v>
      </c>
      <c r="G43" s="90">
        <f t="shared" ca="1" si="9"/>
        <v>3703352593.5479212</v>
      </c>
      <c r="H43" s="90">
        <f t="shared" ca="1" si="9"/>
        <v>3718140039.7298837</v>
      </c>
      <c r="I43" s="90">
        <f t="shared" ca="1" si="9"/>
        <v>3732927485.9118452</v>
      </c>
      <c r="J43" s="90">
        <f t="shared" ca="1" si="9"/>
        <v>3747714932.0938077</v>
      </c>
      <c r="K43" s="90">
        <f t="shared" ca="1" si="9"/>
        <v>3762502378.2757697</v>
      </c>
      <c r="L43">
        <f ca="1">IF('Coal mining 2020'!$A51="MR",INDIRECT("'Coal mining 2020'!"&amp;'Country Selector'!$B$3&amp;ROW($A51))*10^12,0)*'Process Emissions Multipliers'!$B$42</f>
        <v>3777289824.4577317</v>
      </c>
      <c r="M43" s="90">
        <f t="shared" ca="1" si="10"/>
        <v>3399560842.0119586</v>
      </c>
      <c r="N43" s="90">
        <f t="shared" ca="1" si="10"/>
        <v>3021831859.5661855</v>
      </c>
      <c r="O43" s="90">
        <f t="shared" ca="1" si="10"/>
        <v>2644102877.1204119</v>
      </c>
      <c r="P43" s="90">
        <f t="shared" ca="1" si="10"/>
        <v>2266373894.6746392</v>
      </c>
      <c r="Q43" s="90">
        <f t="shared" ca="1" si="10"/>
        <v>1888644912.2288659</v>
      </c>
      <c r="R43" s="90">
        <f t="shared" ca="1" si="10"/>
        <v>1510915929.7830927</v>
      </c>
      <c r="S43" s="90">
        <f t="shared" ca="1" si="10"/>
        <v>1133186947.3373196</v>
      </c>
      <c r="T43" s="90">
        <f t="shared" ca="1" si="10"/>
        <v>755457964.89154637</v>
      </c>
      <c r="U43" s="90">
        <f t="shared" ca="1" si="10"/>
        <v>377728982.44577318</v>
      </c>
      <c r="V43">
        <f ca="1">IF('Coal mining 2030'!$A51="MR",INDIRECT("'Coal mining 2030'!"&amp;'Country Selector'!$B$3&amp;ROW($A51))*10^12,0)*'Process Emissions Multipliers'!$D$42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Multipliers'!$E$42</f>
        <v>0</v>
      </c>
    </row>
    <row r="44" spans="1:4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9"/>
        <v>1074005177.0885615</v>
      </c>
      <c r="D44" s="90">
        <f t="shared" ca="1" si="9"/>
        <v>2148010354.1771231</v>
      </c>
      <c r="E44" s="90">
        <f t="shared" ca="1" si="9"/>
        <v>3222015531.2656846</v>
      </c>
      <c r="F44" s="90">
        <f t="shared" ca="1" si="9"/>
        <v>4296020708.3542461</v>
      </c>
      <c r="G44" s="90">
        <f t="shared" ca="1" si="9"/>
        <v>5370025885.4428072</v>
      </c>
      <c r="H44" s="90">
        <f t="shared" ca="1" si="9"/>
        <v>6444031062.5313692</v>
      </c>
      <c r="I44" s="90">
        <f t="shared" ca="1" si="9"/>
        <v>7518036239.6199293</v>
      </c>
      <c r="J44" s="90">
        <f t="shared" ca="1" si="9"/>
        <v>8592041416.7084923</v>
      </c>
      <c r="K44" s="90">
        <f t="shared" ca="1" si="9"/>
        <v>9666046593.7970543</v>
      </c>
      <c r="L44">
        <f ca="1">IF('Coal mining 2020'!$A52="MR",INDIRECT("'Coal mining 2020'!"&amp;'Country Selector'!$B$3&amp;ROW($A52))*10^12,0)*'Process Emissions Multipliers'!$B$42</f>
        <v>10740051770.885614</v>
      </c>
      <c r="M44" s="90">
        <f t="shared" ca="1" si="10"/>
        <v>10087041797.763779</v>
      </c>
      <c r="N44" s="90">
        <f t="shared" ca="1" si="10"/>
        <v>9434031824.6419411</v>
      </c>
      <c r="O44" s="90">
        <f t="shared" ca="1" si="10"/>
        <v>8781021851.5201035</v>
      </c>
      <c r="P44" s="90">
        <f t="shared" ca="1" si="10"/>
        <v>8128011878.3982668</v>
      </c>
      <c r="Q44" s="90">
        <f t="shared" ca="1" si="10"/>
        <v>7475001905.2764301</v>
      </c>
      <c r="R44" s="90">
        <f t="shared" ca="1" si="10"/>
        <v>6821991932.1545925</v>
      </c>
      <c r="S44" s="90">
        <f t="shared" ca="1" si="10"/>
        <v>6168981959.0327559</v>
      </c>
      <c r="T44" s="90">
        <f t="shared" ca="1" si="10"/>
        <v>5515971985.9109192</v>
      </c>
      <c r="U44" s="90">
        <f t="shared" ca="1" si="10"/>
        <v>4862962012.7890816</v>
      </c>
      <c r="V44">
        <f ca="1">IF('Coal mining 2030'!$A52="MR",INDIRECT("'Coal mining 2030'!"&amp;'Country Selector'!$B$3&amp;ROW($A52))*10^12,0)*'Process Emissions Multipliers'!$D$42</f>
        <v>4209952039.6672444</v>
      </c>
      <c r="W44" s="90">
        <f t="shared" ca="1" si="8"/>
        <v>4426468582.1102695</v>
      </c>
      <c r="X44" s="90">
        <f t="shared" ca="1" si="7"/>
        <v>4642985124.5532942</v>
      </c>
      <c r="Y44" s="90">
        <f t="shared" ca="1" si="7"/>
        <v>4859501666.9963188</v>
      </c>
      <c r="Z44" s="90">
        <f t="shared" ca="1" si="7"/>
        <v>5076018209.4393435</v>
      </c>
      <c r="AA44" s="90">
        <f t="shared" ca="1" si="7"/>
        <v>5292534751.8823681</v>
      </c>
      <c r="AB44" s="90">
        <f t="shared" ca="1" si="7"/>
        <v>5509051294.3253927</v>
      </c>
      <c r="AC44" s="90">
        <f t="shared" ca="1" si="7"/>
        <v>5725567836.7684174</v>
      </c>
      <c r="AD44" s="90">
        <f t="shared" ca="1" si="7"/>
        <v>5942084379.2114429</v>
      </c>
      <c r="AE44" s="90">
        <f t="shared" ca="1" si="7"/>
        <v>6158600921.6544666</v>
      </c>
      <c r="AF44" s="90">
        <f t="shared" ca="1" si="7"/>
        <v>6375117464.0974922</v>
      </c>
      <c r="AG44" s="90">
        <f t="shared" ca="1" si="7"/>
        <v>6591634006.5405159</v>
      </c>
      <c r="AH44" s="90">
        <f t="shared" ca="1" si="7"/>
        <v>6808150548.9835405</v>
      </c>
      <c r="AI44" s="90">
        <f t="shared" ca="1" si="7"/>
        <v>7024667091.4265652</v>
      </c>
      <c r="AJ44" s="90">
        <f t="shared" ca="1" si="7"/>
        <v>7241183633.8695898</v>
      </c>
      <c r="AK44" s="90">
        <f t="shared" ca="1" si="7"/>
        <v>7457700176.3126144</v>
      </c>
      <c r="AL44" s="90">
        <f t="shared" ca="1" si="7"/>
        <v>7674216718.75564</v>
      </c>
      <c r="AM44" s="90">
        <f t="shared" ca="1" si="7"/>
        <v>7890733261.1986647</v>
      </c>
      <c r="AN44" s="90">
        <f t="shared" ca="1" si="6"/>
        <v>8107249803.6416893</v>
      </c>
      <c r="AO44" s="90">
        <f t="shared" ca="1" si="6"/>
        <v>8323766346.0847139</v>
      </c>
      <c r="AP44">
        <f ca="1">V44*'Process Emissions Multipliers'!$E$42</f>
        <v>8540282888.5277386</v>
      </c>
    </row>
    <row r="45" spans="1:42">
      <c r="A45" s="74">
        <v>-7</v>
      </c>
      <c r="B45">
        <f ca="1">IF('Coal mining 2010'!$A53="MR",INDIRECT("'Coal mining 2010'!"&amp;'Country Selector'!$B$3&amp;ROW($A53))*10^12,0)</f>
        <v>838056638.6557709</v>
      </c>
      <c r="C45" s="90">
        <f t="shared" ca="1" si="9"/>
        <v>1093708014.8367748</v>
      </c>
      <c r="D45" s="90">
        <f t="shared" ca="1" si="9"/>
        <v>1349359391.0177789</v>
      </c>
      <c r="E45" s="90">
        <f t="shared" ca="1" si="9"/>
        <v>1605010767.1987827</v>
      </c>
      <c r="F45" s="90">
        <f t="shared" ca="1" si="9"/>
        <v>1860662143.3797867</v>
      </c>
      <c r="G45" s="90">
        <f t="shared" ca="1" si="9"/>
        <v>2116313519.5607905</v>
      </c>
      <c r="H45" s="90">
        <f t="shared" ca="1" si="9"/>
        <v>2371964895.7417946</v>
      </c>
      <c r="I45" s="90">
        <f t="shared" ca="1" si="9"/>
        <v>2627616271.9227986</v>
      </c>
      <c r="J45" s="90">
        <f t="shared" ca="1" si="9"/>
        <v>2883267648.1038022</v>
      </c>
      <c r="K45" s="90">
        <f t="shared" ca="1" si="9"/>
        <v>3138919024.2848063</v>
      </c>
      <c r="L45">
        <f ca="1">IF('Coal mining 2020'!$A53="MR",INDIRECT("'Coal mining 2020'!"&amp;'Country Selector'!$B$3&amp;ROW($A53))*10^12,0)*'Process Emissions Multipliers'!$B$42</f>
        <v>3394570400.4658103</v>
      </c>
      <c r="M45" s="90">
        <f t="shared" ca="1" si="10"/>
        <v>4668967476.768466</v>
      </c>
      <c r="N45" s="90">
        <f t="shared" ca="1" si="10"/>
        <v>5943364553.0711212</v>
      </c>
      <c r="O45" s="90">
        <f t="shared" ca="1" si="10"/>
        <v>7217761629.3737774</v>
      </c>
      <c r="P45" s="90">
        <f t="shared" ca="1" si="10"/>
        <v>8492158705.6764336</v>
      </c>
      <c r="Q45" s="90">
        <f t="shared" ca="1" si="10"/>
        <v>9766555781.9790878</v>
      </c>
      <c r="R45" s="90">
        <f t="shared" ca="1" si="10"/>
        <v>11040952858.281742</v>
      </c>
      <c r="S45" s="90">
        <f t="shared" ca="1" si="10"/>
        <v>12315349934.5844</v>
      </c>
      <c r="T45" s="90">
        <f t="shared" ca="1" si="10"/>
        <v>13589747010.887056</v>
      </c>
      <c r="U45" s="90">
        <f t="shared" ca="1" si="10"/>
        <v>14864144087.189713</v>
      </c>
      <c r="V45">
        <f ca="1">IF('Coal mining 2030'!$A53="MR",INDIRECT("'Coal mining 2030'!"&amp;'Country Selector'!$B$3&amp;ROW($A53))*10^12,0)*'Process Emissions Multipliers'!$D$42</f>
        <v>16138541163.492367</v>
      </c>
      <c r="W45" s="90">
        <f t="shared" ca="1" si="8"/>
        <v>16968541386.741938</v>
      </c>
      <c r="X45" s="90">
        <f t="shared" ca="1" si="7"/>
        <v>17798541609.991508</v>
      </c>
      <c r="Y45" s="90">
        <f t="shared" ca="1" si="7"/>
        <v>18628541833.241077</v>
      </c>
      <c r="Z45" s="90">
        <f t="shared" ca="1" si="7"/>
        <v>19458542056.490646</v>
      </c>
      <c r="AA45" s="90">
        <f t="shared" ca="1" si="7"/>
        <v>20288542279.740219</v>
      </c>
      <c r="AB45" s="90">
        <f t="shared" ca="1" si="7"/>
        <v>21118542502.989788</v>
      </c>
      <c r="AC45" s="90">
        <f t="shared" ca="1" si="7"/>
        <v>21948542726.239357</v>
      </c>
      <c r="AD45" s="90">
        <f t="shared" ca="1" si="7"/>
        <v>22778542949.48893</v>
      </c>
      <c r="AE45" s="90">
        <f t="shared" ca="1" si="7"/>
        <v>23608543172.738503</v>
      </c>
      <c r="AF45" s="90">
        <f t="shared" ca="1" si="7"/>
        <v>24438543395.988068</v>
      </c>
      <c r="AG45" s="90">
        <f t="shared" ca="1" si="7"/>
        <v>25268543619.23764</v>
      </c>
      <c r="AH45" s="90">
        <f t="shared" ca="1" si="7"/>
        <v>26098543842.487209</v>
      </c>
      <c r="AI45" s="90">
        <f t="shared" ca="1" si="7"/>
        <v>26928544065.736782</v>
      </c>
      <c r="AJ45" s="90">
        <f t="shared" ca="1" si="7"/>
        <v>27758544288.986351</v>
      </c>
      <c r="AK45" s="90">
        <f t="shared" ca="1" si="7"/>
        <v>28588544512.235924</v>
      </c>
      <c r="AL45" s="90">
        <f t="shared" ca="1" si="7"/>
        <v>29418544735.485493</v>
      </c>
      <c r="AM45" s="90">
        <f t="shared" ca="1" si="7"/>
        <v>30248544958.735058</v>
      </c>
      <c r="AN45" s="90">
        <f t="shared" ca="1" si="6"/>
        <v>31078545181.984631</v>
      </c>
      <c r="AO45" s="90">
        <f t="shared" ca="1" si="6"/>
        <v>31908545405.2342</v>
      </c>
      <c r="AP45">
        <f ca="1">V45*'Process Emissions Multipliers'!$E$42</f>
        <v>32738545628.483772</v>
      </c>
    </row>
    <row r="46" spans="1:42">
      <c r="A46" s="74">
        <v>-6</v>
      </c>
      <c r="B46">
        <f ca="1">IF('Coal mining 2010'!$A54="MR",INDIRECT("'Coal mining 2010'!"&amp;'Country Selector'!$B$3&amp;ROW($A54))*10^12,0)</f>
        <v>3212628417.8177757</v>
      </c>
      <c r="C46" s="90">
        <f t="shared" ca="1" si="9"/>
        <v>4187115356.8612046</v>
      </c>
      <c r="D46" s="90">
        <f t="shared" ca="1" si="9"/>
        <v>5161602295.9046326</v>
      </c>
      <c r="E46" s="90">
        <f t="shared" ca="1" si="9"/>
        <v>6136089234.9480629</v>
      </c>
      <c r="F46" s="90">
        <f t="shared" ca="1" si="9"/>
        <v>7110576173.9914904</v>
      </c>
      <c r="G46" s="90">
        <f t="shared" ca="1" si="9"/>
        <v>8085063113.0349197</v>
      </c>
      <c r="H46" s="90">
        <f t="shared" ca="1" si="9"/>
        <v>9059550052.0783482</v>
      </c>
      <c r="I46" s="90">
        <f t="shared" ca="1" si="9"/>
        <v>10034036991.121778</v>
      </c>
      <c r="J46" s="90">
        <f t="shared" ca="1" si="9"/>
        <v>11008523930.165205</v>
      </c>
      <c r="K46" s="90">
        <f t="shared" ca="1" si="9"/>
        <v>11983010869.208635</v>
      </c>
      <c r="L46">
        <f ca="1">IF('Coal mining 2020'!$A54="MR",INDIRECT("'Coal mining 2020'!"&amp;'Country Selector'!$B$3&amp;ROW($A54))*10^12,0)*'Process Emissions Multipliers'!$B$42</f>
        <v>12957497808.252064</v>
      </c>
      <c r="M46" s="90">
        <f t="shared" ca="1" si="10"/>
        <v>12043484950.467377</v>
      </c>
      <c r="N46" s="90">
        <f t="shared" ca="1" si="10"/>
        <v>11129472092.682688</v>
      </c>
      <c r="O46" s="90">
        <f t="shared" ca="1" si="10"/>
        <v>10215459234.898003</v>
      </c>
      <c r="P46" s="90">
        <f t="shared" ca="1" si="10"/>
        <v>9301446377.1133156</v>
      </c>
      <c r="Q46" s="90">
        <f t="shared" ca="1" si="10"/>
        <v>8387433519.3286276</v>
      </c>
      <c r="R46" s="90">
        <f t="shared" ca="1" si="10"/>
        <v>7473420661.5439405</v>
      </c>
      <c r="S46" s="90">
        <f t="shared" ca="1" si="10"/>
        <v>6559407803.7592535</v>
      </c>
      <c r="T46" s="90">
        <f t="shared" ca="1" si="10"/>
        <v>5645394945.9745655</v>
      </c>
      <c r="U46" s="90">
        <f t="shared" ca="1" si="10"/>
        <v>4731382088.1898785</v>
      </c>
      <c r="V46">
        <f ca="1">IF('Coal mining 2030'!$A54="MR",INDIRECT("'Coal mining 2030'!"&amp;'Country Selector'!$B$3&amp;ROW($A54))*10^12,0)*'Process Emissions Multipliers'!$D$42</f>
        <v>3817369230.4051919</v>
      </c>
      <c r="W46" s="90">
        <f t="shared" ca="1" si="8"/>
        <v>4013695359.3510814</v>
      </c>
      <c r="X46" s="90">
        <f t="shared" ca="1" si="7"/>
        <v>4210021488.2969713</v>
      </c>
      <c r="Y46" s="90">
        <f t="shared" ca="1" si="7"/>
        <v>4406347617.2428608</v>
      </c>
      <c r="Z46" s="90">
        <f t="shared" ca="1" si="7"/>
        <v>4602673746.1887503</v>
      </c>
      <c r="AA46" s="90">
        <f t="shared" ca="1" si="7"/>
        <v>4798999875.1346397</v>
      </c>
      <c r="AB46" s="90">
        <f t="shared" ca="1" si="7"/>
        <v>4995326004.0805292</v>
      </c>
      <c r="AC46" s="90">
        <f t="shared" ca="1" si="7"/>
        <v>5191652133.0264187</v>
      </c>
      <c r="AD46" s="90">
        <f t="shared" ca="1" si="7"/>
        <v>5387978261.9723091</v>
      </c>
      <c r="AE46" s="90">
        <f t="shared" ca="1" si="7"/>
        <v>5584304390.9181986</v>
      </c>
      <c r="AF46" s="90">
        <f t="shared" ca="1" si="7"/>
        <v>5780630519.8640881</v>
      </c>
      <c r="AG46" s="90">
        <f t="shared" ca="1" si="7"/>
        <v>5976956648.8099775</v>
      </c>
      <c r="AH46" s="90">
        <f t="shared" ca="1" si="7"/>
        <v>6173282777.755867</v>
      </c>
      <c r="AI46" s="90">
        <f t="shared" ca="1" si="7"/>
        <v>6369608906.7017565</v>
      </c>
      <c r="AJ46" s="90">
        <f t="shared" ca="1" si="7"/>
        <v>6565935035.647646</v>
      </c>
      <c r="AK46" s="90">
        <f t="shared" ca="1" si="7"/>
        <v>6762261164.5935364</v>
      </c>
      <c r="AL46" s="90">
        <f t="shared" ca="1" si="7"/>
        <v>6958587293.5394258</v>
      </c>
      <c r="AM46" s="90">
        <f t="shared" ca="1" si="7"/>
        <v>7154913422.4853144</v>
      </c>
      <c r="AN46" s="90">
        <f t="shared" ca="1" si="6"/>
        <v>7351239551.4312048</v>
      </c>
      <c r="AO46" s="90">
        <f t="shared" ca="1" si="6"/>
        <v>7547565680.3770943</v>
      </c>
      <c r="AP46">
        <f ca="1">V46*'Process Emissions Multipliers'!$E$42</f>
        <v>7743891809.3229837</v>
      </c>
    </row>
    <row r="47" spans="1:42">
      <c r="A47" s="74">
        <v>-5</v>
      </c>
      <c r="B47">
        <f ca="1">IF('Coal mining 2010'!$A55="MR",INDIRECT("'Coal mining 2010'!"&amp;'Country Selector'!$B$3&amp;ROW($A55))*10^12,0)</f>
        <v>5217345961.670949</v>
      </c>
      <c r="C47" s="90">
        <f t="shared" ca="1" si="9"/>
        <v>6582470949.9453564</v>
      </c>
      <c r="D47" s="90">
        <f t="shared" ca="1" si="9"/>
        <v>7947595938.2197628</v>
      </c>
      <c r="E47" s="90">
        <f t="shared" ca="1" si="9"/>
        <v>9312720926.4941692</v>
      </c>
      <c r="F47" s="90">
        <f t="shared" ca="1" si="9"/>
        <v>10677845914.768578</v>
      </c>
      <c r="G47" s="90">
        <f t="shared" ca="1" si="9"/>
        <v>12042970903.042984</v>
      </c>
      <c r="H47" s="90">
        <f t="shared" ca="1" si="9"/>
        <v>13408095891.31739</v>
      </c>
      <c r="I47" s="90">
        <f t="shared" ca="1" si="9"/>
        <v>14773220879.591799</v>
      </c>
      <c r="J47" s="90">
        <f t="shared" ca="1" si="9"/>
        <v>16138345867.866207</v>
      </c>
      <c r="K47" s="90">
        <f t="shared" ca="1" si="9"/>
        <v>17503470856.14061</v>
      </c>
      <c r="L47">
        <f ca="1">IF('Coal mining 2020'!$A55="MR",INDIRECT("'Coal mining 2020'!"&amp;'Country Selector'!$B$3&amp;ROW($A55))*10^12,0)*'Process Emissions Multipliers'!$B$42</f>
        <v>18868595844.41502</v>
      </c>
      <c r="M47" s="90">
        <f t="shared" ca="1" si="10"/>
        <v>19591201688.016232</v>
      </c>
      <c r="N47" s="90">
        <f t="shared" ca="1" si="10"/>
        <v>20313807531.617447</v>
      </c>
      <c r="O47" s="90">
        <f t="shared" ca="1" si="10"/>
        <v>21036413375.218658</v>
      </c>
      <c r="P47" s="90">
        <f t="shared" ca="1" si="10"/>
        <v>21759019218.81987</v>
      </c>
      <c r="Q47" s="90">
        <f t="shared" ca="1" si="10"/>
        <v>22481625062.421085</v>
      </c>
      <c r="R47" s="90">
        <f t="shared" ca="1" si="10"/>
        <v>23204230906.022301</v>
      </c>
      <c r="S47" s="90">
        <f t="shared" ca="1" si="10"/>
        <v>23926836749.623508</v>
      </c>
      <c r="T47" s="90">
        <f t="shared" ca="1" si="10"/>
        <v>24649442593.224724</v>
      </c>
      <c r="U47" s="90">
        <f t="shared" ca="1" si="10"/>
        <v>25372048436.825939</v>
      </c>
      <c r="V47">
        <f ca="1">IF('Coal mining 2030'!$A55="MR",INDIRECT("'Coal mining 2030'!"&amp;'Country Selector'!$B$3&amp;ROW($A55))*10^12,0)*'Process Emissions Multipliers'!$D$42</f>
        <v>26094654280.427151</v>
      </c>
      <c r="W47" s="90">
        <f t="shared" ca="1" si="8"/>
        <v>27436694348.297077</v>
      </c>
      <c r="X47" s="90">
        <f t="shared" ca="1" si="7"/>
        <v>28778734416.167004</v>
      </c>
      <c r="Y47" s="90">
        <f t="shared" ca="1" si="7"/>
        <v>30120774484.036926</v>
      </c>
      <c r="Z47" s="90">
        <f t="shared" ca="1" si="7"/>
        <v>31462814551.906853</v>
      </c>
      <c r="AA47" s="90">
        <f t="shared" ca="1" si="7"/>
        <v>32804854619.776783</v>
      </c>
      <c r="AB47" s="90">
        <f t="shared" ca="1" si="7"/>
        <v>34146894687.646702</v>
      </c>
      <c r="AC47" s="90">
        <f t="shared" ca="1" si="7"/>
        <v>35488934755.516632</v>
      </c>
      <c r="AD47" s="90">
        <f t="shared" ca="1" si="7"/>
        <v>36830974823.386559</v>
      </c>
      <c r="AE47" s="90">
        <f t="shared" ca="1" si="7"/>
        <v>38173014891.256485</v>
      </c>
      <c r="AF47" s="90">
        <f t="shared" ca="1" si="7"/>
        <v>39515054959.126411</v>
      </c>
      <c r="AG47" s="90">
        <f t="shared" ca="1" si="7"/>
        <v>40857095026.996338</v>
      </c>
      <c r="AH47" s="90">
        <f t="shared" ca="1" si="7"/>
        <v>42199135094.866257</v>
      </c>
      <c r="AI47" s="90">
        <f t="shared" ca="1" si="7"/>
        <v>43541175162.736191</v>
      </c>
      <c r="AJ47" s="90">
        <f t="shared" ca="1" si="7"/>
        <v>44883215230.60611</v>
      </c>
      <c r="AK47" s="90">
        <f t="shared" ca="1" si="7"/>
        <v>46225255298.476036</v>
      </c>
      <c r="AL47" s="90">
        <f t="shared" ca="1" si="7"/>
        <v>47567295366.345963</v>
      </c>
      <c r="AM47" s="90">
        <f t="shared" ref="AM47:AO77" ca="1" si="11">$V47*($AP$1-AM$1)/($AP$1-$V$1)+$AP47*(AM$1-$V$1)/($AP$1-$V$1)</f>
        <v>48909335434.215889</v>
      </c>
      <c r="AN47" s="90">
        <f t="shared" ca="1" si="11"/>
        <v>50251375502.085823</v>
      </c>
      <c r="AO47" s="90">
        <f t="shared" ca="1" si="11"/>
        <v>51593415569.955742</v>
      </c>
      <c r="AP47">
        <f ca="1">V47*'Process Emissions Multipliers'!$E$42</f>
        <v>52935455637.825668</v>
      </c>
    </row>
    <row r="48" spans="1:42">
      <c r="A48" s="74">
        <v>-4</v>
      </c>
      <c r="B48">
        <f ca="1">IF('Coal mining 2010'!$A56="MR",INDIRECT("'Coal mining 2010'!"&amp;'Country Selector'!$B$3&amp;ROW($A56))*10^12,0)</f>
        <v>4713166104.862443</v>
      </c>
      <c r="C48" s="90">
        <f t="shared" ca="1" si="9"/>
        <v>5939790392.5142546</v>
      </c>
      <c r="D48" s="90">
        <f t="shared" ca="1" si="9"/>
        <v>7166414680.1660652</v>
      </c>
      <c r="E48" s="90">
        <f t="shared" ca="1" si="9"/>
        <v>8393038967.8178778</v>
      </c>
      <c r="F48" s="90">
        <f t="shared" ca="1" si="9"/>
        <v>9619663255.4696884</v>
      </c>
      <c r="G48" s="90">
        <f t="shared" ca="1" si="9"/>
        <v>10846287543.1215</v>
      </c>
      <c r="H48" s="90">
        <f t="shared" ca="1" si="9"/>
        <v>12072911830.773312</v>
      </c>
      <c r="I48" s="90">
        <f t="shared" ca="1" si="9"/>
        <v>13299536118.425121</v>
      </c>
      <c r="J48" s="90">
        <f t="shared" ca="1" si="9"/>
        <v>14526160406.076933</v>
      </c>
      <c r="K48" s="90">
        <f t="shared" ca="1" si="9"/>
        <v>15752784693.728746</v>
      </c>
      <c r="L48">
        <f ca="1">IF('Coal mining 2020'!$A56="MR",INDIRECT("'Coal mining 2020'!"&amp;'Country Selector'!$B$3&amp;ROW($A56))*10^12,0)*'Process Emissions Multipliers'!$B$42</f>
        <v>16979408981.380556</v>
      </c>
      <c r="M48" s="90">
        <f t="shared" ca="1" si="10"/>
        <v>17990946362.666973</v>
      </c>
      <c r="N48" s="90">
        <f t="shared" ca="1" si="10"/>
        <v>19002483743.953384</v>
      </c>
      <c r="O48" s="90">
        <f t="shared" ca="1" si="10"/>
        <v>20014021125.239799</v>
      </c>
      <c r="P48" s="90">
        <f t="shared" ca="1" si="10"/>
        <v>21025558506.526218</v>
      </c>
      <c r="Q48" s="90">
        <f t="shared" ca="1" si="10"/>
        <v>22037095887.812634</v>
      </c>
      <c r="R48" s="90">
        <f t="shared" ca="1" si="10"/>
        <v>23048633269.099049</v>
      </c>
      <c r="S48" s="90">
        <f t="shared" ca="1" si="10"/>
        <v>24060170650.38546</v>
      </c>
      <c r="T48" s="90">
        <f t="shared" ca="1" si="10"/>
        <v>25071708031.671879</v>
      </c>
      <c r="U48" s="90">
        <f t="shared" ca="1" si="10"/>
        <v>26083245412.958294</v>
      </c>
      <c r="V48">
        <f ca="1">IF('Coal mining 2030'!$A56="MR",INDIRECT("'Coal mining 2030'!"&amp;'Country Selector'!$B$3&amp;ROW($A56))*10^12,0)*'Process Emissions Multipliers'!$D$42</f>
        <v>27094782794.244709</v>
      </c>
      <c r="W48" s="90">
        <f t="shared" ca="1" si="8"/>
        <v>28488259164.89674</v>
      </c>
      <c r="X48" s="90">
        <f t="shared" ca="1" si="8"/>
        <v>29881735535.548767</v>
      </c>
      <c r="Y48" s="90">
        <f t="shared" ca="1" si="8"/>
        <v>31275211906.200798</v>
      </c>
      <c r="Z48" s="90">
        <f t="shared" ca="1" si="8"/>
        <v>32668688276.852825</v>
      </c>
      <c r="AA48" s="90">
        <f t="shared" ca="1" si="8"/>
        <v>34062164647.504856</v>
      </c>
      <c r="AB48" s="90">
        <f t="shared" ca="1" si="8"/>
        <v>35455641018.156883</v>
      </c>
      <c r="AC48" s="90">
        <f t="shared" ca="1" si="8"/>
        <v>36849117388.808914</v>
      </c>
      <c r="AD48" s="90">
        <f t="shared" ca="1" si="8"/>
        <v>38242593759.460938</v>
      </c>
      <c r="AE48" s="90">
        <f t="shared" ca="1" si="8"/>
        <v>39636070130.112968</v>
      </c>
      <c r="AF48" s="90">
        <f t="shared" ca="1" si="8"/>
        <v>41029546500.764999</v>
      </c>
      <c r="AG48" s="90">
        <f t="shared" ca="1" si="8"/>
        <v>42423022871.41703</v>
      </c>
      <c r="AH48" s="90">
        <f t="shared" ca="1" si="8"/>
        <v>43816499242.069061</v>
      </c>
      <c r="AI48" s="90">
        <f t="shared" ca="1" si="8"/>
        <v>45209975612.721092</v>
      </c>
      <c r="AJ48" s="90">
        <f t="shared" ca="1" si="8"/>
        <v>46603451983.373123</v>
      </c>
      <c r="AK48" s="90">
        <f t="shared" ca="1" si="8"/>
        <v>47996928354.025154</v>
      </c>
      <c r="AL48" s="90">
        <f t="shared" ca="1" si="8"/>
        <v>49390404724.67717</v>
      </c>
      <c r="AM48" s="90">
        <f t="shared" ca="1" si="11"/>
        <v>50783881095.329201</v>
      </c>
      <c r="AN48" s="90">
        <f t="shared" ca="1" si="11"/>
        <v>52177357465.981232</v>
      </c>
      <c r="AO48" s="90">
        <f t="shared" ca="1" si="11"/>
        <v>53570833836.633263</v>
      </c>
      <c r="AP48">
        <f ca="1">V48*'Process Emissions Multipliers'!$E$42</f>
        <v>54964310207.285294</v>
      </c>
    </row>
    <row r="49" spans="1:42">
      <c r="A49" s="74">
        <v>-3</v>
      </c>
      <c r="B49">
        <f ca="1">IF('Coal mining 2010'!$A57="MR",INDIRECT("'Coal mining 2010'!"&amp;'Country Selector'!$B$3&amp;ROW($A57))*10^12,0)</f>
        <v>15587053730.746813</v>
      </c>
      <c r="C49" s="90">
        <f t="shared" ca="1" si="9"/>
        <v>20406292819.676216</v>
      </c>
      <c r="D49" s="90">
        <f t="shared" ca="1" si="9"/>
        <v>25225531908.605625</v>
      </c>
      <c r="E49" s="90">
        <f t="shared" ca="1" si="9"/>
        <v>30044770997.53503</v>
      </c>
      <c r="F49" s="90">
        <f t="shared" ca="1" si="9"/>
        <v>34864010086.464439</v>
      </c>
      <c r="G49" s="90">
        <f t="shared" ca="1" si="9"/>
        <v>39683249175.393845</v>
      </c>
      <c r="H49" s="90">
        <f t="shared" ca="1" si="9"/>
        <v>44502488264.323242</v>
      </c>
      <c r="I49" s="90">
        <f t="shared" ca="1" si="9"/>
        <v>49321727353.252655</v>
      </c>
      <c r="J49" s="90">
        <f t="shared" ca="1" si="9"/>
        <v>54140966442.18206</v>
      </c>
      <c r="K49" s="90">
        <f t="shared" ca="1" si="9"/>
        <v>58960205531.111465</v>
      </c>
      <c r="L49">
        <f ca="1">IF('Coal mining 2020'!$A57="MR",INDIRECT("'Coal mining 2020'!"&amp;'Country Selector'!$B$3&amp;ROW($A57))*10^12,0)*'Process Emissions Multipliers'!$B$42</f>
        <v>63779444620.040871</v>
      </c>
      <c r="M49" s="90">
        <f t="shared" ca="1" si="10"/>
        <v>65212772455.085678</v>
      </c>
      <c r="N49" s="90">
        <f t="shared" ca="1" si="10"/>
        <v>66646100290.130493</v>
      </c>
      <c r="O49" s="90">
        <f t="shared" ca="1" si="10"/>
        <v>68079428125.175301</v>
      </c>
      <c r="P49" s="90">
        <f t="shared" ca="1" si="10"/>
        <v>69512755960.220108</v>
      </c>
      <c r="Q49" s="90">
        <f t="shared" ca="1" si="10"/>
        <v>70946083795.264923</v>
      </c>
      <c r="R49" s="90">
        <f t="shared" ca="1" si="10"/>
        <v>72379411630.309723</v>
      </c>
      <c r="S49" s="90">
        <f t="shared" ca="1" si="10"/>
        <v>73812739465.354538</v>
      </c>
      <c r="T49" s="90">
        <f t="shared" ca="1" si="10"/>
        <v>75246067300.399353</v>
      </c>
      <c r="U49" s="90">
        <f t="shared" ca="1" si="10"/>
        <v>76679395135.444168</v>
      </c>
      <c r="V49">
        <f ca="1">IF('Coal mining 2030'!$A57="MR",INDIRECT("'Coal mining 2030'!"&amp;'Country Selector'!$B$3&amp;ROW($A57))*10^12,0)*'Process Emissions Multipliers'!$D$42</f>
        <v>78112722970.488968</v>
      </c>
      <c r="W49" s="90">
        <f t="shared" ca="1" si="8"/>
        <v>82130036360.053574</v>
      </c>
      <c r="X49" s="90">
        <f t="shared" ca="1" si="8"/>
        <v>86147349749.61821</v>
      </c>
      <c r="Y49" s="90">
        <f t="shared" ca="1" si="8"/>
        <v>90164663139.182831</v>
      </c>
      <c r="Z49" s="90">
        <f t="shared" ca="1" si="8"/>
        <v>94181976528.747452</v>
      </c>
      <c r="AA49" s="90">
        <f t="shared" ca="1" si="8"/>
        <v>98199289918.312073</v>
      </c>
      <c r="AB49" s="90">
        <f t="shared" ca="1" si="8"/>
        <v>102216603307.87668</v>
      </c>
      <c r="AC49" s="90">
        <f t="shared" ca="1" si="8"/>
        <v>106233916697.44131</v>
      </c>
      <c r="AD49" s="90">
        <f t="shared" ca="1" si="8"/>
        <v>110251230087.00592</v>
      </c>
      <c r="AE49" s="90">
        <f t="shared" ca="1" si="8"/>
        <v>114268543476.57054</v>
      </c>
      <c r="AF49" s="90">
        <f t="shared" ca="1" si="8"/>
        <v>118285856866.13516</v>
      </c>
      <c r="AG49" s="90">
        <f t="shared" ca="1" si="8"/>
        <v>122303170255.6998</v>
      </c>
      <c r="AH49" s="90">
        <f t="shared" ca="1" si="8"/>
        <v>126320483645.2644</v>
      </c>
      <c r="AI49" s="90">
        <f t="shared" ca="1" si="8"/>
        <v>130337797034.82903</v>
      </c>
      <c r="AJ49" s="90">
        <f t="shared" ca="1" si="8"/>
        <v>134355110424.39368</v>
      </c>
      <c r="AK49" s="90">
        <f t="shared" ca="1" si="8"/>
        <v>138372423813.95828</v>
      </c>
      <c r="AL49" s="90">
        <f t="shared" ca="1" si="8"/>
        <v>142389737203.52289</v>
      </c>
      <c r="AM49" s="90">
        <f t="shared" ca="1" si="11"/>
        <v>146407050593.08749</v>
      </c>
      <c r="AN49" s="90">
        <f t="shared" ca="1" si="11"/>
        <v>150424363982.6521</v>
      </c>
      <c r="AO49" s="90">
        <f t="shared" ca="1" si="11"/>
        <v>154441677372.21677</v>
      </c>
      <c r="AP49">
        <f ca="1">V49*'Process Emissions Multipliers'!$E$42</f>
        <v>158458990761.78137</v>
      </c>
    </row>
    <row r="50" spans="1:42">
      <c r="A50" s="74">
        <v>-2</v>
      </c>
      <c r="B50">
        <f ca="1">IF('Coal mining 2010'!$A58="MR",INDIRECT("'Coal mining 2010'!"&amp;'Country Selector'!$B$3&amp;ROW($A58))*10^12,0)</f>
        <v>7486356059.2929869</v>
      </c>
      <c r="C50" s="90">
        <f t="shared" ca="1" si="9"/>
        <v>9130895863.7332077</v>
      </c>
      <c r="D50" s="90">
        <f t="shared" ca="1" si="9"/>
        <v>10775435668.173429</v>
      </c>
      <c r="E50" s="90">
        <f t="shared" ca="1" si="9"/>
        <v>12419975472.613651</v>
      </c>
      <c r="F50" s="90">
        <f t="shared" ca="1" si="9"/>
        <v>14064515277.053873</v>
      </c>
      <c r="G50" s="90">
        <f t="shared" ca="1" si="9"/>
        <v>15709055081.494095</v>
      </c>
      <c r="H50" s="90">
        <f t="shared" ca="1" si="9"/>
        <v>17353594885.934315</v>
      </c>
      <c r="I50" s="90">
        <f t="shared" ca="1" si="9"/>
        <v>18998134690.374538</v>
      </c>
      <c r="J50" s="90">
        <f t="shared" ca="1" si="9"/>
        <v>20642674494.814758</v>
      </c>
      <c r="K50" s="90">
        <f t="shared" ca="1" si="9"/>
        <v>22287214299.254978</v>
      </c>
      <c r="L50">
        <f ca="1">IF('Coal mining 2020'!$A58="MR",INDIRECT("'Coal mining 2020'!"&amp;'Country Selector'!$B$3&amp;ROW($A58))*10^12,0)*'Process Emissions Multipliers'!$B$42</f>
        <v>23931754103.695202</v>
      </c>
      <c r="M50" s="90">
        <f t="shared" ca="1" si="10"/>
        <v>24947147662.43689</v>
      </c>
      <c r="N50" s="90">
        <f t="shared" ca="1" si="10"/>
        <v>25962541221.178581</v>
      </c>
      <c r="O50" s="90">
        <f t="shared" ca="1" si="10"/>
        <v>26977934779.920273</v>
      </c>
      <c r="P50" s="90">
        <f t="shared" ca="1" si="10"/>
        <v>27993328338.661957</v>
      </c>
      <c r="Q50" s="90">
        <f t="shared" ca="1" si="10"/>
        <v>29008721897.403648</v>
      </c>
      <c r="R50" s="90">
        <f t="shared" ca="1" si="10"/>
        <v>30024115456.14534</v>
      </c>
      <c r="S50" s="90">
        <f t="shared" ca="1" si="10"/>
        <v>31039509014.887024</v>
      </c>
      <c r="T50" s="90">
        <f t="shared" ca="1" si="10"/>
        <v>32054902573.628716</v>
      </c>
      <c r="U50" s="90">
        <f t="shared" ca="1" si="10"/>
        <v>33070296132.370407</v>
      </c>
      <c r="V50">
        <f ca="1">IF('Coal mining 2030'!$A58="MR",INDIRECT("'Coal mining 2030'!"&amp;'Country Selector'!$B$3&amp;ROW($A58))*10^12,0)*'Process Emissions Multipliers'!$D$42</f>
        <v>34085689691.112095</v>
      </c>
      <c r="W50" s="90">
        <f t="shared" ca="1" si="8"/>
        <v>35838706259.749481</v>
      </c>
      <c r="X50" s="90">
        <f t="shared" ca="1" si="8"/>
        <v>37591722828.386871</v>
      </c>
      <c r="Y50" s="90">
        <f t="shared" ca="1" si="8"/>
        <v>39344739397.024261</v>
      </c>
      <c r="Z50" s="90">
        <f t="shared" ca="1" si="8"/>
        <v>41097755965.661644</v>
      </c>
      <c r="AA50" s="90">
        <f t="shared" ca="1" si="8"/>
        <v>42850772534.299026</v>
      </c>
      <c r="AB50" s="90">
        <f t="shared" ca="1" si="8"/>
        <v>44603789102.936417</v>
      </c>
      <c r="AC50" s="90">
        <f t="shared" ca="1" si="8"/>
        <v>46356805671.573807</v>
      </c>
      <c r="AD50" s="90">
        <f t="shared" ca="1" si="8"/>
        <v>48109822240.211197</v>
      </c>
      <c r="AE50" s="90">
        <f t="shared" ca="1" si="8"/>
        <v>49862838808.848579</v>
      </c>
      <c r="AF50" s="90">
        <f t="shared" ca="1" si="8"/>
        <v>51615855377.485962</v>
      </c>
      <c r="AG50" s="90">
        <f t="shared" ca="1" si="8"/>
        <v>53368871946.123352</v>
      </c>
      <c r="AH50" s="90">
        <f t="shared" ca="1" si="8"/>
        <v>55121888514.760742</v>
      </c>
      <c r="AI50" s="90">
        <f t="shared" ca="1" si="8"/>
        <v>56874905083.398132</v>
      </c>
      <c r="AJ50" s="90">
        <f t="shared" ca="1" si="8"/>
        <v>58627921652.035507</v>
      </c>
      <c r="AK50" s="90">
        <f t="shared" ca="1" si="8"/>
        <v>60380938220.672897</v>
      </c>
      <c r="AL50" s="90">
        <f t="shared" ca="1" si="8"/>
        <v>62133954789.310287</v>
      </c>
      <c r="AM50" s="90">
        <f t="shared" ca="1" si="11"/>
        <v>63886971357.947678</v>
      </c>
      <c r="AN50" s="90">
        <f t="shared" ca="1" si="11"/>
        <v>65639987926.58506</v>
      </c>
      <c r="AO50" s="90">
        <f t="shared" ca="1" si="11"/>
        <v>67393004495.22245</v>
      </c>
      <c r="AP50">
        <f ca="1">V50*'Process Emissions Multipliers'!$E$42</f>
        <v>69146021063.859833</v>
      </c>
    </row>
    <row r="51" spans="1:42">
      <c r="A51" s="74">
        <v>-1</v>
      </c>
      <c r="B51">
        <f ca="1">IF('Coal mining 2010'!$A59="MR",INDIRECT("'Coal mining 2010'!"&amp;'Country Selector'!$B$3&amp;ROW($A59))*10^12,0)</f>
        <v>6045514362.0488091</v>
      </c>
      <c r="C51" s="90">
        <f t="shared" ca="1" si="9"/>
        <v>7861728326.3859787</v>
      </c>
      <c r="D51" s="90">
        <f t="shared" ca="1" si="9"/>
        <v>9677942290.7231483</v>
      </c>
      <c r="E51" s="90">
        <f t="shared" ca="1" si="9"/>
        <v>11494156255.060318</v>
      </c>
      <c r="F51" s="90">
        <f t="shared" ca="1" si="9"/>
        <v>13310370219.397488</v>
      </c>
      <c r="G51" s="90">
        <f t="shared" ca="1" si="9"/>
        <v>15126584183.734657</v>
      </c>
      <c r="H51" s="90">
        <f t="shared" ca="1" si="9"/>
        <v>16942798148.071827</v>
      </c>
      <c r="I51" s="90">
        <f t="shared" ca="1" si="9"/>
        <v>18759012112.408997</v>
      </c>
      <c r="J51" s="90">
        <f t="shared" ca="1" si="9"/>
        <v>20575226076.746166</v>
      </c>
      <c r="K51" s="90">
        <f t="shared" ca="1" si="9"/>
        <v>22391440041.083336</v>
      </c>
      <c r="L51">
        <f ca="1">IF('Coal mining 2020'!$A59="MR",INDIRECT("'Coal mining 2020'!"&amp;'Country Selector'!$B$3&amp;ROW($A59))*10^12,0)*'Process Emissions Multipliers'!$B$42</f>
        <v>24207654005.420506</v>
      </c>
      <c r="M51" s="90">
        <f t="shared" ca="1" si="10"/>
        <v>25455838977.005733</v>
      </c>
      <c r="N51" s="90">
        <f t="shared" ca="1" si="10"/>
        <v>26704023948.590961</v>
      </c>
      <c r="O51" s="90">
        <f t="shared" ca="1" si="10"/>
        <v>27952208920.176189</v>
      </c>
      <c r="P51" s="90">
        <f t="shared" ca="1" si="10"/>
        <v>29200393891.761421</v>
      </c>
      <c r="Q51" s="90">
        <f t="shared" ca="1" si="10"/>
        <v>30448578863.346649</v>
      </c>
      <c r="R51" s="90">
        <f t="shared" ca="1" si="10"/>
        <v>31696763834.931873</v>
      </c>
      <c r="S51" s="90">
        <f t="shared" ca="1" si="10"/>
        <v>32944948806.517105</v>
      </c>
      <c r="T51" s="90">
        <f t="shared" ca="1" si="10"/>
        <v>34193133778.102333</v>
      </c>
      <c r="U51" s="90">
        <f t="shared" ca="1" si="10"/>
        <v>35441318749.687561</v>
      </c>
      <c r="V51">
        <f ca="1">IF('Coal mining 2030'!$A59="MR",INDIRECT("'Coal mining 2030'!"&amp;'Country Selector'!$B$3&amp;ROW($A59))*10^12,0)*'Process Emissions Multipliers'!$D$42</f>
        <v>36689503721.272789</v>
      </c>
      <c r="W51" s="90">
        <f t="shared" ca="1" si="8"/>
        <v>38576433647.037064</v>
      </c>
      <c r="X51" s="90">
        <f t="shared" ca="1" si="8"/>
        <v>40463363572.801338</v>
      </c>
      <c r="Y51" s="90">
        <f t="shared" ca="1" si="8"/>
        <v>42350293498.565613</v>
      </c>
      <c r="Z51" s="90">
        <f t="shared" ca="1" si="8"/>
        <v>44237223424.329887</v>
      </c>
      <c r="AA51" s="90">
        <f t="shared" ca="1" si="8"/>
        <v>46124153350.094162</v>
      </c>
      <c r="AB51" s="90">
        <f t="shared" ca="1" si="8"/>
        <v>48011083275.858444</v>
      </c>
      <c r="AC51" s="90">
        <f t="shared" ca="1" si="8"/>
        <v>49898013201.622711</v>
      </c>
      <c r="AD51" s="90">
        <f t="shared" ca="1" si="8"/>
        <v>51784943127.386986</v>
      </c>
      <c r="AE51" s="90">
        <f t="shared" ca="1" si="8"/>
        <v>53671873053.151268</v>
      </c>
      <c r="AF51" s="90">
        <f t="shared" ca="1" si="8"/>
        <v>55558802978.915543</v>
      </c>
      <c r="AG51" s="90">
        <f t="shared" ca="1" si="8"/>
        <v>57445732904.67981</v>
      </c>
      <c r="AH51" s="90">
        <f t="shared" ca="1" si="8"/>
        <v>59332662830.444092</v>
      </c>
      <c r="AI51" s="90">
        <f t="shared" ca="1" si="8"/>
        <v>61219592756.208374</v>
      </c>
      <c r="AJ51" s="90">
        <f t="shared" ca="1" si="8"/>
        <v>63106522681.972641</v>
      </c>
      <c r="AK51" s="90">
        <f t="shared" ca="1" si="8"/>
        <v>64993452607.736916</v>
      </c>
      <c r="AL51" s="90">
        <f t="shared" ca="1" si="8"/>
        <v>66880382533.501183</v>
      </c>
      <c r="AM51" s="90">
        <f t="shared" ca="1" si="11"/>
        <v>68767312459.265472</v>
      </c>
      <c r="AN51" s="90">
        <f t="shared" ca="1" si="11"/>
        <v>70654242385.029739</v>
      </c>
      <c r="AO51" s="90">
        <f t="shared" ca="1" si="11"/>
        <v>72541172310.794022</v>
      </c>
      <c r="AP51">
        <f ca="1">V51*'Process Emissions Multipliers'!$E$42</f>
        <v>74428102236.558289</v>
      </c>
    </row>
    <row r="52" spans="1:42">
      <c r="A52" s="74">
        <v>0</v>
      </c>
      <c r="B52">
        <f ca="1">IF('Coal mining 2010'!$A60="MR",INDIRECT("'Coal mining 2010'!"&amp;'Country Selector'!$B$3&amp;ROW($A60))*10^12,0)</f>
        <v>2280285235.0675697</v>
      </c>
      <c r="C52" s="90">
        <f t="shared" ca="1" si="9"/>
        <v>2426006124.0074439</v>
      </c>
      <c r="D52" s="90">
        <f t="shared" ca="1" si="9"/>
        <v>2571727012.9473181</v>
      </c>
      <c r="E52" s="90">
        <f t="shared" ca="1" si="9"/>
        <v>2717447901.8871927</v>
      </c>
      <c r="F52" s="90">
        <f t="shared" ca="1" si="9"/>
        <v>2863168790.8270674</v>
      </c>
      <c r="G52" s="90">
        <f t="shared" ca="1" si="9"/>
        <v>3008889679.7669415</v>
      </c>
      <c r="H52" s="90">
        <f t="shared" ca="1" si="9"/>
        <v>3154610568.7068157</v>
      </c>
      <c r="I52" s="90">
        <f t="shared" ca="1" si="9"/>
        <v>3300331457.6466899</v>
      </c>
      <c r="J52" s="90">
        <f t="shared" ca="1" si="9"/>
        <v>3446052346.5865645</v>
      </c>
      <c r="K52" s="90">
        <f t="shared" ca="1" si="9"/>
        <v>3591773235.5264382</v>
      </c>
      <c r="L52">
        <f ca="1">IF('Coal mining 2020'!$A60="MR",INDIRECT("'Coal mining 2020'!"&amp;'Country Selector'!$B$3&amp;ROW($A60))*10^12,0)*'Process Emissions Multipliers'!$B$42</f>
        <v>3737494124.4663129</v>
      </c>
      <c r="M52" s="90">
        <f t="shared" ca="1" si="10"/>
        <v>3850755681.7051563</v>
      </c>
      <c r="N52" s="90">
        <f t="shared" ca="1" si="10"/>
        <v>3964017238.9440002</v>
      </c>
      <c r="O52" s="90">
        <f t="shared" ca="1" si="10"/>
        <v>4077278796.1828432</v>
      </c>
      <c r="P52" s="90">
        <f t="shared" ca="1" si="10"/>
        <v>4190540353.4216866</v>
      </c>
      <c r="Q52" s="90">
        <f t="shared" ca="1" si="10"/>
        <v>4303801910.6605301</v>
      </c>
      <c r="R52" s="90">
        <f t="shared" ca="1" si="10"/>
        <v>4417063467.899374</v>
      </c>
      <c r="S52" s="90">
        <f t="shared" ca="1" si="10"/>
        <v>4530325025.1382179</v>
      </c>
      <c r="T52" s="90">
        <f t="shared" ca="1" si="10"/>
        <v>4643586582.3770609</v>
      </c>
      <c r="U52" s="90">
        <f t="shared" ca="1" si="10"/>
        <v>4756848139.6159048</v>
      </c>
      <c r="V52">
        <f ca="1">IF('Coal mining 2030'!$A60="MR",INDIRECT("'Coal mining 2030'!"&amp;'Country Selector'!$B$3&amp;ROW($A60))*10^12,0)*'Process Emissions Multipliers'!$D$42</f>
        <v>4870109696.8547478</v>
      </c>
      <c r="W52" s="90">
        <f t="shared" ca="1" si="8"/>
        <v>5120577945.1734581</v>
      </c>
      <c r="X52" s="90">
        <f t="shared" ca="1" si="8"/>
        <v>5371046193.4921694</v>
      </c>
      <c r="Y52" s="90">
        <f t="shared" ca="1" si="8"/>
        <v>5621514441.8108797</v>
      </c>
      <c r="Z52" s="90">
        <f t="shared" ca="1" si="8"/>
        <v>5871982690.1295891</v>
      </c>
      <c r="AA52" s="90">
        <f t="shared" ca="1" si="8"/>
        <v>6122450938.4483004</v>
      </c>
      <c r="AB52" s="90">
        <f t="shared" ca="1" si="8"/>
        <v>6372919186.7670116</v>
      </c>
      <c r="AC52" s="90">
        <f t="shared" ca="1" si="8"/>
        <v>6623387435.085722</v>
      </c>
      <c r="AD52" s="90">
        <f t="shared" ca="1" si="8"/>
        <v>6873855683.4044323</v>
      </c>
      <c r="AE52" s="90">
        <f t="shared" ca="1" si="8"/>
        <v>7124323931.7231426</v>
      </c>
      <c r="AF52" s="90">
        <f t="shared" ca="1" si="8"/>
        <v>7374792180.041853</v>
      </c>
      <c r="AG52" s="90">
        <f t="shared" ca="1" si="8"/>
        <v>7625260428.3605633</v>
      </c>
      <c r="AH52" s="90">
        <f t="shared" ca="1" si="8"/>
        <v>7875728676.6792736</v>
      </c>
      <c r="AI52" s="90">
        <f t="shared" ca="1" si="8"/>
        <v>8126196924.9979839</v>
      </c>
      <c r="AJ52" s="90">
        <f t="shared" ca="1" si="8"/>
        <v>8376665173.3166952</v>
      </c>
      <c r="AK52" s="90">
        <f t="shared" ca="1" si="8"/>
        <v>8627133421.6354065</v>
      </c>
      <c r="AL52" s="90">
        <f t="shared" ca="1" si="8"/>
        <v>8877601669.9541149</v>
      </c>
      <c r="AM52" s="90">
        <f t="shared" ca="1" si="11"/>
        <v>9128069918.2728252</v>
      </c>
      <c r="AN52" s="90">
        <f t="shared" ca="1" si="11"/>
        <v>9378538166.5915375</v>
      </c>
      <c r="AO52" s="90">
        <f t="shared" ca="1" si="11"/>
        <v>9629006414.9102478</v>
      </c>
      <c r="AP52">
        <f ca="1">V52*'Process Emissions Multipliers'!$E$42</f>
        <v>9879474663.2289581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Selector'!$B$3&amp;ROW($A61))*10^12,0)*'Process Emissions Multipliers'!$B$42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Selector'!$B$3&amp;ROW($A61))*10^12,0)*'Process Emissions Multipliers'!$D$42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Multipliers'!$E$42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Selector'!$B$3&amp;ROW($A62))*10^12,0)*'Process Emissions Multipliers'!$B$42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Selector'!$B$3&amp;ROW($A62))*10^12,0)*'Process Emissions Multipliers'!$D$42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Multipliers'!$E$42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Selector'!$B$3&amp;ROW($A63))*10^12,0)*'Process Emissions Multipliers'!$B$42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Selector'!$B$3&amp;ROW($A63))*10^12,0)*'Process Emissions Multipliers'!$D$42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Multipliers'!$E$42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Selector'!$B$3&amp;ROW($A64))*10^12,0)*'Process Emissions Multipliers'!$B$42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Selector'!$B$3&amp;ROW($A64))*10^12,0)*'Process Emissions Multipliers'!$D$42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Multipliers'!$E$42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Selector'!$B$3&amp;ROW($A65))*10^12,0)*'Process Emissions Multipliers'!$B$42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Selector'!$B$3&amp;ROW($A65))*10^12,0)*'Process Emissions Multipliers'!$D$42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Multipliers'!$E$42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Selector'!$B$3&amp;ROW($A66))*10^12,0)*'Process Emissions Multipliers'!$B$42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Selector'!$B$3&amp;ROW($A66))*10^12,0)*'Process Emissions Multipliers'!$D$42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Multipliers'!$E$42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Selector'!$B$3&amp;ROW($A67))*10^12,0)*'Process Emissions Multipliers'!$B$42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Selector'!$B$3&amp;ROW($A67))*10^12,0)*'Process Emissions Multipliers'!$D$42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Multipliers'!$E$42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Selector'!$B$3&amp;ROW($A68))*10^12,0)*'Process Emissions Multipliers'!$B$42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Selector'!$B$3&amp;ROW($A68))*10^12,0)*'Process Emissions Multipliers'!$D$42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Multipliers'!$E$42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Selector'!$B$3&amp;ROW($A69))*10^12,0)*'Process Emissions Multipliers'!$B$42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Selector'!$B$3&amp;ROW($A69))*10^12,0)*'Process Emissions Multipliers'!$D$42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Multipliers'!$E$42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Selector'!$B$3&amp;ROW($A70))*10^12,0)*'Process Emissions Multipliers'!$B$42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Selector'!$B$3&amp;ROW($A70))*10^12,0)*'Process Emissions Multipliers'!$D$42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Multipliers'!$E$42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Selector'!$B$3&amp;ROW($A71))*10^12,0)*'Process Emissions Multipliers'!$B$42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Selector'!$B$3&amp;ROW($A71))*10^12,0)*'Process Emissions Multipliers'!$D$42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Multipliers'!$E$42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Selector'!$B$3&amp;ROW($A72))*10^12,0)*'Process Emissions Multipliers'!$B$42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Selector'!$B$3&amp;ROW($A72))*10^12,0)*'Process Emissions Multipliers'!$D$42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Multipliers'!$E$42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Selector'!$B$3&amp;ROW($A73))*10^12,0)*'Process Emissions Multipliers'!$B$42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Selector'!$B$3&amp;ROW($A73))*10^12,0)*'Process Emissions Multipliers'!$D$42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Multipliers'!$E$42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Selector'!$B$3&amp;ROW($A74))*10^12,0)*'Process Emissions Multipliers'!$B$42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Selector'!$B$3&amp;ROW($A74))*10^12,0)*'Process Emissions Multipliers'!$D$42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Multipliers'!$E$42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Selector'!$B$3&amp;ROW($A75))*10^12,0)*'Process Emissions Multipliers'!$B$42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Selector'!$B$3&amp;ROW($A75))*10^12,0)*'Process Emissions Multipliers'!$D$42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Multipliers'!$E$42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Selector'!$B$3&amp;ROW($A76))*10^12,0)*'Process Emissions Multipliers'!$B$42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Selector'!$B$3&amp;ROW($A76))*10^12,0)*'Process Emissions Multipliers'!$D$42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Multipliers'!$E$42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Selector'!$B$3&amp;ROW($A77))*10^12,0)*'Process Emissions Multipliers'!$B$42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Selector'!$B$3&amp;ROW($A77))*10^12,0)*'Process Emissions Multipliers'!$D$42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Multipliers'!$E$42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Selector'!$B$3&amp;ROW($A78))*10^12,0)*'Process Emissions Multipliers'!$B$42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Selector'!$B$3&amp;ROW($A78))*10^12,0)*'Process Emissions Multipliers'!$D$42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Multipliers'!$E$42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Selector'!$B$3&amp;ROW($A79))*10^12,0)*'Process Emissions Multipliers'!$B$42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Selector'!$B$3&amp;ROW($A79))*10^12,0)*'Process Emissions Multipliers'!$D$42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Multipliers'!$E$42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Selector'!$B$3&amp;ROW($A80))*10^12,0)*'Process Emissions Multipliers'!$B$42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Selector'!$B$3&amp;ROW($A80))*10^12,0)*'Process Emissions Multipliers'!$D$42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Multipliers'!$E$42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Selector'!$B$3&amp;ROW($A81))*10^12,0)*'Process Emissions Multipliers'!$B$42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Selector'!$B$3&amp;ROW($A81))*10^12,0)*'Process Emissions Multipliers'!$D$42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Multipliers'!$E$42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Selector'!$B$3&amp;ROW($A82))*10^12,0)*'Process Emissions Multipliers'!$B$42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Selector'!$B$3&amp;ROW($A82))*10^12,0)*'Process Emissions Multipliers'!$D$42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Multipliers'!$E$42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Selector'!$B$3&amp;ROW($A83))*10^12,0)*'Process Emissions Multipliers'!$B$42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Selector'!$B$3&amp;ROW($A83))*10^12,0)*'Process Emissions Multipliers'!$D$42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Multipliers'!$E$42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Selector'!$B$3&amp;ROW($A84))*10^12,0)*'Process Emissions Multipliers'!$B$42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Selector'!$B$3&amp;ROW($A84))*10^12,0)*'Process Emissions Multipliers'!$D$42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Multipliers'!$E$42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Selector'!$B$3&amp;ROW($A85))*10^12,0)*'Process Emissions Multipliers'!$B$42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Selector'!$B$3&amp;ROW($A85))*10^12,0)*'Process Emissions Multipliers'!$D$42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Multipliers'!$E$42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Selector'!$B$3&amp;ROW($A86))*10^12,0)*'Process Emissions Multipliers'!$B$42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Selector'!$B$3&amp;ROW($A86))*10^12,0)*'Process Emissions Multipliers'!$D$42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Multipliers'!$E$42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Selector'!$B$3&amp;ROW($A87))*10^12,0)*'Process Emissions Multipliers'!$B$42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Selector'!$B$3&amp;ROW($A87))*10^12,0)*'Process Emissions Multipliers'!$D$42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Multipliers'!$E$42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Selector'!$B$3&amp;ROW($A88))*10^12,0)*'Process Emissions Multipliers'!$B$42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Selector'!$B$3&amp;ROW($A88))*10^12,0)*'Process Emissions Multipliers'!$D$42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Multipliers'!$E$42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Selector'!$B$3&amp;ROW($A89))*10^12,0)*'Process Emissions Multipliers'!$B$42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Selector'!$B$3&amp;ROW($A89))*10^12,0)*'Process Emissions Multipliers'!$D$42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Multipliers'!$E$42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Selector'!$B$3&amp;ROW($A90))*10^12,0)*'Process Emissions Multipliers'!$B$42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Selector'!$B$3&amp;ROW($A90))*10^12,0)*'Process Emissions Multipliers'!$D$42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Multipliers'!$E$42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Selector'!$B$3&amp;ROW($A91))*10^12,0)*'Process Emissions Multipliers'!$B$42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Selector'!$B$3&amp;ROW($A91))*10^12,0)*'Process Emissions Multipliers'!$D$42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Multipliers'!$E$42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Selector'!$B$3&amp;ROW($A92))*10^12,0)*'Process Emissions Multipliers'!$B$42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Selector'!$B$3&amp;ROW($A92))*10^12,0)*'Process Emissions Multipliers'!$D$42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Multipliers'!$E$42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Selector'!$B$3&amp;ROW($A93))*10^12,0)*'Process Emissions Multipliers'!$B$42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Selector'!$B$3&amp;ROW($A93))*10^12,0)*'Process Emissions Multipliers'!$D$42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Multipliers'!$E$42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Selector'!$B$3&amp;ROW($A94))*10^12,0)*'Process Emissions Multipliers'!$B$42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Selector'!$B$3&amp;ROW($A94))*10^12,0)*'Process Emissions Multipliers'!$D$42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Multipliers'!$E$42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Selector'!$B$3&amp;ROW($A95))*10^12,0)*'Process Emissions Multipliers'!$B$42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Selector'!$B$3&amp;ROW($A95))*10^12,0)*'Process Emissions Multipliers'!$D$42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Multipliers'!$E$42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Selector'!$B$3&amp;ROW($A96))*10^12,0)*'Process Emissions Multipliers'!$B$42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Selector'!$B$3&amp;ROW($A96))*10^12,0)*'Process Emissions Multipliers'!$D$42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Multipliers'!$E$42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Selector'!$B$3&amp;ROW($A97))*10^12,0)*'Process Emissions Multipliers'!$B$42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Selector'!$B$3&amp;ROW($A97))*10^12,0)*'Process Emissions Multipliers'!$D$42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Multipliers'!$E$42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Selector'!$B$3&amp;ROW($A98))*10^12,0)*'Process Emissions Multipliers'!$B$42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Selector'!$B$3&amp;ROW($A98))*10^12,0)*'Process Emissions Multipliers'!$D$42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Multipliers'!$E$42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Selector'!$B$3&amp;ROW($A99))*10^12,0)*'Process Emissions Multipliers'!$B$42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Selector'!$B$3&amp;ROW($A99))*10^12,0)*'Process Emissions Multipliers'!$D$42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Multipliers'!$E$42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Selector'!$B$3&amp;ROW($A100))*10^12,0)*'Process Emissions Multipliers'!$B$42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Selector'!$B$3&amp;ROW($A100))*10^12,0)*'Process Emissions Multipliers'!$D$42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Multipliers'!$E$42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Selector'!$B$3&amp;ROW($A101))*10^12,0)*'Process Emissions Multipliers'!$B$42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Selector'!$B$3&amp;ROW($A101))*10^12,0)*'Process Emissions Multipliers'!$D$42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Multipliers'!$E$42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Selector'!$B$3&amp;ROW($A102))*10^12,0)*'Process Emissions Multipliers'!$B$42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Selector'!$B$3&amp;ROW($A102))*10^12,0)*'Process Emissions Multipliers'!$D$42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Multipliers'!$E$42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Selector'!$B$3&amp;ROW($A103))*10^12,0)*'Process Emissions Multipliers'!$B$42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Selector'!$B$3&amp;ROW($A103))*10^12,0)*'Process Emissions Multipliers'!$D$42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Multipliers'!$E$42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Selector'!$B$3&amp;ROW($A104))*10^12,0)*'Process Emissions Multipliers'!$B$42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Selector'!$B$3&amp;ROW($A104))*10^12,0)*'Process Emissions Multipliers'!$D$42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Multipliers'!$E$42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Selector'!$B$3&amp;ROW($A105))*10^12,0)*'Process Emissions Multipliers'!$B$42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Selector'!$B$3&amp;ROW($A105))*10^12,0)*'Process Emissions Multipliers'!$D$42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Multipliers'!$E$42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Selector'!$B$3&amp;ROW($A106))*10^12,0)*'Process Emissions Multipliers'!$B$42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Selector'!$B$3&amp;ROW($A106))*10^12,0)*'Process Emissions Multipliers'!$D$42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Multipliers'!$E$42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Selector'!$B$3&amp;ROW($A107))*10^12,0)*'Process Emissions Multipliers'!$B$42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Selector'!$B$3&amp;ROW($A107))*10^12,0)*'Process Emissions Multipliers'!$D$42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Multipliers'!$E$42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Selector'!$B$3&amp;ROW($A108))*10^12,0)*'Process Emissions Multipliers'!$B$42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Selector'!$B$3&amp;ROW($A108))*10^12,0)*'Process Emissions Multipliers'!$D$42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Multipliers'!$E$42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Selector'!$B$3&amp;ROW($A109))*10^12,0)*'Process Emissions Multipliers'!$B$42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Selector'!$B$3&amp;ROW($A109))*10^12,0)*'Process Emissions Multipliers'!$D$42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Multipliers'!$E$42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Selector'!$B$3&amp;ROW($A110))*10^12,0)*'Process Emissions Multipliers'!$B$42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Selector'!$B$3&amp;ROW($A110))*10^12,0)*'Process Emissions Multipliers'!$D$42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Multipliers'!$E$42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Selector'!$B$3&amp;ROW($A111))*10^12,0)*'Process Emissions Multipliers'!$B$42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Selector'!$B$3&amp;ROW($A111))*10^12,0)*'Process Emissions Multipliers'!$D$42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Multipliers'!$E$42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Selector'!$B$3&amp;ROW($A112))*10^12,0)*'Process Emissions Multipliers'!$B$42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Selector'!$B$3&amp;ROW($A113))*10^12,0)*'Process Emissions Multipliers'!$B$42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Selector'!$B$3&amp;ROW($A113))*10^12,0)*'Process Emissions Multipliers'!$D$42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Multipliers'!$E$42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Selector'!$B$3&amp;ROW($A114))*10^12,0)*'Process Emissions Multipliers'!$B$42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Selector'!$B$3&amp;ROW($A114))*10^12,0)*'Process Emissions Multipliers'!$D$42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Multipliers'!$E$42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Selector'!$B$3&amp;ROW($A117))*10^12,0)*'Process Emissions Multipliers'!$B$42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Selector'!$B$3&amp;ROW($A117))*10^12,0)*'Process Emissions Multipliers'!$D$42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Multipliers'!$E$42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Selector'!$B$3&amp;ROW($A118))*10^12,0)*'Process Emissions Multipliers'!$B$42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Selector'!$B$3&amp;ROW($A118))*10^12,0)*'Process Emissions Multipliers'!$D$42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Multipliers'!$E$42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Selector'!$B$3&amp;ROW($A119))*10^12,0)*'Process Emissions Multipliers'!$B$42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Selector'!$B$3&amp;ROW($A119))*10^12,0)*'Process Emissions Multipliers'!$D$42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Multipliers'!$E$42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Selector'!$B$3&amp;ROW($A120))*10^12,0)*'Process Emissions Multipliers'!$B$42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Selector'!$B$3&amp;ROW($A120))*10^12,0)*'Process Emissions Multipliers'!$D$42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Multipliers'!$E$42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Selector'!$B$3&amp;ROW($A122))*10^12,0)*'Process Emissions Multipliers'!$B$42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Selector'!$B$3&amp;ROW($A122))*10^12,0)*'Process Emissions Multipliers'!$D$42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Multipliers'!$E$42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Selector'!$B$3&amp;ROW($A123))*10^12,0)*'Process Emissions Multipliers'!$B$42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Selector'!$B$3&amp;ROW($A123))*10^12,0)*'Process Emissions Multipliers'!$D$42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Multipliers'!$E$42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Selector'!$B$3&amp;ROW($A124))*10^12,0)*'Process Emissions Multipliers'!$B$42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Selector'!$B$3&amp;ROW($A124))*10^12,0)*'Process Emissions Multipliers'!$D$42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Multipliers'!$E$42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Selector'!$B$3&amp;ROW($A125))*10^12,0)*'Process Emissions Multipliers'!$B$42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Selector'!$B$3&amp;ROW($A125))*10^12,0)*'Process Emissions Multipliers'!$D$42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Multipliers'!$E$42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Selector'!$B$3&amp;ROW($A127))*10^12,0)*'Process Emissions Multipliers'!$B$42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Selector'!$B$3&amp;ROW($A128))*10^12,0)*'Process Emissions Multipliers'!$B$42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Selector'!$B$3&amp;ROW($A128))*10^12,0)*'Process Emissions Multipliers'!$D$42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Multipliers'!$E$42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Selector'!$B$3&amp;ROW($A130))*10^12,0)*'Process Emissions Multipliers'!$B$42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Selector'!$B$3&amp;ROW($A130))*10^12,0)*'Process Emissions Multipliers'!$D$42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Multipliers'!$E$42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Selector'!$B$3&amp;ROW($A133))*10^12,0)*'Process Emissions Multipliers'!$B$42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Selector'!$B$3&amp;ROW($A133))*10^12,0)*'Process Emissions Multipliers'!$D$42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Multipliers'!$E$42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Selector'!$B$3&amp;ROW($A135))*10^12,0)*'Process Emissions Multipliers'!$B$42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Selector'!$B$3&amp;ROW($A135))*10^12,0)*'Process Emissions Multipliers'!$D$42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Multipliers'!$E$42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Selector'!$B$3&amp;ROW($A137))*10^12,0)*'Process Emissions Multipliers'!$B$42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Selector'!$B$3&amp;ROW($A137))*10^12,0)*'Process Emissions Multipliers'!$D$42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Multipliers'!$E$42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Selector'!$B$3&amp;ROW($A138))*10^12,0)*'Process Emissions Multipliers'!$B$42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Selector'!$B$3&amp;ROW($A138))*10^12,0)*'Process Emissions Multipliers'!$D$42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Multipliers'!$E$42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Selector'!$B$3&amp;ROW($A139))*10^12,0)*'Process Emissions Multipliers'!$B$42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Selector'!$B$3&amp;ROW($A139))*10^12,0)*'Process Emissions Multipliers'!$D$42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Multipliers'!$E$42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Selector'!$B$3&amp;ROW($A140))*10^12,0)*'Process Emissions Multipliers'!$B$42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Selector'!$B$3&amp;ROW($A140))*10^12,0)*'Process Emissions Multipliers'!$D$42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Multipliers'!$E$42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Selector'!$B$3&amp;ROW($A142))*10^12,0)*'Process Emissions Multipliers'!$B$42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Selector'!$B$3&amp;ROW($A142))*10^12,0)*'Process Emissions Multipliers'!$D$42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Multipliers'!$E$42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Selector'!$B$3&amp;ROW($A143))*10^12,0)*'Process Emissions Multipliers'!$B$42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Selector'!$B$3&amp;ROW($A143))*10^12,0)*'Process Emissions Multipliers'!$D$42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Multipliers'!$E$42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Selector'!$B$3&amp;ROW($A145))*10^12,0)*'Process Emissions Multipliers'!$B$42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Selector'!$B$3&amp;ROW($A145))*10^12,0)*'Process Emissions Multipliers'!$D$42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Multipliers'!$E$42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Selector'!$B$3&amp;ROW($A146))*10^12,0)*'Process Emissions Multipliers'!$B$42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Selector'!$B$3&amp;ROW($A146))*10^12,0)*'Process Emissions Multipliers'!$D$42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Multipliers'!$E$42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Selector'!$B$3&amp;ROW($A147))*10^12,0)*'Process Emissions Multipliers'!$B$42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Selector'!$B$3&amp;ROW($A147))*10^12,0)*'Process Emissions Multipliers'!$D$42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Multipliers'!$E$42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Selector'!$B$3&amp;ROW($A148))*10^12,0)*'Process Emissions Multipliers'!$B$42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Selector'!$B$3&amp;ROW($A149))*10^12,0)*'Process Emissions Multipliers'!$B$42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Selector'!$B$3&amp;ROW($A149))*10^12,0)*'Process Emissions Multipliers'!$D$42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Multipliers'!$E$42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Selector'!$B$3&amp;ROW($A150))*10^12,0)*'Process Emissions Multipliers'!$B$42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Selector'!$B$3&amp;ROW($A150))*10^12,0)*'Process Emissions Multipliers'!$D$42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Multipliers'!$E$42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Selector'!$B$3&amp;ROW($A152))*10^12,0)*'Process Emissions Multipliers'!$B$42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Selector'!$B$3&amp;ROW($A152))*10^12,0)*'Process Emissions Multipliers'!$D$42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Multipliers'!$E$42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Selector'!$B$3&amp;ROW($A155))*10^12,0)*'Process Emissions Multipliers'!$B$42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Selector'!$B$3&amp;ROW($A155))*10^12,0)*'Process Emissions Multipliers'!$D$42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Multipliers'!$E$42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Selector'!$B$3&amp;ROW($A156))*10^12,0)*'Process Emissions Multipliers'!$B$42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Selector'!$B$3&amp;ROW($A156))*10^12,0)*'Process Emissions Multipliers'!$D$42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Multipliers'!$E$42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Selector'!$B$3&amp;ROW($A158))*10^12,0)*'Process Emissions Multipliers'!$B$42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Selector'!$B$3&amp;ROW($A158))*10^12,0)*'Process Emissions Multipliers'!$D$42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Multipliers'!$E$42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Selector'!$B$3&amp;ROW($A159))*10^12,0)*'Process Emissions Multipliers'!$B$42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Selector'!$B$3&amp;ROW($A159))*10^12,0)*'Process Emissions Multipliers'!$D$42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Multipliers'!$E$42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Selector'!$B$3&amp;ROW($A161))*10^12,0)*'Process Emissions Multipliers'!$B$42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Selector'!$B$3&amp;ROW($A161))*10^12,0)*'Process Emissions Multipliers'!$D$42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Multipliers'!$E$42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Selector'!$B$3&amp;ROW($A29))*10^12,0)*'Process Emissions Multipliers'!$B$42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Selector'!$B$3&amp;ROW($A29))*10^12,0)*'Process Emissions Multipliers'!$D$42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Multipliers'!$E$42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Selector'!$B$3&amp;ROW($A33))*10^12,0)*'Process Emissions Multipliers'!$B$42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Selector'!$B$3&amp;ROW($A33))*10^12,0)*'Process Emissions Multipliers'!$D$42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Multipliers'!$E$42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Selector'!$B$3&amp;ROW($A34))*10^12,0)*'Process Emissions Multipliers'!$B$42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Selector'!$B$3&amp;ROW($A34))*10^12,0)*'Process Emissions Multipliers'!$D$42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Multipliers'!$E$42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Selector'!$B$3&amp;ROW($A35))*10^12,0)*'Process Emissions Multipliers'!$B$42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Selector'!$B$3&amp;ROW($A35))*10^12,0)*'Process Emissions Multipliers'!$D$42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Multipliers'!$E$42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Selector'!$B$3&amp;ROW($A38))*10^12,0)*'Process Emissions Multipliers'!$B$42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Selector'!$B$3&amp;ROW($A38))*10^12,0)*'Process Emissions Multipliers'!$D$42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Multipliers'!$E$42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Selector'!$B$3&amp;ROW($A39))*10^12,0)*'Process Emissions Multipliers'!$B$42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Selector'!$B$3&amp;ROW($A39))*10^12,0)*'Process Emissions Multipliers'!$D$42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Multipliers'!$E$42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Selector'!$B$3&amp;ROW($A42))*10^12,0)*'Process Emissions Multipliers'!$B$42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Selector'!$B$3&amp;ROW($A42))*10^12,0)*'Process Emissions Multipliers'!$D$42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Multipliers'!$E$42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Selector'!$B$3&amp;ROW($A43))*10^12,0)*'Process Emissions Multipliers'!$B$42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Selector'!$B$3&amp;ROW($A43))*10^12,0)*'Process Emissions Multipliers'!$D$42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Multipliers'!$E$42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Selector'!$B$3&amp;ROW($A44))*10^12,0)*'Process Emissions Multipliers'!$B$42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Selector'!$B$3&amp;ROW($A44))*10^12,0)*'Process Emissions Multipliers'!$D$42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Multipliers'!$E$42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Selector'!$B$3&amp;ROW($A45))*10^12,0)*'Process Emissions Multipliers'!$B$42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Selector'!$B$3&amp;ROW($A45))*10^12,0)*'Process Emissions Multipliers'!$D$42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Multipliers'!$E$42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Selector'!$B$3&amp;ROW($A47))*10^12,0)*'Process Emissions Multipliers'!$B$42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Selector'!$B$3&amp;ROW($A48))*10^12,0)*'Process Emissions Multipliers'!$B$42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Selector'!$B$3&amp;ROW($A49))*10^12,0)*'Process Emissions Multipliers'!$B$42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Selector'!$B$3&amp;ROW($A49))*10^12,0)*'Process Emissions Multipliers'!$D$42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Multipliers'!$E$42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Selector'!$B$3&amp;ROW($A50))*10^12,0)*'Process Emissions Multipliers'!$B$42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Selector'!$B$3&amp;ROW($A50))*10^12,0)*'Process Emissions Multipliers'!$D$42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Multipliers'!$E$42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Selector'!$B$3&amp;ROW($A51))*10^12,0)*'Process Emissions Multipliers'!$B$42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Selector'!$B$3&amp;ROW($A51))*10^12,0)*'Process Emissions Multipliers'!$D$42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Multipliers'!$E$42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Selector'!$B$3&amp;ROW($A52))*10^12,0)*'Process Emissions Multipliers'!$B$42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Selector'!$B$3&amp;ROW($A53))*10^12,0)*'Process Emissions Multipliers'!$B$42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Selector'!$B$3&amp;ROW($A53))*10^12,0)*'Process Emissions Multipliers'!$D$42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Multipliers'!$E$42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Selector'!$B$3&amp;ROW($A56))*10^12,0)*'Process Emissions Multipliers'!$B$42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Selector'!$B$3&amp;ROW($A56))*10^12,0)*'Process Emissions Multipliers'!$D$42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Multipliers'!$E$42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Selector'!$B$3&amp;ROW($A57))*10^12,0)*'Process Emissions Multipliers'!$B$42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Selector'!$B$3&amp;ROW($A57))*10^12,0)*'Process Emissions Multipliers'!$D$42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Multipliers'!$E$42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Selector'!$B$3&amp;ROW($A58))*10^12,0)*'Process Emissions Multipliers'!$B$42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Selector'!$B$3&amp;ROW($A58))*10^12,0)*'Process Emissions Multipliers'!$D$42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Multipliers'!$E$42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Selector'!$B$3&amp;ROW($A59))*10^12,0)*'Process Emissions Multipliers'!$B$42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Selector'!$B$3&amp;ROW($A59))*10^12,0)*'Process Emissions Multipliers'!$D$42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Multipliers'!$E$42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Selector'!$B$3&amp;ROW($A60))*10^12,0)*'Process Emissions Multipliers'!$B$42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Selector'!$B$3&amp;ROW($A60))*10^12,0)*'Process Emissions Multipliers'!$D$42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Multipliers'!$E$42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164497202155.85135</v>
      </c>
      <c r="C53" s="90">
        <f t="shared" ca="1" si="9"/>
        <v>206092115386.17233</v>
      </c>
      <c r="D53" s="90">
        <f t="shared" ca="1" si="9"/>
        <v>247687028616.49335</v>
      </c>
      <c r="E53" s="90">
        <f t="shared" ca="1" si="9"/>
        <v>289281941846.81433</v>
      </c>
      <c r="F53" s="90">
        <f t="shared" ca="1" si="9"/>
        <v>330876855077.13531</v>
      </c>
      <c r="G53" s="90">
        <f t="shared" ca="1" si="9"/>
        <v>372471768307.4563</v>
      </c>
      <c r="H53" s="90">
        <f t="shared" ca="1" si="9"/>
        <v>414066681537.77728</v>
      </c>
      <c r="I53" s="90">
        <f t="shared" ca="1" si="9"/>
        <v>455661594768.09833</v>
      </c>
      <c r="J53" s="90">
        <f t="shared" ca="1" si="9"/>
        <v>497256507998.41931</v>
      </c>
      <c r="K53" s="90">
        <f t="shared" ca="1" si="9"/>
        <v>538851421228.7403</v>
      </c>
      <c r="L53">
        <f ca="1">IF('Coal mining 2020'!$A61="MD",INDIRECT("'Coal mining 2020'!"&amp;'Country Selector'!$B$3&amp;ROW($A61))*10^12,0)*'Process Emissions Multipliers'!$B$42</f>
        <v>580446334459.06128</v>
      </c>
      <c r="M53" s="90">
        <f t="shared" ca="1" si="10"/>
        <v>605029333307.43823</v>
      </c>
      <c r="N53" s="90">
        <f t="shared" ca="1" si="10"/>
        <v>629612332155.81519</v>
      </c>
      <c r="O53" s="90">
        <f t="shared" ca="1" si="10"/>
        <v>654195331004.19214</v>
      </c>
      <c r="P53" s="90">
        <f t="shared" ca="1" si="10"/>
        <v>678778329852.56909</v>
      </c>
      <c r="Q53" s="90">
        <f t="shared" ca="1" si="10"/>
        <v>703361328700.94604</v>
      </c>
      <c r="R53" s="90">
        <f t="shared" ca="1" si="10"/>
        <v>727944327549.323</v>
      </c>
      <c r="S53" s="90">
        <f t="shared" ca="1" si="10"/>
        <v>752527326397.69983</v>
      </c>
      <c r="T53" s="90">
        <f t="shared" ca="1" si="10"/>
        <v>777110325246.07678</v>
      </c>
      <c r="U53" s="90">
        <f t="shared" ca="1" si="10"/>
        <v>801693324094.45374</v>
      </c>
      <c r="V53">
        <f ca="1">IF('Coal mining 2030'!$A61="MD",INDIRECT("'Coal mining 2030'!"&amp;'Country Selector'!$B$3&amp;ROW($A61))*10^12,0)*'Process Emissions Multipliers'!$D$42</f>
        <v>826276322942.83069</v>
      </c>
      <c r="W53" s="90">
        <f t="shared" ca="1" si="8"/>
        <v>868771460859</v>
      </c>
      <c r="X53" s="90">
        <f t="shared" ca="1" si="8"/>
        <v>911266598775.16919</v>
      </c>
      <c r="Y53" s="90">
        <f t="shared" ca="1" si="8"/>
        <v>953761736691.3385</v>
      </c>
      <c r="Z53" s="90">
        <f t="shared" ca="1" si="8"/>
        <v>996256874607.50781</v>
      </c>
      <c r="AA53" s="90">
        <f t="shared" ca="1" si="8"/>
        <v>1038752012523.6772</v>
      </c>
      <c r="AB53" s="90">
        <f t="shared" ca="1" si="8"/>
        <v>1081247150439.8464</v>
      </c>
      <c r="AC53" s="90">
        <f t="shared" ca="1" si="8"/>
        <v>1123742288356.0156</v>
      </c>
      <c r="AD53" s="90">
        <f t="shared" ca="1" si="8"/>
        <v>1166237426272.1851</v>
      </c>
      <c r="AE53" s="90">
        <f t="shared" ca="1" si="8"/>
        <v>1208732564188.3542</v>
      </c>
      <c r="AF53" s="90">
        <f t="shared" ca="1" si="8"/>
        <v>1251227702104.5237</v>
      </c>
      <c r="AG53" s="90">
        <f t="shared" ca="1" si="8"/>
        <v>1293722840020.6929</v>
      </c>
      <c r="AH53" s="90">
        <f t="shared" ca="1" si="8"/>
        <v>1336217977936.8621</v>
      </c>
      <c r="AI53" s="90">
        <f t="shared" ca="1" si="8"/>
        <v>1378713115853.0315</v>
      </c>
      <c r="AJ53" s="90">
        <f t="shared" ca="1" si="8"/>
        <v>1421208253769.2007</v>
      </c>
      <c r="AK53" s="90">
        <f t="shared" ca="1" si="8"/>
        <v>1463703391685.3704</v>
      </c>
      <c r="AL53" s="90">
        <f t="shared" ca="1" si="8"/>
        <v>1506198529601.5393</v>
      </c>
      <c r="AM53" s="90">
        <f t="shared" ca="1" si="11"/>
        <v>1548693667517.7085</v>
      </c>
      <c r="AN53" s="90">
        <f t="shared" ca="1" si="11"/>
        <v>1591188805433.8779</v>
      </c>
      <c r="AO53" s="90">
        <f t="shared" ca="1" si="11"/>
        <v>1633683943350.0474</v>
      </c>
      <c r="AP53">
        <f ca="1">V53*'Process Emissions Multipliers'!$E$42</f>
        <v>1676179081266.2166</v>
      </c>
    </row>
    <row r="54" spans="1:42">
      <c r="A54" s="74">
        <v>2</v>
      </c>
      <c r="B54">
        <f ca="1">IF('Coal mining 2010'!$A62="MD",INDIRECT("'Coal mining 2010'!"&amp;'Country Selector'!$B$3&amp;ROW($A62))*10^12,0)</f>
        <v>125559682557.12152</v>
      </c>
      <c r="C54" s="90">
        <f t="shared" ca="1" si="9"/>
        <v>157312223830.52368</v>
      </c>
      <c r="D54" s="90">
        <f t="shared" ca="1" si="9"/>
        <v>189064765103.92584</v>
      </c>
      <c r="E54" s="90">
        <f t="shared" ca="1" si="9"/>
        <v>220817306377.328</v>
      </c>
      <c r="F54" s="90">
        <f t="shared" ca="1" si="9"/>
        <v>252569847650.73016</v>
      </c>
      <c r="G54" s="90">
        <f t="shared" ca="1" si="9"/>
        <v>284322388924.13239</v>
      </c>
      <c r="H54" s="90">
        <f t="shared" ca="1" si="9"/>
        <v>316074930197.53448</v>
      </c>
      <c r="I54" s="90">
        <f t="shared" ca="1" si="9"/>
        <v>347827471470.93665</v>
      </c>
      <c r="J54" s="90">
        <f t="shared" ca="1" si="9"/>
        <v>379580012744.33881</v>
      </c>
      <c r="K54" s="90">
        <f t="shared" ca="1" si="9"/>
        <v>411332554017.74097</v>
      </c>
      <c r="L54">
        <f ca="1">IF('Coal mining 2020'!$A62="MD",INDIRECT("'Coal mining 2020'!"&amp;'Country Selector'!$B$3&amp;ROW($A62))*10^12,0)*'Process Emissions Multipliers'!$B$42</f>
        <v>443085095291.14313</v>
      </c>
      <c r="M54" s="90">
        <f t="shared" ca="1" si="10"/>
        <v>461543524117.39563</v>
      </c>
      <c r="N54" s="90">
        <f t="shared" ca="1" si="10"/>
        <v>480001952943.64813</v>
      </c>
      <c r="O54" s="90">
        <f t="shared" ca="1" si="10"/>
        <v>498460381769.90063</v>
      </c>
      <c r="P54" s="90">
        <f t="shared" ca="1" si="10"/>
        <v>516918810596.1532</v>
      </c>
      <c r="Q54" s="90">
        <f t="shared" ca="1" si="10"/>
        <v>535377239422.4057</v>
      </c>
      <c r="R54" s="90">
        <f t="shared" ca="1" si="10"/>
        <v>553835668248.6582</v>
      </c>
      <c r="S54" s="90">
        <f t="shared" ca="1" si="10"/>
        <v>572294097074.91064</v>
      </c>
      <c r="T54" s="90">
        <f t="shared" ca="1" si="10"/>
        <v>590752525901.16321</v>
      </c>
      <c r="U54" s="90">
        <f t="shared" ca="1" si="10"/>
        <v>609210954727.41565</v>
      </c>
      <c r="V54">
        <f ca="1">IF('Coal mining 2030'!$A62="MD",INDIRECT("'Coal mining 2030'!"&amp;'Country Selector'!$B$3&amp;ROW($A62))*10^12,0)*'Process Emissions Multipliers'!$D$42</f>
        <v>627669383553.66821</v>
      </c>
      <c r="W54" s="90">
        <f t="shared" ca="1" si="8"/>
        <v>659950227478.7041</v>
      </c>
      <c r="X54" s="90">
        <f t="shared" ca="1" si="8"/>
        <v>692231071403.74011</v>
      </c>
      <c r="Y54" s="90">
        <f t="shared" ca="1" si="8"/>
        <v>724511915328.776</v>
      </c>
      <c r="Z54" s="90">
        <f t="shared" ca="1" si="8"/>
        <v>756792759253.81189</v>
      </c>
      <c r="AA54" s="90">
        <f t="shared" ca="1" si="8"/>
        <v>789073603178.8479</v>
      </c>
      <c r="AB54" s="90">
        <f t="shared" ca="1" si="8"/>
        <v>821354447103.88379</v>
      </c>
      <c r="AC54" s="90">
        <f t="shared" ca="1" si="8"/>
        <v>853635291028.91968</v>
      </c>
      <c r="AD54" s="90">
        <f t="shared" ca="1" si="8"/>
        <v>885916134953.95557</v>
      </c>
      <c r="AE54" s="90">
        <f t="shared" ca="1" si="8"/>
        <v>918196978878.99146</v>
      </c>
      <c r="AF54" s="90">
        <f t="shared" ca="1" si="8"/>
        <v>950477822804.02747</v>
      </c>
      <c r="AG54" s="90">
        <f t="shared" ca="1" si="8"/>
        <v>982758666729.06348</v>
      </c>
      <c r="AH54" s="90">
        <f t="shared" ca="1" si="8"/>
        <v>1015039510654.0994</v>
      </c>
      <c r="AI54" s="90">
        <f t="shared" ca="1" si="8"/>
        <v>1047320354579.1353</v>
      </c>
      <c r="AJ54" s="90">
        <f t="shared" ca="1" si="8"/>
        <v>1079601198504.1711</v>
      </c>
      <c r="AK54" s="90">
        <f t="shared" ca="1" si="8"/>
        <v>1111882042429.207</v>
      </c>
      <c r="AL54" s="90">
        <f t="shared" ca="1" si="8"/>
        <v>1144162886354.2432</v>
      </c>
      <c r="AM54" s="90">
        <f t="shared" ca="1" si="11"/>
        <v>1176443730279.2791</v>
      </c>
      <c r="AN54" s="90">
        <f t="shared" ca="1" si="11"/>
        <v>1208724574204.3149</v>
      </c>
      <c r="AO54" s="90">
        <f t="shared" ca="1" si="11"/>
        <v>1241005418129.3508</v>
      </c>
      <c r="AP54">
        <f ca="1">V54*'Process Emissions Multipliers'!$E$42</f>
        <v>1273286262054.3867</v>
      </c>
    </row>
    <row r="55" spans="1:42">
      <c r="A55" s="74">
        <v>3</v>
      </c>
      <c r="B55">
        <f ca="1">IF('Coal mining 2010'!$A63="MD",INDIRECT("'Coal mining 2010'!"&amp;'Country Selector'!$B$3&amp;ROW($A63))*10^12,0)</f>
        <v>193752596571.65268</v>
      </c>
      <c r="C55" s="90">
        <f t="shared" ca="1" si="9"/>
        <v>243397221620.72964</v>
      </c>
      <c r="D55" s="90">
        <f t="shared" ca="1" si="9"/>
        <v>293041846669.80664</v>
      </c>
      <c r="E55" s="90">
        <f t="shared" ca="1" si="9"/>
        <v>342686471718.88367</v>
      </c>
      <c r="F55" s="90">
        <f t="shared" ca="1" si="9"/>
        <v>392331096767.96057</v>
      </c>
      <c r="G55" s="90">
        <f t="shared" ca="1" si="9"/>
        <v>441975721817.0376</v>
      </c>
      <c r="H55" s="90">
        <f t="shared" ca="1" si="9"/>
        <v>491620346866.11456</v>
      </c>
      <c r="I55" s="90">
        <f t="shared" ca="1" si="9"/>
        <v>541264971915.19147</v>
      </c>
      <c r="J55" s="90">
        <f t="shared" ca="1" si="9"/>
        <v>590909596964.26855</v>
      </c>
      <c r="K55" s="90">
        <f t="shared" ca="1" si="9"/>
        <v>640554222013.34558</v>
      </c>
      <c r="L55">
        <f ca="1">IF('Coal mining 2020'!$A63="MD",INDIRECT("'Coal mining 2020'!"&amp;'Country Selector'!$B$3&amp;ROW($A63))*10^12,0)*'Process Emissions Multipliers'!$B$42</f>
        <v>690198847062.42249</v>
      </c>
      <c r="M55" s="90">
        <f t="shared" ca="1" si="10"/>
        <v>718509990058.07666</v>
      </c>
      <c r="N55" s="90">
        <f t="shared" ca="1" si="10"/>
        <v>746821133053.73059</v>
      </c>
      <c r="O55" s="90">
        <f t="shared" ca="1" si="10"/>
        <v>775132276049.38464</v>
      </c>
      <c r="P55" s="90">
        <f t="shared" ca="1" si="10"/>
        <v>803443419045.03882</v>
      </c>
      <c r="Q55" s="90">
        <f t="shared" ca="1" si="10"/>
        <v>831754562040.69287</v>
      </c>
      <c r="R55" s="90">
        <f t="shared" ca="1" si="10"/>
        <v>860065705036.34692</v>
      </c>
      <c r="S55" s="90">
        <f t="shared" ca="1" si="10"/>
        <v>888376848032.00098</v>
      </c>
      <c r="T55" s="90">
        <f t="shared" ca="1" si="10"/>
        <v>916687991027.65503</v>
      </c>
      <c r="U55" s="90">
        <f t="shared" ca="1" si="10"/>
        <v>944999134023.30908</v>
      </c>
      <c r="V55">
        <f ca="1">IF('Coal mining 2030'!$A63="MD",INDIRECT("'Coal mining 2030'!"&amp;'Country Selector'!$B$3&amp;ROW($A63))*10^12,0)*'Process Emissions Multipliers'!$D$42</f>
        <v>973310277018.96313</v>
      </c>
      <c r="W55" s="90">
        <f t="shared" ca="1" si="8"/>
        <v>1023367326106.1697</v>
      </c>
      <c r="X55" s="90">
        <f t="shared" ca="1" si="8"/>
        <v>1073424375193.3761</v>
      </c>
      <c r="Y55" s="90">
        <f t="shared" ca="1" si="8"/>
        <v>1123481424280.5825</v>
      </c>
      <c r="Z55" s="90">
        <f t="shared" ca="1" si="8"/>
        <v>1173538473367.7893</v>
      </c>
      <c r="AA55" s="90">
        <f t="shared" ca="1" si="8"/>
        <v>1223595522454.9956</v>
      </c>
      <c r="AB55" s="90">
        <f t="shared" ca="1" si="8"/>
        <v>1273652571542.2021</v>
      </c>
      <c r="AC55" s="90">
        <f t="shared" ca="1" si="8"/>
        <v>1323709620629.4087</v>
      </c>
      <c r="AD55" s="90">
        <f t="shared" ca="1" si="8"/>
        <v>1373766669716.6152</v>
      </c>
      <c r="AE55" s="90">
        <f t="shared" ca="1" si="8"/>
        <v>1423823718803.8218</v>
      </c>
      <c r="AF55" s="90">
        <f t="shared" ca="1" si="8"/>
        <v>1473880767891.0283</v>
      </c>
      <c r="AG55" s="90">
        <f t="shared" ca="1" si="8"/>
        <v>1523937816978.2349</v>
      </c>
      <c r="AH55" s="90">
        <f t="shared" ca="1" si="8"/>
        <v>1573994866065.4412</v>
      </c>
      <c r="AI55" s="90">
        <f t="shared" ca="1" si="8"/>
        <v>1624051915152.6479</v>
      </c>
      <c r="AJ55" s="90">
        <f t="shared" ca="1" si="8"/>
        <v>1674108964239.8545</v>
      </c>
      <c r="AK55" s="90">
        <f t="shared" ca="1" si="8"/>
        <v>1724166013327.0608</v>
      </c>
      <c r="AL55" s="90">
        <f t="shared" ca="1" si="8"/>
        <v>1774223062414.2676</v>
      </c>
      <c r="AM55" s="90">
        <f t="shared" ca="1" si="11"/>
        <v>1824280111501.4739</v>
      </c>
      <c r="AN55" s="90">
        <f t="shared" ca="1" si="11"/>
        <v>1874337160588.6802</v>
      </c>
      <c r="AO55" s="90">
        <f t="shared" ca="1" si="11"/>
        <v>1924394209675.887</v>
      </c>
      <c r="AP55">
        <f ca="1">V55*'Process Emissions Multipliers'!$E$42</f>
        <v>1974451258763.0935</v>
      </c>
    </row>
    <row r="56" spans="1:42">
      <c r="A56" s="74">
        <v>4</v>
      </c>
      <c r="B56">
        <f ca="1">IF('Coal mining 2010'!$A64="MD",INDIRECT("'Coal mining 2010'!"&amp;'Country Selector'!$B$3&amp;ROW($A64))*10^12,0)</f>
        <v>222480690956.80011</v>
      </c>
      <c r="C56" s="90">
        <f t="shared" ca="1" si="9"/>
        <v>278922598397.87842</v>
      </c>
      <c r="D56" s="90">
        <f t="shared" ca="1" si="9"/>
        <v>335364505838.95667</v>
      </c>
      <c r="E56" s="90">
        <f t="shared" ca="1" si="9"/>
        <v>391806413280.03497</v>
      </c>
      <c r="F56" s="90">
        <f t="shared" ca="1" si="9"/>
        <v>448248320721.11328</v>
      </c>
      <c r="G56" s="90">
        <f t="shared" ca="1" si="9"/>
        <v>504690228162.19153</v>
      </c>
      <c r="H56" s="90">
        <f t="shared" ca="1" si="9"/>
        <v>561132135603.2699</v>
      </c>
      <c r="I56" s="90">
        <f t="shared" ca="1" si="9"/>
        <v>617574043044.34814</v>
      </c>
      <c r="J56" s="90">
        <f t="shared" ca="1" si="9"/>
        <v>674015950485.42639</v>
      </c>
      <c r="K56" s="90">
        <f t="shared" ca="1" si="9"/>
        <v>730457857926.50476</v>
      </c>
      <c r="L56">
        <f ca="1">IF('Coal mining 2020'!$A64="MD",INDIRECT("'Coal mining 2020'!"&amp;'Country Selector'!$B$3&amp;ROW($A64))*10^12,0)*'Process Emissions Multipliers'!$B$42</f>
        <v>786899765367.58301</v>
      </c>
      <c r="M56" s="90">
        <f t="shared" ca="1" si="10"/>
        <v>819972287387.30334</v>
      </c>
      <c r="N56" s="90">
        <f t="shared" ca="1" si="10"/>
        <v>853044809407.02368</v>
      </c>
      <c r="O56" s="90">
        <f t="shared" ca="1" si="10"/>
        <v>886117331426.7439</v>
      </c>
      <c r="P56" s="90">
        <f t="shared" ca="1" si="10"/>
        <v>919189853446.46423</v>
      </c>
      <c r="Q56" s="90">
        <f t="shared" ca="1" si="10"/>
        <v>952262375466.18457</v>
      </c>
      <c r="R56" s="90">
        <f t="shared" ca="1" si="10"/>
        <v>985334897485.90491</v>
      </c>
      <c r="S56" s="90">
        <f t="shared" ca="1" si="10"/>
        <v>1018407419505.6252</v>
      </c>
      <c r="T56" s="90">
        <f t="shared" ca="1" si="10"/>
        <v>1051479941525.3455</v>
      </c>
      <c r="U56" s="90">
        <f t="shared" ca="1" si="10"/>
        <v>1084552463545.0657</v>
      </c>
      <c r="V56">
        <f ca="1">IF('Coal mining 2030'!$A64="MD",INDIRECT("'Coal mining 2030'!"&amp;'Country Selector'!$B$3&amp;ROW($A64))*10^12,0)*'Process Emissions Multipliers'!$D$42</f>
        <v>1117624985564.7861</v>
      </c>
      <c r="W56" s="90">
        <f t="shared" ca="1" si="8"/>
        <v>1175104095859.2468</v>
      </c>
      <c r="X56" s="90">
        <f t="shared" ca="1" si="8"/>
        <v>1232583206153.7073</v>
      </c>
      <c r="Y56" s="90">
        <f t="shared" ca="1" si="8"/>
        <v>1290062316448.168</v>
      </c>
      <c r="Z56" s="90">
        <f t="shared" ca="1" si="8"/>
        <v>1347541426742.6284</v>
      </c>
      <c r="AA56" s="90">
        <f t="shared" ca="1" si="8"/>
        <v>1405020537037.0891</v>
      </c>
      <c r="AB56" s="90">
        <f t="shared" ca="1" si="8"/>
        <v>1462499647331.5498</v>
      </c>
      <c r="AC56" s="90">
        <f t="shared" ca="1" si="8"/>
        <v>1519978757626.0103</v>
      </c>
      <c r="AD56" s="90">
        <f t="shared" ca="1" si="8"/>
        <v>1577457867920.4709</v>
      </c>
      <c r="AE56" s="90">
        <f t="shared" ca="1" si="8"/>
        <v>1634936978214.9316</v>
      </c>
      <c r="AF56" s="90">
        <f t="shared" ca="1" si="8"/>
        <v>1692416088509.3921</v>
      </c>
      <c r="AG56" s="90">
        <f t="shared" ca="1" si="8"/>
        <v>1749895198803.8525</v>
      </c>
      <c r="AH56" s="90">
        <f t="shared" ca="1" si="8"/>
        <v>1807374309098.3135</v>
      </c>
      <c r="AI56" s="90">
        <f t="shared" ca="1" si="8"/>
        <v>1864853419392.7739</v>
      </c>
      <c r="AJ56" s="90">
        <f t="shared" ca="1" si="8"/>
        <v>1922332529687.2344</v>
      </c>
      <c r="AK56" s="90">
        <f t="shared" ca="1" si="8"/>
        <v>1979811639981.6951</v>
      </c>
      <c r="AL56" s="90">
        <f t="shared" ca="1" si="8"/>
        <v>2037290750276.1558</v>
      </c>
      <c r="AM56" s="90">
        <f t="shared" ca="1" si="11"/>
        <v>2094769860570.6165</v>
      </c>
      <c r="AN56" s="90">
        <f t="shared" ca="1" si="11"/>
        <v>2152248970865.0769</v>
      </c>
      <c r="AO56" s="90">
        <f t="shared" ca="1" si="11"/>
        <v>2209728081159.5376</v>
      </c>
      <c r="AP56">
        <f ca="1">V56*'Process Emissions Multipliers'!$E$42</f>
        <v>2267207191453.998</v>
      </c>
    </row>
    <row r="57" spans="1:42">
      <c r="A57" s="74">
        <v>5</v>
      </c>
      <c r="B57">
        <f ca="1">IF('Coal mining 2010'!$A65="MD",INDIRECT("'Coal mining 2010'!"&amp;'Country Selector'!$B$3&amp;ROW($A65))*10^12,0)</f>
        <v>100037677093.62288</v>
      </c>
      <c r="C57" s="90">
        <f t="shared" ca="1" si="9"/>
        <v>125533218265.19571</v>
      </c>
      <c r="D57" s="90">
        <f t="shared" ca="1" si="9"/>
        <v>151028759436.76852</v>
      </c>
      <c r="E57" s="90">
        <f t="shared" ca="1" si="9"/>
        <v>176524300608.34137</v>
      </c>
      <c r="F57" s="90">
        <f t="shared" ca="1" si="9"/>
        <v>202019841779.91418</v>
      </c>
      <c r="G57" s="90">
        <f t="shared" ca="1" si="9"/>
        <v>227515382951.487</v>
      </c>
      <c r="H57" s="90">
        <f t="shared" ca="1" si="9"/>
        <v>253010924123.05984</v>
      </c>
      <c r="I57" s="90">
        <f t="shared" ca="1" si="9"/>
        <v>278506465294.63269</v>
      </c>
      <c r="J57" s="90">
        <f t="shared" ca="1" si="9"/>
        <v>304002006466.20544</v>
      </c>
      <c r="K57" s="90">
        <f t="shared" ca="1" si="9"/>
        <v>329497547637.77832</v>
      </c>
      <c r="L57">
        <f ca="1">IF('Coal mining 2020'!$A65="MD",INDIRECT("'Coal mining 2020'!"&amp;'Country Selector'!$B$3&amp;ROW($A65))*10^12,0)*'Process Emissions Multipliers'!$B$42</f>
        <v>354993088809.35114</v>
      </c>
      <c r="M57" s="90">
        <f t="shared" ca="1" si="10"/>
        <v>370015403799.27533</v>
      </c>
      <c r="N57" s="90">
        <f t="shared" ca="1" si="10"/>
        <v>385037718789.19946</v>
      </c>
      <c r="O57" s="90">
        <f t="shared" ca="1" si="10"/>
        <v>400060033779.12366</v>
      </c>
      <c r="P57" s="90">
        <f t="shared" ca="1" si="10"/>
        <v>415082348769.04785</v>
      </c>
      <c r="Q57" s="90">
        <f t="shared" ca="1" si="10"/>
        <v>430104663758.97205</v>
      </c>
      <c r="R57" s="90">
        <f t="shared" ca="1" si="10"/>
        <v>445126978748.89624</v>
      </c>
      <c r="S57" s="90">
        <f t="shared" ca="1" si="10"/>
        <v>460149293738.82043</v>
      </c>
      <c r="T57" s="90">
        <f t="shared" ca="1" si="10"/>
        <v>475171608728.74463</v>
      </c>
      <c r="U57" s="90">
        <f t="shared" ca="1" si="10"/>
        <v>490193923718.66882</v>
      </c>
      <c r="V57">
        <f ca="1">IF('Coal mining 2030'!$A65="MD",INDIRECT("'Coal mining 2030'!"&amp;'Country Selector'!$B$3&amp;ROW($A65))*10^12,0)*'Process Emissions Multipliers'!$D$42</f>
        <v>505216238708.59296</v>
      </c>
      <c r="W57" s="90">
        <f t="shared" ca="1" si="8"/>
        <v>531199354943.78412</v>
      </c>
      <c r="X57" s="90">
        <f t="shared" ca="1" si="8"/>
        <v>557182471178.97546</v>
      </c>
      <c r="Y57" s="90">
        <f t="shared" ca="1" si="8"/>
        <v>583165587414.16663</v>
      </c>
      <c r="Z57" s="90">
        <f t="shared" ca="1" si="8"/>
        <v>609148703649.35791</v>
      </c>
      <c r="AA57" s="90">
        <f t="shared" ca="1" si="8"/>
        <v>635131819884.54907</v>
      </c>
      <c r="AB57" s="90">
        <f t="shared" ca="1" si="8"/>
        <v>661114936119.74023</v>
      </c>
      <c r="AC57" s="90">
        <f t="shared" ca="1" si="8"/>
        <v>687098052354.9314</v>
      </c>
      <c r="AD57" s="90">
        <f t="shared" ca="1" si="8"/>
        <v>713081168590.12268</v>
      </c>
      <c r="AE57" s="90">
        <f t="shared" ca="1" si="8"/>
        <v>739064284825.31396</v>
      </c>
      <c r="AF57" s="90">
        <f t="shared" ca="1" si="8"/>
        <v>765047401060.50513</v>
      </c>
      <c r="AG57" s="90">
        <f t="shared" ca="1" si="8"/>
        <v>791030517295.69641</v>
      </c>
      <c r="AH57" s="90">
        <f t="shared" ca="1" si="8"/>
        <v>817013633530.8877</v>
      </c>
      <c r="AI57" s="90">
        <f t="shared" ca="1" si="8"/>
        <v>842996749766.07886</v>
      </c>
      <c r="AJ57" s="90">
        <f t="shared" ca="1" si="8"/>
        <v>868979866001.27002</v>
      </c>
      <c r="AK57" s="90">
        <f t="shared" ca="1" si="8"/>
        <v>894962982236.46118</v>
      </c>
      <c r="AL57" s="90">
        <f t="shared" ca="1" si="8"/>
        <v>920946098471.65247</v>
      </c>
      <c r="AM57" s="90">
        <f t="shared" ca="1" si="11"/>
        <v>946929214706.84375</v>
      </c>
      <c r="AN57" s="90">
        <f t="shared" ca="1" si="11"/>
        <v>972912330942.03479</v>
      </c>
      <c r="AO57" s="90">
        <f t="shared" ca="1" si="11"/>
        <v>998895447177.2262</v>
      </c>
      <c r="AP57">
        <f ca="1">V57*'Process Emissions Multipliers'!$E$42</f>
        <v>1024878563412.4174</v>
      </c>
    </row>
    <row r="58" spans="1:42">
      <c r="A58" s="74">
        <v>6</v>
      </c>
      <c r="B58">
        <f ca="1">IF('Coal mining 2010'!$A66="MD",INDIRECT("'Coal mining 2010'!"&amp;'Country Selector'!$B$3&amp;ROW($A66))*10^12,0)</f>
        <v>35775848626.105057</v>
      </c>
      <c r="C58" s="90">
        <f t="shared" ca="1" si="9"/>
        <v>44816427767.850082</v>
      </c>
      <c r="D58" s="90">
        <f t="shared" ca="1" si="9"/>
        <v>53857006909.595108</v>
      </c>
      <c r="E58" s="90">
        <f t="shared" ca="1" si="9"/>
        <v>62897586051.340149</v>
      </c>
      <c r="F58" s="90">
        <f t="shared" ca="1" si="9"/>
        <v>71938165193.085175</v>
      </c>
      <c r="G58" s="90">
        <f t="shared" ca="1" si="9"/>
        <v>80978744334.8302</v>
      </c>
      <c r="H58" s="90">
        <f t="shared" ca="1" si="9"/>
        <v>90019323476.575226</v>
      </c>
      <c r="I58" s="90">
        <f t="shared" ca="1" si="9"/>
        <v>99059902618.320251</v>
      </c>
      <c r="J58" s="90">
        <f t="shared" ca="1" si="9"/>
        <v>108100481760.06528</v>
      </c>
      <c r="K58" s="90">
        <f t="shared" ca="1" si="9"/>
        <v>117141060901.8103</v>
      </c>
      <c r="L58">
        <f ca="1">IF('Coal mining 2020'!$A66="MD",INDIRECT("'Coal mining 2020'!"&amp;'Country Selector'!$B$3&amp;ROW($A66))*10^12,0)*'Process Emissions Multipliers'!$B$42</f>
        <v>126181640043.55534</v>
      </c>
      <c r="M58" s="90">
        <f t="shared" ca="1" si="10"/>
        <v>131800176074.27675</v>
      </c>
      <c r="N58" s="90">
        <f t="shared" ca="1" si="10"/>
        <v>137418712104.99817</v>
      </c>
      <c r="O58" s="90">
        <f t="shared" ca="1" si="10"/>
        <v>143037248135.7196</v>
      </c>
      <c r="P58" s="90">
        <f t="shared" ca="1" si="10"/>
        <v>148655784166.44101</v>
      </c>
      <c r="Q58" s="90">
        <f t="shared" ca="1" si="10"/>
        <v>154274320197.16241</v>
      </c>
      <c r="R58" s="90">
        <f t="shared" ca="1" si="10"/>
        <v>159892856227.88385</v>
      </c>
      <c r="S58" s="90">
        <f t="shared" ca="1" si="10"/>
        <v>165511392258.60526</v>
      </c>
      <c r="T58" s="90">
        <f t="shared" ca="1" si="10"/>
        <v>171129928289.32666</v>
      </c>
      <c r="U58" s="90">
        <f t="shared" ca="1" si="10"/>
        <v>176748464320.0481</v>
      </c>
      <c r="V58">
        <f ca="1">IF('Coal mining 2030'!$A66="MD",INDIRECT("'Coal mining 2030'!"&amp;'Country Selector'!$B$3&amp;ROW($A66))*10^12,0)*'Process Emissions Multipliers'!$D$42</f>
        <v>182367000350.7695</v>
      </c>
      <c r="W58" s="90">
        <f t="shared" ca="1" si="8"/>
        <v>191746079257.04022</v>
      </c>
      <c r="X58" s="90">
        <f t="shared" ca="1" si="8"/>
        <v>201125158163.31097</v>
      </c>
      <c r="Y58" s="90">
        <f t="shared" ca="1" si="8"/>
        <v>210504237069.5817</v>
      </c>
      <c r="Z58" s="90">
        <f t="shared" ca="1" si="8"/>
        <v>219883315975.85242</v>
      </c>
      <c r="AA58" s="90">
        <f t="shared" ca="1" si="8"/>
        <v>229262394882.12314</v>
      </c>
      <c r="AB58" s="90">
        <f t="shared" ca="1" si="8"/>
        <v>238641473788.39386</v>
      </c>
      <c r="AC58" s="90">
        <f t="shared" ca="1" si="8"/>
        <v>248020552694.66461</v>
      </c>
      <c r="AD58" s="90">
        <f t="shared" ca="1" si="8"/>
        <v>257399631600.93533</v>
      </c>
      <c r="AE58" s="90">
        <f t="shared" ca="1" si="8"/>
        <v>266778710507.20605</v>
      </c>
      <c r="AF58" s="90">
        <f t="shared" ca="1" si="8"/>
        <v>276157789413.47681</v>
      </c>
      <c r="AG58" s="90">
        <f t="shared" ca="1" si="8"/>
        <v>285536868319.74756</v>
      </c>
      <c r="AH58" s="90">
        <f t="shared" ca="1" si="8"/>
        <v>294915947226.01825</v>
      </c>
      <c r="AI58" s="90">
        <f t="shared" ca="1" si="8"/>
        <v>304295026132.28894</v>
      </c>
      <c r="AJ58" s="90">
        <f t="shared" ca="1" si="8"/>
        <v>313674105038.55969</v>
      </c>
      <c r="AK58" s="90">
        <f t="shared" ca="1" si="8"/>
        <v>323053183944.83044</v>
      </c>
      <c r="AL58" s="90">
        <f t="shared" ca="1" si="8"/>
        <v>332432262851.1012</v>
      </c>
      <c r="AM58" s="90">
        <f t="shared" ca="1" si="11"/>
        <v>341811341757.37189</v>
      </c>
      <c r="AN58" s="90">
        <f t="shared" ca="1" si="11"/>
        <v>351190420663.64264</v>
      </c>
      <c r="AO58" s="90">
        <f t="shared" ca="1" si="11"/>
        <v>360569499569.91333</v>
      </c>
      <c r="AP58">
        <f ca="1">V58*'Process Emissions Multipliers'!$E$42</f>
        <v>369948578476.18408</v>
      </c>
    </row>
    <row r="59" spans="1:42">
      <c r="A59" s="74">
        <v>7</v>
      </c>
      <c r="B59">
        <f ca="1">IF('Coal mining 2010'!$A67="MD",INDIRECT("'Coal mining 2010'!"&amp;'Country Selector'!$B$3&amp;ROW($A67))*10^12,0)</f>
        <v>4754390664.5282078</v>
      </c>
      <c r="C59" s="90">
        <f t="shared" ca="1" si="9"/>
        <v>5581737656.7593498</v>
      </c>
      <c r="D59" s="90">
        <f t="shared" ca="1" si="9"/>
        <v>6409084648.9904928</v>
      </c>
      <c r="E59" s="90">
        <f t="shared" ca="1" si="9"/>
        <v>7236431641.2216358</v>
      </c>
      <c r="F59" s="90">
        <f t="shared" ca="1" si="9"/>
        <v>8063778633.4527779</v>
      </c>
      <c r="G59" s="90">
        <f t="shared" ca="1" si="9"/>
        <v>8891125625.6839199</v>
      </c>
      <c r="H59" s="90">
        <f t="shared" ca="1" si="9"/>
        <v>9718472617.915062</v>
      </c>
      <c r="I59" s="90">
        <f t="shared" ca="1" si="9"/>
        <v>10545819610.146206</v>
      </c>
      <c r="J59" s="90">
        <f t="shared" ca="1" si="9"/>
        <v>11373166602.377348</v>
      </c>
      <c r="K59" s="90">
        <f t="shared" ca="1" si="9"/>
        <v>12200513594.60849</v>
      </c>
      <c r="L59">
        <f ca="1">IF('Coal mining 2020'!$A67="MD",INDIRECT("'Coal mining 2020'!"&amp;'Country Selector'!$B$3&amp;ROW($A67))*10^12,0)*'Process Emissions Multipliers'!$B$42</f>
        <v>13027860586.839632</v>
      </c>
      <c r="M59" s="90">
        <f t="shared" ca="1" si="10"/>
        <v>13580615962.260109</v>
      </c>
      <c r="N59" s="90">
        <f t="shared" ca="1" si="10"/>
        <v>14133371337.680588</v>
      </c>
      <c r="O59" s="90">
        <f t="shared" ca="1" si="10"/>
        <v>14686126713.101067</v>
      </c>
      <c r="P59" s="90">
        <f t="shared" ca="1" si="10"/>
        <v>15238882088.521545</v>
      </c>
      <c r="Q59" s="90">
        <f t="shared" ca="1" si="10"/>
        <v>15791637463.94202</v>
      </c>
      <c r="R59" s="90">
        <f t="shared" ca="1" si="10"/>
        <v>16344392839.362499</v>
      </c>
      <c r="S59" s="90">
        <f t="shared" ca="1" si="10"/>
        <v>16897148214.782978</v>
      </c>
      <c r="T59" s="90">
        <f t="shared" ca="1" si="10"/>
        <v>17449903590.203457</v>
      </c>
      <c r="U59" s="90">
        <f t="shared" ca="1" si="10"/>
        <v>18002658965.623932</v>
      </c>
      <c r="V59">
        <f ca="1">IF('Coal mining 2030'!$A67="MD",INDIRECT("'Coal mining 2030'!"&amp;'Country Selector'!$B$3&amp;ROW($A67))*10^12,0)*'Process Emissions Multipliers'!$D$42</f>
        <v>18555414341.044411</v>
      </c>
      <c r="W59" s="90">
        <f t="shared" ca="1" si="8"/>
        <v>19509713610.695522</v>
      </c>
      <c r="X59" s="90">
        <f t="shared" ca="1" si="8"/>
        <v>20464012880.34663</v>
      </c>
      <c r="Y59" s="90">
        <f t="shared" ca="1" si="8"/>
        <v>21418312149.997742</v>
      </c>
      <c r="Z59" s="90">
        <f t="shared" ca="1" si="8"/>
        <v>22372611419.648849</v>
      </c>
      <c r="AA59" s="90">
        <f t="shared" ca="1" si="8"/>
        <v>23326910689.299957</v>
      </c>
      <c r="AB59" s="90">
        <f t="shared" ca="1" si="8"/>
        <v>24281209958.951073</v>
      </c>
      <c r="AC59" s="90">
        <f t="shared" ca="1" si="8"/>
        <v>25235509228.60218</v>
      </c>
      <c r="AD59" s="90">
        <f t="shared" ca="1" si="8"/>
        <v>26189808498.253288</v>
      </c>
      <c r="AE59" s="90">
        <f t="shared" ca="1" si="8"/>
        <v>27144107767.904396</v>
      </c>
      <c r="AF59" s="90">
        <f t="shared" ca="1" si="8"/>
        <v>28098407037.555508</v>
      </c>
      <c r="AG59" s="90">
        <f t="shared" ca="1" si="8"/>
        <v>29052706307.206619</v>
      </c>
      <c r="AH59" s="90">
        <f t="shared" ca="1" si="8"/>
        <v>30007005576.857727</v>
      </c>
      <c r="AI59" s="90">
        <f t="shared" ca="1" si="8"/>
        <v>30961304846.508835</v>
      </c>
      <c r="AJ59" s="90">
        <f t="shared" ca="1" si="8"/>
        <v>31915604116.15995</v>
      </c>
      <c r="AK59" s="90">
        <f t="shared" ca="1" si="8"/>
        <v>32869903385.81105</v>
      </c>
      <c r="AL59" s="90">
        <f t="shared" ca="1" si="8"/>
        <v>33824202655.462166</v>
      </c>
      <c r="AM59" s="90">
        <f t="shared" ca="1" si="11"/>
        <v>34778501925.113274</v>
      </c>
      <c r="AN59" s="90">
        <f t="shared" ca="1" si="11"/>
        <v>35732801194.764381</v>
      </c>
      <c r="AO59" s="90">
        <f t="shared" ca="1" si="11"/>
        <v>36687100464.415497</v>
      </c>
      <c r="AP59">
        <f ca="1">V59*'Process Emissions Multipliers'!$E$42</f>
        <v>37641399734.066605</v>
      </c>
    </row>
    <row r="60" spans="1:42">
      <c r="A60" s="74">
        <v>8</v>
      </c>
      <c r="B60">
        <f ca="1">IF('Coal mining 2010'!$A68="MD",INDIRECT("'Coal mining 2010'!"&amp;'Country Selector'!$B$3&amp;ROW($A68))*10^12,0)</f>
        <v>14432237192.479658</v>
      </c>
      <c r="C60" s="90">
        <f t="shared" ca="1" si="9"/>
        <v>18079272484.210899</v>
      </c>
      <c r="D60" s="90">
        <f t="shared" ca="1" si="9"/>
        <v>21726307775.942135</v>
      </c>
      <c r="E60" s="90">
        <f t="shared" ca="1" si="9"/>
        <v>25373343067.67337</v>
      </c>
      <c r="F60" s="90">
        <f t="shared" ca="1" si="9"/>
        <v>29020378359.40461</v>
      </c>
      <c r="G60" s="90">
        <f t="shared" ca="1" si="9"/>
        <v>32667413651.135849</v>
      </c>
      <c r="H60" s="90">
        <f t="shared" ca="1" si="9"/>
        <v>36314448942.867081</v>
      </c>
      <c r="I60" s="90">
        <f t="shared" ca="1" si="9"/>
        <v>39961484234.59832</v>
      </c>
      <c r="J60" s="90">
        <f t="shared" ca="1" si="9"/>
        <v>43608519526.329567</v>
      </c>
      <c r="K60" s="90">
        <f t="shared" ca="1" si="9"/>
        <v>47255554818.060799</v>
      </c>
      <c r="L60">
        <f ca="1">IF('Coal mining 2020'!$A68="MD",INDIRECT("'Coal mining 2020'!"&amp;'Country Selector'!$B$3&amp;ROW($A68))*10^12,0)*'Process Emissions Multipliers'!$B$42</f>
        <v>50902590109.792038</v>
      </c>
      <c r="M60" s="90">
        <f t="shared" ca="1" si="10"/>
        <v>53311206968.605186</v>
      </c>
      <c r="N60" s="90">
        <f t="shared" ca="1" si="10"/>
        <v>55719823827.418343</v>
      </c>
      <c r="O60" s="90">
        <f t="shared" ca="1" si="10"/>
        <v>58128440686.231491</v>
      </c>
      <c r="P60" s="90">
        <f t="shared" ca="1" si="10"/>
        <v>60537057545.044632</v>
      </c>
      <c r="Q60" s="90">
        <f t="shared" ca="1" si="10"/>
        <v>62945674403.857788</v>
      </c>
      <c r="R60" s="90">
        <f t="shared" ca="1" si="10"/>
        <v>65354291262.670944</v>
      </c>
      <c r="S60" s="90">
        <f t="shared" ca="1" si="10"/>
        <v>67762908121.484085</v>
      </c>
      <c r="T60" s="90">
        <f t="shared" ca="1" si="10"/>
        <v>70171524980.297241</v>
      </c>
      <c r="U60" s="90">
        <f t="shared" ca="1" si="10"/>
        <v>72580141839.110397</v>
      </c>
      <c r="V60">
        <f ca="1">IF('Coal mining 2030'!$A68="MD",INDIRECT("'Coal mining 2030'!"&amp;'Country Selector'!$B$3&amp;ROW($A68))*10^12,0)*'Process Emissions Multipliers'!$D$42</f>
        <v>74988758697.923538</v>
      </c>
      <c r="W60" s="90">
        <f t="shared" ca="1" si="8"/>
        <v>78845407562.895416</v>
      </c>
      <c r="X60" s="90">
        <f t="shared" ca="1" si="8"/>
        <v>82702056427.867279</v>
      </c>
      <c r="Y60" s="90">
        <f t="shared" ca="1" si="8"/>
        <v>86558705292.839157</v>
      </c>
      <c r="Z60" s="90">
        <f t="shared" ca="1" si="8"/>
        <v>90415354157.811035</v>
      </c>
      <c r="AA60" s="90">
        <f t="shared" ca="1" si="8"/>
        <v>94272003022.782898</v>
      </c>
      <c r="AB60" s="90">
        <f t="shared" ca="1" si="8"/>
        <v>98128651887.754776</v>
      </c>
      <c r="AC60" s="90">
        <f t="shared" ca="1" si="8"/>
        <v>101985300752.72665</v>
      </c>
      <c r="AD60" s="90">
        <f t="shared" ca="1" si="8"/>
        <v>105841949617.69852</v>
      </c>
      <c r="AE60" s="90">
        <f t="shared" ca="1" si="8"/>
        <v>109698598482.67041</v>
      </c>
      <c r="AF60" s="90">
        <f t="shared" ca="1" si="8"/>
        <v>113555247347.64227</v>
      </c>
      <c r="AG60" s="90">
        <f t="shared" ca="1" si="8"/>
        <v>117411896212.61415</v>
      </c>
      <c r="AH60" s="90">
        <f t="shared" ca="1" si="8"/>
        <v>121268545077.58601</v>
      </c>
      <c r="AI60" s="90">
        <f t="shared" ca="1" si="8"/>
        <v>125125193942.55788</v>
      </c>
      <c r="AJ60" s="90">
        <f t="shared" ca="1" si="8"/>
        <v>128981842807.52975</v>
      </c>
      <c r="AK60" s="90">
        <f t="shared" ca="1" si="8"/>
        <v>132838491672.50163</v>
      </c>
      <c r="AL60" s="90">
        <f t="shared" ca="1" si="8"/>
        <v>136695140537.4735</v>
      </c>
      <c r="AM60" s="90">
        <f t="shared" ca="1" si="11"/>
        <v>140551789402.44537</v>
      </c>
      <c r="AN60" s="90">
        <f t="shared" ca="1" si="11"/>
        <v>144408438267.41727</v>
      </c>
      <c r="AO60" s="90">
        <f t="shared" ca="1" si="11"/>
        <v>148265087132.38913</v>
      </c>
      <c r="AP60">
        <f ca="1">V60*'Process Emissions Multipliers'!$E$42</f>
        <v>152121735997.36099</v>
      </c>
    </row>
    <row r="61" spans="1:42">
      <c r="A61" s="74">
        <v>9</v>
      </c>
      <c r="B61">
        <f ca="1">IF('Coal mining 2010'!$A69="MD",INDIRECT("'Coal mining 2010'!"&amp;'Country Selector'!$B$3&amp;ROW($A69))*10^12,0)</f>
        <v>1093993424.6652071</v>
      </c>
      <c r="C61" s="90">
        <f t="shared" ca="1" si="9"/>
        <v>1195702402.666805</v>
      </c>
      <c r="D61" s="90">
        <f t="shared" ca="1" si="9"/>
        <v>1297411380.6684029</v>
      </c>
      <c r="E61" s="90">
        <f t="shared" ca="1" si="9"/>
        <v>1399120358.6700008</v>
      </c>
      <c r="F61" s="90">
        <f t="shared" ca="1" si="9"/>
        <v>1500829336.6715989</v>
      </c>
      <c r="G61" s="90">
        <f t="shared" ca="1" si="9"/>
        <v>1602538314.6731968</v>
      </c>
      <c r="H61" s="90">
        <f t="shared" ca="1" si="9"/>
        <v>1704247292.6747944</v>
      </c>
      <c r="I61" s="90">
        <f t="shared" ca="1" si="9"/>
        <v>1805956270.6763923</v>
      </c>
      <c r="J61" s="90">
        <f t="shared" ca="1" si="9"/>
        <v>1907665248.6779902</v>
      </c>
      <c r="K61" s="90">
        <f t="shared" ca="1" si="9"/>
        <v>2009374226.6795883</v>
      </c>
      <c r="L61">
        <f ca="1">IF('Coal mining 2020'!$A69="MD",INDIRECT("'Coal mining 2020'!"&amp;'Country Selector'!$B$3&amp;ROW($A69))*10^12,0)*'Process Emissions Multipliers'!$B$42</f>
        <v>2111083204.6811862</v>
      </c>
      <c r="M61" s="90">
        <f t="shared" ca="1" si="10"/>
        <v>2445066290.4380045</v>
      </c>
      <c r="N61" s="90">
        <f t="shared" ca="1" si="10"/>
        <v>2779049376.1948223</v>
      </c>
      <c r="O61" s="90">
        <f t="shared" ca="1" si="10"/>
        <v>3113032461.9516411</v>
      </c>
      <c r="P61" s="90">
        <f t="shared" ca="1" si="10"/>
        <v>3447015547.7084589</v>
      </c>
      <c r="Q61" s="90">
        <f t="shared" ca="1" si="10"/>
        <v>3780998633.4652777</v>
      </c>
      <c r="R61" s="90">
        <f t="shared" ca="1" si="10"/>
        <v>4114981719.2220955</v>
      </c>
      <c r="S61" s="90">
        <f t="shared" ca="1" si="10"/>
        <v>4448964804.9789143</v>
      </c>
      <c r="T61" s="90">
        <f t="shared" ca="1" si="10"/>
        <v>4782947890.7357321</v>
      </c>
      <c r="U61" s="90">
        <f t="shared" ca="1" si="10"/>
        <v>5116930976.4925499</v>
      </c>
      <c r="V61">
        <f ca="1">IF('Coal mining 2030'!$A69="MD",INDIRECT("'Coal mining 2030'!"&amp;'Country Selector'!$B$3&amp;ROW($A69))*10^12,0)*'Process Emissions Multipliers'!$D$42</f>
        <v>5450914062.2493687</v>
      </c>
      <c r="W61" s="90">
        <f t="shared" ca="1" si="8"/>
        <v>5731252900.9800777</v>
      </c>
      <c r="X61" s="90">
        <f t="shared" ca="1" si="8"/>
        <v>6011591739.7107868</v>
      </c>
      <c r="Y61" s="90">
        <f t="shared" ca="1" si="8"/>
        <v>6291930578.4414959</v>
      </c>
      <c r="Z61" s="90">
        <f t="shared" ca="1" si="8"/>
        <v>6572269417.172205</v>
      </c>
      <c r="AA61" s="90">
        <f t="shared" ca="1" si="8"/>
        <v>6852608255.902914</v>
      </c>
      <c r="AB61" s="90">
        <f t="shared" ca="1" si="8"/>
        <v>7132947094.6336241</v>
      </c>
      <c r="AC61" s="90">
        <f t="shared" ca="1" si="8"/>
        <v>7413285933.3643322</v>
      </c>
      <c r="AD61" s="90">
        <f t="shared" ca="1" si="8"/>
        <v>7693624772.0950413</v>
      </c>
      <c r="AE61" s="90">
        <f t="shared" ca="1" si="8"/>
        <v>7973963610.8257513</v>
      </c>
      <c r="AF61" s="90">
        <f t="shared" ca="1" si="8"/>
        <v>8254302449.5564604</v>
      </c>
      <c r="AG61" s="90">
        <f t="shared" ca="1" si="8"/>
        <v>8534641288.2871695</v>
      </c>
      <c r="AH61" s="90">
        <f t="shared" ca="1" si="8"/>
        <v>8814980127.0178795</v>
      </c>
      <c r="AI61" s="90">
        <f t="shared" ca="1" si="8"/>
        <v>9095318965.7485886</v>
      </c>
      <c r="AJ61" s="90">
        <f t="shared" ca="1" si="8"/>
        <v>9375657804.4792976</v>
      </c>
      <c r="AK61" s="90">
        <f t="shared" ca="1" si="8"/>
        <v>9655996643.2100067</v>
      </c>
      <c r="AL61" s="90">
        <f t="shared" ca="1" si="8"/>
        <v>9936335481.9407139</v>
      </c>
      <c r="AM61" s="90">
        <f t="shared" ca="1" si="11"/>
        <v>10216674320.671425</v>
      </c>
      <c r="AN61" s="90">
        <f t="shared" ca="1" si="11"/>
        <v>10497013159.402134</v>
      </c>
      <c r="AO61" s="90">
        <f t="shared" ca="1" si="11"/>
        <v>10777351998.132843</v>
      </c>
      <c r="AP61">
        <f ca="1">V61*'Process Emissions Multipliers'!$E$42</f>
        <v>11057690836.863552</v>
      </c>
    </row>
    <row r="62" spans="1:42">
      <c r="A62" s="74">
        <v>10</v>
      </c>
      <c r="B62">
        <f ca="1">IF('Coal mining 2010'!$A70="MD",INDIRECT("'Coal mining 2010'!"&amp;'Country Selector'!$B$3&amp;ROW($A70))*10^12,0)</f>
        <v>5875328976.9375439</v>
      </c>
      <c r="C62" s="90">
        <f t="shared" ca="1" si="9"/>
        <v>7562515316.1469593</v>
      </c>
      <c r="D62" s="90">
        <f t="shared" ca="1" si="9"/>
        <v>9249701655.3563766</v>
      </c>
      <c r="E62" s="90">
        <f t="shared" ca="1" si="9"/>
        <v>10936887994.56579</v>
      </c>
      <c r="F62" s="90">
        <f t="shared" ca="1" si="9"/>
        <v>12624074333.775208</v>
      </c>
      <c r="G62" s="90">
        <f t="shared" ca="1" si="9"/>
        <v>14311260672.984623</v>
      </c>
      <c r="H62" s="90">
        <f t="shared" ca="1" si="9"/>
        <v>15998447012.194038</v>
      </c>
      <c r="I62" s="90">
        <f t="shared" ca="1" si="9"/>
        <v>17685633351.403454</v>
      </c>
      <c r="J62" s="90">
        <f t="shared" ca="1" si="9"/>
        <v>19372819690.612869</v>
      </c>
      <c r="K62" s="90">
        <f t="shared" ca="1" si="9"/>
        <v>21060006029.822289</v>
      </c>
      <c r="L62">
        <f ca="1">IF('Coal mining 2020'!$A70="MD",INDIRECT("'Coal mining 2020'!"&amp;'Country Selector'!$B$3&amp;ROW($A70))*10^12,0)*'Process Emissions Multipliers'!$B$42</f>
        <v>22747192369.0317</v>
      </c>
      <c r="M62" s="90">
        <f t="shared" ca="1" si="10"/>
        <v>23179514237.798088</v>
      </c>
      <c r="N62" s="90">
        <f t="shared" ca="1" si="10"/>
        <v>23611836106.564476</v>
      </c>
      <c r="O62" s="90">
        <f t="shared" ca="1" si="10"/>
        <v>24044157975.330864</v>
      </c>
      <c r="P62" s="90">
        <f t="shared" ca="1" si="10"/>
        <v>24476479844.097252</v>
      </c>
      <c r="Q62" s="90">
        <f t="shared" ca="1" si="10"/>
        <v>24908801712.86364</v>
      </c>
      <c r="R62" s="90">
        <f t="shared" ca="1" si="10"/>
        <v>25341123581.630028</v>
      </c>
      <c r="S62" s="90">
        <f t="shared" ca="1" si="10"/>
        <v>25773445450.396412</v>
      </c>
      <c r="T62" s="90">
        <f t="shared" ca="1" si="10"/>
        <v>26205767319.1628</v>
      </c>
      <c r="U62" s="90">
        <f t="shared" ca="1" si="10"/>
        <v>26638089187.929192</v>
      </c>
      <c r="V62">
        <f ca="1">IF('Coal mining 2030'!$A70="MD",INDIRECT("'Coal mining 2030'!"&amp;'Country Selector'!$B$3&amp;ROW($A70))*10^12,0)*'Process Emissions Multipliers'!$D$42</f>
        <v>27070411056.695576</v>
      </c>
      <c r="W62" s="90">
        <f t="shared" ca="1" si="8"/>
        <v>28462633996.358906</v>
      </c>
      <c r="X62" s="90">
        <f t="shared" ca="1" si="8"/>
        <v>29854856936.022232</v>
      </c>
      <c r="Y62" s="90">
        <f t="shared" ca="1" si="8"/>
        <v>31247079875.685558</v>
      </c>
      <c r="Z62" s="90">
        <f t="shared" ca="1" si="8"/>
        <v>32639302815.348885</v>
      </c>
      <c r="AA62" s="90">
        <f t="shared" ca="1" si="8"/>
        <v>34031525755.012215</v>
      </c>
      <c r="AB62" s="90">
        <f t="shared" ca="1" si="8"/>
        <v>35423748694.675537</v>
      </c>
      <c r="AC62" s="90">
        <f t="shared" ca="1" si="8"/>
        <v>36815971634.338867</v>
      </c>
      <c r="AD62" s="90">
        <f t="shared" ca="1" si="8"/>
        <v>38208194574.002197</v>
      </c>
      <c r="AE62" s="90">
        <f t="shared" ca="1" si="8"/>
        <v>39600417513.665527</v>
      </c>
      <c r="AF62" s="90">
        <f t="shared" ca="1" si="8"/>
        <v>40992640453.32885</v>
      </c>
      <c r="AG62" s="90">
        <f t="shared" ca="1" si="8"/>
        <v>42384863392.99218</v>
      </c>
      <c r="AH62" s="90">
        <f t="shared" ca="1" si="8"/>
        <v>43777086332.655502</v>
      </c>
      <c r="AI62" s="90">
        <f t="shared" ca="1" si="8"/>
        <v>45169309272.31884</v>
      </c>
      <c r="AJ62" s="90">
        <f t="shared" ca="1" si="8"/>
        <v>46561532211.982162</v>
      </c>
      <c r="AK62" s="90">
        <f t="shared" ca="1" si="8"/>
        <v>47953755151.645493</v>
      </c>
      <c r="AL62" s="90">
        <f t="shared" ca="1" si="8"/>
        <v>49345978091.308823</v>
      </c>
      <c r="AM62" s="90">
        <f t="shared" ca="1" si="11"/>
        <v>50738201030.972145</v>
      </c>
      <c r="AN62" s="90">
        <f t="shared" ca="1" si="11"/>
        <v>52130423970.635475</v>
      </c>
      <c r="AO62" s="90">
        <f t="shared" ca="1" si="11"/>
        <v>53522646910.298798</v>
      </c>
      <c r="AP62">
        <f ca="1">V62*'Process Emissions Multipliers'!$E$42</f>
        <v>54914869849.962128</v>
      </c>
    </row>
    <row r="63" spans="1:42">
      <c r="A63" s="74">
        <v>11</v>
      </c>
      <c r="B63">
        <f ca="1">IF('Coal mining 2010'!$A71="MD",INDIRECT("'Coal mining 2010'!"&amp;'Country Selector'!$B$3&amp;ROW($A71))*10^12,0)</f>
        <v>29288000572.976536</v>
      </c>
      <c r="C63" s="90">
        <f t="shared" ca="1" si="9"/>
        <v>36689096486.890022</v>
      </c>
      <c r="D63" s="90">
        <f t="shared" ca="1" si="9"/>
        <v>44090192400.803513</v>
      </c>
      <c r="E63" s="90">
        <f t="shared" ca="1" si="9"/>
        <v>51491288314.716995</v>
      </c>
      <c r="F63" s="90">
        <f t="shared" ref="D63:K95" ca="1" si="12">$B63*($L$1-F$1)/($L$1-$B$1)+$L63*(F$1-$B$1)/($L$1-$B$1)</f>
        <v>58892384228.630493</v>
      </c>
      <c r="G63" s="90">
        <f t="shared" ca="1" si="12"/>
        <v>66293480142.543976</v>
      </c>
      <c r="H63" s="90">
        <f t="shared" ca="1" si="12"/>
        <v>73694576056.457458</v>
      </c>
      <c r="I63" s="90">
        <f t="shared" ca="1" si="12"/>
        <v>81095671970.370956</v>
      </c>
      <c r="J63" s="90">
        <f t="shared" ca="1" si="12"/>
        <v>88496767884.284439</v>
      </c>
      <c r="K63" s="90">
        <f t="shared" ca="1" si="12"/>
        <v>95897863798.197937</v>
      </c>
      <c r="L63">
        <f ca="1">IF('Coal mining 2020'!$A71="MD",INDIRECT("'Coal mining 2020'!"&amp;'Country Selector'!$B$3&amp;ROW($A71))*10^12,0)*'Process Emissions Multipliers'!$B$42</f>
        <v>103298959712.11142</v>
      </c>
      <c r="M63" s="90">
        <f t="shared" ca="1" si="10"/>
        <v>107681801766.30952</v>
      </c>
      <c r="N63" s="90">
        <f t="shared" ca="1" si="10"/>
        <v>112064643820.5076</v>
      </c>
      <c r="O63" s="90">
        <f t="shared" ca="1" si="10"/>
        <v>116447485874.7057</v>
      </c>
      <c r="P63" s="90">
        <f t="shared" ref="N63:U95" ca="1" si="13">$L63*($V$1-P$1)/($V$1-$L$1)+$V63*(P$1-$L$1)/($V$1-$L$1)</f>
        <v>120830327928.90378</v>
      </c>
      <c r="Q63" s="90">
        <f t="shared" ca="1" si="13"/>
        <v>125213169983.10188</v>
      </c>
      <c r="R63" s="90">
        <f t="shared" ca="1" si="13"/>
        <v>129596012037.29999</v>
      </c>
      <c r="S63" s="90">
        <f t="shared" ca="1" si="13"/>
        <v>133978854091.49808</v>
      </c>
      <c r="T63" s="90">
        <f t="shared" ca="1" si="13"/>
        <v>138361696145.69617</v>
      </c>
      <c r="U63" s="90">
        <f t="shared" ca="1" si="13"/>
        <v>142744538199.89426</v>
      </c>
      <c r="V63">
        <f ca="1">IF('Coal mining 2030'!$A71="MD",INDIRECT("'Coal mining 2030'!"&amp;'Country Selector'!$B$3&amp;ROW($A71))*10^12,0)*'Process Emissions Multipliers'!$D$42</f>
        <v>147127380254.09235</v>
      </c>
      <c r="W63" s="90">
        <f t="shared" ref="W63:AL78" ca="1" si="14">$V63*($AP$1-W$1)/($AP$1-$V$1)+$AP63*(W$1-$V$1)/($AP$1-$V$1)</f>
        <v>154694096304.81345</v>
      </c>
      <c r="X63" s="90">
        <f t="shared" ca="1" si="14"/>
        <v>162260812355.53458</v>
      </c>
      <c r="Y63" s="90">
        <f t="shared" ca="1" si="14"/>
        <v>169827528406.25568</v>
      </c>
      <c r="Z63" s="90">
        <f t="shared" ca="1" si="14"/>
        <v>177394244456.97681</v>
      </c>
      <c r="AA63" s="90">
        <f t="shared" ca="1" si="14"/>
        <v>184960960507.69791</v>
      </c>
      <c r="AB63" s="90">
        <f t="shared" ca="1" si="14"/>
        <v>192527676558.41901</v>
      </c>
      <c r="AC63" s="90">
        <f t="shared" ca="1" si="14"/>
        <v>200094392609.14014</v>
      </c>
      <c r="AD63" s="90">
        <f t="shared" ca="1" si="14"/>
        <v>207661108659.86127</v>
      </c>
      <c r="AE63" s="90">
        <f t="shared" ca="1" si="14"/>
        <v>215227824710.58237</v>
      </c>
      <c r="AF63" s="90">
        <f t="shared" ca="1" si="14"/>
        <v>222794540761.30347</v>
      </c>
      <c r="AG63" s="90">
        <f t="shared" ca="1" si="14"/>
        <v>230361256812.0246</v>
      </c>
      <c r="AH63" s="90">
        <f t="shared" ca="1" si="14"/>
        <v>237927972862.74567</v>
      </c>
      <c r="AI63" s="90">
        <f t="shared" ca="1" si="14"/>
        <v>245494688913.4668</v>
      </c>
      <c r="AJ63" s="90">
        <f t="shared" ca="1" si="14"/>
        <v>253061404964.18793</v>
      </c>
      <c r="AK63" s="90">
        <f t="shared" ca="1" si="14"/>
        <v>260628121014.909</v>
      </c>
      <c r="AL63" s="90">
        <f t="shared" ca="1" si="14"/>
        <v>268194837065.63016</v>
      </c>
      <c r="AM63" s="90">
        <f t="shared" ca="1" si="11"/>
        <v>275761553116.35126</v>
      </c>
      <c r="AN63" s="90">
        <f t="shared" ca="1" si="11"/>
        <v>283328269167.07239</v>
      </c>
      <c r="AO63" s="90">
        <f t="shared" ca="1" si="11"/>
        <v>290894985217.79346</v>
      </c>
      <c r="AP63">
        <f ca="1">V63*'Process Emissions Multipliers'!$E$42</f>
        <v>298461701268.51459</v>
      </c>
    </row>
    <row r="64" spans="1:42">
      <c r="A64" s="74">
        <v>12</v>
      </c>
      <c r="B64">
        <f ca="1">IF('Coal mining 2010'!$A72="MD",INDIRECT("'Coal mining 2010'!"&amp;'Country Selector'!$B$3&amp;ROW($A72))*10^12,0)</f>
        <v>322542562.81794012</v>
      </c>
      <c r="C64" s="90">
        <f t="shared" ref="C64:K127" ca="1" si="15">$B64*($L$1-C$1)/($L$1-$B$1)+$L64*(C$1-$B$1)/($L$1-$B$1)</f>
        <v>404049268.53478277</v>
      </c>
      <c r="D64" s="90">
        <f t="shared" ca="1" si="12"/>
        <v>485555974.25162548</v>
      </c>
      <c r="E64" s="90">
        <f t="shared" ca="1" si="12"/>
        <v>567062679.96846819</v>
      </c>
      <c r="F64" s="90">
        <f t="shared" ca="1" si="12"/>
        <v>648569385.68531084</v>
      </c>
      <c r="G64" s="90">
        <f t="shared" ca="1" si="12"/>
        <v>730076091.40215349</v>
      </c>
      <c r="H64" s="90">
        <f t="shared" ca="1" si="12"/>
        <v>811582797.11899614</v>
      </c>
      <c r="I64" s="90">
        <f t="shared" ca="1" si="12"/>
        <v>893089502.83583879</v>
      </c>
      <c r="J64" s="90">
        <f t="shared" ca="1" si="12"/>
        <v>974596208.55268157</v>
      </c>
      <c r="K64" s="90">
        <f t="shared" ca="1" si="12"/>
        <v>1056102914.2695243</v>
      </c>
      <c r="L64">
        <f ca="1">IF('Coal mining 2020'!$A72="MD",INDIRECT("'Coal mining 2020'!"&amp;'Country Selector'!$B$3&amp;ROW($A72))*10^12,0)*'Process Emissions Multipliers'!$B$42</f>
        <v>1137609619.986367</v>
      </c>
      <c r="M64" s="90">
        <f t="shared" ref="M64:U127" ca="1" si="16">$L64*($V$1-M$1)/($V$1-$L$1)+$V64*(M$1-$L$1)/($V$1-$L$1)</f>
        <v>1642833721.892622</v>
      </c>
      <c r="N64" s="90">
        <f t="shared" ca="1" si="13"/>
        <v>2148057823.7988768</v>
      </c>
      <c r="O64" s="90">
        <f t="shared" ca="1" si="13"/>
        <v>2653281925.705132</v>
      </c>
      <c r="P64" s="90">
        <f t="shared" ca="1" si="13"/>
        <v>3158506027.6113873</v>
      </c>
      <c r="Q64" s="90">
        <f t="shared" ca="1" si="13"/>
        <v>3663730129.5176425</v>
      </c>
      <c r="R64" s="90">
        <f t="shared" ca="1" si="13"/>
        <v>4168954231.4238973</v>
      </c>
      <c r="S64" s="90">
        <f t="shared" ca="1" si="13"/>
        <v>4674178333.3301516</v>
      </c>
      <c r="T64" s="90">
        <f t="shared" ca="1" si="13"/>
        <v>5179402435.2364073</v>
      </c>
      <c r="U64" s="90">
        <f t="shared" ca="1" si="13"/>
        <v>5684626537.142662</v>
      </c>
      <c r="V64">
        <f ca="1">IF('Coal mining 2030'!$A72="MD",INDIRECT("'Coal mining 2030'!"&amp;'Country Selector'!$B$3&amp;ROW($A72))*10^12,0)*'Process Emissions Multipliers'!$D$42</f>
        <v>6189850639.0489178</v>
      </c>
      <c r="W64" s="90">
        <f t="shared" ca="1" si="14"/>
        <v>6508192759.3338671</v>
      </c>
      <c r="X64" s="90">
        <f t="shared" ca="1" si="14"/>
        <v>6826534879.6188164</v>
      </c>
      <c r="Y64" s="90">
        <f t="shared" ca="1" si="14"/>
        <v>7144876999.9037666</v>
      </c>
      <c r="Z64" s="90">
        <f t="shared" ca="1" si="14"/>
        <v>7463219120.1887159</v>
      </c>
      <c r="AA64" s="90">
        <f t="shared" ca="1" si="14"/>
        <v>7781561240.4736652</v>
      </c>
      <c r="AB64" s="90">
        <f t="shared" ca="1" si="14"/>
        <v>8099903360.7586145</v>
      </c>
      <c r="AC64" s="90">
        <f t="shared" ca="1" si="14"/>
        <v>8418245481.0435638</v>
      </c>
      <c r="AD64" s="90">
        <f t="shared" ca="1" si="14"/>
        <v>8736587601.3285141</v>
      </c>
      <c r="AE64" s="90">
        <f t="shared" ca="1" si="14"/>
        <v>9054929721.6134644</v>
      </c>
      <c r="AF64" s="90">
        <f t="shared" ca="1" si="14"/>
        <v>9373271841.8984146</v>
      </c>
      <c r="AG64" s="90">
        <f t="shared" ca="1" si="14"/>
        <v>9691613962.1833611</v>
      </c>
      <c r="AH64" s="90">
        <f t="shared" ca="1" si="14"/>
        <v>10009956082.468311</v>
      </c>
      <c r="AI64" s="90">
        <f t="shared" ca="1" si="14"/>
        <v>10328298202.753262</v>
      </c>
      <c r="AJ64" s="90">
        <f t="shared" ca="1" si="14"/>
        <v>10646640323.038212</v>
      </c>
      <c r="AK64" s="90">
        <f t="shared" ca="1" si="14"/>
        <v>10964982443.323162</v>
      </c>
      <c r="AL64" s="90">
        <f t="shared" ca="1" si="14"/>
        <v>11283324563.608112</v>
      </c>
      <c r="AM64" s="90">
        <f t="shared" ca="1" si="11"/>
        <v>11601666683.893063</v>
      </c>
      <c r="AN64" s="90">
        <f t="shared" ca="1" si="11"/>
        <v>11920008804.178011</v>
      </c>
      <c r="AO64" s="90">
        <f t="shared" ca="1" si="11"/>
        <v>12238350924.462959</v>
      </c>
      <c r="AP64">
        <f ca="1">V64*'Process Emissions Multipliers'!$E$42</f>
        <v>12556693044.74791</v>
      </c>
    </row>
    <row r="65" spans="1:42">
      <c r="A65" s="74">
        <v>13</v>
      </c>
      <c r="B65">
        <f ca="1">IF('Coal mining 2010'!$A73="MD",INDIRECT("'Coal mining 2010'!"&amp;'Country Selector'!$B$3&amp;ROW($A73))*10^12,0)</f>
        <v>6087620829.7753201</v>
      </c>
      <c r="C65" s="90">
        <f t="shared" ca="1" si="15"/>
        <v>7651481718.6648388</v>
      </c>
      <c r="D65" s="90">
        <f t="shared" ca="1" si="12"/>
        <v>9215342607.5543556</v>
      </c>
      <c r="E65" s="90">
        <f t="shared" ca="1" si="12"/>
        <v>10779203496.443872</v>
      </c>
      <c r="F65" s="90">
        <f t="shared" ca="1" si="12"/>
        <v>12343064385.333389</v>
      </c>
      <c r="G65" s="90">
        <f t="shared" ca="1" si="12"/>
        <v>13906925274.222908</v>
      </c>
      <c r="H65" s="90">
        <f t="shared" ca="1" si="12"/>
        <v>15470786163.112425</v>
      </c>
      <c r="I65" s="90">
        <f t="shared" ca="1" si="12"/>
        <v>17034647052.001944</v>
      </c>
      <c r="J65" s="90">
        <f t="shared" ca="1" si="12"/>
        <v>18598507940.89146</v>
      </c>
      <c r="K65" s="90">
        <f t="shared" ca="1" si="12"/>
        <v>20162368829.780979</v>
      </c>
      <c r="L65">
        <f ca="1">IF('Coal mining 2020'!$A73="MD",INDIRECT("'Coal mining 2020'!"&amp;'Country Selector'!$B$3&amp;ROW($A73))*10^12,0)*'Process Emissions Multipliers'!$B$42</f>
        <v>21726229718.670498</v>
      </c>
      <c r="M65" s="90">
        <f t="shared" ca="1" si="16"/>
        <v>22154747770.382977</v>
      </c>
      <c r="N65" s="90">
        <f t="shared" ca="1" si="13"/>
        <v>22583265822.095459</v>
      </c>
      <c r="O65" s="90">
        <f t="shared" ca="1" si="13"/>
        <v>23011783873.807938</v>
      </c>
      <c r="P65" s="90">
        <f t="shared" ca="1" si="13"/>
        <v>23440301925.520416</v>
      </c>
      <c r="Q65" s="90">
        <f t="shared" ca="1" si="13"/>
        <v>23868819977.232903</v>
      </c>
      <c r="R65" s="90">
        <f t="shared" ca="1" si="13"/>
        <v>24297338028.945381</v>
      </c>
      <c r="S65" s="90">
        <f t="shared" ca="1" si="13"/>
        <v>24725856080.65786</v>
      </c>
      <c r="T65" s="90">
        <f t="shared" ca="1" si="13"/>
        <v>25154374132.370342</v>
      </c>
      <c r="U65" s="90">
        <f t="shared" ca="1" si="13"/>
        <v>25582892184.082821</v>
      </c>
      <c r="V65">
        <f ca="1">IF('Coal mining 2030'!$A73="MD",INDIRECT("'Coal mining 2030'!"&amp;'Country Selector'!$B$3&amp;ROW($A73))*10^12,0)*'Process Emissions Multipliers'!$D$42</f>
        <v>26011410235.795303</v>
      </c>
      <c r="W65" s="90">
        <f t="shared" ca="1" si="14"/>
        <v>27349169087.976112</v>
      </c>
      <c r="X65" s="90">
        <f t="shared" ca="1" si="14"/>
        <v>28686927940.156914</v>
      </c>
      <c r="Y65" s="90">
        <f t="shared" ca="1" si="14"/>
        <v>30024686792.337723</v>
      </c>
      <c r="Z65" s="90">
        <f t="shared" ca="1" si="14"/>
        <v>31362445644.518532</v>
      </c>
      <c r="AA65" s="90">
        <f t="shared" ca="1" si="14"/>
        <v>32700204496.699341</v>
      </c>
      <c r="AB65" s="90">
        <f t="shared" ca="1" si="14"/>
        <v>34037963348.88015</v>
      </c>
      <c r="AC65" s="90">
        <f t="shared" ca="1" si="14"/>
        <v>35375722201.060951</v>
      </c>
      <c r="AD65" s="90">
        <f t="shared" ca="1" si="14"/>
        <v>36713481053.24176</v>
      </c>
      <c r="AE65" s="90">
        <f t="shared" ca="1" si="14"/>
        <v>38051239905.422569</v>
      </c>
      <c r="AF65" s="90">
        <f t="shared" ca="1" si="14"/>
        <v>39388998757.603378</v>
      </c>
      <c r="AG65" s="90">
        <f t="shared" ca="1" si="14"/>
        <v>40726757609.78418</v>
      </c>
      <c r="AH65" s="90">
        <f t="shared" ca="1" si="14"/>
        <v>42064516461.964989</v>
      </c>
      <c r="AI65" s="90">
        <f t="shared" ca="1" si="14"/>
        <v>43402275314.145798</v>
      </c>
      <c r="AJ65" s="90">
        <f t="shared" ca="1" si="14"/>
        <v>44740034166.326607</v>
      </c>
      <c r="AK65" s="90">
        <f t="shared" ca="1" si="14"/>
        <v>46077793018.507401</v>
      </c>
      <c r="AL65" s="90">
        <f t="shared" ca="1" si="14"/>
        <v>47415551870.688217</v>
      </c>
      <c r="AM65" s="90">
        <f t="shared" ca="1" si="11"/>
        <v>48753310722.869026</v>
      </c>
      <c r="AN65" s="90">
        <f t="shared" ca="1" si="11"/>
        <v>50091069575.049828</v>
      </c>
      <c r="AO65" s="90">
        <f t="shared" ca="1" si="11"/>
        <v>51428828427.230637</v>
      </c>
      <c r="AP65">
        <f ca="1">V65*'Process Emissions Multipliers'!$E$42</f>
        <v>52766587279.411446</v>
      </c>
    </row>
    <row r="66" spans="1:42">
      <c r="A66" s="74">
        <v>14</v>
      </c>
      <c r="B66">
        <f ca="1">IF('Coal mining 2010'!$A74="MD",INDIRECT("'Coal mining 2010'!"&amp;'Country Selector'!$B$3&amp;ROW($A74))*10^12,0)</f>
        <v>93117404.295295358</v>
      </c>
      <c r="C66" s="90">
        <f t="shared" ca="1" si="15"/>
        <v>116648230.1269643</v>
      </c>
      <c r="D66" s="90">
        <f t="shared" ca="1" si="12"/>
        <v>140179055.95863324</v>
      </c>
      <c r="E66" s="90">
        <f t="shared" ca="1" si="12"/>
        <v>163709881.79030219</v>
      </c>
      <c r="F66" s="90">
        <f t="shared" ca="1" si="12"/>
        <v>187240707.62197113</v>
      </c>
      <c r="G66" s="90">
        <f t="shared" ca="1" si="12"/>
        <v>210771533.45364007</v>
      </c>
      <c r="H66" s="90">
        <f t="shared" ca="1" si="12"/>
        <v>234302359.28530902</v>
      </c>
      <c r="I66" s="90">
        <f t="shared" ca="1" si="12"/>
        <v>257833185.11697796</v>
      </c>
      <c r="J66" s="90">
        <f t="shared" ca="1" si="12"/>
        <v>281364010.9486469</v>
      </c>
      <c r="K66" s="90">
        <f t="shared" ca="1" si="12"/>
        <v>304894836.78031588</v>
      </c>
      <c r="L66">
        <f ca="1">IF('Coal mining 2020'!$A74="MD",INDIRECT("'Coal mining 2020'!"&amp;'Country Selector'!$B$3&amp;ROW($A74))*10^12,0)*'Process Emissions Multipliers'!$B$42</f>
        <v>328425662.61198479</v>
      </c>
      <c r="M66" s="90">
        <f t="shared" ca="1" si="16"/>
        <v>342360341.23596352</v>
      </c>
      <c r="N66" s="90">
        <f t="shared" ca="1" si="13"/>
        <v>356295019.85994226</v>
      </c>
      <c r="O66" s="90">
        <f t="shared" ca="1" si="13"/>
        <v>370229698.48392093</v>
      </c>
      <c r="P66" s="90">
        <f t="shared" ca="1" si="13"/>
        <v>384164377.10789973</v>
      </c>
      <c r="Q66" s="90">
        <f t="shared" ca="1" si="13"/>
        <v>398099055.73187846</v>
      </c>
      <c r="R66" s="90">
        <f t="shared" ca="1" si="13"/>
        <v>412033734.35585713</v>
      </c>
      <c r="S66" s="90">
        <f t="shared" ca="1" si="13"/>
        <v>425968412.97983587</v>
      </c>
      <c r="T66" s="90">
        <f t="shared" ca="1" si="13"/>
        <v>439903091.60381466</v>
      </c>
      <c r="U66" s="90">
        <f t="shared" ca="1" si="13"/>
        <v>453837770.22779334</v>
      </c>
      <c r="V66">
        <f ca="1">IF('Coal mining 2030'!$A74="MD",INDIRECT("'Coal mining 2030'!"&amp;'Country Selector'!$B$3&amp;ROW($A74))*10^12,0)*'Process Emissions Multipliers'!$D$42</f>
        <v>467772448.85177207</v>
      </c>
      <c r="W66" s="90">
        <f t="shared" ca="1" si="14"/>
        <v>491829842.45654523</v>
      </c>
      <c r="X66" s="90">
        <f t="shared" ca="1" si="14"/>
        <v>515887236.06131828</v>
      </c>
      <c r="Y66" s="90">
        <f t="shared" ca="1" si="14"/>
        <v>539944629.66609144</v>
      </c>
      <c r="Z66" s="90">
        <f t="shared" ca="1" si="14"/>
        <v>564002023.27086449</v>
      </c>
      <c r="AA66" s="90">
        <f t="shared" ca="1" si="14"/>
        <v>588059416.87563765</v>
      </c>
      <c r="AB66" s="90">
        <f t="shared" ca="1" si="14"/>
        <v>612116810.48041081</v>
      </c>
      <c r="AC66" s="90">
        <f t="shared" ca="1" si="14"/>
        <v>636174204.08518386</v>
      </c>
      <c r="AD66" s="90">
        <f t="shared" ca="1" si="14"/>
        <v>660231597.6899569</v>
      </c>
      <c r="AE66" s="90">
        <f t="shared" ca="1" si="14"/>
        <v>684288991.29473007</v>
      </c>
      <c r="AF66" s="90">
        <f t="shared" ca="1" si="14"/>
        <v>708346384.89950323</v>
      </c>
      <c r="AG66" s="90">
        <f t="shared" ca="1" si="14"/>
        <v>732403778.50427639</v>
      </c>
      <c r="AH66" s="90">
        <f t="shared" ca="1" si="14"/>
        <v>756461172.10904956</v>
      </c>
      <c r="AI66" s="90">
        <f t="shared" ca="1" si="14"/>
        <v>780518565.7138226</v>
      </c>
      <c r="AJ66" s="90">
        <f t="shared" ca="1" si="14"/>
        <v>804575959.31859577</v>
      </c>
      <c r="AK66" s="90">
        <f t="shared" ca="1" si="14"/>
        <v>828633352.92336881</v>
      </c>
      <c r="AL66" s="90">
        <f t="shared" ca="1" si="14"/>
        <v>852690746.52814186</v>
      </c>
      <c r="AM66" s="90">
        <f t="shared" ca="1" si="11"/>
        <v>876748140.13291514</v>
      </c>
      <c r="AN66" s="90">
        <f t="shared" ca="1" si="11"/>
        <v>900805533.73768818</v>
      </c>
      <c r="AO66" s="90">
        <f t="shared" ca="1" si="11"/>
        <v>924862927.34246111</v>
      </c>
      <c r="AP66">
        <f ca="1">V66*'Process Emissions Multipliers'!$E$42</f>
        <v>948920320.94723439</v>
      </c>
    </row>
    <row r="67" spans="1:42">
      <c r="A67" s="74">
        <v>15</v>
      </c>
      <c r="B67">
        <f ca="1">IF('Coal mining 2010'!$A75="MD",INDIRECT("'Coal mining 2010'!"&amp;'Country Selector'!$B$3&amp;ROW($A75))*10^12,0)</f>
        <v>268358708.78483269</v>
      </c>
      <c r="C67" s="90">
        <f t="shared" ca="1" si="15"/>
        <v>336173120.97389841</v>
      </c>
      <c r="D67" s="90">
        <f t="shared" ca="1" si="12"/>
        <v>403987533.16296411</v>
      </c>
      <c r="E67" s="90">
        <f t="shared" ca="1" si="12"/>
        <v>471801945.3520298</v>
      </c>
      <c r="F67" s="90">
        <f t="shared" ca="1" si="12"/>
        <v>539616357.5410955</v>
      </c>
      <c r="G67" s="90">
        <f t="shared" ca="1" si="12"/>
        <v>607430769.73016119</v>
      </c>
      <c r="H67" s="90">
        <f t="shared" ca="1" si="12"/>
        <v>675245181.91922688</v>
      </c>
      <c r="I67" s="90">
        <f t="shared" ca="1" si="12"/>
        <v>743059594.1082927</v>
      </c>
      <c r="J67" s="90">
        <f t="shared" ca="1" si="12"/>
        <v>810874006.29735839</v>
      </c>
      <c r="K67" s="90">
        <f t="shared" ca="1" si="12"/>
        <v>878688418.48642409</v>
      </c>
      <c r="L67">
        <f ca="1">IF('Coal mining 2020'!$A75="MD",INDIRECT("'Coal mining 2020'!"&amp;'Country Selector'!$B$3&amp;ROW($A75))*10^12,0)*'Process Emissions Multipliers'!$B$42</f>
        <v>946502830.67548978</v>
      </c>
      <c r="M67" s="90">
        <f t="shared" ca="1" si="16"/>
        <v>1201758516.348237</v>
      </c>
      <c r="N67" s="90">
        <f t="shared" ca="1" si="13"/>
        <v>1457014202.0209846</v>
      </c>
      <c r="O67" s="90">
        <f t="shared" ca="1" si="13"/>
        <v>1712269887.693732</v>
      </c>
      <c r="P67" s="90">
        <f t="shared" ca="1" si="13"/>
        <v>1967525573.3664794</v>
      </c>
      <c r="Q67" s="90">
        <f t="shared" ca="1" si="13"/>
        <v>2222781259.0392265</v>
      </c>
      <c r="R67" s="90">
        <f t="shared" ca="1" si="13"/>
        <v>2478036944.7119741</v>
      </c>
      <c r="S67" s="90">
        <f t="shared" ca="1" si="13"/>
        <v>2733292630.3847213</v>
      </c>
      <c r="T67" s="90">
        <f t="shared" ca="1" si="13"/>
        <v>2988548316.0574689</v>
      </c>
      <c r="U67" s="90">
        <f t="shared" ca="1" si="13"/>
        <v>3243804001.730216</v>
      </c>
      <c r="V67">
        <f ca="1">IF('Coal mining 2030'!$A75="MD",INDIRECT("'Coal mining 2030'!"&amp;'Country Selector'!$B$3&amp;ROW($A75))*10^12,0)*'Process Emissions Multipliers'!$D$42</f>
        <v>3499059687.4029636</v>
      </c>
      <c r="W67" s="90">
        <f t="shared" ca="1" si="14"/>
        <v>3679015254.1599998</v>
      </c>
      <c r="X67" s="90">
        <f t="shared" ca="1" si="14"/>
        <v>3858970820.9170365</v>
      </c>
      <c r="Y67" s="90">
        <f t="shared" ca="1" si="14"/>
        <v>4038926387.6740732</v>
      </c>
      <c r="Z67" s="90">
        <f t="shared" ca="1" si="14"/>
        <v>4218881954.4311094</v>
      </c>
      <c r="AA67" s="90">
        <f t="shared" ca="1" si="14"/>
        <v>4398837521.1881456</v>
      </c>
      <c r="AB67" s="90">
        <f t="shared" ca="1" si="14"/>
        <v>4578793087.9451828</v>
      </c>
      <c r="AC67" s="90">
        <f t="shared" ca="1" si="14"/>
        <v>4758748654.702219</v>
      </c>
      <c r="AD67" s="90">
        <f t="shared" ca="1" si="14"/>
        <v>4938704221.4592552</v>
      </c>
      <c r="AE67" s="90">
        <f t="shared" ca="1" si="14"/>
        <v>5118659788.2162914</v>
      </c>
      <c r="AF67" s="90">
        <f t="shared" ca="1" si="14"/>
        <v>5298615354.9733276</v>
      </c>
      <c r="AG67" s="90">
        <f t="shared" ca="1" si="14"/>
        <v>5478570921.7303648</v>
      </c>
      <c r="AH67" s="90">
        <f t="shared" ca="1" si="14"/>
        <v>5658526488.487401</v>
      </c>
      <c r="AI67" s="90">
        <f t="shared" ca="1" si="14"/>
        <v>5838482055.2444382</v>
      </c>
      <c r="AJ67" s="90">
        <f t="shared" ca="1" si="14"/>
        <v>6018437622.0014734</v>
      </c>
      <c r="AK67" s="90">
        <f t="shared" ca="1" si="14"/>
        <v>6198393188.7585106</v>
      </c>
      <c r="AL67" s="90">
        <f t="shared" ca="1" si="14"/>
        <v>6378348755.5155468</v>
      </c>
      <c r="AM67" s="90">
        <f t="shared" ca="1" si="11"/>
        <v>6558304322.272583</v>
      </c>
      <c r="AN67" s="90">
        <f t="shared" ca="1" si="11"/>
        <v>6738259889.0296202</v>
      </c>
      <c r="AO67" s="90">
        <f t="shared" ca="1" si="11"/>
        <v>6918215455.7866554</v>
      </c>
      <c r="AP67">
        <f ca="1">V67*'Process Emissions Multipliers'!$E$42</f>
        <v>7098171022.5436926</v>
      </c>
    </row>
    <row r="68" spans="1:42">
      <c r="A68" s="74">
        <v>16</v>
      </c>
      <c r="B68">
        <f ca="1">IF('Coal mining 2010'!$A76="MD",INDIRECT("'Coal mining 2010'!"&amp;'Country Selector'!$B$3&amp;ROW($A76))*10^12,0)</f>
        <v>26043226114.937256</v>
      </c>
      <c r="C68" s="90">
        <f t="shared" ca="1" si="15"/>
        <v>32794176774.882381</v>
      </c>
      <c r="D68" s="90">
        <f t="shared" ca="1" si="12"/>
        <v>39545127434.827507</v>
      </c>
      <c r="E68" s="90">
        <f t="shared" ca="1" si="12"/>
        <v>46296078094.772629</v>
      </c>
      <c r="F68" s="90">
        <f t="shared" ca="1" si="12"/>
        <v>53047028754.717758</v>
      </c>
      <c r="G68" s="90">
        <f t="shared" ca="1" si="12"/>
        <v>59797979414.66288</v>
      </c>
      <c r="H68" s="90">
        <f t="shared" ca="1" si="12"/>
        <v>66548930074.608002</v>
      </c>
      <c r="I68" s="90">
        <f t="shared" ca="1" si="12"/>
        <v>73299880734.553116</v>
      </c>
      <c r="J68" s="90">
        <f t="shared" ca="1" si="12"/>
        <v>80050831394.49826</v>
      </c>
      <c r="K68" s="90">
        <f t="shared" ca="1" si="12"/>
        <v>86801782054.44339</v>
      </c>
      <c r="L68">
        <f ca="1">IF('Coal mining 2020'!$A76="MD",INDIRECT("'Coal mining 2020'!"&amp;'Country Selector'!$B$3&amp;ROW($A76))*10^12,0)*'Process Emissions Multipliers'!$B$42</f>
        <v>93552732714.388504</v>
      </c>
      <c r="M68" s="90">
        <f t="shared" ca="1" si="16"/>
        <v>97065098099.018433</v>
      </c>
      <c r="N68" s="90">
        <f t="shared" ca="1" si="13"/>
        <v>100577463483.64833</v>
      </c>
      <c r="O68" s="90">
        <f t="shared" ca="1" si="13"/>
        <v>104089828868.27823</v>
      </c>
      <c r="P68" s="90">
        <f t="shared" ca="1" si="13"/>
        <v>107602194252.90816</v>
      </c>
      <c r="Q68" s="90">
        <f t="shared" ca="1" si="13"/>
        <v>111114559637.53809</v>
      </c>
      <c r="R68" s="90">
        <f t="shared" ca="1" si="13"/>
        <v>114626925022.16798</v>
      </c>
      <c r="S68" s="90">
        <f t="shared" ca="1" si="13"/>
        <v>118139290406.79791</v>
      </c>
      <c r="T68" s="90">
        <f t="shared" ca="1" si="13"/>
        <v>121651655791.42781</v>
      </c>
      <c r="U68" s="90">
        <f t="shared" ca="1" si="13"/>
        <v>125164021176.05771</v>
      </c>
      <c r="V68">
        <f ca="1">IF('Coal mining 2030'!$A76="MD",INDIRECT("'Coal mining 2030'!"&amp;'Country Selector'!$B$3&amp;ROW($A76))*10^12,0)*'Process Emissions Multipliers'!$D$42</f>
        <v>128676386560.68764</v>
      </c>
      <c r="W68" s="90">
        <f t="shared" ca="1" si="14"/>
        <v>135294173663.64575</v>
      </c>
      <c r="X68" s="90">
        <f t="shared" ca="1" si="14"/>
        <v>141911960766.60388</v>
      </c>
      <c r="Y68" s="90">
        <f t="shared" ca="1" si="14"/>
        <v>148529747869.56204</v>
      </c>
      <c r="Z68" s="90">
        <f t="shared" ca="1" si="14"/>
        <v>155147534972.52017</v>
      </c>
      <c r="AA68" s="90">
        <f t="shared" ca="1" si="14"/>
        <v>161765322075.47827</v>
      </c>
      <c r="AB68" s="90">
        <f t="shared" ca="1" si="14"/>
        <v>168383109178.43646</v>
      </c>
      <c r="AC68" s="90">
        <f t="shared" ca="1" si="14"/>
        <v>175000896281.39456</v>
      </c>
      <c r="AD68" s="90">
        <f t="shared" ca="1" si="14"/>
        <v>181618683384.35272</v>
      </c>
      <c r="AE68" s="90">
        <f t="shared" ca="1" si="14"/>
        <v>188236470487.31085</v>
      </c>
      <c r="AF68" s="90">
        <f t="shared" ca="1" si="14"/>
        <v>194854257590.26898</v>
      </c>
      <c r="AG68" s="90">
        <f t="shared" ca="1" si="14"/>
        <v>201472044693.22711</v>
      </c>
      <c r="AH68" s="90">
        <f t="shared" ca="1" si="14"/>
        <v>208089831796.18524</v>
      </c>
      <c r="AI68" s="90">
        <f t="shared" ca="1" si="14"/>
        <v>214707618899.14337</v>
      </c>
      <c r="AJ68" s="90">
        <f t="shared" ca="1" si="14"/>
        <v>221325406002.1015</v>
      </c>
      <c r="AK68" s="90">
        <f t="shared" ca="1" si="14"/>
        <v>227943193105.05966</v>
      </c>
      <c r="AL68" s="90">
        <f t="shared" ca="1" si="14"/>
        <v>234560980208.01776</v>
      </c>
      <c r="AM68" s="90">
        <f t="shared" ca="1" si="11"/>
        <v>241178767310.97589</v>
      </c>
      <c r="AN68" s="90">
        <f t="shared" ca="1" si="11"/>
        <v>247796554413.93405</v>
      </c>
      <c r="AO68" s="90">
        <f t="shared" ca="1" si="11"/>
        <v>254414341516.89221</v>
      </c>
      <c r="AP68">
        <f ca="1">V68*'Process Emissions Multipliers'!$E$42</f>
        <v>261032128619.85031</v>
      </c>
    </row>
    <row r="69" spans="1:42">
      <c r="A69" s="74">
        <v>17</v>
      </c>
      <c r="B69">
        <f ca="1">IF('Coal mining 2010'!$A77="MD",INDIRECT("'Coal mining 2010'!"&amp;'Country Selector'!$B$3&amp;ROW($A77))*10^12,0)</f>
        <v>1206287377.5053885</v>
      </c>
      <c r="C69" s="90">
        <f t="shared" ca="1" si="15"/>
        <v>1511116946.134109</v>
      </c>
      <c r="D69" s="90">
        <f t="shared" ca="1" si="12"/>
        <v>1815946514.7628293</v>
      </c>
      <c r="E69" s="90">
        <f t="shared" ca="1" si="12"/>
        <v>2120776083.3915498</v>
      </c>
      <c r="F69" s="90">
        <f t="shared" ca="1" si="12"/>
        <v>2425605652.0202703</v>
      </c>
      <c r="G69" s="90">
        <f t="shared" ca="1" si="12"/>
        <v>2730435220.6489906</v>
      </c>
      <c r="H69" s="90">
        <f t="shared" ca="1" si="12"/>
        <v>3035264789.2777109</v>
      </c>
      <c r="I69" s="90">
        <f t="shared" ca="1" si="12"/>
        <v>3340094357.9064312</v>
      </c>
      <c r="J69" s="90">
        <f t="shared" ca="1" si="12"/>
        <v>3644923926.5351515</v>
      </c>
      <c r="K69" s="90">
        <f t="shared" ca="1" si="12"/>
        <v>3949753495.1638718</v>
      </c>
      <c r="L69">
        <f ca="1">IF('Coal mining 2020'!$A77="MD",INDIRECT("'Coal mining 2020'!"&amp;'Country Selector'!$B$3&amp;ROW($A77))*10^12,0)*'Process Emissions Multipliers'!$B$42</f>
        <v>4254583063.7925925</v>
      </c>
      <c r="M69" s="90">
        <f t="shared" ca="1" si="16"/>
        <v>4638932965.5842781</v>
      </c>
      <c r="N69" s="90">
        <f t="shared" ca="1" si="13"/>
        <v>5023282867.3759632</v>
      </c>
      <c r="O69" s="90">
        <f t="shared" ca="1" si="13"/>
        <v>5407632769.1676483</v>
      </c>
      <c r="P69" s="90">
        <f t="shared" ca="1" si="13"/>
        <v>5791982670.9593344</v>
      </c>
      <c r="Q69" s="90">
        <f t="shared" ca="1" si="13"/>
        <v>6176332572.7510195</v>
      </c>
      <c r="R69" s="90">
        <f t="shared" ca="1" si="13"/>
        <v>6560682474.5427055</v>
      </c>
      <c r="S69" s="90">
        <f t="shared" ca="1" si="13"/>
        <v>6945032376.3343906</v>
      </c>
      <c r="T69" s="90">
        <f t="shared" ca="1" si="13"/>
        <v>7329382278.1260757</v>
      </c>
      <c r="U69" s="90">
        <f t="shared" ca="1" si="13"/>
        <v>7713732179.9177618</v>
      </c>
      <c r="V69">
        <f ca="1">IF('Coal mining 2030'!$A77="MD",INDIRECT("'Coal mining 2030'!"&amp;'Country Selector'!$B$3&amp;ROW($A77))*10^12,0)*'Process Emissions Multipliers'!$D$42</f>
        <v>8098082081.7094469</v>
      </c>
      <c r="W69" s="90">
        <f t="shared" ca="1" si="14"/>
        <v>8514563959.9424658</v>
      </c>
      <c r="X69" s="90">
        <f t="shared" ca="1" si="14"/>
        <v>8931045838.1754837</v>
      </c>
      <c r="Y69" s="90">
        <f t="shared" ca="1" si="14"/>
        <v>9347527716.4085026</v>
      </c>
      <c r="Z69" s="90">
        <f t="shared" ca="1" si="14"/>
        <v>9764009594.6415215</v>
      </c>
      <c r="AA69" s="90">
        <f t="shared" ca="1" si="14"/>
        <v>10180491472.87454</v>
      </c>
      <c r="AB69" s="90">
        <f t="shared" ca="1" si="14"/>
        <v>10596973351.107557</v>
      </c>
      <c r="AC69" s="90">
        <f t="shared" ca="1" si="14"/>
        <v>11013455229.340576</v>
      </c>
      <c r="AD69" s="90">
        <f t="shared" ca="1" si="14"/>
        <v>11429937107.573595</v>
      </c>
      <c r="AE69" s="90">
        <f t="shared" ca="1" si="14"/>
        <v>11846418985.806614</v>
      </c>
      <c r="AF69" s="90">
        <f t="shared" ca="1" si="14"/>
        <v>12262900864.039633</v>
      </c>
      <c r="AG69" s="90">
        <f t="shared" ca="1" si="14"/>
        <v>12679382742.27265</v>
      </c>
      <c r="AH69" s="90">
        <f t="shared" ca="1" si="14"/>
        <v>13095864620.505669</v>
      </c>
      <c r="AI69" s="90">
        <f t="shared" ca="1" si="14"/>
        <v>13512346498.738688</v>
      </c>
      <c r="AJ69" s="90">
        <f t="shared" ca="1" si="14"/>
        <v>13928828376.971708</v>
      </c>
      <c r="AK69" s="90">
        <f t="shared" ca="1" si="14"/>
        <v>14345310255.204725</v>
      </c>
      <c r="AL69" s="90">
        <f t="shared" ca="1" si="14"/>
        <v>14761792133.437744</v>
      </c>
      <c r="AM69" s="90">
        <f t="shared" ca="1" si="11"/>
        <v>15178274011.670763</v>
      </c>
      <c r="AN69" s="90">
        <f t="shared" ca="1" si="11"/>
        <v>15594755889.903782</v>
      </c>
      <c r="AO69" s="90">
        <f t="shared" ca="1" si="11"/>
        <v>16011237768.136799</v>
      </c>
      <c r="AP69">
        <f ca="1">V69*'Process Emissions Multipliers'!$E$42</f>
        <v>16427719646.369818</v>
      </c>
    </row>
    <row r="70" spans="1:42">
      <c r="A70" s="74">
        <v>18</v>
      </c>
      <c r="B70">
        <f ca="1">IF('Coal mining 2010'!$A78="MD",INDIRECT("'Coal mining 2010'!"&amp;'Country Selector'!$B$3&amp;ROW($A78))*10^12,0)</f>
        <v>8556892655.5046329</v>
      </c>
      <c r="C70" s="90">
        <f t="shared" ca="1" si="15"/>
        <v>10576112154.724609</v>
      </c>
      <c r="D70" s="90">
        <f t="shared" ca="1" si="12"/>
        <v>12595331653.944588</v>
      </c>
      <c r="E70" s="90">
        <f t="shared" ca="1" si="12"/>
        <v>14614551153.164562</v>
      </c>
      <c r="F70" s="90">
        <f t="shared" ca="1" si="12"/>
        <v>16633770652.384541</v>
      </c>
      <c r="G70" s="90">
        <f t="shared" ca="1" si="12"/>
        <v>18652990151.604515</v>
      </c>
      <c r="H70" s="90">
        <f t="shared" ca="1" si="12"/>
        <v>20672209650.824493</v>
      </c>
      <c r="I70" s="90">
        <f t="shared" ca="1" si="12"/>
        <v>22691429150.044468</v>
      </c>
      <c r="J70" s="90">
        <f t="shared" ca="1" si="12"/>
        <v>24710648649.264446</v>
      </c>
      <c r="K70" s="90">
        <f t="shared" ca="1" si="12"/>
        <v>26729868148.484425</v>
      </c>
      <c r="L70">
        <f ca="1">IF('Coal mining 2020'!$A78="MD",INDIRECT("'Coal mining 2020'!"&amp;'Country Selector'!$B$3&amp;ROW($A78))*10^12,0)*'Process Emissions Multipliers'!$B$42</f>
        <v>28749087647.704399</v>
      </c>
      <c r="M70" s="90">
        <f t="shared" ca="1" si="16"/>
        <v>29968874475.309956</v>
      </c>
      <c r="N70" s="90">
        <f t="shared" ca="1" si="13"/>
        <v>31188661302.915512</v>
      </c>
      <c r="O70" s="90">
        <f t="shared" ca="1" si="13"/>
        <v>32408448130.521065</v>
      </c>
      <c r="P70" s="90">
        <f t="shared" ca="1" si="13"/>
        <v>33628234958.126621</v>
      </c>
      <c r="Q70" s="90">
        <f t="shared" ca="1" si="13"/>
        <v>34848021785.732178</v>
      </c>
      <c r="R70" s="90">
        <f t="shared" ca="1" si="13"/>
        <v>36067808613.337738</v>
      </c>
      <c r="S70" s="90">
        <f t="shared" ca="1" si="13"/>
        <v>37287595440.943291</v>
      </c>
      <c r="T70" s="90">
        <f t="shared" ca="1" si="13"/>
        <v>38507382268.548843</v>
      </c>
      <c r="U70" s="90">
        <f t="shared" ca="1" si="13"/>
        <v>39727169096.154396</v>
      </c>
      <c r="V70">
        <f ca="1">IF('Coal mining 2030'!$A78="MD",INDIRECT("'Coal mining 2030'!"&amp;'Country Selector'!$B$3&amp;ROW($A78))*10^12,0)*'Process Emissions Multipliers'!$D$42</f>
        <v>40946955923.759956</v>
      </c>
      <c r="W70" s="90">
        <f t="shared" ca="1" si="14"/>
        <v>43052845310.775444</v>
      </c>
      <c r="X70" s="90">
        <f t="shared" ca="1" si="14"/>
        <v>45158734697.790916</v>
      </c>
      <c r="Y70" s="90">
        <f t="shared" ca="1" si="14"/>
        <v>47264624084.806412</v>
      </c>
      <c r="Z70" s="90">
        <f t="shared" ca="1" si="14"/>
        <v>49370513471.821884</v>
      </c>
      <c r="AA70" s="90">
        <f t="shared" ca="1" si="14"/>
        <v>51476402858.837372</v>
      </c>
      <c r="AB70" s="90">
        <f t="shared" ca="1" si="14"/>
        <v>53582292245.852852</v>
      </c>
      <c r="AC70" s="90">
        <f t="shared" ca="1" si="14"/>
        <v>55688181632.86834</v>
      </c>
      <c r="AD70" s="90">
        <f t="shared" ca="1" si="14"/>
        <v>57794071019.88382</v>
      </c>
      <c r="AE70" s="90">
        <f t="shared" ca="1" si="14"/>
        <v>59899960406.899292</v>
      </c>
      <c r="AF70" s="90">
        <f t="shared" ca="1" si="14"/>
        <v>62005849793.91478</v>
      </c>
      <c r="AG70" s="90">
        <f t="shared" ca="1" si="14"/>
        <v>64111739180.930267</v>
      </c>
      <c r="AH70" s="90">
        <f t="shared" ca="1" si="14"/>
        <v>66217628567.945747</v>
      </c>
      <c r="AI70" s="90">
        <f t="shared" ca="1" si="14"/>
        <v>68323517954.961235</v>
      </c>
      <c r="AJ70" s="90">
        <f t="shared" ca="1" si="14"/>
        <v>70429407341.976715</v>
      </c>
      <c r="AK70" s="90">
        <f t="shared" ca="1" si="14"/>
        <v>72535296728.992203</v>
      </c>
      <c r="AL70" s="90">
        <f t="shared" ca="1" si="14"/>
        <v>74641186116.00769</v>
      </c>
      <c r="AM70" s="90">
        <f t="shared" ca="1" si="11"/>
        <v>76747075503.023163</v>
      </c>
      <c r="AN70" s="90">
        <f t="shared" ca="1" si="11"/>
        <v>78852964890.038635</v>
      </c>
      <c r="AO70" s="90">
        <f t="shared" ca="1" si="11"/>
        <v>80958854277.054123</v>
      </c>
      <c r="AP70">
        <f ca="1">V70*'Process Emissions Multipliers'!$E$42</f>
        <v>83064743664.069611</v>
      </c>
    </row>
    <row r="71" spans="1:42">
      <c r="A71" s="74">
        <v>19</v>
      </c>
      <c r="B71">
        <f ca="1">IF('Coal mining 2010'!$A79="MD",INDIRECT("'Coal mining 2010'!"&amp;'Country Selector'!$B$3&amp;ROW($A79))*10^12,0)</f>
        <v>5401633540.0997038</v>
      </c>
      <c r="C71" s="90">
        <f t="shared" ca="1" si="15"/>
        <v>6917650348.7497778</v>
      </c>
      <c r="D71" s="90">
        <f t="shared" ca="1" si="12"/>
        <v>8433667157.3998528</v>
      </c>
      <c r="E71" s="90">
        <f t="shared" ca="1" si="12"/>
        <v>9949683966.0499268</v>
      </c>
      <c r="F71" s="90">
        <f t="shared" ca="1" si="12"/>
        <v>11465700774.700001</v>
      </c>
      <c r="G71" s="90">
        <f t="shared" ca="1" si="12"/>
        <v>12981717583.350075</v>
      </c>
      <c r="H71" s="90">
        <f t="shared" ca="1" si="12"/>
        <v>14497734392.000149</v>
      </c>
      <c r="I71" s="90">
        <f t="shared" ca="1" si="12"/>
        <v>16013751200.650223</v>
      </c>
      <c r="J71" s="90">
        <f t="shared" ca="1" si="12"/>
        <v>17529768009.300297</v>
      </c>
      <c r="K71" s="90">
        <f t="shared" ca="1" si="12"/>
        <v>19045784817.950371</v>
      </c>
      <c r="L71">
        <f ca="1">IF('Coal mining 2020'!$A79="MD",INDIRECT("'Coal mining 2020'!"&amp;'Country Selector'!$B$3&amp;ROW($A79))*10^12,0)*'Process Emissions Multipliers'!$B$42</f>
        <v>20561801626.600445</v>
      </c>
      <c r="M71" s="90">
        <f t="shared" ca="1" si="16"/>
        <v>21219115646.881649</v>
      </c>
      <c r="N71" s="90">
        <f t="shared" ca="1" si="13"/>
        <v>21876429667.162853</v>
      </c>
      <c r="O71" s="90">
        <f t="shared" ca="1" si="13"/>
        <v>22533743687.444057</v>
      </c>
      <c r="P71" s="90">
        <f t="shared" ca="1" si="13"/>
        <v>23191057707.725258</v>
      </c>
      <c r="Q71" s="90">
        <f t="shared" ca="1" si="13"/>
        <v>23848371728.006462</v>
      </c>
      <c r="R71" s="90">
        <f t="shared" ca="1" si="13"/>
        <v>24505685748.28767</v>
      </c>
      <c r="S71" s="90">
        <f t="shared" ca="1" si="13"/>
        <v>25162999768.568871</v>
      </c>
      <c r="T71" s="90">
        <f t="shared" ca="1" si="13"/>
        <v>25820313788.850075</v>
      </c>
      <c r="U71" s="90">
        <f t="shared" ca="1" si="13"/>
        <v>26477627809.131279</v>
      </c>
      <c r="V71">
        <f ca="1">IF('Coal mining 2030'!$A79="MD",INDIRECT("'Coal mining 2030'!"&amp;'Country Selector'!$B$3&amp;ROW($A79))*10^12,0)*'Process Emissions Multipliers'!$D$42</f>
        <v>27134941829.412483</v>
      </c>
      <c r="W71" s="90">
        <f t="shared" ca="1" si="14"/>
        <v>28530483566.928658</v>
      </c>
      <c r="X71" s="90">
        <f t="shared" ca="1" si="14"/>
        <v>29926025304.444832</v>
      </c>
      <c r="Y71" s="90">
        <f t="shared" ca="1" si="14"/>
        <v>31321567041.96101</v>
      </c>
      <c r="Z71" s="90">
        <f t="shared" ca="1" si="14"/>
        <v>32717108779.477188</v>
      </c>
      <c r="AA71" s="90">
        <f t="shared" ca="1" si="14"/>
        <v>34112650516.993362</v>
      </c>
      <c r="AB71" s="90">
        <f t="shared" ca="1" si="14"/>
        <v>35508192254.509537</v>
      </c>
      <c r="AC71" s="90">
        <f t="shared" ca="1" si="14"/>
        <v>36903733992.025711</v>
      </c>
      <c r="AD71" s="90">
        <f t="shared" ca="1" si="14"/>
        <v>38299275729.541893</v>
      </c>
      <c r="AE71" s="90">
        <f t="shared" ca="1" si="14"/>
        <v>39694817467.058067</v>
      </c>
      <c r="AF71" s="90">
        <f t="shared" ca="1" si="14"/>
        <v>41090359204.574242</v>
      </c>
      <c r="AG71" s="90">
        <f t="shared" ca="1" si="14"/>
        <v>42485900942.090416</v>
      </c>
      <c r="AH71" s="90">
        <f t="shared" ca="1" si="14"/>
        <v>43881442679.606598</v>
      </c>
      <c r="AI71" s="90">
        <f t="shared" ca="1" si="14"/>
        <v>45276984417.122772</v>
      </c>
      <c r="AJ71" s="90">
        <f t="shared" ca="1" si="14"/>
        <v>46672526154.638947</v>
      </c>
      <c r="AK71" s="90">
        <f t="shared" ca="1" si="14"/>
        <v>48068067892.155121</v>
      </c>
      <c r="AL71" s="90">
        <f t="shared" ca="1" si="14"/>
        <v>49463609629.671303</v>
      </c>
      <c r="AM71" s="90">
        <f t="shared" ca="1" si="11"/>
        <v>50859151367.187469</v>
      </c>
      <c r="AN71" s="90">
        <f t="shared" ca="1" si="11"/>
        <v>52254693104.703651</v>
      </c>
      <c r="AO71" s="90">
        <f t="shared" ca="1" si="11"/>
        <v>53650234842.219826</v>
      </c>
      <c r="AP71">
        <f ca="1">V71*'Process Emissions Multipliers'!$E$42</f>
        <v>55045776579.736</v>
      </c>
    </row>
    <row r="72" spans="1:42">
      <c r="A72" s="74">
        <v>20</v>
      </c>
      <c r="B72">
        <f ca="1">IF('Coal mining 2010'!$A80="MD",INDIRECT("'Coal mining 2010'!"&amp;'Country Selector'!$B$3&amp;ROW($A80))*10^12,0)</f>
        <v>24960463901.302353</v>
      </c>
      <c r="C72" s="90">
        <f t="shared" ca="1" si="15"/>
        <v>31267988613.650482</v>
      </c>
      <c r="D72" s="90">
        <f t="shared" ca="1" si="12"/>
        <v>37575513325.998611</v>
      </c>
      <c r="E72" s="90">
        <f t="shared" ca="1" si="12"/>
        <v>43883038038.346733</v>
      </c>
      <c r="F72" s="90">
        <f t="shared" ca="1" si="12"/>
        <v>50190562750.694862</v>
      </c>
      <c r="G72" s="90">
        <f t="shared" ca="1" si="12"/>
        <v>56498087463.042992</v>
      </c>
      <c r="H72" s="90">
        <f t="shared" ca="1" si="12"/>
        <v>62805612175.391121</v>
      </c>
      <c r="I72" s="90">
        <f t="shared" ca="1" si="12"/>
        <v>69113136887.739243</v>
      </c>
      <c r="J72" s="90">
        <f t="shared" ca="1" si="12"/>
        <v>75420661600.087372</v>
      </c>
      <c r="K72" s="90">
        <f t="shared" ca="1" si="12"/>
        <v>81728186312.435501</v>
      </c>
      <c r="L72">
        <f ca="1">IF('Coal mining 2020'!$A80="MD",INDIRECT("'Coal mining 2020'!"&amp;'Country Selector'!$B$3&amp;ROW($A80))*10^12,0)*'Process Emissions Multipliers'!$B$42</f>
        <v>88035711024.78363</v>
      </c>
      <c r="M72" s="90">
        <f t="shared" ca="1" si="16"/>
        <v>91770953060.385788</v>
      </c>
      <c r="N72" s="90">
        <f t="shared" ca="1" si="13"/>
        <v>95506195095.987946</v>
      </c>
      <c r="O72" s="90">
        <f t="shared" ca="1" si="13"/>
        <v>99241437131.590088</v>
      </c>
      <c r="P72" s="90">
        <f t="shared" ca="1" si="13"/>
        <v>102976679167.19226</v>
      </c>
      <c r="Q72" s="90">
        <f t="shared" ca="1" si="13"/>
        <v>106711921202.79442</v>
      </c>
      <c r="R72" s="90">
        <f t="shared" ca="1" si="13"/>
        <v>110447163238.39658</v>
      </c>
      <c r="S72" s="90">
        <f t="shared" ca="1" si="13"/>
        <v>114182405273.99872</v>
      </c>
      <c r="T72" s="90">
        <f t="shared" ca="1" si="13"/>
        <v>117917647309.60088</v>
      </c>
      <c r="U72" s="90">
        <f t="shared" ca="1" si="13"/>
        <v>121652889345.20305</v>
      </c>
      <c r="V72">
        <f ca="1">IF('Coal mining 2030'!$A80="MD",INDIRECT("'Coal mining 2030'!"&amp;'Country Selector'!$B$3&amp;ROW($A80))*10^12,0)*'Process Emissions Multipliers'!$D$42</f>
        <v>125388131380.80519</v>
      </c>
      <c r="W72" s="90">
        <f t="shared" ca="1" si="14"/>
        <v>131836804528.18611</v>
      </c>
      <c r="X72" s="90">
        <f t="shared" ca="1" si="14"/>
        <v>138285477675.56702</v>
      </c>
      <c r="Y72" s="90">
        <f t="shared" ca="1" si="14"/>
        <v>144734150822.94794</v>
      </c>
      <c r="Z72" s="90">
        <f t="shared" ca="1" si="14"/>
        <v>151182823970.32886</v>
      </c>
      <c r="AA72" s="90">
        <f t="shared" ca="1" si="14"/>
        <v>157631497117.70975</v>
      </c>
      <c r="AB72" s="90">
        <f t="shared" ca="1" si="14"/>
        <v>164080170265.09067</v>
      </c>
      <c r="AC72" s="90">
        <f t="shared" ca="1" si="14"/>
        <v>170528843412.47159</v>
      </c>
      <c r="AD72" s="90">
        <f t="shared" ca="1" si="14"/>
        <v>176977516559.85251</v>
      </c>
      <c r="AE72" s="90">
        <f t="shared" ca="1" si="14"/>
        <v>183426189707.2334</v>
      </c>
      <c r="AF72" s="90">
        <f t="shared" ca="1" si="14"/>
        <v>189874862854.61432</v>
      </c>
      <c r="AG72" s="90">
        <f t="shared" ca="1" si="14"/>
        <v>196323536001.99524</v>
      </c>
      <c r="AH72" s="90">
        <f t="shared" ca="1" si="14"/>
        <v>202772209149.37616</v>
      </c>
      <c r="AI72" s="90">
        <f t="shared" ca="1" si="14"/>
        <v>209220882296.75708</v>
      </c>
      <c r="AJ72" s="90">
        <f t="shared" ca="1" si="14"/>
        <v>215669555444.138</v>
      </c>
      <c r="AK72" s="90">
        <f t="shared" ca="1" si="14"/>
        <v>222118228591.51889</v>
      </c>
      <c r="AL72" s="90">
        <f t="shared" ca="1" si="14"/>
        <v>228566901738.89981</v>
      </c>
      <c r="AM72" s="90">
        <f t="shared" ca="1" si="11"/>
        <v>235015574886.28073</v>
      </c>
      <c r="AN72" s="90">
        <f t="shared" ca="1" si="11"/>
        <v>241464248033.66162</v>
      </c>
      <c r="AO72" s="90">
        <f t="shared" ca="1" si="11"/>
        <v>247912921181.04254</v>
      </c>
      <c r="AP72">
        <f ca="1">V72*'Process Emissions Multipliers'!$E$42</f>
        <v>254361594328.42346</v>
      </c>
    </row>
    <row r="73" spans="1:42">
      <c r="A73" s="74">
        <v>21</v>
      </c>
      <c r="B73">
        <f ca="1">IF('Coal mining 2010'!$A81="MD",INDIRECT("'Coal mining 2010'!"&amp;'Country Selector'!$B$3&amp;ROW($A81))*10^12,0)</f>
        <v>38948206.07208693</v>
      </c>
      <c r="C73" s="90">
        <f t="shared" ca="1" si="15"/>
        <v>48790441.908399299</v>
      </c>
      <c r="D73" s="90">
        <f t="shared" ca="1" si="12"/>
        <v>58632677.744711667</v>
      </c>
      <c r="E73" s="90">
        <f t="shared" ca="1" si="12"/>
        <v>68474913.581024051</v>
      </c>
      <c r="F73" s="90">
        <f t="shared" ca="1" si="12"/>
        <v>78317149.417336404</v>
      </c>
      <c r="G73" s="90">
        <f t="shared" ca="1" si="12"/>
        <v>88159385.253648788</v>
      </c>
      <c r="H73" s="90">
        <f t="shared" ca="1" si="12"/>
        <v>98001621.089961156</v>
      </c>
      <c r="I73" s="90">
        <f t="shared" ca="1" si="12"/>
        <v>107843856.92627352</v>
      </c>
      <c r="J73" s="90">
        <f t="shared" ca="1" si="12"/>
        <v>117686092.76258589</v>
      </c>
      <c r="K73" s="90">
        <f t="shared" ca="1" si="12"/>
        <v>127528328.59889829</v>
      </c>
      <c r="L73">
        <f ca="1">IF('Coal mining 2020'!$A81="MD",INDIRECT("'Coal mining 2020'!"&amp;'Country Selector'!$B$3&amp;ROW($A81))*10^12,0)*'Process Emissions Multipliers'!$B$42</f>
        <v>137370564.43521065</v>
      </c>
      <c r="M73" s="90">
        <f t="shared" ca="1" si="16"/>
        <v>333214081.93424511</v>
      </c>
      <c r="N73" s="90">
        <f t="shared" ca="1" si="13"/>
        <v>529057599.43327951</v>
      </c>
      <c r="O73" s="90">
        <f t="shared" ca="1" si="13"/>
        <v>724901116.93231392</v>
      </c>
      <c r="P73" s="90">
        <f t="shared" ca="1" si="13"/>
        <v>920744634.43134832</v>
      </c>
      <c r="Q73" s="90">
        <f t="shared" ca="1" si="13"/>
        <v>1116588151.9303827</v>
      </c>
      <c r="R73" s="90">
        <f t="shared" ca="1" si="13"/>
        <v>1312431669.4294174</v>
      </c>
      <c r="S73" s="90">
        <f t="shared" ca="1" si="13"/>
        <v>1508275186.9284518</v>
      </c>
      <c r="T73" s="90">
        <f t="shared" ca="1" si="13"/>
        <v>1704118704.4274859</v>
      </c>
      <c r="U73" s="90">
        <f t="shared" ca="1" si="13"/>
        <v>1899962221.9265203</v>
      </c>
      <c r="V73">
        <f ca="1">IF('Coal mining 2030'!$A81="MD",INDIRECT("'Coal mining 2030'!"&amp;'Country Selector'!$B$3&amp;ROW($A81))*10^12,0)*'Process Emissions Multipliers'!$D$42</f>
        <v>2095805739.425555</v>
      </c>
      <c r="W73" s="90">
        <f t="shared" ca="1" si="14"/>
        <v>2203592385.9376931</v>
      </c>
      <c r="X73" s="90">
        <f t="shared" ca="1" si="14"/>
        <v>2311379032.449831</v>
      </c>
      <c r="Y73" s="90">
        <f t="shared" ca="1" si="14"/>
        <v>2419165678.9619694</v>
      </c>
      <c r="Z73" s="90">
        <f t="shared" ca="1" si="14"/>
        <v>2526952325.4741073</v>
      </c>
      <c r="AA73" s="90">
        <f t="shared" ca="1" si="14"/>
        <v>2634738971.9862452</v>
      </c>
      <c r="AB73" s="90">
        <f t="shared" ca="1" si="14"/>
        <v>2742525618.4983835</v>
      </c>
      <c r="AC73" s="90">
        <f t="shared" ca="1" si="14"/>
        <v>2850312265.0105214</v>
      </c>
      <c r="AD73" s="90">
        <f t="shared" ca="1" si="14"/>
        <v>2958098911.5226593</v>
      </c>
      <c r="AE73" s="90">
        <f t="shared" ca="1" si="14"/>
        <v>3065885558.0347977</v>
      </c>
      <c r="AF73" s="90">
        <f t="shared" ca="1" si="14"/>
        <v>3173672204.546936</v>
      </c>
      <c r="AG73" s="90">
        <f t="shared" ca="1" si="14"/>
        <v>3281458851.0590734</v>
      </c>
      <c r="AH73" s="90">
        <f t="shared" ca="1" si="14"/>
        <v>3389245497.5712118</v>
      </c>
      <c r="AI73" s="90">
        <f t="shared" ca="1" si="14"/>
        <v>3497032144.0833502</v>
      </c>
      <c r="AJ73" s="90">
        <f t="shared" ca="1" si="14"/>
        <v>3604818790.5954876</v>
      </c>
      <c r="AK73" s="90">
        <f t="shared" ca="1" si="14"/>
        <v>3712605437.1076255</v>
      </c>
      <c r="AL73" s="90">
        <f t="shared" ca="1" si="14"/>
        <v>3820392083.6197639</v>
      </c>
      <c r="AM73" s="90">
        <f t="shared" ca="1" si="11"/>
        <v>3928178730.1319017</v>
      </c>
      <c r="AN73" s="90">
        <f t="shared" ca="1" si="11"/>
        <v>4035965376.6440401</v>
      </c>
      <c r="AO73" s="90">
        <f t="shared" ca="1" si="11"/>
        <v>4143752023.1561785</v>
      </c>
      <c r="AP73">
        <f ca="1">V73*'Process Emissions Multipliers'!$E$42</f>
        <v>4251538669.6683164</v>
      </c>
    </row>
    <row r="74" spans="1:42">
      <c r="A74" s="74">
        <v>22</v>
      </c>
      <c r="B74">
        <f ca="1">IF('Coal mining 2010'!$A82="MD",INDIRECT("'Coal mining 2010'!"&amp;'Country Selector'!$B$3&amp;ROW($A82))*10^12,0)</f>
        <v>32609602089.797462</v>
      </c>
      <c r="C74" s="90">
        <f t="shared" ca="1" si="15"/>
        <v>40859770709.59182</v>
      </c>
      <c r="D74" s="90">
        <f t="shared" ca="1" si="12"/>
        <v>49109939329.386177</v>
      </c>
      <c r="E74" s="90">
        <f t="shared" ca="1" si="12"/>
        <v>57360107949.180534</v>
      </c>
      <c r="F74" s="90">
        <f t="shared" ca="1" si="12"/>
        <v>65610276568.974892</v>
      </c>
      <c r="G74" s="90">
        <f t="shared" ca="1" si="12"/>
        <v>73860445188.769241</v>
      </c>
      <c r="H74" s="90">
        <f t="shared" ca="1" si="12"/>
        <v>82110613808.563614</v>
      </c>
      <c r="I74" s="90">
        <f t="shared" ca="1" si="12"/>
        <v>90360782428.357971</v>
      </c>
      <c r="J74" s="90">
        <f t="shared" ca="1" si="12"/>
        <v>98610951048.152313</v>
      </c>
      <c r="K74" s="90">
        <f t="shared" ca="1" si="12"/>
        <v>106861119667.94667</v>
      </c>
      <c r="L74">
        <f ca="1">IF('Coal mining 2020'!$A82="MD",INDIRECT("'Coal mining 2020'!"&amp;'Country Selector'!$B$3&amp;ROW($A82))*10^12,0)*'Process Emissions Multipliers'!$B$42</f>
        <v>115111288287.74103</v>
      </c>
      <c r="M74" s="90">
        <f t="shared" ca="1" si="16"/>
        <v>119791478844.57097</v>
      </c>
      <c r="N74" s="90">
        <f t="shared" ca="1" si="13"/>
        <v>124471669401.40094</v>
      </c>
      <c r="O74" s="90">
        <f t="shared" ca="1" si="13"/>
        <v>129151859958.2309</v>
      </c>
      <c r="P74" s="90">
        <f t="shared" ca="1" si="13"/>
        <v>133832050515.06084</v>
      </c>
      <c r="Q74" s="90">
        <f t="shared" ca="1" si="13"/>
        <v>138512241071.89078</v>
      </c>
      <c r="R74" s="90">
        <f t="shared" ca="1" si="13"/>
        <v>143192431628.72073</v>
      </c>
      <c r="S74" s="90">
        <f t="shared" ca="1" si="13"/>
        <v>147872622185.55066</v>
      </c>
      <c r="T74" s="90">
        <f t="shared" ca="1" si="13"/>
        <v>152552812742.38065</v>
      </c>
      <c r="U74" s="90">
        <f t="shared" ca="1" si="13"/>
        <v>157233003299.21057</v>
      </c>
      <c r="V74">
        <f ca="1">IF('Coal mining 2030'!$A82="MD",INDIRECT("'Coal mining 2030'!"&amp;'Country Selector'!$B$3&amp;ROW($A82))*10^12,0)*'Process Emissions Multipliers'!$D$42</f>
        <v>161913193856.04053</v>
      </c>
      <c r="W74" s="90">
        <f t="shared" ca="1" si="14"/>
        <v>170240339766.32693</v>
      </c>
      <c r="X74" s="90">
        <f t="shared" ca="1" si="14"/>
        <v>178567485676.61337</v>
      </c>
      <c r="Y74" s="90">
        <f t="shared" ca="1" si="14"/>
        <v>186894631586.89981</v>
      </c>
      <c r="Z74" s="90">
        <f t="shared" ca="1" si="14"/>
        <v>195221777497.18622</v>
      </c>
      <c r="AA74" s="90">
        <f t="shared" ca="1" si="14"/>
        <v>203548923407.47266</v>
      </c>
      <c r="AB74" s="90">
        <f t="shared" ca="1" si="14"/>
        <v>211876069317.75909</v>
      </c>
      <c r="AC74" s="90">
        <f t="shared" ca="1" si="14"/>
        <v>220203215228.04553</v>
      </c>
      <c r="AD74" s="90">
        <f t="shared" ca="1" si="14"/>
        <v>228530361138.33191</v>
      </c>
      <c r="AE74" s="90">
        <f t="shared" ca="1" si="14"/>
        <v>236857507048.61838</v>
      </c>
      <c r="AF74" s="90">
        <f t="shared" ca="1" si="14"/>
        <v>245184652958.90479</v>
      </c>
      <c r="AG74" s="90">
        <f t="shared" ca="1" si="14"/>
        <v>253511798869.19119</v>
      </c>
      <c r="AH74" s="90">
        <f t="shared" ca="1" si="14"/>
        <v>261838944779.47766</v>
      </c>
      <c r="AI74" s="90">
        <f t="shared" ca="1" si="14"/>
        <v>270166090689.76404</v>
      </c>
      <c r="AJ74" s="90">
        <f t="shared" ca="1" si="14"/>
        <v>278493236600.05048</v>
      </c>
      <c r="AK74" s="90">
        <f t="shared" ca="1" si="14"/>
        <v>286820382510.33691</v>
      </c>
      <c r="AL74" s="90">
        <f t="shared" ca="1" si="14"/>
        <v>295147528420.62335</v>
      </c>
      <c r="AM74" s="90">
        <f t="shared" ca="1" si="11"/>
        <v>303474674330.90979</v>
      </c>
      <c r="AN74" s="90">
        <f t="shared" ca="1" si="11"/>
        <v>311801820241.19623</v>
      </c>
      <c r="AO74" s="90">
        <f t="shared" ca="1" si="11"/>
        <v>320128966151.48254</v>
      </c>
      <c r="AP74">
        <f ca="1">V74*'Process Emissions Multipliers'!$E$42</f>
        <v>328456112061.76904</v>
      </c>
    </row>
    <row r="75" spans="1:42">
      <c r="A75" s="74">
        <v>23</v>
      </c>
      <c r="B75">
        <f ca="1">IF('Coal mining 2010'!$A83="MD",INDIRECT("'Coal mining 2010'!"&amp;'Country Selector'!$B$3&amp;ROW($A83))*10^12,0)</f>
        <v>30312472971.699921</v>
      </c>
      <c r="C75" s="90">
        <f t="shared" ca="1" si="15"/>
        <v>37972453696.313187</v>
      </c>
      <c r="D75" s="90">
        <f t="shared" ca="1" si="12"/>
        <v>45632434420.926453</v>
      </c>
      <c r="E75" s="90">
        <f t="shared" ca="1" si="12"/>
        <v>53292415145.539726</v>
      </c>
      <c r="F75" s="90">
        <f t="shared" ca="1" si="12"/>
        <v>60952395870.152992</v>
      </c>
      <c r="G75" s="90">
        <f t="shared" ca="1" si="12"/>
        <v>68612376594.766258</v>
      </c>
      <c r="H75" s="90">
        <f t="shared" ca="1" si="12"/>
        <v>76272357319.379532</v>
      </c>
      <c r="I75" s="90">
        <f t="shared" ca="1" si="12"/>
        <v>83932338043.992798</v>
      </c>
      <c r="J75" s="90">
        <f t="shared" ca="1" si="12"/>
        <v>91592318768.606064</v>
      </c>
      <c r="K75" s="90">
        <f t="shared" ca="1" si="12"/>
        <v>99252299493.219345</v>
      </c>
      <c r="L75">
        <f ca="1">IF('Coal mining 2020'!$A83="MD",INDIRECT("'Coal mining 2020'!"&amp;'Country Selector'!$B$3&amp;ROW($A83))*10^12,0)*'Process Emissions Multipliers'!$B$42</f>
        <v>106912280217.8326</v>
      </c>
      <c r="M75" s="90">
        <f t="shared" ca="1" si="16"/>
        <v>111630348883.09735</v>
      </c>
      <c r="N75" s="90">
        <f t="shared" ca="1" si="13"/>
        <v>116348417548.36209</v>
      </c>
      <c r="O75" s="90">
        <f t="shared" ca="1" si="13"/>
        <v>121066486213.62683</v>
      </c>
      <c r="P75" s="90">
        <f t="shared" ca="1" si="13"/>
        <v>125784554878.89157</v>
      </c>
      <c r="Q75" s="90">
        <f t="shared" ca="1" si="13"/>
        <v>130502623544.15631</v>
      </c>
      <c r="R75" s="90">
        <f t="shared" ca="1" si="13"/>
        <v>135220692209.42105</v>
      </c>
      <c r="S75" s="90">
        <f t="shared" ca="1" si="13"/>
        <v>139938760874.68579</v>
      </c>
      <c r="T75" s="90">
        <f t="shared" ca="1" si="13"/>
        <v>144656829539.95053</v>
      </c>
      <c r="U75" s="90">
        <f t="shared" ca="1" si="13"/>
        <v>149374898205.21527</v>
      </c>
      <c r="V75">
        <f ca="1">IF('Coal mining 2030'!$A83="MD",INDIRECT("'Coal mining 2030'!"&amp;'Country Selector'!$B$3&amp;ROW($A83))*10^12,0)*'Process Emissions Multipliers'!$D$42</f>
        <v>154092966870.48001</v>
      </c>
      <c r="W75" s="90">
        <f t="shared" ca="1" si="14"/>
        <v>162017920904.92572</v>
      </c>
      <c r="X75" s="90">
        <f t="shared" ca="1" si="14"/>
        <v>169942874939.37143</v>
      </c>
      <c r="Y75" s="90">
        <f t="shared" ca="1" si="14"/>
        <v>177867828973.81714</v>
      </c>
      <c r="Z75" s="90">
        <f t="shared" ca="1" si="14"/>
        <v>185792783008.26288</v>
      </c>
      <c r="AA75" s="90">
        <f t="shared" ca="1" si="14"/>
        <v>193717737042.70859</v>
      </c>
      <c r="AB75" s="90">
        <f t="shared" ca="1" si="14"/>
        <v>201642691077.1543</v>
      </c>
      <c r="AC75" s="90">
        <f t="shared" ca="1" si="14"/>
        <v>209567645111.60001</v>
      </c>
      <c r="AD75" s="90">
        <f t="shared" ca="1" si="14"/>
        <v>217492599146.04572</v>
      </c>
      <c r="AE75" s="90">
        <f t="shared" ca="1" si="14"/>
        <v>225417553180.49146</v>
      </c>
      <c r="AF75" s="90">
        <f t="shared" ca="1" si="14"/>
        <v>233342507214.93713</v>
      </c>
      <c r="AG75" s="90">
        <f t="shared" ca="1" si="14"/>
        <v>241267461249.38284</v>
      </c>
      <c r="AH75" s="90">
        <f t="shared" ca="1" si="14"/>
        <v>249192415283.82855</v>
      </c>
      <c r="AI75" s="90">
        <f t="shared" ca="1" si="14"/>
        <v>257117369318.27429</v>
      </c>
      <c r="AJ75" s="90">
        <f t="shared" ca="1" si="14"/>
        <v>265042323352.72</v>
      </c>
      <c r="AK75" s="90">
        <f t="shared" ca="1" si="14"/>
        <v>272967277387.16571</v>
      </c>
      <c r="AL75" s="90">
        <f t="shared" ca="1" si="14"/>
        <v>280892231421.61145</v>
      </c>
      <c r="AM75" s="90">
        <f t="shared" ca="1" si="11"/>
        <v>288817185456.05719</v>
      </c>
      <c r="AN75" s="90">
        <f t="shared" ca="1" si="11"/>
        <v>296742139490.50287</v>
      </c>
      <c r="AO75" s="90">
        <f t="shared" ca="1" si="11"/>
        <v>304667093524.94855</v>
      </c>
      <c r="AP75">
        <f ca="1">V75*'Process Emissions Multipliers'!$E$42</f>
        <v>312592047559.39429</v>
      </c>
    </row>
    <row r="76" spans="1:42">
      <c r="A76" s="74">
        <v>24</v>
      </c>
      <c r="B76">
        <f ca="1">IF('Coal mining 2010'!$A84="MD",INDIRECT("'Coal mining 2010'!"&amp;'Country Selector'!$B$3&amp;ROW($A84))*10^12,0)</f>
        <v>134442425699.18629</v>
      </c>
      <c r="C76" s="90">
        <f t="shared" ca="1" si="15"/>
        <v>168288384379.61676</v>
      </c>
      <c r="D76" s="90">
        <f t="shared" ca="1" si="12"/>
        <v>202134343060.04718</v>
      </c>
      <c r="E76" s="90">
        <f t="shared" ca="1" si="12"/>
        <v>235980301740.4776</v>
      </c>
      <c r="F76" s="90">
        <f t="shared" ca="1" si="12"/>
        <v>269826260420.90808</v>
      </c>
      <c r="G76" s="90">
        <f t="shared" ca="1" si="12"/>
        <v>303672219101.3385</v>
      </c>
      <c r="H76" s="90">
        <f t="shared" ca="1" si="12"/>
        <v>337518177781.76892</v>
      </c>
      <c r="I76" s="90">
        <f t="shared" ca="1" si="12"/>
        <v>371364136462.19934</v>
      </c>
      <c r="J76" s="90">
        <f t="shared" ca="1" si="12"/>
        <v>405210095142.62988</v>
      </c>
      <c r="K76" s="90">
        <f t="shared" ca="1" si="12"/>
        <v>439056053823.0603</v>
      </c>
      <c r="L76">
        <f ca="1">IF('Coal mining 2020'!$A84="MD",INDIRECT("'Coal mining 2020'!"&amp;'Country Selector'!$B$3&amp;ROW($A84))*10^12,0)*'Process Emissions Multipliers'!$B$42</f>
        <v>472902012503.49072</v>
      </c>
      <c r="M76" s="90">
        <f t="shared" ca="1" si="16"/>
        <v>492966636907.17914</v>
      </c>
      <c r="N76" s="90">
        <f t="shared" ca="1" si="13"/>
        <v>513031261310.86755</v>
      </c>
      <c r="O76" s="90">
        <f t="shared" ca="1" si="13"/>
        <v>533095885714.55591</v>
      </c>
      <c r="P76" s="90">
        <f t="shared" ca="1" si="13"/>
        <v>553160510118.24438</v>
      </c>
      <c r="Q76" s="90">
        <f t="shared" ca="1" si="13"/>
        <v>573225134521.93274</v>
      </c>
      <c r="R76" s="90">
        <f t="shared" ca="1" si="13"/>
        <v>593289758925.62109</v>
      </c>
      <c r="S76" s="90">
        <f t="shared" ca="1" si="13"/>
        <v>613354383329.30957</v>
      </c>
      <c r="T76" s="90">
        <f t="shared" ca="1" si="13"/>
        <v>633419007732.99792</v>
      </c>
      <c r="U76" s="90">
        <f t="shared" ca="1" si="13"/>
        <v>653483632136.6864</v>
      </c>
      <c r="V76">
        <f ca="1">IF('Coal mining 2030'!$A84="MD",INDIRECT("'Coal mining 2030'!"&amp;'Country Selector'!$B$3&amp;ROW($A84))*10^12,0)*'Process Emissions Multipliers'!$D$42</f>
        <v>673548256540.37476</v>
      </c>
      <c r="W76" s="90">
        <f t="shared" ca="1" si="14"/>
        <v>708188636834.63013</v>
      </c>
      <c r="X76" s="90">
        <f t="shared" ca="1" si="14"/>
        <v>742829017128.8855</v>
      </c>
      <c r="Y76" s="90">
        <f t="shared" ca="1" si="14"/>
        <v>777469397423.14087</v>
      </c>
      <c r="Z76" s="90">
        <f t="shared" ca="1" si="14"/>
        <v>812109777717.39624</v>
      </c>
      <c r="AA76" s="90">
        <f t="shared" ca="1" si="14"/>
        <v>846750158011.65161</v>
      </c>
      <c r="AB76" s="90">
        <f t="shared" ca="1" si="14"/>
        <v>881390538305.90698</v>
      </c>
      <c r="AC76" s="90">
        <f t="shared" ca="1" si="14"/>
        <v>916030918600.16223</v>
      </c>
      <c r="AD76" s="90">
        <f t="shared" ca="1" si="14"/>
        <v>950671298894.4176</v>
      </c>
      <c r="AE76" s="90">
        <f t="shared" ca="1" si="14"/>
        <v>985311679188.6731</v>
      </c>
      <c r="AF76" s="90">
        <f t="shared" ca="1" si="14"/>
        <v>1019952059482.9283</v>
      </c>
      <c r="AG76" s="90">
        <f t="shared" ca="1" si="14"/>
        <v>1054592439777.1836</v>
      </c>
      <c r="AH76" s="90">
        <f t="shared" ca="1" si="14"/>
        <v>1089232820071.4391</v>
      </c>
      <c r="AI76" s="90">
        <f t="shared" ca="1" si="14"/>
        <v>1123873200365.6943</v>
      </c>
      <c r="AJ76" s="90">
        <f t="shared" ca="1" si="14"/>
        <v>1158513580659.9497</v>
      </c>
      <c r="AK76" s="90">
        <f t="shared" ca="1" si="14"/>
        <v>1193153960954.2053</v>
      </c>
      <c r="AL76" s="90">
        <f t="shared" ca="1" si="14"/>
        <v>1227794341248.4604</v>
      </c>
      <c r="AM76" s="90">
        <f t="shared" ca="1" si="11"/>
        <v>1262434721542.7158</v>
      </c>
      <c r="AN76" s="90">
        <f t="shared" ca="1" si="11"/>
        <v>1297075101836.9712</v>
      </c>
      <c r="AO76" s="90">
        <f t="shared" ca="1" si="11"/>
        <v>1331715482131.2266</v>
      </c>
      <c r="AP76">
        <f ca="1">V76*'Process Emissions Multipliers'!$E$42</f>
        <v>1366355862425.4819</v>
      </c>
    </row>
    <row r="77" spans="1:42">
      <c r="A77" s="74">
        <v>25</v>
      </c>
      <c r="B77">
        <f ca="1">IF('Coal mining 2010'!$A85="MD",INDIRECT("'Coal mining 2010'!"&amp;'Country Selector'!$B$3&amp;ROW($A85))*10^12,0)</f>
        <v>69589651.103374451</v>
      </c>
      <c r="C77" s="90">
        <f t="shared" ca="1" si="15"/>
        <v>220585640.30387038</v>
      </c>
      <c r="D77" s="90">
        <f t="shared" ca="1" si="12"/>
        <v>371581629.50436628</v>
      </c>
      <c r="E77" s="90">
        <f t="shared" ca="1" si="12"/>
        <v>522577618.70486218</v>
      </c>
      <c r="F77" s="90">
        <f t="shared" ca="1" si="12"/>
        <v>673573607.90535808</v>
      </c>
      <c r="G77" s="90">
        <f t="shared" ca="1" si="12"/>
        <v>824569597.10585403</v>
      </c>
      <c r="H77" s="90">
        <f t="shared" ca="1" si="12"/>
        <v>975565586.30634987</v>
      </c>
      <c r="I77" s="90">
        <f t="shared" ca="1" si="12"/>
        <v>1126561575.5068457</v>
      </c>
      <c r="J77" s="90">
        <f t="shared" ca="1" si="12"/>
        <v>1277557564.7073419</v>
      </c>
      <c r="K77" s="90">
        <f t="shared" ca="1" si="12"/>
        <v>1428553553.9078376</v>
      </c>
      <c r="L77">
        <f ca="1">IF('Coal mining 2020'!$A85="MD",INDIRECT("'Coal mining 2020'!"&amp;'Country Selector'!$B$3&amp;ROW($A85))*10^12,0)*'Process Emissions Multipliers'!$B$42</f>
        <v>1579549543.1083336</v>
      </c>
      <c r="M77" s="90">
        <f t="shared" ca="1" si="16"/>
        <v>1809428810.0753465</v>
      </c>
      <c r="N77" s="90">
        <f t="shared" ca="1" si="13"/>
        <v>2039308077.0423598</v>
      </c>
      <c r="O77" s="90">
        <f t="shared" ca="1" si="13"/>
        <v>2269187344.0093727</v>
      </c>
      <c r="P77" s="90">
        <f t="shared" ca="1" si="13"/>
        <v>2499066610.9763861</v>
      </c>
      <c r="Q77" s="90">
        <f t="shared" ca="1" si="13"/>
        <v>2728945877.943399</v>
      </c>
      <c r="R77" s="90">
        <f t="shared" ca="1" si="13"/>
        <v>2958825144.9104118</v>
      </c>
      <c r="S77" s="90">
        <f t="shared" ca="1" si="13"/>
        <v>3188704411.8774247</v>
      </c>
      <c r="T77" s="90">
        <f t="shared" ca="1" si="13"/>
        <v>3418583678.8444386</v>
      </c>
      <c r="U77" s="90">
        <f t="shared" ca="1" si="13"/>
        <v>3648462945.8114514</v>
      </c>
      <c r="V77">
        <f ca="1">IF('Coal mining 2030'!$A85="MD",INDIRECT("'Coal mining 2030'!"&amp;'Country Selector'!$B$3&amp;ROW($A85))*10^12,0)*'Process Emissions Multipliers'!$D$42</f>
        <v>3878342212.7784643</v>
      </c>
      <c r="W77" s="90">
        <f t="shared" ca="1" si="14"/>
        <v>4077804163.5108042</v>
      </c>
      <c r="X77" s="90">
        <f t="shared" ca="1" si="14"/>
        <v>4277266114.243145</v>
      </c>
      <c r="Y77" s="90">
        <f t="shared" ca="1" si="14"/>
        <v>4476728064.9754848</v>
      </c>
      <c r="Z77" s="90">
        <f t="shared" ca="1" si="14"/>
        <v>4676190015.7078247</v>
      </c>
      <c r="AA77" s="90">
        <f t="shared" ca="1" si="14"/>
        <v>4875651966.4401646</v>
      </c>
      <c r="AB77" s="90">
        <f t="shared" ca="1" si="14"/>
        <v>5075113917.1725044</v>
      </c>
      <c r="AC77" s="90">
        <f t="shared" ca="1" si="14"/>
        <v>5274575867.9048452</v>
      </c>
      <c r="AD77" s="90">
        <f t="shared" ca="1" si="14"/>
        <v>5474037818.6371861</v>
      </c>
      <c r="AE77" s="90">
        <f t="shared" ca="1" si="14"/>
        <v>5673499769.3695259</v>
      </c>
      <c r="AF77" s="90">
        <f t="shared" ca="1" si="14"/>
        <v>5872961720.1018658</v>
      </c>
      <c r="AG77" s="90">
        <f t="shared" ca="1" si="14"/>
        <v>6072423670.8342056</v>
      </c>
      <c r="AH77" s="90">
        <f t="shared" ca="1" si="14"/>
        <v>6271885621.5665455</v>
      </c>
      <c r="AI77" s="90">
        <f t="shared" ca="1" si="14"/>
        <v>6471347572.2988863</v>
      </c>
      <c r="AJ77" s="90">
        <f t="shared" ca="1" si="14"/>
        <v>6670809523.0312262</v>
      </c>
      <c r="AK77" s="90">
        <f t="shared" ca="1" si="14"/>
        <v>6870271473.763567</v>
      </c>
      <c r="AL77" s="90">
        <f t="shared" ca="1" si="14"/>
        <v>7069733424.4959068</v>
      </c>
      <c r="AM77" s="90">
        <f t="shared" ca="1" si="11"/>
        <v>7269195375.2282467</v>
      </c>
      <c r="AN77" s="90">
        <f t="shared" ca="1" si="11"/>
        <v>7468657325.9605875</v>
      </c>
      <c r="AO77" s="90">
        <f t="shared" ca="1" si="11"/>
        <v>7668119276.6929274</v>
      </c>
      <c r="AP77">
        <f ca="1">V77*'Process Emissions Multipliers'!$E$42</f>
        <v>7867581227.4252672</v>
      </c>
    </row>
    <row r="78" spans="1:42">
      <c r="A78" s="74">
        <v>26</v>
      </c>
      <c r="B78">
        <f ca="1">IF('Coal mining 2010'!$A86="MD",INDIRECT("'Coal mining 2010'!"&amp;'Country Selector'!$B$3&amp;ROW($A86))*10^12,0)</f>
        <v>821023825.69493318</v>
      </c>
      <c r="C78" s="90">
        <f t="shared" ca="1" si="15"/>
        <v>780740784.66825509</v>
      </c>
      <c r="D78" s="90">
        <f t="shared" ca="1" si="12"/>
        <v>740457743.64157712</v>
      </c>
      <c r="E78" s="90">
        <f t="shared" ca="1" si="12"/>
        <v>700174702.61489916</v>
      </c>
      <c r="F78" s="90">
        <f t="shared" ca="1" si="12"/>
        <v>659891661.58822107</v>
      </c>
      <c r="G78" s="90">
        <f t="shared" ca="1" si="12"/>
        <v>619608620.56154299</v>
      </c>
      <c r="H78" s="90">
        <f t="shared" ca="1" si="12"/>
        <v>579325579.5348649</v>
      </c>
      <c r="I78" s="90">
        <f t="shared" ca="1" si="12"/>
        <v>539042538.50818682</v>
      </c>
      <c r="J78" s="90">
        <f t="shared" ca="1" si="12"/>
        <v>498759497.48150879</v>
      </c>
      <c r="K78" s="90">
        <f t="shared" ca="1" si="12"/>
        <v>458476456.45483077</v>
      </c>
      <c r="L78">
        <f ca="1">IF('Coal mining 2020'!$A86="MD",INDIRECT("'Coal mining 2020'!"&amp;'Country Selector'!$B$3&amp;ROW($A86))*10^12,0)*'Process Emissions Multipliers'!$B$42</f>
        <v>418193415.42815268</v>
      </c>
      <c r="M78" s="90">
        <f t="shared" ca="1" si="16"/>
        <v>435936824.39388353</v>
      </c>
      <c r="N78" s="90">
        <f t="shared" ca="1" si="13"/>
        <v>453680233.35961437</v>
      </c>
      <c r="O78" s="90">
        <f t="shared" ca="1" si="13"/>
        <v>471423642.32534516</v>
      </c>
      <c r="P78" s="90">
        <f t="shared" ca="1" si="13"/>
        <v>489167051.29107606</v>
      </c>
      <c r="Q78" s="90">
        <f t="shared" ca="1" si="13"/>
        <v>506910460.25680685</v>
      </c>
      <c r="R78" s="90">
        <f t="shared" ca="1" si="13"/>
        <v>524653869.22253764</v>
      </c>
      <c r="S78" s="90">
        <f t="shared" ca="1" si="13"/>
        <v>542397278.18826854</v>
      </c>
      <c r="T78" s="90">
        <f t="shared" ca="1" si="13"/>
        <v>560140687.15399933</v>
      </c>
      <c r="U78" s="90">
        <f t="shared" ca="1" si="13"/>
        <v>577884096.11973023</v>
      </c>
      <c r="V78">
        <f ca="1">IF('Coal mining 2030'!$A86="MD",INDIRECT("'Coal mining 2030'!"&amp;'Country Selector'!$B$3&amp;ROW($A86))*10^12,0)*'Process Emissions Multipliers'!$D$42</f>
        <v>595627505.08546102</v>
      </c>
      <c r="W78" s="90">
        <f t="shared" ca="1" si="14"/>
        <v>626260445.02633083</v>
      </c>
      <c r="X78" s="90">
        <f t="shared" ca="1" si="14"/>
        <v>656893384.96720064</v>
      </c>
      <c r="Y78" s="90">
        <f t="shared" ca="1" si="14"/>
        <v>687526324.90807045</v>
      </c>
      <c r="Z78" s="90">
        <f t="shared" ca="1" si="14"/>
        <v>718159264.84894037</v>
      </c>
      <c r="AA78" s="90">
        <f t="shared" ca="1" si="14"/>
        <v>748792204.78981018</v>
      </c>
      <c r="AB78" s="90">
        <f t="shared" ca="1" si="14"/>
        <v>779425144.73067999</v>
      </c>
      <c r="AC78" s="90">
        <f t="shared" ca="1" si="14"/>
        <v>810058084.6715498</v>
      </c>
      <c r="AD78" s="90">
        <f t="shared" ca="1" si="14"/>
        <v>840691024.61241961</v>
      </c>
      <c r="AE78" s="90">
        <f t="shared" ca="1" si="14"/>
        <v>871323964.55328941</v>
      </c>
      <c r="AF78" s="90">
        <f t="shared" ca="1" si="14"/>
        <v>901956904.49415922</v>
      </c>
      <c r="AG78" s="90">
        <f t="shared" ca="1" si="14"/>
        <v>932589844.43502903</v>
      </c>
      <c r="AH78" s="90">
        <f t="shared" ca="1" si="14"/>
        <v>963222784.37589884</v>
      </c>
      <c r="AI78" s="90">
        <f t="shared" ca="1" si="14"/>
        <v>993855724.31676865</v>
      </c>
      <c r="AJ78" s="90">
        <f t="shared" ca="1" si="14"/>
        <v>1024488664.2576385</v>
      </c>
      <c r="AK78" s="90">
        <f t="shared" ca="1" si="14"/>
        <v>1055121604.1985084</v>
      </c>
      <c r="AL78" s="90">
        <f t="shared" ref="AL78:AO93" ca="1" si="17">$V78*($AP$1-AL$1)/($AP$1-$V$1)+$AP78*(AL$1-$V$1)/($AP$1-$V$1)</f>
        <v>1085754544.1393783</v>
      </c>
      <c r="AM78" s="90">
        <f t="shared" ca="1" si="17"/>
        <v>1116387484.0802481</v>
      </c>
      <c r="AN78" s="90">
        <f t="shared" ca="1" si="17"/>
        <v>1147020424.0211179</v>
      </c>
      <c r="AO78" s="90">
        <f t="shared" ca="1" si="17"/>
        <v>1177653363.9619875</v>
      </c>
      <c r="AP78">
        <f ca="1">V78*'Process Emissions Multipliers'!$E$42</f>
        <v>1208286303.9028575</v>
      </c>
    </row>
    <row r="79" spans="1:42">
      <c r="A79" s="74">
        <v>27</v>
      </c>
      <c r="B79">
        <f ca="1">IF('Coal mining 2010'!$A87="MD",INDIRECT("'Coal mining 2010'!"&amp;'Country Selector'!$B$3&amp;ROW($A87))*10^12,0)</f>
        <v>23787984.197776169</v>
      </c>
      <c r="C79" s="90">
        <f t="shared" ca="1" si="15"/>
        <v>29799222.561675422</v>
      </c>
      <c r="D79" s="90">
        <f t="shared" ca="1" si="12"/>
        <v>35810460.925574675</v>
      </c>
      <c r="E79" s="90">
        <f t="shared" ca="1" si="12"/>
        <v>41821699.289473921</v>
      </c>
      <c r="F79" s="90">
        <f t="shared" ca="1" si="12"/>
        <v>47832937.653373174</v>
      </c>
      <c r="G79" s="90">
        <f t="shared" ca="1" si="12"/>
        <v>53844176.017272428</v>
      </c>
      <c r="H79" s="90">
        <f t="shared" ca="1" si="12"/>
        <v>59855414.381171681</v>
      </c>
      <c r="I79" s="90">
        <f t="shared" ca="1" si="12"/>
        <v>65866652.745070934</v>
      </c>
      <c r="J79" s="90">
        <f t="shared" ca="1" si="12"/>
        <v>71877891.10897018</v>
      </c>
      <c r="K79" s="90">
        <f t="shared" ca="1" si="12"/>
        <v>77889129.472869426</v>
      </c>
      <c r="L79">
        <f ca="1">IF('Coal mining 2020'!$A87="MD",INDIRECT("'Coal mining 2020'!"&amp;'Country Selector'!$B$3&amp;ROW($A87))*10^12,0)*'Process Emissions Multipliers'!$B$42</f>
        <v>83900367.836768687</v>
      </c>
      <c r="M79" s="90">
        <f t="shared" ca="1" si="16"/>
        <v>87460152.577483058</v>
      </c>
      <c r="N79" s="90">
        <f t="shared" ca="1" si="13"/>
        <v>91019937.318197459</v>
      </c>
      <c r="O79" s="90">
        <f t="shared" ca="1" si="13"/>
        <v>94579722.05891183</v>
      </c>
      <c r="P79" s="90">
        <f t="shared" ca="1" si="13"/>
        <v>98139506.799626231</v>
      </c>
      <c r="Q79" s="90">
        <f t="shared" ca="1" si="13"/>
        <v>101699291.5403406</v>
      </c>
      <c r="R79" s="90">
        <f t="shared" ca="1" si="13"/>
        <v>105259076.28105497</v>
      </c>
      <c r="S79" s="90">
        <f t="shared" ca="1" si="13"/>
        <v>108818861.02176937</v>
      </c>
      <c r="T79" s="90">
        <f t="shared" ca="1" si="13"/>
        <v>112378645.76248376</v>
      </c>
      <c r="U79" s="90">
        <f t="shared" ca="1" si="13"/>
        <v>115938430.50319812</v>
      </c>
      <c r="V79">
        <f ca="1">IF('Coal mining 2030'!$A87="MD",INDIRECT("'Coal mining 2030'!"&amp;'Country Selector'!$B$3&amp;ROW($A87))*10^12,0)*'Process Emissions Multipliers'!$D$42</f>
        <v>119498215.24391252</v>
      </c>
      <c r="W79" s="90">
        <f t="shared" ref="W79:AL94" ca="1" si="18">$V79*($AP$1-W$1)/($AP$1-$V$1)+$AP79*(W$1-$V$1)/($AP$1-$V$1)</f>
        <v>125643971.81048124</v>
      </c>
      <c r="X79" s="90">
        <f t="shared" ca="1" si="18"/>
        <v>131789728.37704992</v>
      </c>
      <c r="Y79" s="90">
        <f t="shared" ca="1" si="18"/>
        <v>137935484.94361866</v>
      </c>
      <c r="Z79" s="90">
        <f t="shared" ca="1" si="18"/>
        <v>144081241.51018736</v>
      </c>
      <c r="AA79" s="90">
        <f t="shared" ca="1" si="18"/>
        <v>150226998.07675606</v>
      </c>
      <c r="AB79" s="90">
        <f t="shared" ca="1" si="18"/>
        <v>156372754.64332479</v>
      </c>
      <c r="AC79" s="90">
        <f t="shared" ca="1" si="18"/>
        <v>162518511.20989347</v>
      </c>
      <c r="AD79" s="90">
        <f t="shared" ca="1" si="18"/>
        <v>168664267.77646217</v>
      </c>
      <c r="AE79" s="90">
        <f t="shared" ca="1" si="18"/>
        <v>174810024.34303087</v>
      </c>
      <c r="AF79" s="90">
        <f t="shared" ca="1" si="18"/>
        <v>180955780.9095996</v>
      </c>
      <c r="AG79" s="90">
        <f t="shared" ca="1" si="18"/>
        <v>187101537.47616827</v>
      </c>
      <c r="AH79" s="90">
        <f t="shared" ca="1" si="18"/>
        <v>193247294.04273701</v>
      </c>
      <c r="AI79" s="90">
        <f t="shared" ca="1" si="18"/>
        <v>199393050.60930571</v>
      </c>
      <c r="AJ79" s="90">
        <f t="shared" ca="1" si="18"/>
        <v>205538807.17587441</v>
      </c>
      <c r="AK79" s="90">
        <f t="shared" ca="1" si="18"/>
        <v>211684563.74244308</v>
      </c>
      <c r="AL79" s="90">
        <f t="shared" ca="1" si="18"/>
        <v>217830320.30901182</v>
      </c>
      <c r="AM79" s="90">
        <f t="shared" ca="1" si="17"/>
        <v>223976076.87558055</v>
      </c>
      <c r="AN79" s="90">
        <f t="shared" ca="1" si="17"/>
        <v>230121833.44214925</v>
      </c>
      <c r="AO79" s="90">
        <f t="shared" ca="1" si="17"/>
        <v>236267590.00871795</v>
      </c>
      <c r="AP79">
        <f ca="1">V79*'Process Emissions Multipliers'!$E$42</f>
        <v>242413346.57528666</v>
      </c>
    </row>
    <row r="80" spans="1:42">
      <c r="A80" s="74">
        <v>28</v>
      </c>
      <c r="B80">
        <f ca="1">IF('Coal mining 2010'!$A88="MD",INDIRECT("'Coal mining 2010'!"&amp;'Country Selector'!$B$3&amp;ROW($A88))*10^12,0)</f>
        <v>3071896587.0215607</v>
      </c>
      <c r="C80" s="90">
        <f t="shared" ca="1" si="15"/>
        <v>3975892456.786869</v>
      </c>
      <c r="D80" s="90">
        <f t="shared" ca="1" si="12"/>
        <v>4879888326.5521774</v>
      </c>
      <c r="E80" s="90">
        <f t="shared" ca="1" si="12"/>
        <v>5783884196.3174868</v>
      </c>
      <c r="F80" s="90">
        <f t="shared" ca="1" si="12"/>
        <v>6687880066.0827951</v>
      </c>
      <c r="G80" s="90">
        <f t="shared" ca="1" si="12"/>
        <v>7591875935.8481035</v>
      </c>
      <c r="H80" s="90">
        <f t="shared" ca="1" si="12"/>
        <v>8495871805.6134129</v>
      </c>
      <c r="I80" s="90">
        <f t="shared" ca="1" si="12"/>
        <v>9399867675.3787193</v>
      </c>
      <c r="J80" s="90">
        <f t="shared" ca="1" si="12"/>
        <v>10303863545.14403</v>
      </c>
      <c r="K80" s="90">
        <f t="shared" ca="1" si="12"/>
        <v>11207859414.909338</v>
      </c>
      <c r="L80">
        <f ca="1">IF('Coal mining 2020'!$A88="MD",INDIRECT("'Coal mining 2020'!"&amp;'Country Selector'!$B$3&amp;ROW($A88))*10^12,0)*'Process Emissions Multipliers'!$B$42</f>
        <v>12111855284.674646</v>
      </c>
      <c r="M80" s="90">
        <f t="shared" ca="1" si="16"/>
        <v>12612780036.602148</v>
      </c>
      <c r="N80" s="90">
        <f t="shared" ca="1" si="13"/>
        <v>13113704788.529652</v>
      </c>
      <c r="O80" s="90">
        <f t="shared" ca="1" si="13"/>
        <v>13614629540.457153</v>
      </c>
      <c r="P80" s="90">
        <f t="shared" ca="1" si="13"/>
        <v>14115554292.384655</v>
      </c>
      <c r="Q80" s="90">
        <f t="shared" ca="1" si="13"/>
        <v>14616479044.312157</v>
      </c>
      <c r="R80" s="90">
        <f t="shared" ca="1" si="13"/>
        <v>15117403796.239658</v>
      </c>
      <c r="S80" s="90">
        <f t="shared" ca="1" si="13"/>
        <v>15618328548.16716</v>
      </c>
      <c r="T80" s="90">
        <f t="shared" ca="1" si="13"/>
        <v>16119253300.094662</v>
      </c>
      <c r="U80" s="90">
        <f t="shared" ca="1" si="13"/>
        <v>16620178052.022163</v>
      </c>
      <c r="V80">
        <f ca="1">IF('Coal mining 2030'!$A88="MD",INDIRECT("'Coal mining 2030'!"&amp;'Country Selector'!$B$3&amp;ROW($A88))*10^12,0)*'Process Emissions Multipliers'!$D$42</f>
        <v>17121102803.949665</v>
      </c>
      <c r="W80" s="90">
        <f t="shared" ca="1" si="18"/>
        <v>18001635871.071198</v>
      </c>
      <c r="X80" s="90">
        <f t="shared" ca="1" si="18"/>
        <v>18882168938.192734</v>
      </c>
      <c r="Y80" s="90">
        <f t="shared" ca="1" si="18"/>
        <v>19762702005.314266</v>
      </c>
      <c r="Z80" s="90">
        <f t="shared" ca="1" si="18"/>
        <v>20643235072.435802</v>
      </c>
      <c r="AA80" s="90">
        <f t="shared" ca="1" si="18"/>
        <v>21523768139.557335</v>
      </c>
      <c r="AB80" s="90">
        <f t="shared" ca="1" si="18"/>
        <v>22404301206.678871</v>
      </c>
      <c r="AC80" s="90">
        <f t="shared" ca="1" si="18"/>
        <v>23284834273.800404</v>
      </c>
      <c r="AD80" s="90">
        <f t="shared" ca="1" si="18"/>
        <v>24165367340.92194</v>
      </c>
      <c r="AE80" s="90">
        <f t="shared" ca="1" si="18"/>
        <v>25045900408.043472</v>
      </c>
      <c r="AF80" s="90">
        <f t="shared" ca="1" si="18"/>
        <v>25926433475.165009</v>
      </c>
      <c r="AG80" s="90">
        <f t="shared" ca="1" si="18"/>
        <v>26806966542.286545</v>
      </c>
      <c r="AH80" s="90">
        <f t="shared" ca="1" si="18"/>
        <v>27687499609.408073</v>
      </c>
      <c r="AI80" s="90">
        <f t="shared" ca="1" si="18"/>
        <v>28568032676.52961</v>
      </c>
      <c r="AJ80" s="90">
        <f t="shared" ca="1" si="18"/>
        <v>29448565743.651146</v>
      </c>
      <c r="AK80" s="90">
        <f t="shared" ca="1" si="18"/>
        <v>30329098810.772675</v>
      </c>
      <c r="AL80" s="90">
        <f t="shared" ca="1" si="18"/>
        <v>31209631877.894211</v>
      </c>
      <c r="AM80" s="90">
        <f t="shared" ca="1" si="17"/>
        <v>32090164945.015747</v>
      </c>
      <c r="AN80" s="90">
        <f t="shared" ca="1" si="17"/>
        <v>32970698012.137283</v>
      </c>
      <c r="AO80" s="90">
        <f t="shared" ca="1" si="17"/>
        <v>33851231079.258812</v>
      </c>
      <c r="AP80">
        <f ca="1">V80*'Process Emissions Multipliers'!$E$42</f>
        <v>34731764146.380348</v>
      </c>
    </row>
    <row r="81" spans="1:42">
      <c r="A81" s="74">
        <v>29</v>
      </c>
      <c r="B81">
        <f ca="1">IF('Coal mining 2010'!$A89="MD",INDIRECT("'Coal mining 2010'!"&amp;'Country Selector'!$B$3&amp;ROW($A89))*10^12,0)</f>
        <v>358868400.60284084</v>
      </c>
      <c r="C81" s="90">
        <f t="shared" ca="1" si="15"/>
        <v>578688530.71900201</v>
      </c>
      <c r="D81" s="90">
        <f t="shared" ca="1" si="12"/>
        <v>798508660.83516335</v>
      </c>
      <c r="E81" s="90">
        <f t="shared" ca="1" si="12"/>
        <v>1018328790.9513245</v>
      </c>
      <c r="F81" s="90">
        <f t="shared" ca="1" si="12"/>
        <v>1238148921.0674858</v>
      </c>
      <c r="G81" s="90">
        <f t="shared" ca="1" si="12"/>
        <v>1457969051.1836469</v>
      </c>
      <c r="H81" s="90">
        <f t="shared" ca="1" si="12"/>
        <v>1677789181.299808</v>
      </c>
      <c r="I81" s="90">
        <f t="shared" ca="1" si="12"/>
        <v>1897609311.4159691</v>
      </c>
      <c r="J81" s="90">
        <f t="shared" ca="1" si="12"/>
        <v>2117429441.5321307</v>
      </c>
      <c r="K81" s="90">
        <f t="shared" ca="1" si="12"/>
        <v>2337249571.6482921</v>
      </c>
      <c r="L81">
        <f ca="1">IF('Coal mining 2020'!$A89="MD",INDIRECT("'Coal mining 2020'!"&amp;'Country Selector'!$B$3&amp;ROW($A89))*10^12,0)*'Process Emissions Multipliers'!$B$42</f>
        <v>2557069701.7644529</v>
      </c>
      <c r="M81" s="90">
        <f t="shared" ca="1" si="16"/>
        <v>2476700422.0589662</v>
      </c>
      <c r="N81" s="90">
        <f t="shared" ca="1" si="13"/>
        <v>2396331142.3534794</v>
      </c>
      <c r="O81" s="90">
        <f t="shared" ca="1" si="13"/>
        <v>2315961862.6479921</v>
      </c>
      <c r="P81" s="90">
        <f t="shared" ca="1" si="13"/>
        <v>2235592582.9425054</v>
      </c>
      <c r="Q81" s="90">
        <f t="shared" ca="1" si="13"/>
        <v>2155223303.2370186</v>
      </c>
      <c r="R81" s="90">
        <f t="shared" ca="1" si="13"/>
        <v>2074854023.5315318</v>
      </c>
      <c r="S81" s="90">
        <f t="shared" ca="1" si="13"/>
        <v>1994484743.826045</v>
      </c>
      <c r="T81" s="90">
        <f t="shared" ca="1" si="13"/>
        <v>1914115464.1205583</v>
      </c>
      <c r="U81" s="90">
        <f t="shared" ca="1" si="13"/>
        <v>1833746184.4150712</v>
      </c>
      <c r="V81">
        <f ca="1">IF('Coal mining 2030'!$A89="MD",INDIRECT("'Coal mining 2030'!"&amp;'Country Selector'!$B$3&amp;ROW($A89))*10^12,0)*'Process Emissions Multipliers'!$D$42</f>
        <v>1753376904.7095845</v>
      </c>
      <c r="W81" s="90">
        <f t="shared" ca="1" si="18"/>
        <v>1843552541.2560709</v>
      </c>
      <c r="X81" s="90">
        <f t="shared" ca="1" si="18"/>
        <v>1933728177.802557</v>
      </c>
      <c r="Y81" s="90">
        <f t="shared" ca="1" si="18"/>
        <v>2023903814.3490431</v>
      </c>
      <c r="Z81" s="90">
        <f t="shared" ca="1" si="18"/>
        <v>2114079450.8955297</v>
      </c>
      <c r="AA81" s="90">
        <f t="shared" ca="1" si="18"/>
        <v>2204255087.4420161</v>
      </c>
      <c r="AB81" s="90">
        <f t="shared" ca="1" si="18"/>
        <v>2294430723.988502</v>
      </c>
      <c r="AC81" s="90">
        <f t="shared" ca="1" si="18"/>
        <v>2384606360.5349884</v>
      </c>
      <c r="AD81" s="90">
        <f t="shared" ca="1" si="18"/>
        <v>2474781997.0814748</v>
      </c>
      <c r="AE81" s="90">
        <f t="shared" ca="1" si="18"/>
        <v>2564957633.6279612</v>
      </c>
      <c r="AF81" s="90">
        <f t="shared" ca="1" si="18"/>
        <v>2655133270.1744475</v>
      </c>
      <c r="AG81" s="90">
        <f t="shared" ca="1" si="18"/>
        <v>2745308906.7209339</v>
      </c>
      <c r="AH81" s="90">
        <f t="shared" ca="1" si="18"/>
        <v>2835484543.2674198</v>
      </c>
      <c r="AI81" s="90">
        <f t="shared" ca="1" si="18"/>
        <v>2925660179.8139062</v>
      </c>
      <c r="AJ81" s="90">
        <f t="shared" ca="1" si="18"/>
        <v>3015835816.3603926</v>
      </c>
      <c r="AK81" s="90">
        <f t="shared" ca="1" si="18"/>
        <v>3106011452.9068789</v>
      </c>
      <c r="AL81" s="90">
        <f t="shared" ca="1" si="18"/>
        <v>3196187089.4533653</v>
      </c>
      <c r="AM81" s="90">
        <f t="shared" ca="1" si="17"/>
        <v>3286362725.9998517</v>
      </c>
      <c r="AN81" s="90">
        <f t="shared" ca="1" si="17"/>
        <v>3376538362.5463376</v>
      </c>
      <c r="AO81" s="90">
        <f t="shared" ca="1" si="17"/>
        <v>3466713999.092824</v>
      </c>
      <c r="AP81">
        <f ca="1">V81*'Process Emissions Multipliers'!$E$42</f>
        <v>3556889635.6393104</v>
      </c>
    </row>
    <row r="82" spans="1:42">
      <c r="A82" s="74">
        <v>30</v>
      </c>
      <c r="B82">
        <f ca="1">IF('Coal mining 2010'!$A90="MD",INDIRECT("'Coal mining 2010'!"&amp;'Country Selector'!$B$3&amp;ROW($A90))*10^12,0)</f>
        <v>326494684.68903822</v>
      </c>
      <c r="C82" s="90">
        <f t="shared" ca="1" si="15"/>
        <v>293845216.22013438</v>
      </c>
      <c r="D82" s="90">
        <f t="shared" ca="1" si="12"/>
        <v>261195747.75123057</v>
      </c>
      <c r="E82" s="90">
        <f t="shared" ca="1" si="12"/>
        <v>228546279.28232676</v>
      </c>
      <c r="F82" s="90">
        <f t="shared" ca="1" si="12"/>
        <v>195896810.81342292</v>
      </c>
      <c r="G82" s="90">
        <f t="shared" ca="1" si="12"/>
        <v>163247342.34451911</v>
      </c>
      <c r="H82" s="90">
        <f t="shared" ca="1" si="12"/>
        <v>130597873.87561528</v>
      </c>
      <c r="I82" s="90">
        <f t="shared" ca="1" si="12"/>
        <v>97948405.406711459</v>
      </c>
      <c r="J82" s="90">
        <f t="shared" ca="1" si="12"/>
        <v>65298936.937807642</v>
      </c>
      <c r="K82" s="90">
        <f t="shared" ca="1" si="12"/>
        <v>32649468.468903821</v>
      </c>
      <c r="L82">
        <f ca="1">IF('Coal mining 2020'!$A90="MD",INDIRECT("'Coal mining 2020'!"&amp;'Country Selector'!$B$3&amp;ROW($A90))*10^12,0)*'Process Emissions Multipliers'!$B$42</f>
        <v>0</v>
      </c>
      <c r="M82" s="90">
        <f t="shared" ca="1" si="16"/>
        <v>161302343.57662621</v>
      </c>
      <c r="N82" s="90">
        <f t="shared" ca="1" si="13"/>
        <v>322604687.15325242</v>
      </c>
      <c r="O82" s="90">
        <f t="shared" ca="1" si="13"/>
        <v>483907030.7298786</v>
      </c>
      <c r="P82" s="90">
        <f t="shared" ca="1" si="13"/>
        <v>645209374.30650485</v>
      </c>
      <c r="Q82" s="90">
        <f t="shared" ca="1" si="13"/>
        <v>806511717.88313103</v>
      </c>
      <c r="R82" s="90">
        <f t="shared" ca="1" si="13"/>
        <v>967814061.45975721</v>
      </c>
      <c r="S82" s="90">
        <f t="shared" ca="1" si="13"/>
        <v>1129116405.0363834</v>
      </c>
      <c r="T82" s="90">
        <f t="shared" ca="1" si="13"/>
        <v>1290418748.6130097</v>
      </c>
      <c r="U82" s="90">
        <f t="shared" ca="1" si="13"/>
        <v>1451721092.1896358</v>
      </c>
      <c r="V82">
        <f ca="1">IF('Coal mining 2030'!$A90="MD",INDIRECT("'Coal mining 2030'!"&amp;'Country Selector'!$B$3&amp;ROW($A90))*10^12,0)*'Process Emissions Multipliers'!$D$42</f>
        <v>1613023435.7662621</v>
      </c>
      <c r="W82" s="90">
        <f t="shared" ca="1" si="18"/>
        <v>1695980736.4435599</v>
      </c>
      <c r="X82" s="90">
        <f t="shared" ca="1" si="18"/>
        <v>1778938037.1208577</v>
      </c>
      <c r="Y82" s="90">
        <f t="shared" ca="1" si="18"/>
        <v>1861895337.798156</v>
      </c>
      <c r="Z82" s="90">
        <f t="shared" ca="1" si="18"/>
        <v>1944852638.4754539</v>
      </c>
      <c r="AA82" s="90">
        <f t="shared" ca="1" si="18"/>
        <v>2027809939.1527519</v>
      </c>
      <c r="AB82" s="90">
        <f t="shared" ca="1" si="18"/>
        <v>2110767239.8300495</v>
      </c>
      <c r="AC82" s="90">
        <f t="shared" ca="1" si="18"/>
        <v>2193724540.5073476</v>
      </c>
      <c r="AD82" s="90">
        <f t="shared" ca="1" si="18"/>
        <v>2276681841.1846457</v>
      </c>
      <c r="AE82" s="90">
        <f t="shared" ca="1" si="18"/>
        <v>2359639141.8619437</v>
      </c>
      <c r="AF82" s="90">
        <f t="shared" ca="1" si="18"/>
        <v>2442596442.5392418</v>
      </c>
      <c r="AG82" s="90">
        <f t="shared" ca="1" si="18"/>
        <v>2525553743.2165394</v>
      </c>
      <c r="AH82" s="90">
        <f t="shared" ca="1" si="18"/>
        <v>2608511043.8938375</v>
      </c>
      <c r="AI82" s="90">
        <f t="shared" ca="1" si="18"/>
        <v>2691468344.5711355</v>
      </c>
      <c r="AJ82" s="90">
        <f t="shared" ca="1" si="18"/>
        <v>2774425645.2484331</v>
      </c>
      <c r="AK82" s="90">
        <f t="shared" ca="1" si="18"/>
        <v>2857382945.9257317</v>
      </c>
      <c r="AL82" s="90">
        <f t="shared" ca="1" si="18"/>
        <v>2940340246.6030293</v>
      </c>
      <c r="AM82" s="90">
        <f t="shared" ca="1" si="17"/>
        <v>3023297547.2803268</v>
      </c>
      <c r="AN82" s="90">
        <f t="shared" ca="1" si="17"/>
        <v>3106254847.9576254</v>
      </c>
      <c r="AO82" s="90">
        <f t="shared" ca="1" si="17"/>
        <v>3189212148.634923</v>
      </c>
      <c r="AP82">
        <f ca="1">V82*'Process Emissions Multipliers'!$E$42</f>
        <v>3272169449.3122211</v>
      </c>
    </row>
    <row r="83" spans="1:42">
      <c r="A83" s="74">
        <v>31</v>
      </c>
      <c r="B83">
        <f ca="1">IF('Coal mining 2010'!$A91="MD",INDIRECT("'Coal mining 2010'!"&amp;'Country Selector'!$B$3&amp;ROW($A91))*10^12,0)</f>
        <v>459961175.71078801</v>
      </c>
      <c r="C83" s="90">
        <f t="shared" ca="1" si="15"/>
        <v>462942369.1096366</v>
      </c>
      <c r="D83" s="90">
        <f t="shared" ca="1" si="12"/>
        <v>465923562.5084852</v>
      </c>
      <c r="E83" s="90">
        <f t="shared" ca="1" si="12"/>
        <v>468904755.90733385</v>
      </c>
      <c r="F83" s="90">
        <f t="shared" ca="1" si="12"/>
        <v>471885949.30618238</v>
      </c>
      <c r="G83" s="90">
        <f t="shared" ca="1" si="12"/>
        <v>474867142.70503104</v>
      </c>
      <c r="H83" s="90">
        <f t="shared" ca="1" si="12"/>
        <v>477848336.10387969</v>
      </c>
      <c r="I83" s="90">
        <f t="shared" ca="1" si="12"/>
        <v>480829529.50272822</v>
      </c>
      <c r="J83" s="90">
        <f t="shared" ca="1" si="12"/>
        <v>483810722.90157688</v>
      </c>
      <c r="K83" s="90">
        <f t="shared" ca="1" si="12"/>
        <v>486791916.30042541</v>
      </c>
      <c r="L83">
        <f ca="1">IF('Coal mining 2020'!$A91="MD",INDIRECT("'Coal mining 2020'!"&amp;'Country Selector'!$B$3&amp;ROW($A91))*10^12,0)*'Process Emissions Multipliers'!$B$42</f>
        <v>489773109.69927406</v>
      </c>
      <c r="M83" s="90">
        <f t="shared" ca="1" si="16"/>
        <v>510553553.06672442</v>
      </c>
      <c r="N83" s="90">
        <f t="shared" ca="1" si="13"/>
        <v>531333996.43417478</v>
      </c>
      <c r="O83" s="90">
        <f t="shared" ca="1" si="13"/>
        <v>552114439.80162513</v>
      </c>
      <c r="P83" s="90">
        <f t="shared" ca="1" si="13"/>
        <v>572894883.16907549</v>
      </c>
      <c r="Q83" s="90">
        <f t="shared" ca="1" si="13"/>
        <v>593675326.53652596</v>
      </c>
      <c r="R83" s="90">
        <f t="shared" ca="1" si="13"/>
        <v>614455769.9039762</v>
      </c>
      <c r="S83" s="90">
        <f t="shared" ca="1" si="13"/>
        <v>635236213.27142668</v>
      </c>
      <c r="T83" s="90">
        <f t="shared" ca="1" si="13"/>
        <v>656016656.63887703</v>
      </c>
      <c r="U83" s="90">
        <f t="shared" ca="1" si="13"/>
        <v>676797100.00632739</v>
      </c>
      <c r="V83">
        <f ca="1">IF('Coal mining 2030'!$A91="MD",INDIRECT("'Coal mining 2030'!"&amp;'Country Selector'!$B$3&amp;ROW($A91))*10^12,0)*'Process Emissions Multipliers'!$D$42</f>
        <v>697577543.37377775</v>
      </c>
      <c r="W83" s="90">
        <f t="shared" ca="1" si="18"/>
        <v>733453742.52143538</v>
      </c>
      <c r="X83" s="90">
        <f t="shared" ca="1" si="18"/>
        <v>769329941.66909301</v>
      </c>
      <c r="Y83" s="90">
        <f t="shared" ca="1" si="18"/>
        <v>805206140.81675065</v>
      </c>
      <c r="Z83" s="90">
        <f t="shared" ca="1" si="18"/>
        <v>841082339.96440816</v>
      </c>
      <c r="AA83" s="90">
        <f t="shared" ca="1" si="18"/>
        <v>876958539.11206591</v>
      </c>
      <c r="AB83" s="90">
        <f t="shared" ca="1" si="18"/>
        <v>912834738.25972354</v>
      </c>
      <c r="AC83" s="90">
        <f t="shared" ca="1" si="18"/>
        <v>948710937.40738106</v>
      </c>
      <c r="AD83" s="90">
        <f t="shared" ca="1" si="18"/>
        <v>984587136.55503869</v>
      </c>
      <c r="AE83" s="90">
        <f t="shared" ca="1" si="18"/>
        <v>1020463335.7026963</v>
      </c>
      <c r="AF83" s="90">
        <f t="shared" ca="1" si="18"/>
        <v>1056339534.850354</v>
      </c>
      <c r="AG83" s="90">
        <f t="shared" ca="1" si="18"/>
        <v>1092215733.9980116</v>
      </c>
      <c r="AH83" s="90">
        <f t="shared" ca="1" si="18"/>
        <v>1128091933.1456692</v>
      </c>
      <c r="AI83" s="90">
        <f t="shared" ca="1" si="18"/>
        <v>1163968132.2933269</v>
      </c>
      <c r="AJ83" s="90">
        <f t="shared" ca="1" si="18"/>
        <v>1199844331.4409845</v>
      </c>
      <c r="AK83" s="90">
        <f t="shared" ca="1" si="18"/>
        <v>1235720530.5886421</v>
      </c>
      <c r="AL83" s="90">
        <f t="shared" ca="1" si="18"/>
        <v>1271596729.7362998</v>
      </c>
      <c r="AM83" s="90">
        <f t="shared" ca="1" si="17"/>
        <v>1307472928.8839574</v>
      </c>
      <c r="AN83" s="90">
        <f t="shared" ca="1" si="17"/>
        <v>1343349128.031615</v>
      </c>
      <c r="AO83" s="90">
        <f t="shared" ca="1" si="17"/>
        <v>1379225327.1792724</v>
      </c>
      <c r="AP83">
        <f ca="1">V83*'Process Emissions Multipliers'!$E$42</f>
        <v>1415101526.3269303</v>
      </c>
    </row>
    <row r="84" spans="1:42">
      <c r="A84" s="74">
        <v>32</v>
      </c>
      <c r="B84">
        <f ca="1">IF('Coal mining 2010'!$A92="MD",INDIRECT("'Coal mining 2010'!"&amp;'Country Selector'!$B$3&amp;ROW($A92))*10^12,0)</f>
        <v>20118683.156322703</v>
      </c>
      <c r="C84" s="90">
        <f t="shared" ca="1" si="15"/>
        <v>143825095.32536197</v>
      </c>
      <c r="D84" s="90">
        <f t="shared" ca="1" si="12"/>
        <v>267531507.49440119</v>
      </c>
      <c r="E84" s="90">
        <f t="shared" ca="1" si="12"/>
        <v>391237919.66344047</v>
      </c>
      <c r="F84" s="90">
        <f t="shared" ca="1" si="12"/>
        <v>514944331.83247972</v>
      </c>
      <c r="G84" s="90">
        <f t="shared" ca="1" si="12"/>
        <v>638650744.00151896</v>
      </c>
      <c r="H84" s="90">
        <f t="shared" ca="1" si="12"/>
        <v>762357156.17055833</v>
      </c>
      <c r="I84" s="90">
        <f t="shared" ca="1" si="12"/>
        <v>886063568.33959734</v>
      </c>
      <c r="J84" s="90">
        <f t="shared" ca="1" si="12"/>
        <v>1009769980.5086367</v>
      </c>
      <c r="K84" s="90">
        <f t="shared" ca="1" si="12"/>
        <v>1133476392.6776762</v>
      </c>
      <c r="L84">
        <f ca="1">IF('Coal mining 2020'!$A92="MD",INDIRECT("'Coal mining 2020'!"&amp;'Country Selector'!$B$3&amp;ROW($A92))*10^12,0)*'Process Emissions Multipliers'!$B$42</f>
        <v>1257182804.8467152</v>
      </c>
      <c r="M84" s="90">
        <f t="shared" ca="1" si="16"/>
        <v>1141571083.6662641</v>
      </c>
      <c r="N84" s="90">
        <f t="shared" ca="1" si="13"/>
        <v>1025959362.4858128</v>
      </c>
      <c r="O84" s="90">
        <f t="shared" ca="1" si="13"/>
        <v>910347641.30536139</v>
      </c>
      <c r="P84" s="90">
        <f t="shared" ca="1" si="13"/>
        <v>794735920.12491035</v>
      </c>
      <c r="Q84" s="90">
        <f t="shared" ca="1" si="13"/>
        <v>679124198.94445908</v>
      </c>
      <c r="R84" s="90">
        <f t="shared" ca="1" si="13"/>
        <v>563512477.76400781</v>
      </c>
      <c r="S84" s="90">
        <f t="shared" ca="1" si="13"/>
        <v>447900756.58355665</v>
      </c>
      <c r="T84" s="90">
        <f t="shared" ca="1" si="13"/>
        <v>332289035.40310538</v>
      </c>
      <c r="U84" s="90">
        <f t="shared" ca="1" si="13"/>
        <v>216677314.22265416</v>
      </c>
      <c r="V84">
        <f ca="1">IF('Coal mining 2030'!$A92="MD",INDIRECT("'Coal mining 2030'!"&amp;'Country Selector'!$B$3&amp;ROW($A92))*10^12,0)*'Process Emissions Multipliers'!$D$42</f>
        <v>101065593.04220293</v>
      </c>
      <c r="W84" s="90">
        <f t="shared" ca="1" si="18"/>
        <v>106263365.50119303</v>
      </c>
      <c r="X84" s="90">
        <f t="shared" ca="1" si="18"/>
        <v>111461137.96018314</v>
      </c>
      <c r="Y84" s="90">
        <f t="shared" ca="1" si="18"/>
        <v>116658910.41917324</v>
      </c>
      <c r="Z84" s="90">
        <f t="shared" ca="1" si="18"/>
        <v>121856682.87816332</v>
      </c>
      <c r="AA84" s="90">
        <f t="shared" ca="1" si="18"/>
        <v>127054455.33715343</v>
      </c>
      <c r="AB84" s="90">
        <f t="shared" ca="1" si="18"/>
        <v>132252227.79614353</v>
      </c>
      <c r="AC84" s="90">
        <f t="shared" ca="1" si="18"/>
        <v>137450000.25513363</v>
      </c>
      <c r="AD84" s="90">
        <f t="shared" ca="1" si="18"/>
        <v>142647772.71412373</v>
      </c>
      <c r="AE84" s="90">
        <f t="shared" ca="1" si="18"/>
        <v>147845545.17311382</v>
      </c>
      <c r="AF84" s="90">
        <f t="shared" ca="1" si="18"/>
        <v>153043317.63210392</v>
      </c>
      <c r="AG84" s="90">
        <f t="shared" ca="1" si="18"/>
        <v>158241090.09109405</v>
      </c>
      <c r="AH84" s="90">
        <f t="shared" ca="1" si="18"/>
        <v>163438862.55008411</v>
      </c>
      <c r="AI84" s="90">
        <f t="shared" ca="1" si="18"/>
        <v>168636635.00907421</v>
      </c>
      <c r="AJ84" s="90">
        <f t="shared" ca="1" si="18"/>
        <v>173834407.46806431</v>
      </c>
      <c r="AK84" s="90">
        <f t="shared" ca="1" si="18"/>
        <v>179032179.92705444</v>
      </c>
      <c r="AL84" s="90">
        <f t="shared" ca="1" si="18"/>
        <v>184229952.3860445</v>
      </c>
      <c r="AM84" s="90">
        <f t="shared" ca="1" si="17"/>
        <v>189427724.84503463</v>
      </c>
      <c r="AN84" s="90">
        <f t="shared" ca="1" si="17"/>
        <v>194625497.30402473</v>
      </c>
      <c r="AO84" s="90">
        <f t="shared" ca="1" si="17"/>
        <v>199823269.76301482</v>
      </c>
      <c r="AP84">
        <f ca="1">V84*'Process Emissions Multipliers'!$E$42</f>
        <v>205021042.22200492</v>
      </c>
    </row>
    <row r="85" spans="1:42">
      <c r="A85" s="74">
        <v>33</v>
      </c>
      <c r="B85">
        <f ca="1">IF('Coal mining 2010'!$A93="MD",INDIRECT("'Coal mining 2010'!"&amp;'Country Selector'!$B$3&amp;ROW($A93))*10^12,0)</f>
        <v>39025270.978765294</v>
      </c>
      <c r="C85" s="90">
        <f t="shared" ca="1" si="15"/>
        <v>48886981.16485697</v>
      </c>
      <c r="D85" s="90">
        <f t="shared" ca="1" si="12"/>
        <v>58748691.350948632</v>
      </c>
      <c r="E85" s="90">
        <f t="shared" ca="1" si="12"/>
        <v>68610401.537040308</v>
      </c>
      <c r="F85" s="90">
        <f t="shared" ca="1" si="12"/>
        <v>78472111.723131984</v>
      </c>
      <c r="G85" s="90">
        <f t="shared" ca="1" si="12"/>
        <v>88333821.909223646</v>
      </c>
      <c r="H85" s="90">
        <f t="shared" ca="1" si="12"/>
        <v>98195532.095315337</v>
      </c>
      <c r="I85" s="90">
        <f t="shared" ca="1" si="12"/>
        <v>108057242.281407</v>
      </c>
      <c r="J85" s="90">
        <f t="shared" ca="1" si="12"/>
        <v>117918952.46749866</v>
      </c>
      <c r="K85" s="90">
        <f t="shared" ca="1" si="12"/>
        <v>127780662.65359035</v>
      </c>
      <c r="L85">
        <f ca="1">IF('Coal mining 2020'!$A93="MD",INDIRECT("'Coal mining 2020'!"&amp;'Country Selector'!$B$3&amp;ROW($A93))*10^12,0)*'Process Emissions Multipliers'!$B$42</f>
        <v>137642372.83968201</v>
      </c>
      <c r="M85" s="90">
        <f t="shared" ca="1" si="16"/>
        <v>143482361.75914863</v>
      </c>
      <c r="N85" s="90">
        <f t="shared" ca="1" si="13"/>
        <v>149322350.67861521</v>
      </c>
      <c r="O85" s="90">
        <f t="shared" ca="1" si="13"/>
        <v>155162339.59808183</v>
      </c>
      <c r="P85" s="90">
        <f t="shared" ca="1" si="13"/>
        <v>161002328.51754844</v>
      </c>
      <c r="Q85" s="90">
        <f t="shared" ca="1" si="13"/>
        <v>166842317.43701506</v>
      </c>
      <c r="R85" s="90">
        <f t="shared" ca="1" si="13"/>
        <v>172682306.35648167</v>
      </c>
      <c r="S85" s="90">
        <f t="shared" ca="1" si="13"/>
        <v>178522295.27594826</v>
      </c>
      <c r="T85" s="90">
        <f t="shared" ca="1" si="13"/>
        <v>184362284.19541484</v>
      </c>
      <c r="U85" s="90">
        <f t="shared" ca="1" si="13"/>
        <v>190202273.11488146</v>
      </c>
      <c r="V85">
        <f ca="1">IF('Coal mining 2030'!$A93="MD",INDIRECT("'Coal mining 2030'!"&amp;'Country Selector'!$B$3&amp;ROW($A93))*10^12,0)*'Process Emissions Multipliers'!$D$42</f>
        <v>196042262.03434807</v>
      </c>
      <c r="W85" s="90">
        <f t="shared" ca="1" si="18"/>
        <v>206124655.45556659</v>
      </c>
      <c r="X85" s="90">
        <f t="shared" ca="1" si="18"/>
        <v>216207048.8767851</v>
      </c>
      <c r="Y85" s="90">
        <f t="shared" ca="1" si="18"/>
        <v>226289442.29800361</v>
      </c>
      <c r="Z85" s="90">
        <f t="shared" ca="1" si="18"/>
        <v>236371835.71922213</v>
      </c>
      <c r="AA85" s="90">
        <f t="shared" ca="1" si="18"/>
        <v>246454229.14044064</v>
      </c>
      <c r="AB85" s="90">
        <f t="shared" ca="1" si="18"/>
        <v>256536622.56165916</v>
      </c>
      <c r="AC85" s="90">
        <f t="shared" ca="1" si="18"/>
        <v>266619015.98287767</v>
      </c>
      <c r="AD85" s="90">
        <f t="shared" ca="1" si="18"/>
        <v>276701409.40409625</v>
      </c>
      <c r="AE85" s="90">
        <f t="shared" ca="1" si="18"/>
        <v>286783802.8253147</v>
      </c>
      <c r="AF85" s="90">
        <f t="shared" ca="1" si="18"/>
        <v>296866196.24653322</v>
      </c>
      <c r="AG85" s="90">
        <f t="shared" ca="1" si="18"/>
        <v>306948589.66775173</v>
      </c>
      <c r="AH85" s="90">
        <f t="shared" ca="1" si="18"/>
        <v>317030983.08897024</v>
      </c>
      <c r="AI85" s="90">
        <f t="shared" ca="1" si="18"/>
        <v>327113376.51018876</v>
      </c>
      <c r="AJ85" s="90">
        <f t="shared" ca="1" si="18"/>
        <v>337195769.93140727</v>
      </c>
      <c r="AK85" s="90">
        <f t="shared" ca="1" si="18"/>
        <v>347278163.35262579</v>
      </c>
      <c r="AL85" s="90">
        <f t="shared" ca="1" si="18"/>
        <v>357360556.7738443</v>
      </c>
      <c r="AM85" s="90">
        <f t="shared" ca="1" si="17"/>
        <v>367442950.19506282</v>
      </c>
      <c r="AN85" s="90">
        <f t="shared" ca="1" si="17"/>
        <v>377525343.61628133</v>
      </c>
      <c r="AO85" s="90">
        <f t="shared" ca="1" si="17"/>
        <v>387607737.03749985</v>
      </c>
      <c r="AP85">
        <f ca="1">V85*'Process Emissions Multipliers'!$E$42</f>
        <v>397690130.45871836</v>
      </c>
    </row>
    <row r="86" spans="1:42">
      <c r="A86" s="74">
        <v>34</v>
      </c>
      <c r="B86">
        <f ca="1">IF('Coal mining 2010'!$A94="MD",INDIRECT("'Coal mining 2010'!"&amp;'Country Selector'!$B$3&amp;ROW($A94))*10^12,0)</f>
        <v>1101453560.1752141</v>
      </c>
      <c r="C86" s="90">
        <f t="shared" ca="1" si="15"/>
        <v>1494946435.9643464</v>
      </c>
      <c r="D86" s="90">
        <f t="shared" ca="1" si="12"/>
        <v>1888439311.7534785</v>
      </c>
      <c r="E86" s="90">
        <f t="shared" ca="1" si="12"/>
        <v>2281932187.5426111</v>
      </c>
      <c r="F86" s="90">
        <f t="shared" ca="1" si="12"/>
        <v>2675425063.3317432</v>
      </c>
      <c r="G86" s="90">
        <f t="shared" ca="1" si="12"/>
        <v>3068917939.1208754</v>
      </c>
      <c r="H86" s="90">
        <f t="shared" ca="1" si="12"/>
        <v>3462410814.910008</v>
      </c>
      <c r="I86" s="90">
        <f t="shared" ca="1" si="12"/>
        <v>3855903690.6991401</v>
      </c>
      <c r="J86" s="90">
        <f t="shared" ca="1" si="12"/>
        <v>4249396566.4882722</v>
      </c>
      <c r="K86" s="90">
        <f t="shared" ca="1" si="12"/>
        <v>4642889442.2774048</v>
      </c>
      <c r="L86">
        <f ca="1">IF('Coal mining 2020'!$A94="MD",INDIRECT("'Coal mining 2020'!"&amp;'Country Selector'!$B$3&amp;ROW($A94))*10^12,0)*'Process Emissions Multipliers'!$B$42</f>
        <v>5036382318.0665369</v>
      </c>
      <c r="M86" s="90">
        <f t="shared" ca="1" si="16"/>
        <v>5390483540.8570938</v>
      </c>
      <c r="N86" s="90">
        <f t="shared" ca="1" si="13"/>
        <v>5744584763.6476507</v>
      </c>
      <c r="O86" s="90">
        <f t="shared" ca="1" si="13"/>
        <v>6098685986.4382076</v>
      </c>
      <c r="P86" s="90">
        <f t="shared" ca="1" si="13"/>
        <v>6452787209.2287645</v>
      </c>
      <c r="Q86" s="90">
        <f t="shared" ca="1" si="13"/>
        <v>6806888432.0193214</v>
      </c>
      <c r="R86" s="90">
        <f t="shared" ca="1" si="13"/>
        <v>7160989654.8098774</v>
      </c>
      <c r="S86" s="90">
        <f t="shared" ca="1" si="13"/>
        <v>7515090877.6004343</v>
      </c>
      <c r="T86" s="90">
        <f t="shared" ca="1" si="13"/>
        <v>7869192100.3909912</v>
      </c>
      <c r="U86" s="90">
        <f t="shared" ca="1" si="13"/>
        <v>8223293323.1815491</v>
      </c>
      <c r="V86">
        <f ca="1">IF('Coal mining 2030'!$A94="MD",INDIRECT("'Coal mining 2030'!"&amp;'Country Selector'!$B$3&amp;ROW($A94))*10^12,0)*'Process Emissions Multipliers'!$D$42</f>
        <v>8577394545.972105</v>
      </c>
      <c r="W86" s="90">
        <f t="shared" ca="1" si="18"/>
        <v>9018527317.2638016</v>
      </c>
      <c r="X86" s="90">
        <f t="shared" ca="1" si="18"/>
        <v>9459660088.5554962</v>
      </c>
      <c r="Y86" s="90">
        <f t="shared" ca="1" si="18"/>
        <v>9900792859.8471928</v>
      </c>
      <c r="Z86" s="90">
        <f t="shared" ca="1" si="18"/>
        <v>10341925631.138887</v>
      </c>
      <c r="AA86" s="90">
        <f t="shared" ca="1" si="18"/>
        <v>10783058402.430584</v>
      </c>
      <c r="AB86" s="90">
        <f t="shared" ca="1" si="18"/>
        <v>11224191173.722279</v>
      </c>
      <c r="AC86" s="90">
        <f t="shared" ca="1" si="18"/>
        <v>11665323945.013975</v>
      </c>
      <c r="AD86" s="90">
        <f t="shared" ca="1" si="18"/>
        <v>12106456716.30567</v>
      </c>
      <c r="AE86" s="90">
        <f t="shared" ca="1" si="18"/>
        <v>12547589487.597366</v>
      </c>
      <c r="AF86" s="90">
        <f t="shared" ca="1" si="18"/>
        <v>12988722258.889061</v>
      </c>
      <c r="AG86" s="90">
        <f t="shared" ca="1" si="18"/>
        <v>13429855030.180759</v>
      </c>
      <c r="AH86" s="90">
        <f t="shared" ca="1" si="18"/>
        <v>13870987801.472454</v>
      </c>
      <c r="AI86" s="90">
        <f t="shared" ca="1" si="18"/>
        <v>14312120572.764149</v>
      </c>
      <c r="AJ86" s="90">
        <f t="shared" ca="1" si="18"/>
        <v>14753253344.055845</v>
      </c>
      <c r="AK86" s="90">
        <f t="shared" ca="1" si="18"/>
        <v>15194386115.34754</v>
      </c>
      <c r="AL86" s="90">
        <f t="shared" ca="1" si="18"/>
        <v>15635518886.639236</v>
      </c>
      <c r="AM86" s="90">
        <f t="shared" ca="1" si="17"/>
        <v>16076651657.930931</v>
      </c>
      <c r="AN86" s="90">
        <f t="shared" ca="1" si="17"/>
        <v>16517784429.222628</v>
      </c>
      <c r="AO86" s="90">
        <f t="shared" ca="1" si="17"/>
        <v>16958917200.514322</v>
      </c>
      <c r="AP86">
        <f ca="1">V86*'Process Emissions Multipliers'!$E$42</f>
        <v>17400049971.806019</v>
      </c>
    </row>
    <row r="87" spans="1:42">
      <c r="A87" s="74">
        <v>35</v>
      </c>
      <c r="B87">
        <f ca="1">IF('Coal mining 2010'!$A95="MD",INDIRECT("'Coal mining 2010'!"&amp;'Country Selector'!$B$3&amp;ROW($A95))*10^12,0)</f>
        <v>606010651.74203944</v>
      </c>
      <c r="C87" s="90">
        <f t="shared" ca="1" si="15"/>
        <v>658660867.61296809</v>
      </c>
      <c r="D87" s="90">
        <f t="shared" ca="1" si="12"/>
        <v>711311083.48389673</v>
      </c>
      <c r="E87" s="90">
        <f t="shared" ca="1" si="12"/>
        <v>763961299.35482526</v>
      </c>
      <c r="F87" s="90">
        <f t="shared" ca="1" si="12"/>
        <v>816611515.22575378</v>
      </c>
      <c r="G87" s="90">
        <f t="shared" ca="1" si="12"/>
        <v>869261731.09668243</v>
      </c>
      <c r="H87" s="90">
        <f t="shared" ca="1" si="12"/>
        <v>921911946.96761107</v>
      </c>
      <c r="I87" s="90">
        <f t="shared" ca="1" si="12"/>
        <v>974562162.8385396</v>
      </c>
      <c r="J87" s="90">
        <f t="shared" ca="1" si="12"/>
        <v>1027212378.7094682</v>
      </c>
      <c r="K87" s="90">
        <f t="shared" ca="1" si="12"/>
        <v>1079862594.5803967</v>
      </c>
      <c r="L87">
        <f ca="1">IF('Coal mining 2020'!$A95="MD",INDIRECT("'Coal mining 2020'!"&amp;'Country Selector'!$B$3&amp;ROW($A95))*10^12,0)*'Process Emissions Multipliers'!$B$42</f>
        <v>1132512810.4513254</v>
      </c>
      <c r="M87" s="90">
        <f t="shared" ca="1" si="16"/>
        <v>1019261529.4061928</v>
      </c>
      <c r="N87" s="90">
        <f t="shared" ca="1" si="13"/>
        <v>906010248.36106038</v>
      </c>
      <c r="O87" s="90">
        <f t="shared" ca="1" si="13"/>
        <v>792758967.31592774</v>
      </c>
      <c r="P87" s="90">
        <f t="shared" ca="1" si="13"/>
        <v>679507686.27079523</v>
      </c>
      <c r="Q87" s="90">
        <f t="shared" ca="1" si="13"/>
        <v>566256405.22566271</v>
      </c>
      <c r="R87" s="90">
        <f t="shared" ca="1" si="13"/>
        <v>453005124.18053019</v>
      </c>
      <c r="S87" s="90">
        <f t="shared" ca="1" si="13"/>
        <v>339753843.13539761</v>
      </c>
      <c r="T87" s="90">
        <f t="shared" ca="1" si="13"/>
        <v>226502562.0902651</v>
      </c>
      <c r="U87" s="90">
        <f t="shared" ca="1" si="13"/>
        <v>113251281.04513255</v>
      </c>
      <c r="V87">
        <f ca="1">IF('Coal mining 2030'!$A95="MD",INDIRECT("'Coal mining 2030'!"&amp;'Country Selector'!$B$3&amp;ROW($A95))*10^12,0)*'Process Emissions Multipliers'!$D$42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Multipliers'!$E$42</f>
        <v>0</v>
      </c>
    </row>
    <row r="88" spans="1:42">
      <c r="A88" s="74">
        <v>36</v>
      </c>
      <c r="B88">
        <f ca="1">IF('Coal mining 2010'!$A96="MD",INDIRECT("'Coal mining 2010'!"&amp;'Country Selector'!$B$3&amp;ROW($A96))*10^12,0)</f>
        <v>35977342.585535869</v>
      </c>
      <c r="C88" s="90">
        <f t="shared" ca="1" si="15"/>
        <v>45068839.375891827</v>
      </c>
      <c r="D88" s="90">
        <f t="shared" ca="1" si="12"/>
        <v>54160336.166247785</v>
      </c>
      <c r="E88" s="90">
        <f t="shared" ca="1" si="12"/>
        <v>63251832.956603736</v>
      </c>
      <c r="F88" s="90">
        <f t="shared" ca="1" si="12"/>
        <v>72343329.746959686</v>
      </c>
      <c r="G88" s="90">
        <f t="shared" ca="1" si="12"/>
        <v>81434826.537315637</v>
      </c>
      <c r="H88" s="90">
        <f t="shared" ca="1" si="12"/>
        <v>90526323.327671602</v>
      </c>
      <c r="I88" s="90">
        <f t="shared" ca="1" si="12"/>
        <v>99617820.118027568</v>
      </c>
      <c r="J88" s="90">
        <f t="shared" ca="1" si="12"/>
        <v>108709316.90838352</v>
      </c>
      <c r="K88" s="90">
        <f t="shared" ca="1" si="12"/>
        <v>117800813.69873947</v>
      </c>
      <c r="L88">
        <f ca="1">IF('Coal mining 2020'!$A96="MD",INDIRECT("'Coal mining 2020'!"&amp;'Country Selector'!$B$3&amp;ROW($A96))*10^12,0)*'Process Emissions Multipliers'!$B$42</f>
        <v>126892310.48909543</v>
      </c>
      <c r="M88" s="90">
        <f t="shared" ca="1" si="16"/>
        <v>279330996.13359368</v>
      </c>
      <c r="N88" s="90">
        <f t="shared" ca="1" si="13"/>
        <v>431769681.77809197</v>
      </c>
      <c r="O88" s="90">
        <f t="shared" ca="1" si="13"/>
        <v>584208367.42259014</v>
      </c>
      <c r="P88" s="90">
        <f t="shared" ca="1" si="13"/>
        <v>736647053.06708848</v>
      </c>
      <c r="Q88" s="90">
        <f t="shared" ca="1" si="13"/>
        <v>889085738.71158671</v>
      </c>
      <c r="R88" s="90">
        <f t="shared" ca="1" si="13"/>
        <v>1041524424.3560849</v>
      </c>
      <c r="S88" s="90">
        <f t="shared" ca="1" si="13"/>
        <v>1193963110.0005832</v>
      </c>
      <c r="T88" s="90">
        <f t="shared" ca="1" si="13"/>
        <v>1346401795.6450815</v>
      </c>
      <c r="U88" s="90">
        <f t="shared" ca="1" si="13"/>
        <v>1498840481.2895796</v>
      </c>
      <c r="V88">
        <f ca="1">IF('Coal mining 2030'!$A96="MD",INDIRECT("'Coal mining 2030'!"&amp;'Country Selector'!$B$3&amp;ROW($A96))*10^12,0)*'Process Emissions Multipliers'!$D$42</f>
        <v>1651279166.934078</v>
      </c>
      <c r="W88" s="90">
        <f t="shared" ca="1" si="18"/>
        <v>1736203948.1344416</v>
      </c>
      <c r="X88" s="90">
        <f t="shared" ca="1" si="18"/>
        <v>1821128729.334805</v>
      </c>
      <c r="Y88" s="90">
        <f t="shared" ca="1" si="18"/>
        <v>1906053510.5351684</v>
      </c>
      <c r="Z88" s="90">
        <f t="shared" ca="1" si="18"/>
        <v>1990978291.735532</v>
      </c>
      <c r="AA88" s="90">
        <f t="shared" ca="1" si="18"/>
        <v>2075903072.9358954</v>
      </c>
      <c r="AB88" s="90">
        <f t="shared" ca="1" si="18"/>
        <v>2160827854.1362591</v>
      </c>
      <c r="AC88" s="90">
        <f t="shared" ca="1" si="18"/>
        <v>2245752635.3366222</v>
      </c>
      <c r="AD88" s="90">
        <f t="shared" ca="1" si="18"/>
        <v>2330677416.5369859</v>
      </c>
      <c r="AE88" s="90">
        <f t="shared" ca="1" si="18"/>
        <v>2415602197.7373495</v>
      </c>
      <c r="AF88" s="90">
        <f t="shared" ca="1" si="18"/>
        <v>2500526978.9377131</v>
      </c>
      <c r="AG88" s="90">
        <f t="shared" ca="1" si="18"/>
        <v>2585451760.1380768</v>
      </c>
      <c r="AH88" s="90">
        <f t="shared" ca="1" si="18"/>
        <v>2670376541.3384399</v>
      </c>
      <c r="AI88" s="90">
        <f t="shared" ca="1" si="18"/>
        <v>2755301322.5388041</v>
      </c>
      <c r="AJ88" s="90">
        <f t="shared" ca="1" si="18"/>
        <v>2840226103.7391672</v>
      </c>
      <c r="AK88" s="90">
        <f t="shared" ca="1" si="18"/>
        <v>2925150884.9395308</v>
      </c>
      <c r="AL88" s="90">
        <f t="shared" ca="1" si="18"/>
        <v>3010075666.139894</v>
      </c>
      <c r="AM88" s="90">
        <f t="shared" ca="1" si="17"/>
        <v>3095000447.3402572</v>
      </c>
      <c r="AN88" s="90">
        <f t="shared" ca="1" si="17"/>
        <v>3179925228.5406213</v>
      </c>
      <c r="AO88" s="90">
        <f t="shared" ca="1" si="17"/>
        <v>3264850009.7409844</v>
      </c>
      <c r="AP88">
        <f ca="1">V88*'Process Emissions Multipliers'!$E$42</f>
        <v>3349774790.9413481</v>
      </c>
    </row>
    <row r="89" spans="1:42">
      <c r="A89" s="74">
        <v>37</v>
      </c>
      <c r="B89">
        <f ca="1">IF('Coal mining 2010'!$A97="MD",INDIRECT("'Coal mining 2010'!"&amp;'Country Selector'!$B$3&amp;ROW($A97))*10^12,0)</f>
        <v>101071531.45799686</v>
      </c>
      <c r="C89" s="90">
        <f t="shared" ca="1" si="15"/>
        <v>126612370.15823171</v>
      </c>
      <c r="D89" s="90">
        <f t="shared" ca="1" si="12"/>
        <v>152153208.85846654</v>
      </c>
      <c r="E89" s="90">
        <f t="shared" ca="1" si="12"/>
        <v>177694047.5587014</v>
      </c>
      <c r="F89" s="90">
        <f t="shared" ca="1" si="12"/>
        <v>203234886.25893623</v>
      </c>
      <c r="G89" s="90">
        <f t="shared" ca="1" si="12"/>
        <v>228775724.95917106</v>
      </c>
      <c r="H89" s="90">
        <f t="shared" ca="1" si="12"/>
        <v>254316563.65940589</v>
      </c>
      <c r="I89" s="90">
        <f t="shared" ca="1" si="12"/>
        <v>279857402.35964072</v>
      </c>
      <c r="J89" s="90">
        <f t="shared" ca="1" si="12"/>
        <v>305398241.05987561</v>
      </c>
      <c r="K89" s="90">
        <f t="shared" ca="1" si="12"/>
        <v>330939079.76011044</v>
      </c>
      <c r="L89">
        <f ca="1">IF('Coal mining 2020'!$A97="MD",INDIRECT("'Coal mining 2020'!"&amp;'Country Selector'!$B$3&amp;ROW($A97))*10^12,0)*'Process Emissions Multipliers'!$B$42</f>
        <v>356479918.46034527</v>
      </c>
      <c r="M89" s="90">
        <f t="shared" ca="1" si="16"/>
        <v>371604903.0919311</v>
      </c>
      <c r="N89" s="90">
        <f t="shared" ca="1" si="13"/>
        <v>386729887.72351694</v>
      </c>
      <c r="O89" s="90">
        <f t="shared" ca="1" si="13"/>
        <v>401854872.35510272</v>
      </c>
      <c r="P89" s="90">
        <f t="shared" ca="1" si="13"/>
        <v>416979856.98668855</v>
      </c>
      <c r="Q89" s="90">
        <f t="shared" ca="1" si="13"/>
        <v>432104841.61827433</v>
      </c>
      <c r="R89" s="90">
        <f t="shared" ca="1" si="13"/>
        <v>447229826.24986017</v>
      </c>
      <c r="S89" s="90">
        <f t="shared" ca="1" si="13"/>
        <v>462354810.881446</v>
      </c>
      <c r="T89" s="90">
        <f t="shared" ca="1" si="13"/>
        <v>477479795.51303184</v>
      </c>
      <c r="U89" s="90">
        <f t="shared" ca="1" si="13"/>
        <v>492604780.14461768</v>
      </c>
      <c r="V89">
        <f ca="1">IF('Coal mining 2030'!$A97="MD",INDIRECT("'Coal mining 2030'!"&amp;'Country Selector'!$B$3&amp;ROW($A97))*10^12,0)*'Process Emissions Multipliers'!$D$42</f>
        <v>507729764.77620345</v>
      </c>
      <c r="W89" s="90">
        <f t="shared" ca="1" si="18"/>
        <v>533842150.88629389</v>
      </c>
      <c r="X89" s="90">
        <f t="shared" ca="1" si="18"/>
        <v>559954536.99638438</v>
      </c>
      <c r="Y89" s="90">
        <f t="shared" ca="1" si="18"/>
        <v>586066923.10647476</v>
      </c>
      <c r="Z89" s="90">
        <f t="shared" ca="1" si="18"/>
        <v>612179309.21656513</v>
      </c>
      <c r="AA89" s="90">
        <f t="shared" ca="1" si="18"/>
        <v>638291695.32665563</v>
      </c>
      <c r="AB89" s="90">
        <f t="shared" ca="1" si="18"/>
        <v>664404081.436746</v>
      </c>
      <c r="AC89" s="90">
        <f t="shared" ca="1" si="18"/>
        <v>690516467.54683638</v>
      </c>
      <c r="AD89" s="90">
        <f t="shared" ca="1" si="18"/>
        <v>716628853.65692687</v>
      </c>
      <c r="AE89" s="90">
        <f t="shared" ca="1" si="18"/>
        <v>742741239.76701725</v>
      </c>
      <c r="AF89" s="90">
        <f t="shared" ca="1" si="18"/>
        <v>768853625.87710762</v>
      </c>
      <c r="AG89" s="90">
        <f t="shared" ca="1" si="18"/>
        <v>794966011.98719811</v>
      </c>
      <c r="AH89" s="90">
        <f t="shared" ca="1" si="18"/>
        <v>821078398.09728861</v>
      </c>
      <c r="AI89" s="90">
        <f t="shared" ca="1" si="18"/>
        <v>847190784.20737886</v>
      </c>
      <c r="AJ89" s="90">
        <f t="shared" ca="1" si="18"/>
        <v>873303170.31746936</v>
      </c>
      <c r="AK89" s="90">
        <f t="shared" ca="1" si="18"/>
        <v>899415556.42755985</v>
      </c>
      <c r="AL89" s="90">
        <f t="shared" ca="1" si="18"/>
        <v>925527942.53765035</v>
      </c>
      <c r="AM89" s="90">
        <f t="shared" ca="1" si="17"/>
        <v>951640328.6477406</v>
      </c>
      <c r="AN89" s="90">
        <f t="shared" ca="1" si="17"/>
        <v>977752714.7578311</v>
      </c>
      <c r="AO89" s="90">
        <f t="shared" ca="1" si="17"/>
        <v>1003865100.8679215</v>
      </c>
      <c r="AP89">
        <f ca="1">V89*'Process Emissions Multipliers'!$E$42</f>
        <v>1029977486.978012</v>
      </c>
    </row>
    <row r="90" spans="1:42">
      <c r="A90" s="74">
        <v>38</v>
      </c>
      <c r="B90">
        <f ca="1">IF('Coal mining 2010'!$A98="MD",INDIRECT("'Coal mining 2010'!"&amp;'Country Selector'!$B$3&amp;ROW($A98))*10^12,0)</f>
        <v>326402797.86422253</v>
      </c>
      <c r="C90" s="90">
        <f t="shared" ca="1" si="15"/>
        <v>412718398.24231851</v>
      </c>
      <c r="D90" s="90">
        <f t="shared" ca="1" si="12"/>
        <v>499033998.6204145</v>
      </c>
      <c r="E90" s="90">
        <f t="shared" ca="1" si="12"/>
        <v>585349598.99851048</v>
      </c>
      <c r="F90" s="90">
        <f t="shared" ca="1" si="12"/>
        <v>671665199.37660646</v>
      </c>
      <c r="G90" s="90">
        <f t="shared" ca="1" si="12"/>
        <v>757980799.75470245</v>
      </c>
      <c r="H90" s="90">
        <f t="shared" ca="1" si="12"/>
        <v>844296400.13279843</v>
      </c>
      <c r="I90" s="90">
        <f t="shared" ca="1" si="12"/>
        <v>930612000.51089442</v>
      </c>
      <c r="J90" s="90">
        <f t="shared" ca="1" si="12"/>
        <v>1016927600.8889904</v>
      </c>
      <c r="K90" s="90">
        <f t="shared" ca="1" si="12"/>
        <v>1103243201.2670863</v>
      </c>
      <c r="L90">
        <f ca="1">IF('Coal mining 2020'!$A98="MD",INDIRECT("'Coal mining 2020'!"&amp;'Country Selector'!$B$3&amp;ROW($A98))*10^12,0)*'Process Emissions Multipliers'!$B$42</f>
        <v>1189558801.6451824</v>
      </c>
      <c r="M90" s="90">
        <f t="shared" ca="1" si="16"/>
        <v>1230470349.8012707</v>
      </c>
      <c r="N90" s="90">
        <f t="shared" ca="1" si="13"/>
        <v>1271381897.9573593</v>
      </c>
      <c r="O90" s="90">
        <f t="shared" ca="1" si="13"/>
        <v>1312293446.1134479</v>
      </c>
      <c r="P90" s="90">
        <f t="shared" ca="1" si="13"/>
        <v>1353204994.2695365</v>
      </c>
      <c r="Q90" s="90">
        <f t="shared" ca="1" si="13"/>
        <v>1394116542.4256248</v>
      </c>
      <c r="R90" s="90">
        <f t="shared" ca="1" si="13"/>
        <v>1435028090.5817134</v>
      </c>
      <c r="S90" s="90">
        <f t="shared" ca="1" si="13"/>
        <v>1475939638.7378016</v>
      </c>
      <c r="T90" s="90">
        <f t="shared" ca="1" si="13"/>
        <v>1516851186.8938904</v>
      </c>
      <c r="U90" s="90">
        <f t="shared" ca="1" si="13"/>
        <v>1557762735.0499787</v>
      </c>
      <c r="V90">
        <f ca="1">IF('Coal mining 2030'!$A98="MD",INDIRECT("'Coal mining 2030'!"&amp;'Country Selector'!$B$3&amp;ROW($A98))*10^12,0)*'Process Emissions Multipliers'!$D$42</f>
        <v>1598674283.2060673</v>
      </c>
      <c r="W90" s="90">
        <f t="shared" ca="1" si="18"/>
        <v>1680893611.3672779</v>
      </c>
      <c r="X90" s="90">
        <f t="shared" ca="1" si="18"/>
        <v>1763112939.5284882</v>
      </c>
      <c r="Y90" s="90">
        <f t="shared" ca="1" si="18"/>
        <v>1845332267.6896987</v>
      </c>
      <c r="Z90" s="90">
        <f t="shared" ca="1" si="18"/>
        <v>1927551595.8509092</v>
      </c>
      <c r="AA90" s="90">
        <f t="shared" ca="1" si="18"/>
        <v>2009770924.0121198</v>
      </c>
      <c r="AB90" s="90">
        <f t="shared" ca="1" si="18"/>
        <v>2091990252.1733301</v>
      </c>
      <c r="AC90" s="90">
        <f t="shared" ca="1" si="18"/>
        <v>2174209580.3345408</v>
      </c>
      <c r="AD90" s="90">
        <f t="shared" ca="1" si="18"/>
        <v>2256428908.4957514</v>
      </c>
      <c r="AE90" s="90">
        <f t="shared" ca="1" si="18"/>
        <v>2338648236.6569614</v>
      </c>
      <c r="AF90" s="90">
        <f t="shared" ca="1" si="18"/>
        <v>2420867564.818172</v>
      </c>
      <c r="AG90" s="90">
        <f t="shared" ca="1" si="18"/>
        <v>2503086892.9793825</v>
      </c>
      <c r="AH90" s="90">
        <f t="shared" ca="1" si="18"/>
        <v>2585306221.1405931</v>
      </c>
      <c r="AI90" s="90">
        <f t="shared" ca="1" si="18"/>
        <v>2667525549.3018036</v>
      </c>
      <c r="AJ90" s="90">
        <f t="shared" ca="1" si="18"/>
        <v>2749744877.4630141</v>
      </c>
      <c r="AK90" s="90">
        <f t="shared" ca="1" si="18"/>
        <v>2831964205.6242247</v>
      </c>
      <c r="AL90" s="90">
        <f t="shared" ca="1" si="18"/>
        <v>2914183533.7854347</v>
      </c>
      <c r="AM90" s="90">
        <f t="shared" ca="1" si="17"/>
        <v>2996402861.9466457</v>
      </c>
      <c r="AN90" s="90">
        <f t="shared" ca="1" si="17"/>
        <v>3078622190.1078558</v>
      </c>
      <c r="AO90" s="90">
        <f t="shared" ca="1" si="17"/>
        <v>3160841518.2690668</v>
      </c>
      <c r="AP90">
        <f ca="1">V90*'Process Emissions Multipliers'!$E$42</f>
        <v>3243060846.4302769</v>
      </c>
    </row>
    <row r="91" spans="1:42">
      <c r="A91" s="74">
        <v>39</v>
      </c>
      <c r="B91">
        <f ca="1">IF('Coal mining 2010'!$A99="MD",INDIRECT("'Coal mining 2010'!"&amp;'Country Selector'!$B$3&amp;ROW($A99))*10^12,0)</f>
        <v>3198240055.3201008</v>
      </c>
      <c r="C91" s="90">
        <f t="shared" ca="1" si="15"/>
        <v>4113096216.9459181</v>
      </c>
      <c r="D91" s="90">
        <f t="shared" ca="1" si="12"/>
        <v>5027952378.5717354</v>
      </c>
      <c r="E91" s="90">
        <f t="shared" ca="1" si="12"/>
        <v>5942808540.1975536</v>
      </c>
      <c r="F91" s="90">
        <f t="shared" ca="1" si="12"/>
        <v>6857664701.8233709</v>
      </c>
      <c r="G91" s="90">
        <f t="shared" ca="1" si="12"/>
        <v>7772520863.4491882</v>
      </c>
      <c r="H91" s="90">
        <f t="shared" ca="1" si="12"/>
        <v>8687377025.0750046</v>
      </c>
      <c r="I91" s="90">
        <f t="shared" ca="1" si="12"/>
        <v>9602233186.7008247</v>
      </c>
      <c r="J91" s="90">
        <f t="shared" ca="1" si="12"/>
        <v>10517089348.326641</v>
      </c>
      <c r="K91" s="90">
        <f t="shared" ca="1" si="12"/>
        <v>11431945509.952457</v>
      </c>
      <c r="L91">
        <f ca="1">IF('Coal mining 2020'!$A99="MD",INDIRECT("'Coal mining 2020'!"&amp;'Country Selector'!$B$3&amp;ROW($A99))*10^12,0)*'Process Emissions Multipliers'!$B$42</f>
        <v>12346801671.578276</v>
      </c>
      <c r="M91" s="90">
        <f t="shared" ca="1" si="16"/>
        <v>12718747670.622913</v>
      </c>
      <c r="N91" s="90">
        <f t="shared" ca="1" si="13"/>
        <v>13090693669.667553</v>
      </c>
      <c r="O91" s="90">
        <f t="shared" ca="1" si="13"/>
        <v>13462639668.712191</v>
      </c>
      <c r="P91" s="90">
        <f t="shared" ca="1" si="13"/>
        <v>13834585667.756828</v>
      </c>
      <c r="Q91" s="90">
        <f t="shared" ca="1" si="13"/>
        <v>14206531666.801464</v>
      </c>
      <c r="R91" s="90">
        <f t="shared" ca="1" si="13"/>
        <v>14578477665.846104</v>
      </c>
      <c r="S91" s="90">
        <f t="shared" ca="1" si="13"/>
        <v>14950423664.890741</v>
      </c>
      <c r="T91" s="90">
        <f t="shared" ca="1" si="13"/>
        <v>15322369663.935379</v>
      </c>
      <c r="U91" s="90">
        <f t="shared" ca="1" si="13"/>
        <v>15694315662.980017</v>
      </c>
      <c r="V91">
        <f ca="1">IF('Coal mining 2030'!$A99="MD",INDIRECT("'Coal mining 2030'!"&amp;'Country Selector'!$B$3&amp;ROW($A99))*10^12,0)*'Process Emissions Multipliers'!$D$42</f>
        <v>16066261662.024656</v>
      </c>
      <c r="W91" s="90">
        <f t="shared" ca="1" si="18"/>
        <v>16892544572.677826</v>
      </c>
      <c r="X91" s="90">
        <f t="shared" ca="1" si="18"/>
        <v>17718827483.330997</v>
      </c>
      <c r="Y91" s="90">
        <f t="shared" ca="1" si="18"/>
        <v>18545110393.984169</v>
      </c>
      <c r="Z91" s="90">
        <f t="shared" ca="1" si="18"/>
        <v>19371393304.637337</v>
      </c>
      <c r="AA91" s="90">
        <f t="shared" ca="1" si="18"/>
        <v>20197676215.290508</v>
      </c>
      <c r="AB91" s="90">
        <f t="shared" ca="1" si="18"/>
        <v>21023959125.94368</v>
      </c>
      <c r="AC91" s="90">
        <f t="shared" ca="1" si="18"/>
        <v>21850242036.596848</v>
      </c>
      <c r="AD91" s="90">
        <f t="shared" ca="1" si="18"/>
        <v>22676524947.250023</v>
      </c>
      <c r="AE91" s="90">
        <f t="shared" ca="1" si="18"/>
        <v>23502807857.903191</v>
      </c>
      <c r="AF91" s="90">
        <f t="shared" ca="1" si="18"/>
        <v>24329090768.556358</v>
      </c>
      <c r="AG91" s="90">
        <f t="shared" ca="1" si="18"/>
        <v>25155373679.209534</v>
      </c>
      <c r="AH91" s="90">
        <f t="shared" ca="1" si="18"/>
        <v>25981656589.862701</v>
      </c>
      <c r="AI91" s="90">
        <f t="shared" ca="1" si="18"/>
        <v>26807939500.515873</v>
      </c>
      <c r="AJ91" s="90">
        <f t="shared" ca="1" si="18"/>
        <v>27634222411.169044</v>
      </c>
      <c r="AK91" s="90">
        <f t="shared" ca="1" si="18"/>
        <v>28460505321.822212</v>
      </c>
      <c r="AL91" s="90">
        <f t="shared" ca="1" si="18"/>
        <v>29286788232.475384</v>
      </c>
      <c r="AM91" s="90">
        <f t="shared" ca="1" si="17"/>
        <v>30113071143.128551</v>
      </c>
      <c r="AN91" s="90">
        <f t="shared" ca="1" si="17"/>
        <v>30939354053.781727</v>
      </c>
      <c r="AO91" s="90">
        <f t="shared" ca="1" si="17"/>
        <v>31765636964.434895</v>
      </c>
      <c r="AP91">
        <f ca="1">V91*'Process Emissions Multipliers'!$E$42</f>
        <v>32591919875.088066</v>
      </c>
    </row>
    <row r="92" spans="1:42">
      <c r="A92" s="74">
        <v>40</v>
      </c>
      <c r="B92">
        <f ca="1">IF('Coal mining 2010'!$A100="MD",INDIRECT("'Coal mining 2010'!"&amp;'Country Selector'!$B$3&amp;ROW($A100))*10^12,0)</f>
        <v>348412854.64293212</v>
      </c>
      <c r="C92" s="90">
        <f t="shared" ca="1" si="15"/>
        <v>336087643.09932679</v>
      </c>
      <c r="D92" s="90">
        <f t="shared" ca="1" si="12"/>
        <v>323762431.55572158</v>
      </c>
      <c r="E92" s="90">
        <f t="shared" ca="1" si="12"/>
        <v>311437220.01211631</v>
      </c>
      <c r="F92" s="90">
        <f t="shared" ca="1" si="12"/>
        <v>299112008.46851099</v>
      </c>
      <c r="G92" s="90">
        <f t="shared" ca="1" si="12"/>
        <v>286786796.92490578</v>
      </c>
      <c r="H92" s="90">
        <f t="shared" ca="1" si="12"/>
        <v>274461585.38130045</v>
      </c>
      <c r="I92" s="90">
        <f t="shared" ca="1" si="12"/>
        <v>262136373.83769521</v>
      </c>
      <c r="J92" s="90">
        <f t="shared" ca="1" si="12"/>
        <v>249811162.29408991</v>
      </c>
      <c r="K92" s="90">
        <f t="shared" ca="1" si="12"/>
        <v>237485950.75048465</v>
      </c>
      <c r="L92">
        <f ca="1">IF('Coal mining 2020'!$A100="MD",INDIRECT("'Coal mining 2020'!"&amp;'Country Selector'!$B$3&amp;ROW($A100))*10^12,0)*'Process Emissions Multipliers'!$B$42</f>
        <v>225160739.20687938</v>
      </c>
      <c r="M92" s="90">
        <f t="shared" ca="1" si="16"/>
        <v>234714019.89333236</v>
      </c>
      <c r="N92" s="90">
        <f t="shared" ca="1" si="13"/>
        <v>244267300.57978538</v>
      </c>
      <c r="O92" s="90">
        <f t="shared" ca="1" si="13"/>
        <v>253820581.26623839</v>
      </c>
      <c r="P92" s="90">
        <f t="shared" ca="1" si="13"/>
        <v>263373861.95269138</v>
      </c>
      <c r="Q92" s="90">
        <f t="shared" ca="1" si="13"/>
        <v>272927142.63914442</v>
      </c>
      <c r="R92" s="90">
        <f t="shared" ca="1" si="13"/>
        <v>282480423.32559741</v>
      </c>
      <c r="S92" s="90">
        <f t="shared" ca="1" si="13"/>
        <v>292033704.01205039</v>
      </c>
      <c r="T92" s="90">
        <f t="shared" ca="1" si="13"/>
        <v>301586984.69850338</v>
      </c>
      <c r="U92" s="90">
        <f t="shared" ca="1" si="13"/>
        <v>311140265.38495636</v>
      </c>
      <c r="V92">
        <f ca="1">IF('Coal mining 2030'!$A100="MD",INDIRECT("'Coal mining 2030'!"&amp;'Country Selector'!$B$3&amp;ROW($A100))*10^12,0)*'Process Emissions Multipliers'!$D$42</f>
        <v>320693546.0714094</v>
      </c>
      <c r="W92" s="90">
        <f t="shared" ca="1" si="18"/>
        <v>337186716.80707002</v>
      </c>
      <c r="X92" s="90">
        <f t="shared" ca="1" si="18"/>
        <v>353679887.54273057</v>
      </c>
      <c r="Y92" s="90">
        <f t="shared" ca="1" si="18"/>
        <v>370173058.27839118</v>
      </c>
      <c r="Z92" s="90">
        <f t="shared" ca="1" si="18"/>
        <v>386666229.0140518</v>
      </c>
      <c r="AA92" s="90">
        <f t="shared" ca="1" si="18"/>
        <v>403159399.74971235</v>
      </c>
      <c r="AB92" s="90">
        <f t="shared" ca="1" si="18"/>
        <v>419652570.48537296</v>
      </c>
      <c r="AC92" s="90">
        <f t="shared" ca="1" si="18"/>
        <v>436145741.22103357</v>
      </c>
      <c r="AD92" s="90">
        <f t="shared" ca="1" si="18"/>
        <v>452638911.95669413</v>
      </c>
      <c r="AE92" s="90">
        <f t="shared" ca="1" si="18"/>
        <v>469132082.69235474</v>
      </c>
      <c r="AF92" s="90">
        <f t="shared" ca="1" si="18"/>
        <v>485625253.42801535</v>
      </c>
      <c r="AG92" s="90">
        <f t="shared" ca="1" si="18"/>
        <v>502118424.1636759</v>
      </c>
      <c r="AH92" s="90">
        <f t="shared" ca="1" si="18"/>
        <v>518611594.89933652</v>
      </c>
      <c r="AI92" s="90">
        <f t="shared" ca="1" si="18"/>
        <v>535104765.63499713</v>
      </c>
      <c r="AJ92" s="90">
        <f t="shared" ca="1" si="18"/>
        <v>551597936.37065768</v>
      </c>
      <c r="AK92" s="90">
        <f t="shared" ca="1" si="18"/>
        <v>568091107.10631824</v>
      </c>
      <c r="AL92" s="90">
        <f t="shared" ca="1" si="18"/>
        <v>584584277.84197891</v>
      </c>
      <c r="AM92" s="90">
        <f t="shared" ca="1" si="17"/>
        <v>601077448.57763946</v>
      </c>
      <c r="AN92" s="90">
        <f t="shared" ca="1" si="17"/>
        <v>617570619.31330001</v>
      </c>
      <c r="AO92" s="90">
        <f t="shared" ca="1" si="17"/>
        <v>634063790.04896069</v>
      </c>
      <c r="AP92">
        <f ca="1">V92*'Process Emissions Multipliers'!$E$42</f>
        <v>650556960.78462124</v>
      </c>
    </row>
    <row r="93" spans="1:42">
      <c r="A93" s="74">
        <v>41</v>
      </c>
      <c r="B93">
        <f ca="1">IF('Coal mining 2010'!$A101="MD",INDIRECT("'Coal mining 2010'!"&amp;'Country Selector'!$B$3&amp;ROW($A101))*10^12,0)</f>
        <v>15809655.595777627</v>
      </c>
      <c r="C93" s="90">
        <f t="shared" ca="1" si="15"/>
        <v>123052771.73254403</v>
      </c>
      <c r="D93" s="90">
        <f t="shared" ca="1" si="12"/>
        <v>230295887.86931044</v>
      </c>
      <c r="E93" s="90">
        <f t="shared" ca="1" si="12"/>
        <v>337539004.00607681</v>
      </c>
      <c r="F93" s="90">
        <f t="shared" ca="1" si="12"/>
        <v>444782120.14284325</v>
      </c>
      <c r="G93" s="90">
        <f t="shared" ca="1" si="12"/>
        <v>552025236.27960956</v>
      </c>
      <c r="H93" s="90">
        <f t="shared" ca="1" si="12"/>
        <v>659268352.41637599</v>
      </c>
      <c r="I93" s="90">
        <f t="shared" ca="1" si="12"/>
        <v>766511468.55314231</v>
      </c>
      <c r="J93" s="90">
        <f t="shared" ca="1" si="12"/>
        <v>873754584.68990886</v>
      </c>
      <c r="K93" s="90">
        <f t="shared" ca="1" si="12"/>
        <v>980997700.82667518</v>
      </c>
      <c r="L93">
        <f ca="1">IF('Coal mining 2020'!$A101="MD",INDIRECT("'Coal mining 2020'!"&amp;'Country Selector'!$B$3&amp;ROW($A101))*10^12,0)*'Process Emissions Multipliers'!$B$42</f>
        <v>1088240816.9634416</v>
      </c>
      <c r="M93" s="90">
        <f t="shared" ca="1" si="16"/>
        <v>987358667.67969322</v>
      </c>
      <c r="N93" s="90">
        <f t="shared" ca="1" si="13"/>
        <v>886476518.39594495</v>
      </c>
      <c r="O93" s="90">
        <f t="shared" ca="1" si="13"/>
        <v>785594369.11219645</v>
      </c>
      <c r="P93" s="90">
        <f t="shared" ca="1" si="13"/>
        <v>684712219.82844806</v>
      </c>
      <c r="Q93" s="90">
        <f t="shared" ca="1" si="13"/>
        <v>583830070.54469979</v>
      </c>
      <c r="R93" s="90">
        <f t="shared" ca="1" si="13"/>
        <v>482947921.2609514</v>
      </c>
      <c r="S93" s="90">
        <f t="shared" ca="1" si="13"/>
        <v>382065771.97720301</v>
      </c>
      <c r="T93" s="90">
        <f t="shared" ca="1" si="13"/>
        <v>281183622.69345468</v>
      </c>
      <c r="U93" s="90">
        <f t="shared" ca="1" si="13"/>
        <v>180301473.40970629</v>
      </c>
      <c r="V93">
        <f ca="1">IF('Coal mining 2030'!$A101="MD",INDIRECT("'Coal mining 2030'!"&amp;'Country Selector'!$B$3&amp;ROW($A101))*10^12,0)*'Process Emissions Multipliers'!$D$42</f>
        <v>79419324.125957906</v>
      </c>
      <c r="W93" s="90">
        <f t="shared" ca="1" si="18"/>
        <v>83503835.612286717</v>
      </c>
      <c r="X93" s="90">
        <f t="shared" ca="1" si="18"/>
        <v>87588347.098615557</v>
      </c>
      <c r="Y93" s="90">
        <f t="shared" ca="1" si="18"/>
        <v>91672858.584944367</v>
      </c>
      <c r="Z93" s="90">
        <f t="shared" ca="1" si="18"/>
        <v>95757370.071273178</v>
      </c>
      <c r="AA93" s="90">
        <f t="shared" ca="1" si="18"/>
        <v>99841881.557602003</v>
      </c>
      <c r="AB93" s="90">
        <f t="shared" ca="1" si="18"/>
        <v>103926393.04393081</v>
      </c>
      <c r="AC93" s="90">
        <f t="shared" ca="1" si="18"/>
        <v>108010904.53025964</v>
      </c>
      <c r="AD93" s="90">
        <f t="shared" ca="1" si="18"/>
        <v>112095416.01658846</v>
      </c>
      <c r="AE93" s="90">
        <f t="shared" ca="1" si="18"/>
        <v>116179927.50291727</v>
      </c>
      <c r="AF93" s="90">
        <f t="shared" ca="1" si="18"/>
        <v>120264438.9892461</v>
      </c>
      <c r="AG93" s="90">
        <f t="shared" ca="1" si="18"/>
        <v>124348950.47557493</v>
      </c>
      <c r="AH93" s="90">
        <f t="shared" ca="1" si="18"/>
        <v>128433461.96190374</v>
      </c>
      <c r="AI93" s="90">
        <f t="shared" ca="1" si="18"/>
        <v>132517973.44823256</v>
      </c>
      <c r="AJ93" s="90">
        <f t="shared" ca="1" si="18"/>
        <v>136602484.93456137</v>
      </c>
      <c r="AK93" s="90">
        <f t="shared" ca="1" si="18"/>
        <v>140686996.42089021</v>
      </c>
      <c r="AL93" s="90">
        <f t="shared" ca="1" si="18"/>
        <v>144771507.90721902</v>
      </c>
      <c r="AM93" s="90">
        <f t="shared" ca="1" si="17"/>
        <v>148856019.39354783</v>
      </c>
      <c r="AN93" s="90">
        <f t="shared" ca="1" si="17"/>
        <v>152940530.87987664</v>
      </c>
      <c r="AO93" s="90">
        <f t="shared" ca="1" si="17"/>
        <v>157025042.36620548</v>
      </c>
      <c r="AP93">
        <f ca="1">V93*'Process Emissions Multipliers'!$E$42</f>
        <v>161109553.85253429</v>
      </c>
    </row>
    <row r="94" spans="1:42">
      <c r="A94" s="74">
        <v>42</v>
      </c>
      <c r="B94">
        <f ca="1">IF('Coal mining 2010'!$A102="MD",INDIRECT("'Coal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2020'!$A102="MD",INDIRECT("'Coal mining 2020'!"&amp;'Country Selector'!$B$3&amp;ROW($A102))*10^12,0)*'Process Emissions Multipliers'!$B$42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2030'!$A102="MD",INDIRECT("'Coal mining 2030'!"&amp;'Country Selector'!$B$3&amp;ROW($A102))*10^12,0)*'Process Emissions Multipliers'!$D$42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Multipliers'!$E$42</f>
        <v>0</v>
      </c>
    </row>
    <row r="95" spans="1:42">
      <c r="A95" s="74">
        <v>43</v>
      </c>
      <c r="B95">
        <f ca="1">IF('Coal mining 2010'!$A103="MD",INDIRECT("'Coal mining 2010'!"&amp;'Country Selector'!$B$3&amp;ROW($A103))*10^12,0)</f>
        <v>45084689.999974616</v>
      </c>
      <c r="C95" s="90">
        <f t="shared" ca="1" si="15"/>
        <v>156846975.18525192</v>
      </c>
      <c r="D95" s="90">
        <f t="shared" ca="1" si="12"/>
        <v>268609260.37052923</v>
      </c>
      <c r="E95" s="90">
        <f t="shared" ref="D95:K126" ca="1" si="20">$B95*($L$1-E$1)/($L$1-$B$1)+$L95*(E$1-$B$1)/($L$1-$B$1)</f>
        <v>380371545.55580652</v>
      </c>
      <c r="F95" s="90">
        <f t="shared" ca="1" si="20"/>
        <v>492133830.74108386</v>
      </c>
      <c r="G95" s="90">
        <f t="shared" ca="1" si="20"/>
        <v>603896115.9263612</v>
      </c>
      <c r="H95" s="90">
        <f t="shared" ca="1" si="20"/>
        <v>715658401.11163843</v>
      </c>
      <c r="I95" s="90">
        <f t="shared" ca="1" si="20"/>
        <v>827420686.29691577</v>
      </c>
      <c r="J95" s="90">
        <f t="shared" ca="1" si="20"/>
        <v>939182971.48219299</v>
      </c>
      <c r="K95" s="90">
        <f t="shared" ca="1" si="20"/>
        <v>1050945256.6674703</v>
      </c>
      <c r="L95">
        <f ca="1">IF('Coal mining 2020'!$A103="MD",INDIRECT("'Coal mining 2020'!"&amp;'Country Selector'!$B$3&amp;ROW($A103))*10^12,0)*'Process Emissions Multipliers'!$B$42</f>
        <v>1162707541.8527477</v>
      </c>
      <c r="M95" s="90">
        <f t="shared" ca="1" si="16"/>
        <v>1069084944.5898758</v>
      </c>
      <c r="N95" s="90">
        <f t="shared" ca="1" si="13"/>
        <v>975462347.32700419</v>
      </c>
      <c r="O95" s="90">
        <f t="shared" ref="N95:U126" ca="1" si="21">$L95*($V$1-O$1)/($V$1-$L$1)+$V95*(O$1-$L$1)/($V$1-$L$1)</f>
        <v>881839750.06413245</v>
      </c>
      <c r="P95" s="90">
        <f t="shared" ca="1" si="21"/>
        <v>788217152.80126071</v>
      </c>
      <c r="Q95" s="90">
        <f t="shared" ca="1" si="21"/>
        <v>694594555.53838897</v>
      </c>
      <c r="R95" s="90">
        <f t="shared" ca="1" si="21"/>
        <v>600971958.27551723</v>
      </c>
      <c r="S95" s="90">
        <f t="shared" ca="1" si="21"/>
        <v>507349361.01264548</v>
      </c>
      <c r="T95" s="90">
        <f t="shared" ca="1" si="21"/>
        <v>413726763.74977374</v>
      </c>
      <c r="U95" s="90">
        <f t="shared" ca="1" si="21"/>
        <v>320104166.486902</v>
      </c>
      <c r="V95">
        <f ca="1">IF('Coal mining 2030'!$A103="MD",INDIRECT("'Coal mining 2030'!"&amp;'Country Selector'!$B$3&amp;ROW($A103))*10^12,0)*'Process Emissions Multipliers'!$D$42</f>
        <v>226481569.22403026</v>
      </c>
      <c r="W95" s="90">
        <f t="shared" ref="W95:AL110" ca="1" si="22">$V95*($AP$1-W$1)/($AP$1-$V$1)+$AP95*(W$1-$V$1)/($AP$1-$V$1)</f>
        <v>238129446.87997937</v>
      </c>
      <c r="X95" s="90">
        <f t="shared" ca="1" si="22"/>
        <v>249777324.53592852</v>
      </c>
      <c r="Y95" s="90">
        <f t="shared" ca="1" si="22"/>
        <v>261425202.19187766</v>
      </c>
      <c r="Z95" s="90">
        <f t="shared" ca="1" si="22"/>
        <v>273073079.84782684</v>
      </c>
      <c r="AA95" s="90">
        <f t="shared" ca="1" si="22"/>
        <v>284720957.50377595</v>
      </c>
      <c r="AB95" s="90">
        <f t="shared" ca="1" si="22"/>
        <v>296368835.15972507</v>
      </c>
      <c r="AC95" s="90">
        <f t="shared" ca="1" si="22"/>
        <v>308016712.81567425</v>
      </c>
      <c r="AD95" s="90">
        <f t="shared" ca="1" si="22"/>
        <v>319664590.47162336</v>
      </c>
      <c r="AE95" s="90">
        <f t="shared" ca="1" si="22"/>
        <v>331312468.12757248</v>
      </c>
      <c r="AF95" s="90">
        <f t="shared" ca="1" si="22"/>
        <v>342960345.78352165</v>
      </c>
      <c r="AG95" s="90">
        <f t="shared" ca="1" si="22"/>
        <v>354608223.43947077</v>
      </c>
      <c r="AH95" s="90">
        <f t="shared" ca="1" si="22"/>
        <v>366256101.09541988</v>
      </c>
      <c r="AI95" s="90">
        <f t="shared" ca="1" si="22"/>
        <v>377903978.751369</v>
      </c>
      <c r="AJ95" s="90">
        <f t="shared" ca="1" si="22"/>
        <v>389551856.40731823</v>
      </c>
      <c r="AK95" s="90">
        <f t="shared" ca="1" si="22"/>
        <v>401199734.06326729</v>
      </c>
      <c r="AL95" s="90">
        <f t="shared" ca="1" si="22"/>
        <v>412847611.71921647</v>
      </c>
      <c r="AM95" s="90">
        <f t="shared" ca="1" si="19"/>
        <v>424495489.37516558</v>
      </c>
      <c r="AN95" s="90">
        <f t="shared" ca="1" si="19"/>
        <v>436143367.0311147</v>
      </c>
      <c r="AO95" s="90">
        <f t="shared" ca="1" si="19"/>
        <v>447791244.68706381</v>
      </c>
      <c r="AP95">
        <f ca="1">V95*'Process Emissions Multipliers'!$E$42</f>
        <v>459439122.34301299</v>
      </c>
    </row>
    <row r="96" spans="1:42">
      <c r="A96" s="74">
        <v>44</v>
      </c>
      <c r="B96">
        <f ca="1">IF('Coal mining 2010'!$A104="MD",INDIRECT("'Coal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2020'!$A104="MD",INDIRECT("'Coal mining 2020'!"&amp;'Country Selector'!$B$3&amp;ROW($A104))*10^12,0)*'Process Emissions Multipliers'!$B$42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2030'!$A104="MD",INDIRECT("'Coal mining 2030'!"&amp;'Country Selector'!$B$3&amp;ROW($A104))*10^12,0)*'Process Emissions Multipliers'!$D$42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Multipliers'!$E$42</f>
        <v>0</v>
      </c>
    </row>
    <row r="97" spans="1:42">
      <c r="A97" s="74">
        <v>45</v>
      </c>
      <c r="B97">
        <f ca="1">IF('Coal mining 2010'!$A105="MD",INDIRECT("'Coal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2020'!$A105="MD",INDIRECT("'Coal mining 2020'!"&amp;'Country Selector'!$B$3&amp;ROW($A105))*10^12,0)*'Process Emissions Multipliers'!$B$42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2030'!$A105="MD",INDIRECT("'Coal mining 2030'!"&amp;'Country Selector'!$B$3&amp;ROW($A105))*10^12,0)*'Process Emissions Multipliers'!$D$42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Multipliers'!$E$42</f>
        <v>0</v>
      </c>
    </row>
    <row r="98" spans="1:42">
      <c r="A98" s="74">
        <v>46</v>
      </c>
      <c r="B98">
        <f ca="1">IF('Coal mining 2010'!$A106="MD",INDIRECT("'Coal mining 2010'!"&amp;'Country Selector'!$B$3&amp;ROW($A106))*10^12,0)</f>
        <v>42028291.762363777</v>
      </c>
      <c r="C98" s="90">
        <f t="shared" ca="1" si="15"/>
        <v>52648867.163430795</v>
      </c>
      <c r="D98" s="90">
        <f t="shared" ca="1" si="20"/>
        <v>63269442.564497806</v>
      </c>
      <c r="E98" s="90">
        <f t="shared" ca="1" si="20"/>
        <v>73890017.965564817</v>
      </c>
      <c r="F98" s="90">
        <f t="shared" ca="1" si="20"/>
        <v>84510593.366631836</v>
      </c>
      <c r="G98" s="90">
        <f t="shared" ca="1" si="20"/>
        <v>95131168.767698854</v>
      </c>
      <c r="H98" s="90">
        <f t="shared" ca="1" si="20"/>
        <v>105751744.16876587</v>
      </c>
      <c r="I98" s="90">
        <f t="shared" ca="1" si="20"/>
        <v>116372319.56983288</v>
      </c>
      <c r="J98" s="90">
        <f t="shared" ca="1" si="20"/>
        <v>126992894.97089988</v>
      </c>
      <c r="K98" s="90">
        <f t="shared" ca="1" si="20"/>
        <v>137613470.3719669</v>
      </c>
      <c r="L98">
        <f ca="1">IF('Coal mining 2020'!$A106="MD",INDIRECT("'Coal mining 2020'!"&amp;'Country Selector'!$B$3&amp;ROW($A106))*10^12,0)*'Process Emissions Multipliers'!$B$42</f>
        <v>148234045.77303392</v>
      </c>
      <c r="M98" s="90">
        <f t="shared" ca="1" si="16"/>
        <v>154523425.75799051</v>
      </c>
      <c r="N98" s="90">
        <f t="shared" ca="1" si="21"/>
        <v>160812805.7429471</v>
      </c>
      <c r="O98" s="90">
        <f t="shared" ca="1" si="21"/>
        <v>167102185.72790369</v>
      </c>
      <c r="P98" s="90">
        <f t="shared" ca="1" si="21"/>
        <v>173391565.71286029</v>
      </c>
      <c r="Q98" s="90">
        <f t="shared" ca="1" si="21"/>
        <v>179680945.69781688</v>
      </c>
      <c r="R98" s="90">
        <f t="shared" ca="1" si="21"/>
        <v>185970325.68277347</v>
      </c>
      <c r="S98" s="90">
        <f t="shared" ca="1" si="21"/>
        <v>192259705.66773006</v>
      </c>
      <c r="T98" s="90">
        <f t="shared" ca="1" si="21"/>
        <v>198549085.65268666</v>
      </c>
      <c r="U98" s="90">
        <f t="shared" ca="1" si="21"/>
        <v>204838465.63764325</v>
      </c>
      <c r="V98">
        <f ca="1">IF('Coal mining 2030'!$A106="MD",INDIRECT("'Coal mining 2030'!"&amp;'Country Selector'!$B$3&amp;ROW($A106))*10^12,0)*'Process Emissions Multipliers'!$D$42</f>
        <v>211127845.62259984</v>
      </c>
      <c r="W98" s="90">
        <f t="shared" ca="1" si="22"/>
        <v>221986085.98185655</v>
      </c>
      <c r="X98" s="90">
        <f t="shared" ca="1" si="22"/>
        <v>232844326.34111327</v>
      </c>
      <c r="Y98" s="90">
        <f t="shared" ca="1" si="22"/>
        <v>243702566.70036998</v>
      </c>
      <c r="Z98" s="90">
        <f t="shared" ca="1" si="22"/>
        <v>254560807.0596267</v>
      </c>
      <c r="AA98" s="90">
        <f t="shared" ca="1" si="22"/>
        <v>265419047.41888344</v>
      </c>
      <c r="AB98" s="90">
        <f t="shared" ca="1" si="22"/>
        <v>276277287.77814013</v>
      </c>
      <c r="AC98" s="90">
        <f t="shared" ca="1" si="22"/>
        <v>287135528.13739681</v>
      </c>
      <c r="AD98" s="90">
        <f t="shared" ca="1" si="22"/>
        <v>297993768.49665356</v>
      </c>
      <c r="AE98" s="90">
        <f t="shared" ca="1" si="22"/>
        <v>308852008.8559103</v>
      </c>
      <c r="AF98" s="90">
        <f t="shared" ca="1" si="22"/>
        <v>319710249.21516705</v>
      </c>
      <c r="AG98" s="90">
        <f t="shared" ca="1" si="22"/>
        <v>330568489.57442379</v>
      </c>
      <c r="AH98" s="90">
        <f t="shared" ca="1" si="22"/>
        <v>341426729.93368042</v>
      </c>
      <c r="AI98" s="90">
        <f t="shared" ca="1" si="22"/>
        <v>352284970.29293716</v>
      </c>
      <c r="AJ98" s="90">
        <f t="shared" ca="1" si="22"/>
        <v>363143210.6521939</v>
      </c>
      <c r="AK98" s="90">
        <f t="shared" ca="1" si="22"/>
        <v>374001451.01145059</v>
      </c>
      <c r="AL98" s="90">
        <f t="shared" ca="1" si="22"/>
        <v>384859691.37070727</v>
      </c>
      <c r="AM98" s="90">
        <f t="shared" ca="1" si="19"/>
        <v>395717931.72996408</v>
      </c>
      <c r="AN98" s="90">
        <f t="shared" ca="1" si="19"/>
        <v>406576172.0892207</v>
      </c>
      <c r="AO98" s="90">
        <f t="shared" ca="1" si="19"/>
        <v>417434412.44847751</v>
      </c>
      <c r="AP98">
        <f ca="1">V98*'Process Emissions Multipliers'!$E$42</f>
        <v>428292652.80773419</v>
      </c>
    </row>
    <row r="99" spans="1:42">
      <c r="A99" s="74">
        <v>47</v>
      </c>
      <c r="B99">
        <f ca="1">IF('Coal mining 2010'!$A107="MD",INDIRECT("'Coal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2020'!$A107="MD",INDIRECT("'Coal mining 2020'!"&amp;'Country Selector'!$B$3&amp;ROW($A107))*10^12,0)*'Process Emissions Multipliers'!$B$42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2030'!$A107="MD",INDIRECT("'Coal mining 2030'!"&amp;'Country Selector'!$B$3&amp;ROW($A107))*10^12,0)*'Process Emissions Multipliers'!$D$42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Multipliers'!$E$42</f>
        <v>0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2020'!$A108="MD",INDIRECT("'Coal mining 2020'!"&amp;'Country Selector'!$B$3&amp;ROW($A108))*10^12,0)*'Process Emissions Multipliers'!$B$42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2030'!$A108="MD",INDIRECT("'Coal mining 2030'!"&amp;'Country Selector'!$B$3&amp;ROW($A108))*10^12,0)*'Process Emissions Multipliers'!$D$42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Multipliers'!$E$42</f>
        <v>0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40237366.312645406</v>
      </c>
      <c r="C101" s="90">
        <f t="shared" ca="1" si="15"/>
        <v>50405373.741472915</v>
      </c>
      <c r="D101" s="90">
        <f t="shared" ca="1" si="20"/>
        <v>60573381.170300417</v>
      </c>
      <c r="E101" s="90">
        <f t="shared" ca="1" si="20"/>
        <v>70741388.599127918</v>
      </c>
      <c r="F101" s="90">
        <f t="shared" ca="1" si="20"/>
        <v>80909396.027955428</v>
      </c>
      <c r="G101" s="90">
        <f t="shared" ca="1" si="20"/>
        <v>91077403.456782937</v>
      </c>
      <c r="H101" s="90">
        <f t="shared" ca="1" si="20"/>
        <v>101245410.88561045</v>
      </c>
      <c r="I101" s="90">
        <f t="shared" ca="1" si="20"/>
        <v>111413418.31443796</v>
      </c>
      <c r="J101" s="90">
        <f t="shared" ca="1" si="20"/>
        <v>121581425.74326545</v>
      </c>
      <c r="K101" s="90">
        <f t="shared" ca="1" si="20"/>
        <v>131749433.17209296</v>
      </c>
      <c r="L101">
        <f ca="1">IF('Coal mining 2020'!$A109="MD",INDIRECT("'Coal mining 2020'!"&amp;'Country Selector'!$B$3&amp;ROW($A109))*10^12,0)*'Process Emissions Multipliers'!$B$42</f>
        <v>141917440.60092047</v>
      </c>
      <c r="M101" s="90">
        <f t="shared" ca="1" si="16"/>
        <v>147938815.14941707</v>
      </c>
      <c r="N101" s="90">
        <f t="shared" ca="1" si="21"/>
        <v>153960189.69791368</v>
      </c>
      <c r="O101" s="90">
        <f t="shared" ca="1" si="21"/>
        <v>159981564.24641028</v>
      </c>
      <c r="P101" s="90">
        <f t="shared" ca="1" si="21"/>
        <v>166002938.79490688</v>
      </c>
      <c r="Q101" s="90">
        <f t="shared" ca="1" si="21"/>
        <v>172024313.34340349</v>
      </c>
      <c r="R101" s="90">
        <f t="shared" ca="1" si="21"/>
        <v>178045687.89190009</v>
      </c>
      <c r="S101" s="90">
        <f t="shared" ca="1" si="21"/>
        <v>184067062.44039673</v>
      </c>
      <c r="T101" s="90">
        <f t="shared" ca="1" si="21"/>
        <v>190088436.9888933</v>
      </c>
      <c r="U101" s="90">
        <f t="shared" ca="1" si="21"/>
        <v>196109811.53738987</v>
      </c>
      <c r="V101">
        <f ca="1">IF('Coal mining 2030'!$A109="MD",INDIRECT("'Coal mining 2030'!"&amp;'Country Selector'!$B$3&amp;ROW($A109))*10^12,0)*'Process Emissions Multipliers'!$D$42</f>
        <v>202131186.08588651</v>
      </c>
      <c r="W101" s="90">
        <f t="shared" ca="1" si="22"/>
        <v>212526731.00394285</v>
      </c>
      <c r="X101" s="90">
        <f t="shared" ca="1" si="22"/>
        <v>222922275.92199919</v>
      </c>
      <c r="Y101" s="90">
        <f t="shared" ca="1" si="22"/>
        <v>233317820.84005553</v>
      </c>
      <c r="Z101" s="90">
        <f t="shared" ca="1" si="22"/>
        <v>243713365.75811189</v>
      </c>
      <c r="AA101" s="90">
        <f t="shared" ca="1" si="22"/>
        <v>254108910.67616826</v>
      </c>
      <c r="AB101" s="90">
        <f t="shared" ca="1" si="22"/>
        <v>264504455.5942246</v>
      </c>
      <c r="AC101" s="90">
        <f t="shared" ca="1" si="22"/>
        <v>274900000.51228094</v>
      </c>
      <c r="AD101" s="90">
        <f t="shared" ca="1" si="22"/>
        <v>285295545.43033731</v>
      </c>
      <c r="AE101" s="90">
        <f t="shared" ca="1" si="22"/>
        <v>295691090.34839362</v>
      </c>
      <c r="AF101" s="90">
        <f t="shared" ca="1" si="22"/>
        <v>306086635.26644999</v>
      </c>
      <c r="AG101" s="90">
        <f t="shared" ca="1" si="22"/>
        <v>316482180.1845063</v>
      </c>
      <c r="AH101" s="90">
        <f t="shared" ca="1" si="22"/>
        <v>326877725.10256267</v>
      </c>
      <c r="AI101" s="90">
        <f t="shared" ca="1" si="22"/>
        <v>337273270.02061903</v>
      </c>
      <c r="AJ101" s="90">
        <f t="shared" ca="1" si="22"/>
        <v>347668814.9386754</v>
      </c>
      <c r="AK101" s="90">
        <f t="shared" ca="1" si="22"/>
        <v>358064359.85673165</v>
      </c>
      <c r="AL101" s="90">
        <f t="shared" ca="1" si="22"/>
        <v>368459904.77478802</v>
      </c>
      <c r="AM101" s="90">
        <f t="shared" ca="1" si="19"/>
        <v>378855449.69284445</v>
      </c>
      <c r="AN101" s="90">
        <f t="shared" ca="1" si="19"/>
        <v>389250994.6109007</v>
      </c>
      <c r="AO101" s="90">
        <f t="shared" ca="1" si="19"/>
        <v>399646539.52895713</v>
      </c>
      <c r="AP101">
        <f ca="1">V101*'Process Emissions Multipliers'!$E$42</f>
        <v>410042084.44701344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78050541.957530588</v>
      </c>
      <c r="C102" s="90">
        <f t="shared" ca="1" si="15"/>
        <v>97773962.329713941</v>
      </c>
      <c r="D102" s="90">
        <f t="shared" ca="1" si="20"/>
        <v>117497382.70189726</v>
      </c>
      <c r="E102" s="90">
        <f t="shared" ca="1" si="20"/>
        <v>137220803.07408062</v>
      </c>
      <c r="F102" s="90">
        <f t="shared" ca="1" si="20"/>
        <v>156944223.44626397</v>
      </c>
      <c r="G102" s="90">
        <f t="shared" ca="1" si="20"/>
        <v>176667643.81844729</v>
      </c>
      <c r="H102" s="90">
        <f t="shared" ca="1" si="20"/>
        <v>196391064.19063067</v>
      </c>
      <c r="I102" s="90">
        <f t="shared" ca="1" si="20"/>
        <v>216114484.562814</v>
      </c>
      <c r="J102" s="90">
        <f t="shared" ca="1" si="20"/>
        <v>235837904.93499732</v>
      </c>
      <c r="K102" s="90">
        <f t="shared" ca="1" si="20"/>
        <v>255561325.3071807</v>
      </c>
      <c r="L102">
        <f ca="1">IF('Coal mining 2020'!$A110="MD",INDIRECT("'Coal mining 2020'!"&amp;'Country Selector'!$B$3&amp;ROW($A110))*10^12,0)*'Process Emissions Multipliers'!$B$42</f>
        <v>275284745.67936403</v>
      </c>
      <c r="M102" s="90">
        <f t="shared" ca="1" si="16"/>
        <v>286964723.51829726</v>
      </c>
      <c r="N102" s="90">
        <f t="shared" ca="1" si="21"/>
        <v>298644701.35723042</v>
      </c>
      <c r="O102" s="90">
        <f t="shared" ca="1" si="21"/>
        <v>310324679.19616365</v>
      </c>
      <c r="P102" s="90">
        <f t="shared" ca="1" si="21"/>
        <v>322004657.03509688</v>
      </c>
      <c r="Q102" s="90">
        <f t="shared" ca="1" si="21"/>
        <v>333684634.87403011</v>
      </c>
      <c r="R102" s="90">
        <f t="shared" ca="1" si="21"/>
        <v>345364612.71296334</v>
      </c>
      <c r="S102" s="90">
        <f t="shared" ca="1" si="21"/>
        <v>357044590.55189651</v>
      </c>
      <c r="T102" s="90">
        <f t="shared" ca="1" si="21"/>
        <v>368724568.39082968</v>
      </c>
      <c r="U102" s="90">
        <f t="shared" ca="1" si="21"/>
        <v>380404546.22976291</v>
      </c>
      <c r="V102">
        <f ca="1">IF('Coal mining 2030'!$A110="MD",INDIRECT("'Coal mining 2030'!"&amp;'Country Selector'!$B$3&amp;ROW($A110))*10^12,0)*'Process Emissions Multipliers'!$D$42</f>
        <v>392084524.06869614</v>
      </c>
      <c r="W102" s="90">
        <f t="shared" ca="1" si="22"/>
        <v>412249310.91113317</v>
      </c>
      <c r="X102" s="90">
        <f t="shared" ca="1" si="22"/>
        <v>432414097.7535702</v>
      </c>
      <c r="Y102" s="90">
        <f t="shared" ca="1" si="22"/>
        <v>452578884.59600723</v>
      </c>
      <c r="Z102" s="90">
        <f t="shared" ca="1" si="22"/>
        <v>472743671.43844426</v>
      </c>
      <c r="AA102" s="90">
        <f t="shared" ca="1" si="22"/>
        <v>492908458.28088129</v>
      </c>
      <c r="AB102" s="90">
        <f t="shared" ca="1" si="22"/>
        <v>513073245.12331831</v>
      </c>
      <c r="AC102" s="90">
        <f t="shared" ca="1" si="22"/>
        <v>533238031.96575534</v>
      </c>
      <c r="AD102" s="90">
        <f t="shared" ca="1" si="22"/>
        <v>553402818.80819249</v>
      </c>
      <c r="AE102" s="90">
        <f t="shared" ca="1" si="22"/>
        <v>573567605.6506294</v>
      </c>
      <c r="AF102" s="90">
        <f t="shared" ca="1" si="22"/>
        <v>593732392.49306643</v>
      </c>
      <c r="AG102" s="90">
        <f t="shared" ca="1" si="22"/>
        <v>613897179.33550346</v>
      </c>
      <c r="AH102" s="90">
        <f t="shared" ca="1" si="22"/>
        <v>634061966.17794049</v>
      </c>
      <c r="AI102" s="90">
        <f t="shared" ca="1" si="22"/>
        <v>654226753.02037752</v>
      </c>
      <c r="AJ102" s="90">
        <f t="shared" ca="1" si="22"/>
        <v>674391539.86281455</v>
      </c>
      <c r="AK102" s="90">
        <f t="shared" ca="1" si="22"/>
        <v>694556326.70525157</v>
      </c>
      <c r="AL102" s="90">
        <f t="shared" ca="1" si="22"/>
        <v>714721113.5476886</v>
      </c>
      <c r="AM102" s="90">
        <f t="shared" ca="1" si="19"/>
        <v>734885900.39012563</v>
      </c>
      <c r="AN102" s="90">
        <f t="shared" ca="1" si="19"/>
        <v>755050687.23256266</v>
      </c>
      <c r="AO102" s="90">
        <f t="shared" ca="1" si="19"/>
        <v>775215474.07499969</v>
      </c>
      <c r="AP102">
        <f ca="1">V102*'Process Emissions Multipliers'!$E$42</f>
        <v>795380260.91743672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2020'!$A111="MD",INDIRECT("'Coal mining 2020'!"&amp;'Country Selector'!$B$3&amp;ROW($A111))*10^12,0)*'Process Emissions Multipliers'!$B$42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2030'!$A111="MD",INDIRECT("'Coal mining 2030'!"&amp;'Country Selector'!$B$3&amp;ROW($A111))*10^12,0)*'Process Emissions Multipliers'!$D$42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Multipliers'!$E$42</f>
        <v>0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2020'!$A112="MD",INDIRECT("'Coal mining 2020'!"&amp;'Country Selector'!$B$3&amp;ROW($A112))*10^12,0)*'Process Emissions Multipliers'!$B$42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2030'!$A112="MD",INDIRECT("'Coal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37369561.733502366</v>
      </c>
      <c r="C105" s="90">
        <f t="shared" ca="1" si="15"/>
        <v>46812873.166170418</v>
      </c>
      <c r="D105" s="90">
        <f t="shared" ca="1" si="20"/>
        <v>56256184.598838463</v>
      </c>
      <c r="E105" s="90">
        <f t="shared" ca="1" si="20"/>
        <v>65699496.031506509</v>
      </c>
      <c r="F105" s="90">
        <f t="shared" ca="1" si="20"/>
        <v>75142807.464174569</v>
      </c>
      <c r="G105" s="90">
        <f t="shared" ca="1" si="20"/>
        <v>84586118.896842614</v>
      </c>
      <c r="H105" s="90">
        <f t="shared" ca="1" si="20"/>
        <v>94029430.329510659</v>
      </c>
      <c r="I105" s="90">
        <f t="shared" ca="1" si="20"/>
        <v>103472741.7621787</v>
      </c>
      <c r="J105" s="90">
        <f t="shared" ca="1" si="20"/>
        <v>112916053.19484676</v>
      </c>
      <c r="K105" s="90">
        <f t="shared" ca="1" si="20"/>
        <v>122359364.62751481</v>
      </c>
      <c r="L105">
        <f ca="1">IF('Coal mining 2020'!$A113="MD",INDIRECT("'Coal mining 2020'!"&amp;'Country Selector'!$B$3&amp;ROW($A113))*10^12,0)*'Process Emissions Multipliers'!$B$42</f>
        <v>131802676.06018285</v>
      </c>
      <c r="M105" s="90">
        <f t="shared" ca="1" si="16"/>
        <v>137394894.15328425</v>
      </c>
      <c r="N105" s="90">
        <f t="shared" ca="1" si="21"/>
        <v>142987112.24638563</v>
      </c>
      <c r="O105" s="90">
        <f t="shared" ca="1" si="21"/>
        <v>148579330.33948705</v>
      </c>
      <c r="P105" s="90">
        <f t="shared" ca="1" si="21"/>
        <v>154171548.43258843</v>
      </c>
      <c r="Q105" s="90">
        <f t="shared" ca="1" si="21"/>
        <v>159763766.52568984</v>
      </c>
      <c r="R105" s="90">
        <f t="shared" ca="1" si="21"/>
        <v>165355984.61879122</v>
      </c>
      <c r="S105" s="90">
        <f t="shared" ca="1" si="21"/>
        <v>170948202.7118926</v>
      </c>
      <c r="T105" s="90">
        <f t="shared" ca="1" si="21"/>
        <v>176540420.80499402</v>
      </c>
      <c r="U105" s="90">
        <f t="shared" ca="1" si="21"/>
        <v>182132638.8980954</v>
      </c>
      <c r="V105">
        <f ca="1">IF('Coal mining 2030'!$A113="MD",INDIRECT("'Coal mining 2030'!"&amp;'Country Selector'!$B$3&amp;ROW($A113))*10^12,0)*'Process Emissions Multipliers'!$D$42</f>
        <v>187724856.99119681</v>
      </c>
      <c r="W105" s="90">
        <f t="shared" ca="1" si="22"/>
        <v>197379488.82152945</v>
      </c>
      <c r="X105" s="90">
        <f t="shared" ca="1" si="22"/>
        <v>207034120.65186208</v>
      </c>
      <c r="Y105" s="90">
        <f t="shared" ca="1" si="22"/>
        <v>216688752.48219472</v>
      </c>
      <c r="Z105" s="90">
        <f t="shared" ca="1" si="22"/>
        <v>226343384.31252736</v>
      </c>
      <c r="AA105" s="90">
        <f t="shared" ca="1" si="22"/>
        <v>235998016.14286005</v>
      </c>
      <c r="AB105" s="90">
        <f t="shared" ca="1" si="22"/>
        <v>245652647.97319269</v>
      </c>
      <c r="AC105" s="90">
        <f t="shared" ca="1" si="22"/>
        <v>255307279.80352533</v>
      </c>
      <c r="AD105" s="90">
        <f t="shared" ca="1" si="22"/>
        <v>264961911.63385797</v>
      </c>
      <c r="AE105" s="90">
        <f t="shared" ca="1" si="22"/>
        <v>274616543.4641906</v>
      </c>
      <c r="AF105" s="90">
        <f t="shared" ca="1" si="22"/>
        <v>284271175.29452324</v>
      </c>
      <c r="AG105" s="90">
        <f t="shared" ca="1" si="22"/>
        <v>293925807.12485588</v>
      </c>
      <c r="AH105" s="90">
        <f t="shared" ca="1" si="22"/>
        <v>303580438.95518851</v>
      </c>
      <c r="AI105" s="90">
        <f t="shared" ca="1" si="22"/>
        <v>313235070.78552121</v>
      </c>
      <c r="AJ105" s="90">
        <f t="shared" ca="1" si="22"/>
        <v>322889702.61585379</v>
      </c>
      <c r="AK105" s="90">
        <f t="shared" ca="1" si="22"/>
        <v>332544334.44618648</v>
      </c>
      <c r="AL105" s="90">
        <f t="shared" ca="1" si="22"/>
        <v>342198966.27651912</v>
      </c>
      <c r="AM105" s="90">
        <f t="shared" ca="1" si="19"/>
        <v>351853598.10685176</v>
      </c>
      <c r="AN105" s="90">
        <f t="shared" ca="1" si="19"/>
        <v>361508229.93718439</v>
      </c>
      <c r="AO105" s="90">
        <f t="shared" ca="1" si="19"/>
        <v>371162861.76751703</v>
      </c>
      <c r="AP105">
        <f ca="1">V105*'Process Emissions Multipliers'!$E$42</f>
        <v>380817493.59784967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2020'!$A114="MD",INDIRECT("'Coal mining 2020'!"&amp;'Country Selector'!$B$3&amp;ROW($A114))*10^12,0)*'Process Emissions Multipliers'!$B$42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2030'!$A114="MD",INDIRECT("'Coal mining 2030'!"&amp;'Country Selector'!$B$3&amp;ROW($A114))*10^12,0)*'Process Emissions Multipliers'!$D$42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Multipliers'!$E$42</f>
        <v>0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36277187.187572226</v>
      </c>
      <c r="C107" s="90">
        <f t="shared" ca="1" si="15"/>
        <v>45444454.894901484</v>
      </c>
      <c r="D107" s="90">
        <f t="shared" ca="1" si="20"/>
        <v>54611722.602230743</v>
      </c>
      <c r="E107" s="90">
        <f t="shared" ca="1" si="20"/>
        <v>63778990.309560001</v>
      </c>
      <c r="F107" s="90">
        <f t="shared" ca="1" si="20"/>
        <v>72946258.016889259</v>
      </c>
      <c r="G107" s="90">
        <f t="shared" ca="1" si="20"/>
        <v>82113525.724218503</v>
      </c>
      <c r="H107" s="90">
        <f t="shared" ca="1" si="20"/>
        <v>91280793.431547776</v>
      </c>
      <c r="I107" s="90">
        <f t="shared" ca="1" si="20"/>
        <v>100448061.13887703</v>
      </c>
      <c r="J107" s="90">
        <f t="shared" ca="1" si="20"/>
        <v>109615328.84620628</v>
      </c>
      <c r="K107" s="90">
        <f t="shared" ca="1" si="20"/>
        <v>118782596.55353554</v>
      </c>
      <c r="L107">
        <f ca="1">IF('Coal mining 2020'!$A115="MD",INDIRECT("'Coal mining 2020'!"&amp;'Country Selector'!$B$3&amp;ROW($A115))*10^12,0)*'Process Emissions Multipliers'!$B$42</f>
        <v>127949864.26086479</v>
      </c>
      <c r="M107" s="90">
        <f t="shared" ca="1" si="16"/>
        <v>133378612.50254554</v>
      </c>
      <c r="N107" s="90">
        <f t="shared" ca="1" si="21"/>
        <v>138807360.74422628</v>
      </c>
      <c r="O107" s="90">
        <f t="shared" ca="1" si="21"/>
        <v>144236108.98590702</v>
      </c>
      <c r="P107" s="90">
        <f t="shared" ca="1" si="21"/>
        <v>149664857.22758776</v>
      </c>
      <c r="Q107" s="90">
        <f t="shared" ca="1" si="21"/>
        <v>155093605.4692685</v>
      </c>
      <c r="R107" s="90">
        <f t="shared" ca="1" si="21"/>
        <v>160522353.71094924</v>
      </c>
      <c r="S107" s="90">
        <f t="shared" ca="1" si="21"/>
        <v>165951101.95262998</v>
      </c>
      <c r="T107" s="90">
        <f t="shared" ca="1" si="21"/>
        <v>171379850.19431072</v>
      </c>
      <c r="U107" s="90">
        <f t="shared" ca="1" si="21"/>
        <v>176808598.43599147</v>
      </c>
      <c r="V107">
        <f ca="1">IF('Coal mining 2030'!$A115="MD",INDIRECT("'Coal mining 2030'!"&amp;'Country Selector'!$B$3&amp;ROW($A115))*10^12,0)*'Process Emissions Multipliers'!$D$42</f>
        <v>182237346.67767221</v>
      </c>
      <c r="W107" s="90">
        <f t="shared" ca="1" si="22"/>
        <v>191609757.53529307</v>
      </c>
      <c r="X107" s="90">
        <f t="shared" ca="1" si="22"/>
        <v>200982168.39291394</v>
      </c>
      <c r="Y107" s="90">
        <f t="shared" ca="1" si="22"/>
        <v>210354579.25053486</v>
      </c>
      <c r="Z107" s="90">
        <f t="shared" ca="1" si="22"/>
        <v>219726990.1081557</v>
      </c>
      <c r="AA107" s="90">
        <f t="shared" ca="1" si="22"/>
        <v>229099400.96577656</v>
      </c>
      <c r="AB107" s="90">
        <f t="shared" ca="1" si="22"/>
        <v>238471811.82339746</v>
      </c>
      <c r="AC107" s="90">
        <f t="shared" ca="1" si="22"/>
        <v>247844222.68101832</v>
      </c>
      <c r="AD107" s="90">
        <f t="shared" ca="1" si="22"/>
        <v>257216633.53863922</v>
      </c>
      <c r="AE107" s="90">
        <f t="shared" ca="1" si="22"/>
        <v>266589044.39626008</v>
      </c>
      <c r="AF107" s="90">
        <f t="shared" ca="1" si="22"/>
        <v>275961455.25388098</v>
      </c>
      <c r="AG107" s="90">
        <f t="shared" ca="1" si="22"/>
        <v>285333866.11150181</v>
      </c>
      <c r="AH107" s="90">
        <f t="shared" ca="1" si="22"/>
        <v>294706276.96912271</v>
      </c>
      <c r="AI107" s="90">
        <f t="shared" ca="1" si="22"/>
        <v>304078687.8267436</v>
      </c>
      <c r="AJ107" s="90">
        <f t="shared" ca="1" si="22"/>
        <v>313451098.68436444</v>
      </c>
      <c r="AK107" s="90">
        <f t="shared" ca="1" si="22"/>
        <v>322823509.54198533</v>
      </c>
      <c r="AL107" s="90">
        <f t="shared" ca="1" si="22"/>
        <v>332195920.39960623</v>
      </c>
      <c r="AM107" s="90">
        <f t="shared" ca="1" si="19"/>
        <v>341568331.25722706</v>
      </c>
      <c r="AN107" s="90">
        <f t="shared" ca="1" si="19"/>
        <v>350940742.11484796</v>
      </c>
      <c r="AO107" s="90">
        <f t="shared" ca="1" si="19"/>
        <v>360313152.97246879</v>
      </c>
      <c r="AP107">
        <f ca="1">V107*'Process Emissions Multipliers'!$E$42</f>
        <v>369685563.83008969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35677497.983499505</v>
      </c>
      <c r="C108" s="90">
        <f t="shared" ca="1" si="15"/>
        <v>44693223.85688217</v>
      </c>
      <c r="D108" s="90">
        <f t="shared" ca="1" si="20"/>
        <v>53708949.73026482</v>
      </c>
      <c r="E108" s="90">
        <f t="shared" ca="1" si="20"/>
        <v>62724675.603647485</v>
      </c>
      <c r="F108" s="90">
        <f t="shared" ca="1" si="20"/>
        <v>71740401.477030128</v>
      </c>
      <c r="G108" s="90">
        <f t="shared" ca="1" si="20"/>
        <v>80756127.350412801</v>
      </c>
      <c r="H108" s="90">
        <f t="shared" ca="1" si="20"/>
        <v>89771853.223795459</v>
      </c>
      <c r="I108" s="90">
        <f t="shared" ca="1" si="20"/>
        <v>98787579.097178116</v>
      </c>
      <c r="J108" s="90">
        <f t="shared" ca="1" si="20"/>
        <v>107803304.97056076</v>
      </c>
      <c r="K108" s="90">
        <f t="shared" ca="1" si="20"/>
        <v>116819030.84394342</v>
      </c>
      <c r="L108">
        <f ca="1">IF('Coal mining 2020'!$A116="MD",INDIRECT("'Coal mining 2020'!"&amp;'Country Selector'!$B$3&amp;ROW($A116))*10^12,0)*'Process Emissions Multipliers'!$B$42</f>
        <v>125834756.71732609</v>
      </c>
      <c r="M108" s="90">
        <f t="shared" ca="1" si="16"/>
        <v>131173763.66521861</v>
      </c>
      <c r="N108" s="90">
        <f t="shared" ca="1" si="21"/>
        <v>136512770.61311114</v>
      </c>
      <c r="O108" s="90">
        <f t="shared" ca="1" si="21"/>
        <v>141851777.56100368</v>
      </c>
      <c r="P108" s="90">
        <f t="shared" ca="1" si="21"/>
        <v>147190784.5088962</v>
      </c>
      <c r="Q108" s="90">
        <f t="shared" ca="1" si="21"/>
        <v>152529791.45678872</v>
      </c>
      <c r="R108" s="90">
        <f t="shared" ca="1" si="21"/>
        <v>157868798.40468127</v>
      </c>
      <c r="S108" s="90">
        <f t="shared" ca="1" si="21"/>
        <v>163207805.35257378</v>
      </c>
      <c r="T108" s="90">
        <f t="shared" ca="1" si="21"/>
        <v>168546812.3004663</v>
      </c>
      <c r="U108" s="90">
        <f t="shared" ca="1" si="21"/>
        <v>173885819.24835885</v>
      </c>
      <c r="V108">
        <f ca="1">IF('Coal mining 2030'!$A116="MD",INDIRECT("'Coal mining 2030'!"&amp;'Country Selector'!$B$3&amp;ROW($A116))*10^12,0)*'Process Emissions Multipliers'!$D$42</f>
        <v>179224826.19625136</v>
      </c>
      <c r="W108" s="90">
        <f t="shared" ca="1" si="22"/>
        <v>188442304.04928446</v>
      </c>
      <c r="X108" s="90">
        <f t="shared" ca="1" si="22"/>
        <v>197659781.90231758</v>
      </c>
      <c r="Y108" s="90">
        <f t="shared" ca="1" si="22"/>
        <v>206877259.75535071</v>
      </c>
      <c r="Z108" s="90">
        <f t="shared" ca="1" si="22"/>
        <v>216094737.6083838</v>
      </c>
      <c r="AA108" s="90">
        <f t="shared" ca="1" si="22"/>
        <v>225312215.4614169</v>
      </c>
      <c r="AB108" s="90">
        <f t="shared" ca="1" si="22"/>
        <v>234529693.31445003</v>
      </c>
      <c r="AC108" s="90">
        <f t="shared" ca="1" si="22"/>
        <v>243747171.16748309</v>
      </c>
      <c r="AD108" s="90">
        <f t="shared" ca="1" si="22"/>
        <v>252964649.02051625</v>
      </c>
      <c r="AE108" s="90">
        <f t="shared" ca="1" si="22"/>
        <v>262182126.87354934</v>
      </c>
      <c r="AF108" s="90">
        <f t="shared" ca="1" si="22"/>
        <v>271399604.72658247</v>
      </c>
      <c r="AG108" s="90">
        <f t="shared" ca="1" si="22"/>
        <v>280617082.57961559</v>
      </c>
      <c r="AH108" s="90">
        <f t="shared" ca="1" si="22"/>
        <v>289834560.43264866</v>
      </c>
      <c r="AI108" s="90">
        <f t="shared" ca="1" si="22"/>
        <v>299052038.28568178</v>
      </c>
      <c r="AJ108" s="90">
        <f t="shared" ca="1" si="22"/>
        <v>308269516.13871485</v>
      </c>
      <c r="AK108" s="90">
        <f t="shared" ca="1" si="22"/>
        <v>317486993.99174803</v>
      </c>
      <c r="AL108" s="90">
        <f t="shared" ca="1" si="22"/>
        <v>326704471.84478116</v>
      </c>
      <c r="AM108" s="90">
        <f t="shared" ca="1" si="19"/>
        <v>335921949.69781417</v>
      </c>
      <c r="AN108" s="90">
        <f t="shared" ca="1" si="19"/>
        <v>345139427.55084735</v>
      </c>
      <c r="AO108" s="90">
        <f t="shared" ca="1" si="19"/>
        <v>354356905.40388042</v>
      </c>
      <c r="AP108">
        <f ca="1">V108*'Process Emissions Multipliers'!$E$42</f>
        <v>363574383.25691354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2020'!$A117="MD",INDIRECT("'Coal mining 2020'!"&amp;'Country Selector'!$B$3&amp;ROW($A117))*10^12,0)*'Process Emissions Multipliers'!$B$42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2030'!$A117="MD",INDIRECT("'Coal mining 2030'!"&amp;'Country Selector'!$B$3&amp;ROW($A117))*10^12,0)*'Process Emissions Multipliers'!$D$42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Multipliers'!$E$42</f>
        <v>0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2020'!$A118="MD",INDIRECT("'Coal mining 2020'!"&amp;'Country Selector'!$B$3&amp;ROW($A118))*10^12,0)*'Process Emissions Multipliers'!$B$42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2030'!$A118="MD",INDIRECT("'Coal mining 2030'!"&amp;'Country Selector'!$B$3&amp;ROW($A118))*10^12,0)*'Process Emissions Multipliers'!$D$42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Multipliers'!$E$42</f>
        <v>0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33733808.677993692</v>
      </c>
      <c r="C111" s="90">
        <f t="shared" ca="1" si="15"/>
        <v>42258363.058015123</v>
      </c>
      <c r="D111" s="90">
        <f t="shared" ca="1" si="20"/>
        <v>50782917.438036546</v>
      </c>
      <c r="E111" s="90">
        <f t="shared" ca="1" si="20"/>
        <v>59307471.818057984</v>
      </c>
      <c r="F111" s="90">
        <f t="shared" ca="1" si="20"/>
        <v>67832026.198079407</v>
      </c>
      <c r="G111" s="90">
        <f t="shared" ca="1" si="20"/>
        <v>76356580.578100845</v>
      </c>
      <c r="H111" s="90">
        <f t="shared" ca="1" si="20"/>
        <v>84881134.958122268</v>
      </c>
      <c r="I111" s="90">
        <f t="shared" ca="1" si="20"/>
        <v>93405689.338143706</v>
      </c>
      <c r="J111" s="90">
        <f t="shared" ca="1" si="20"/>
        <v>101930243.71816513</v>
      </c>
      <c r="K111" s="90">
        <f t="shared" ca="1" si="20"/>
        <v>110454798.09818655</v>
      </c>
      <c r="L111">
        <f ca="1">IF('Coal mining 2020'!$A119="MD",INDIRECT("'Coal mining 2020'!"&amp;'Country Selector'!$B$3&amp;ROW($A119))*10^12,0)*'Process Emissions Multipliers'!$B$42</f>
        <v>118979352.47820799</v>
      </c>
      <c r="M111" s="90">
        <f t="shared" ca="1" si="16"/>
        <v>124027493.43790922</v>
      </c>
      <c r="N111" s="90">
        <f t="shared" ca="1" si="21"/>
        <v>129075634.39761046</v>
      </c>
      <c r="O111" s="90">
        <f t="shared" ca="1" si="21"/>
        <v>134123775.35731171</v>
      </c>
      <c r="P111" s="90">
        <f t="shared" ca="1" si="21"/>
        <v>139171916.31701297</v>
      </c>
      <c r="Q111" s="90">
        <f t="shared" ca="1" si="21"/>
        <v>144220057.27671418</v>
      </c>
      <c r="R111" s="90">
        <f t="shared" ca="1" si="21"/>
        <v>149268198.23641545</v>
      </c>
      <c r="S111" s="90">
        <f t="shared" ca="1" si="21"/>
        <v>154316339.19611669</v>
      </c>
      <c r="T111" s="90">
        <f t="shared" ca="1" si="21"/>
        <v>159364480.1558179</v>
      </c>
      <c r="U111" s="90">
        <f t="shared" ca="1" si="21"/>
        <v>164412621.11551914</v>
      </c>
      <c r="V111">
        <f ca="1">IF('Coal mining 2030'!$A119="MD",INDIRECT("'Coal mining 2030'!"&amp;'Country Selector'!$B$3&amp;ROW($A119))*10^12,0)*'Process Emissions Multipliers'!$D$42</f>
        <v>169460762.07522038</v>
      </c>
      <c r="W111" s="90">
        <f t="shared" ref="W111:AL126" ca="1" si="24">$V111*($AP$1-W$1)/($AP$1-$V$1)+$AP111*(W$1-$V$1)/($AP$1-$V$1)</f>
        <v>178176077.10460177</v>
      </c>
      <c r="X111" s="90">
        <f t="shared" ca="1" si="24"/>
        <v>186891392.13398314</v>
      </c>
      <c r="Y111" s="90">
        <f t="shared" ca="1" si="24"/>
        <v>195606707.16336453</v>
      </c>
      <c r="Z111" s="90">
        <f t="shared" ca="1" si="24"/>
        <v>204322022.19274592</v>
      </c>
      <c r="AA111" s="90">
        <f t="shared" ca="1" si="24"/>
        <v>213037337.22212732</v>
      </c>
      <c r="AB111" s="90">
        <f t="shared" ca="1" si="24"/>
        <v>221752652.25150871</v>
      </c>
      <c r="AC111" s="90">
        <f t="shared" ca="1" si="24"/>
        <v>230467967.28089011</v>
      </c>
      <c r="AD111" s="90">
        <f t="shared" ca="1" si="24"/>
        <v>239183282.31027147</v>
      </c>
      <c r="AE111" s="90">
        <f t="shared" ca="1" si="24"/>
        <v>247898597.33965284</v>
      </c>
      <c r="AF111" s="90">
        <f t="shared" ca="1" si="24"/>
        <v>256613912.36903423</v>
      </c>
      <c r="AG111" s="90">
        <f t="shared" ca="1" si="24"/>
        <v>265329227.39841563</v>
      </c>
      <c r="AH111" s="90">
        <f t="shared" ca="1" si="24"/>
        <v>274044542.42779702</v>
      </c>
      <c r="AI111" s="90">
        <f t="shared" ca="1" si="24"/>
        <v>282759857.45717841</v>
      </c>
      <c r="AJ111" s="90">
        <f t="shared" ca="1" si="24"/>
        <v>291475172.48655981</v>
      </c>
      <c r="AK111" s="90">
        <f t="shared" ca="1" si="24"/>
        <v>300190487.51594114</v>
      </c>
      <c r="AL111" s="90">
        <f t="shared" ca="1" si="24"/>
        <v>308905802.54532254</v>
      </c>
      <c r="AM111" s="90">
        <f t="shared" ca="1" si="23"/>
        <v>317621117.57470399</v>
      </c>
      <c r="AN111" s="90">
        <f t="shared" ca="1" si="23"/>
        <v>326336432.60408533</v>
      </c>
      <c r="AO111" s="90">
        <f t="shared" ca="1" si="23"/>
        <v>335051747.63346672</v>
      </c>
      <c r="AP111">
        <f ca="1">V111*'Process Emissions Multipliers'!$E$42</f>
        <v>343767062.66284811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33600708.18247962</v>
      </c>
      <c r="C112" s="90">
        <f t="shared" ca="1" si="15"/>
        <v>42091627.984672964</v>
      </c>
      <c r="D112" s="90">
        <f t="shared" ca="1" si="20"/>
        <v>50582547.786866307</v>
      </c>
      <c r="E112" s="90">
        <f t="shared" ca="1" si="20"/>
        <v>59073467.589059643</v>
      </c>
      <c r="F112" s="90">
        <f t="shared" ca="1" si="20"/>
        <v>67564387.391252995</v>
      </c>
      <c r="G112" s="90">
        <f t="shared" ca="1" si="20"/>
        <v>76055307.193446323</v>
      </c>
      <c r="H112" s="90">
        <f t="shared" ca="1" si="20"/>
        <v>84546226.995639667</v>
      </c>
      <c r="I112" s="90">
        <f t="shared" ca="1" si="20"/>
        <v>93037146.797833025</v>
      </c>
      <c r="J112" s="90">
        <f t="shared" ca="1" si="20"/>
        <v>101528066.60002635</v>
      </c>
      <c r="K112" s="90">
        <f t="shared" ca="1" si="20"/>
        <v>110018986.4022197</v>
      </c>
      <c r="L112">
        <f ca="1">IF('Coal mining 2020'!$A120="MD",INDIRECT("'Coal mining 2020'!"&amp;'Country Selector'!$B$3&amp;ROW($A120))*10^12,0)*'Process Emissions Multipliers'!$B$42</f>
        <v>118509906.20441304</v>
      </c>
      <c r="M112" s="90">
        <f t="shared" ca="1" si="16"/>
        <v>123538129.16243795</v>
      </c>
      <c r="N112" s="90">
        <f t="shared" ca="1" si="21"/>
        <v>128566352.12046286</v>
      </c>
      <c r="O112" s="90">
        <f t="shared" ca="1" si="21"/>
        <v>133594575.07848775</v>
      </c>
      <c r="P112" s="90">
        <f t="shared" ca="1" si="21"/>
        <v>138622798.03651267</v>
      </c>
      <c r="Q112" s="90">
        <f t="shared" ca="1" si="21"/>
        <v>143651020.99453756</v>
      </c>
      <c r="R112" s="90">
        <f t="shared" ca="1" si="21"/>
        <v>148679243.95256248</v>
      </c>
      <c r="S112" s="90">
        <f t="shared" ca="1" si="21"/>
        <v>153707466.91058737</v>
      </c>
      <c r="T112" s="90">
        <f t="shared" ca="1" si="21"/>
        <v>158735689.86861229</v>
      </c>
      <c r="U112" s="90">
        <f t="shared" ca="1" si="21"/>
        <v>163763912.82663721</v>
      </c>
      <c r="V112">
        <f ca="1">IF('Coal mining 2030'!$A120="MD",INDIRECT("'Coal mining 2030'!"&amp;'Country Selector'!$B$3&amp;ROW($A120))*10^12,0)*'Process Emissions Multipliers'!$D$42</f>
        <v>168792135.7846621</v>
      </c>
      <c r="W112" s="90">
        <f t="shared" ca="1" si="24"/>
        <v>177473063.56895038</v>
      </c>
      <c r="X112" s="90">
        <f t="shared" ca="1" si="24"/>
        <v>186153991.3532387</v>
      </c>
      <c r="Y112" s="90">
        <f t="shared" ca="1" si="24"/>
        <v>194834919.13752702</v>
      </c>
      <c r="Z112" s="90">
        <f t="shared" ca="1" si="24"/>
        <v>203515846.92181531</v>
      </c>
      <c r="AA112" s="90">
        <f t="shared" ca="1" si="24"/>
        <v>212196774.70610359</v>
      </c>
      <c r="AB112" s="90">
        <f t="shared" ca="1" si="24"/>
        <v>220877702.49039191</v>
      </c>
      <c r="AC112" s="90">
        <f t="shared" ca="1" si="24"/>
        <v>229558630.2746802</v>
      </c>
      <c r="AD112" s="90">
        <f t="shared" ca="1" si="24"/>
        <v>238239558.05896848</v>
      </c>
      <c r="AE112" s="90">
        <f t="shared" ca="1" si="24"/>
        <v>246920485.8432568</v>
      </c>
      <c r="AF112" s="90">
        <f t="shared" ca="1" si="24"/>
        <v>255601413.62754512</v>
      </c>
      <c r="AG112" s="90">
        <f t="shared" ca="1" si="24"/>
        <v>264282341.41183341</v>
      </c>
      <c r="AH112" s="90">
        <f t="shared" ca="1" si="24"/>
        <v>272963269.19612169</v>
      </c>
      <c r="AI112" s="90">
        <f t="shared" ca="1" si="24"/>
        <v>281644196.98040998</v>
      </c>
      <c r="AJ112" s="90">
        <f t="shared" ca="1" si="24"/>
        <v>290325124.76469833</v>
      </c>
      <c r="AK112" s="90">
        <f t="shared" ca="1" si="24"/>
        <v>299006052.54898655</v>
      </c>
      <c r="AL112" s="90">
        <f t="shared" ca="1" si="24"/>
        <v>307686980.3332749</v>
      </c>
      <c r="AM112" s="90">
        <f t="shared" ca="1" si="23"/>
        <v>316367908.11756325</v>
      </c>
      <c r="AN112" s="90">
        <f t="shared" ca="1" si="23"/>
        <v>325048835.90185153</v>
      </c>
      <c r="AO112" s="90">
        <f t="shared" ca="1" si="23"/>
        <v>333729763.68613982</v>
      </c>
      <c r="AP112">
        <f ca="1">V112*'Process Emissions Multipliers'!$E$42</f>
        <v>342410691.47042811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32526171.048097298</v>
      </c>
      <c r="C114" s="90">
        <f t="shared" ca="1" si="15"/>
        <v>40745554.649955966</v>
      </c>
      <c r="D114" s="90">
        <f t="shared" ca="1" si="20"/>
        <v>48964938.251814634</v>
      </c>
      <c r="E114" s="90">
        <f t="shared" ca="1" si="20"/>
        <v>57184321.853673294</v>
      </c>
      <c r="F114" s="90">
        <f t="shared" ca="1" si="20"/>
        <v>65403705.45553197</v>
      </c>
      <c r="G114" s="90">
        <f t="shared" ca="1" si="20"/>
        <v>73623089.057390645</v>
      </c>
      <c r="H114" s="90">
        <f t="shared" ca="1" si="20"/>
        <v>81842472.659249306</v>
      </c>
      <c r="I114" s="90">
        <f t="shared" ca="1" si="20"/>
        <v>90061856.261107981</v>
      </c>
      <c r="J114" s="90">
        <f t="shared" ca="1" si="20"/>
        <v>98281239.862966642</v>
      </c>
      <c r="K114" s="90">
        <f t="shared" ca="1" si="20"/>
        <v>106500623.46482532</v>
      </c>
      <c r="L114">
        <f ca="1">IF('Coal mining 2020'!$A122="MD",INDIRECT("'Coal mining 2020'!"&amp;'Country Selector'!$B$3&amp;ROW($A122))*10^12,0)*'Process Emissions Multipliers'!$B$42</f>
        <v>114720007.06668398</v>
      </c>
      <c r="M114" s="90">
        <f t="shared" ca="1" si="16"/>
        <v>119587429.47673246</v>
      </c>
      <c r="N114" s="90">
        <f t="shared" ca="1" si="21"/>
        <v>124454851.88678095</v>
      </c>
      <c r="O114" s="90">
        <f t="shared" ca="1" si="21"/>
        <v>129322274.29682943</v>
      </c>
      <c r="P114" s="90">
        <f t="shared" ca="1" si="21"/>
        <v>134189696.70687792</v>
      </c>
      <c r="Q114" s="90">
        <f t="shared" ca="1" si="21"/>
        <v>139057119.1169264</v>
      </c>
      <c r="R114" s="90">
        <f t="shared" ca="1" si="21"/>
        <v>143924541.52697489</v>
      </c>
      <c r="S114" s="90">
        <f t="shared" ca="1" si="21"/>
        <v>148791963.93702337</v>
      </c>
      <c r="T114" s="90">
        <f t="shared" ca="1" si="21"/>
        <v>153659386.34707186</v>
      </c>
      <c r="U114" s="90">
        <f t="shared" ca="1" si="21"/>
        <v>158526808.75712034</v>
      </c>
      <c r="V114">
        <f ca="1">IF('Coal mining 2030'!$A122="MD",INDIRECT("'Coal mining 2030'!"&amp;'Country Selector'!$B$3&amp;ROW($A122))*10^12,0)*'Process Emissions Multipliers'!$D$42</f>
        <v>163394231.16716883</v>
      </c>
      <c r="W114" s="90">
        <f t="shared" ca="1" si="24"/>
        <v>171797546.37221518</v>
      </c>
      <c r="X114" s="90">
        <f t="shared" ca="1" si="24"/>
        <v>180200861.57726154</v>
      </c>
      <c r="Y114" s="90">
        <f t="shared" ca="1" si="24"/>
        <v>188604176.78230792</v>
      </c>
      <c r="Z114" s="90">
        <f t="shared" ca="1" si="24"/>
        <v>197007491.98735428</v>
      </c>
      <c r="AA114" s="90">
        <f t="shared" ca="1" si="24"/>
        <v>205410807.19240063</v>
      </c>
      <c r="AB114" s="90">
        <f t="shared" ca="1" si="24"/>
        <v>213814122.39744699</v>
      </c>
      <c r="AC114" s="90">
        <f t="shared" ca="1" si="24"/>
        <v>222217437.60249338</v>
      </c>
      <c r="AD114" s="90">
        <f t="shared" ca="1" si="24"/>
        <v>230620752.80753973</v>
      </c>
      <c r="AE114" s="90">
        <f t="shared" ca="1" si="24"/>
        <v>239024068.01258609</v>
      </c>
      <c r="AF114" s="90">
        <f t="shared" ca="1" si="24"/>
        <v>247427383.21763247</v>
      </c>
      <c r="AG114" s="90">
        <f t="shared" ca="1" si="24"/>
        <v>255830698.42267883</v>
      </c>
      <c r="AH114" s="90">
        <f t="shared" ca="1" si="24"/>
        <v>264234013.62772518</v>
      </c>
      <c r="AI114" s="90">
        <f t="shared" ca="1" si="24"/>
        <v>272637328.83277154</v>
      </c>
      <c r="AJ114" s="90">
        <f t="shared" ca="1" si="24"/>
        <v>281040644.03781796</v>
      </c>
      <c r="AK114" s="90">
        <f t="shared" ca="1" si="24"/>
        <v>289443959.24286425</v>
      </c>
      <c r="AL114" s="90">
        <f t="shared" ca="1" si="24"/>
        <v>297847274.44791067</v>
      </c>
      <c r="AM114" s="90">
        <f t="shared" ca="1" si="23"/>
        <v>306250589.65295696</v>
      </c>
      <c r="AN114" s="90">
        <f t="shared" ca="1" si="23"/>
        <v>314653904.85800332</v>
      </c>
      <c r="AO114" s="90">
        <f t="shared" ca="1" si="23"/>
        <v>323057220.06304967</v>
      </c>
      <c r="AP114">
        <f ca="1">V114*'Process Emissions Multipliers'!$E$42</f>
        <v>331460535.26809609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2020'!$A123="MD",INDIRECT("'Coal mining 2020'!"&amp;'Country Selector'!$B$3&amp;ROW($A123))*10^12,0)*'Process Emissions Multipliers'!$B$42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2030'!$A123="MD",INDIRECT("'Coal mining 2030'!"&amp;'Country Selector'!$B$3&amp;ROW($A123))*10^12,0)*'Process Emissions Multipliers'!$D$42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Multipliers'!$E$42</f>
        <v>0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31619311.191555254</v>
      </c>
      <c r="C116" s="90">
        <f t="shared" ca="1" si="15"/>
        <v>39609530.745056868</v>
      </c>
      <c r="D116" s="90">
        <f t="shared" ca="1" si="20"/>
        <v>47599750.298558481</v>
      </c>
      <c r="E116" s="90">
        <f t="shared" ca="1" si="20"/>
        <v>55589969.852060094</v>
      </c>
      <c r="F116" s="90">
        <f t="shared" ca="1" si="20"/>
        <v>63580189.405561708</v>
      </c>
      <c r="G116" s="90">
        <f t="shared" ca="1" si="20"/>
        <v>71570408.959063321</v>
      </c>
      <c r="H116" s="90">
        <f t="shared" ca="1" si="20"/>
        <v>79560628.512564942</v>
      </c>
      <c r="I116" s="90">
        <f t="shared" ca="1" si="20"/>
        <v>87550848.066066548</v>
      </c>
      <c r="J116" s="90">
        <f t="shared" ca="1" si="20"/>
        <v>95541067.619568169</v>
      </c>
      <c r="K116" s="90">
        <f t="shared" ca="1" si="20"/>
        <v>103531287.17306979</v>
      </c>
      <c r="L116">
        <f ca="1">IF('Coal mining 2020'!$A124="MD",INDIRECT("'Coal mining 2020'!"&amp;'Country Selector'!$B$3&amp;ROW($A124))*10^12,0)*'Process Emissions Multipliers'!$B$42</f>
        <v>111521506.7265714</v>
      </c>
      <c r="M116" s="90">
        <f t="shared" ca="1" si="16"/>
        <v>116253220.87910585</v>
      </c>
      <c r="N116" s="90">
        <f t="shared" ca="1" si="21"/>
        <v>120984935.03164028</v>
      </c>
      <c r="O116" s="90">
        <f t="shared" ca="1" si="21"/>
        <v>125716649.18417472</v>
      </c>
      <c r="P116" s="90">
        <f t="shared" ca="1" si="21"/>
        <v>130448363.33670917</v>
      </c>
      <c r="Q116" s="90">
        <f t="shared" ca="1" si="21"/>
        <v>135180077.4892436</v>
      </c>
      <c r="R116" s="90">
        <f t="shared" ca="1" si="21"/>
        <v>139911791.64177805</v>
      </c>
      <c r="S116" s="90">
        <f t="shared" ca="1" si="21"/>
        <v>144643505.79431248</v>
      </c>
      <c r="T116" s="90">
        <f t="shared" ca="1" si="21"/>
        <v>149375219.94684693</v>
      </c>
      <c r="U116" s="90">
        <f t="shared" ca="1" si="21"/>
        <v>154106934.09938139</v>
      </c>
      <c r="V116">
        <f ca="1">IF('Coal mining 2030'!$A124="MD",INDIRECT("'Coal mining 2030'!"&amp;'Country Selector'!$B$3&amp;ROW($A124))*10^12,0)*'Process Emissions Multipliers'!$D$42</f>
        <v>158838648.25191581</v>
      </c>
      <c r="W116" s="90">
        <f t="shared" ca="1" si="24"/>
        <v>167007671.22457343</v>
      </c>
      <c r="X116" s="90">
        <f t="shared" ca="1" si="24"/>
        <v>175176694.19723111</v>
      </c>
      <c r="Y116" s="90">
        <f t="shared" ca="1" si="24"/>
        <v>183345717.16988873</v>
      </c>
      <c r="Z116" s="90">
        <f t="shared" ca="1" si="24"/>
        <v>191514740.14254636</v>
      </c>
      <c r="AA116" s="90">
        <f t="shared" ca="1" si="24"/>
        <v>199683763.11520401</v>
      </c>
      <c r="AB116" s="90">
        <f t="shared" ca="1" si="24"/>
        <v>207852786.08786163</v>
      </c>
      <c r="AC116" s="90">
        <f t="shared" ca="1" si="24"/>
        <v>216021809.06051928</v>
      </c>
      <c r="AD116" s="90">
        <f t="shared" ca="1" si="24"/>
        <v>224190832.03317693</v>
      </c>
      <c r="AE116" s="90">
        <f t="shared" ca="1" si="24"/>
        <v>232359855.00583455</v>
      </c>
      <c r="AF116" s="90">
        <f t="shared" ca="1" si="24"/>
        <v>240528877.9784922</v>
      </c>
      <c r="AG116" s="90">
        <f t="shared" ca="1" si="24"/>
        <v>248697900.95114985</v>
      </c>
      <c r="AH116" s="90">
        <f t="shared" ca="1" si="24"/>
        <v>256866923.92380747</v>
      </c>
      <c r="AI116" s="90">
        <f t="shared" ca="1" si="24"/>
        <v>265035946.89646512</v>
      </c>
      <c r="AJ116" s="90">
        <f t="shared" ca="1" si="24"/>
        <v>273204969.86912274</v>
      </c>
      <c r="AK116" s="90">
        <f t="shared" ca="1" si="24"/>
        <v>281373992.84178042</v>
      </c>
      <c r="AL116" s="90">
        <f t="shared" ca="1" si="24"/>
        <v>289543015.81443805</v>
      </c>
      <c r="AM116" s="90">
        <f t="shared" ca="1" si="23"/>
        <v>297712038.78709567</v>
      </c>
      <c r="AN116" s="90">
        <f t="shared" ca="1" si="23"/>
        <v>305881061.75975329</v>
      </c>
      <c r="AO116" s="90">
        <f t="shared" ca="1" si="23"/>
        <v>314050084.73241097</v>
      </c>
      <c r="AP116">
        <f ca="1">V116*'Process Emissions Multipliers'!$E$42</f>
        <v>322219107.70506859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2020'!$A125="MD",INDIRECT("'Coal mining 2020'!"&amp;'Country Selector'!$B$3&amp;ROW($A125))*10^12,0)*'Process Emissions Multipliers'!$B$42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2030'!$A125="MD",INDIRECT("'Coal mining 2030'!"&amp;'Country Selector'!$B$3&amp;ROW($A125))*10^12,0)*'Process Emissions Multipliers'!$D$42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Multipliers'!$E$42</f>
        <v>0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2020'!$A126="MD",INDIRECT("'Coal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2020'!$A127="MD",INDIRECT("'Coal mining 2020'!"&amp;'Country Selector'!$B$3&amp;ROW($A127))*10^12,0)*'Process Emissions Multipliers'!$B$42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2030'!$A127="MD",INDIRECT("'Coal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2020'!$A128="MD",INDIRECT("'Coal mining 2020'!"&amp;'Country Selector'!$B$3&amp;ROW($A128))*10^12,0)*'Process Emissions Multipliers'!$B$42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2030'!$A128="MD",INDIRECT("'Coal mining 2030'!"&amp;'Country Selector'!$B$3&amp;ROW($A128))*10^12,0)*'Process Emissions Multipliers'!$D$42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Multipliers'!$E$42</f>
        <v>0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2020'!$A130="MD",INDIRECT("'Coal mining 2020'!"&amp;'Country Selector'!$B$3&amp;ROW($A130))*10^12,0)*'Process Emissions Multipliers'!$B$42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2030'!$A130="MD",INDIRECT("'Coal mining 2030'!"&amp;'Country Selector'!$B$3&amp;ROW($A130))*10^12,0)*'Process Emissions Multipliers'!$D$42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Multipliers'!$E$42</f>
        <v>0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2020'!$A131="MD",INDIRECT("'Coal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2020'!$A133="MD",INDIRECT("'Coal mining 2020'!"&amp;'Country Selector'!$B$3&amp;ROW($A133))*10^12,0)*'Process Emissions Multipliers'!$B$42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2030'!$A133="MD",INDIRECT("'Coal mining 2030'!"&amp;'Country Selector'!$B$3&amp;ROW($A133))*10^12,0)*'Process Emissions Multipliers'!$D$42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Multipliers'!$E$42</f>
        <v>0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2020'!$A135="MD",INDIRECT("'Coal mining 2020'!"&amp;'Country Selector'!$B$3&amp;ROW($A135))*10^12,0)*'Process Emissions Multipliers'!$B$42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2030'!$A135="MD",INDIRECT("'Coal mining 2030'!"&amp;'Country Selector'!$B$3&amp;ROW($A135))*10^12,0)*'Process Emissions Multipliers'!$D$42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Multipliers'!$E$42</f>
        <v>0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2020'!$A137="MD",INDIRECT("'Coal mining 2020'!"&amp;'Country Selector'!$B$3&amp;ROW($A137))*10^12,0)*'Process Emissions Multipliers'!$B$42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2030'!$A137="MD",INDIRECT("'Coal mining 2030'!"&amp;'Country Selector'!$B$3&amp;ROW($A137))*10^12,0)*'Process Emissions Multipliers'!$D$42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Multipliers'!$E$42</f>
        <v>0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2020'!$A138="MD",INDIRECT("'Coal mining 2020'!"&amp;'Country Selector'!$B$3&amp;ROW($A138))*10^12,0)*'Process Emissions Multipliers'!$B$42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2030'!$A138="MD",INDIRECT("'Coal mining 2030'!"&amp;'Country Selector'!$B$3&amp;ROW($A138))*10^12,0)*'Process Emissions Multipliers'!$D$42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Multipliers'!$E$42</f>
        <v>0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Selector'!$B$3&amp;ROW($A139))*10^12,0)*'Process Emissions Multipliers'!$B$42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2030'!$A139="MD",INDIRECT("'Coal mining 2030'!"&amp;'Country Selector'!$B$3&amp;ROW($A139))*10^12,0)*'Process Emissions Multipliers'!$D$42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Multipliers'!$E$42</f>
        <v>0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2020'!$A140="MD",INDIRECT("'Coal mining 2020'!"&amp;'Country Selector'!$B$3&amp;ROW($A140))*10^12,0)*'Process Emissions Multipliers'!$B$42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2030'!$A140="MD",INDIRECT("'Coal mining 2030'!"&amp;'Country Selector'!$B$3&amp;ROW($A140))*10^12,0)*'Process Emissions Multipliers'!$D$42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Multipliers'!$E$42</f>
        <v>0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2020'!$A142="MD",INDIRECT("'Coal mining 2020'!"&amp;'Country Selector'!$B$3&amp;ROW($A142))*10^12,0)*'Process Emissions Multipliers'!$B$42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2030'!$A142="MD",INDIRECT("'Coal mining 2030'!"&amp;'Country Selector'!$B$3&amp;ROW($A142))*10^12,0)*'Process Emissions Multipliers'!$D$42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Multipliers'!$E$42</f>
        <v>0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2020'!$A143="MD",INDIRECT("'Coal mining 2020'!"&amp;'Country Selector'!$B$3&amp;ROW($A143))*10^12,0)*'Process Emissions Multipliers'!$B$42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2030'!$A143="MD",INDIRECT("'Coal mining 2030'!"&amp;'Country Selector'!$B$3&amp;ROW($A143))*10^12,0)*'Process Emissions Multipliers'!$D$42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Multipliers'!$E$42</f>
        <v>0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Selector'!$B$3&amp;ROW($A145))*10^12,0)*'Process Emissions Multipliers'!$B$42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2030'!$A145="MD",INDIRECT("'Coal mining 2030'!"&amp;'Country Selector'!$B$3&amp;ROW($A145))*10^12,0)*'Process Emissions Multipliers'!$D$42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Multipliers'!$E$42</f>
        <v>0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2020'!$A146="MD",INDIRECT("'Coal mining 2020'!"&amp;'Country Selector'!$B$3&amp;ROW($A146))*10^12,0)*'Process Emissions Multipliers'!$B$42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2030'!$A146="MD",INDIRECT("'Coal mining 2030'!"&amp;'Country Selector'!$B$3&amp;ROW($A146))*10^12,0)*'Process Emissions Multipliers'!$D$42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Multipliers'!$E$42</f>
        <v>0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2020'!$A147="MD",INDIRECT("'Coal mining 2020'!"&amp;'Country Selector'!$B$3&amp;ROW($A147))*10^12,0)*'Process Emissions Multipliers'!$B$42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2030'!$A147="MD",INDIRECT("'Coal mining 2030'!"&amp;'Country Selector'!$B$3&amp;ROW($A147))*10^12,0)*'Process Emissions Multipliers'!$D$42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Multipliers'!$E$42</f>
        <v>0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2020'!$A148="MD",INDIRECT("'Coal mining 2020'!"&amp;'Country Selector'!$B$3&amp;ROW($A148))*10^12,0)*'Process Emissions Multipliers'!$B$42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2030'!$A148="MD",INDIRECT("'Coal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Selector'!$B$3&amp;ROW($A149))*10^12,0)*'Process Emissions Multipliers'!$B$42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2030'!$A149="MD",INDIRECT("'Coal mining 2030'!"&amp;'Country Selector'!$B$3&amp;ROW($A149))*10^12,0)*'Process Emissions Multipliers'!$D$42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Multipliers'!$E$42</f>
        <v>0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2020'!$A150="MD",INDIRECT("'Coal mining 2020'!"&amp;'Country Selector'!$B$3&amp;ROW($A150))*10^12,0)*'Process Emissions Multipliers'!$B$42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2030'!$A150="MD",INDIRECT("'Coal mining 2030'!"&amp;'Country Selector'!$B$3&amp;ROW($A150))*10^12,0)*'Process Emissions Multipliers'!$D$42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Multipliers'!$E$42</f>
        <v>0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2020'!$A152="MD",INDIRECT("'Coal mining 2020'!"&amp;'Country Selector'!$B$3&amp;ROW($A152))*10^12,0)*'Process Emissions Multipliers'!$B$42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2030'!$A152="MD",INDIRECT("'Coal mining 2030'!"&amp;'Country Selector'!$B$3&amp;ROW($A152))*10^12,0)*'Process Emissions Multipliers'!$D$42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Multipliers'!$E$42</f>
        <v>0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2020'!$A153="MD",INDIRECT("'Coal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2020'!$A155="MD",INDIRECT("'Coal mining 2020'!"&amp;'Country Selector'!$B$3&amp;ROW($A155))*10^12,0)*'Process Emissions Multipliers'!$B$42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2030'!$A155="MD",INDIRECT("'Coal mining 2030'!"&amp;'Country Selector'!$B$3&amp;ROW($A155))*10^12,0)*'Process Emissions Multipliers'!$D$42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Multipliers'!$E$42</f>
        <v>0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Selector'!$B$3&amp;ROW($A156))*10^12,0)*'Process Emissions Multipliers'!$B$42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2030'!$A156="MD",INDIRECT("'Coal mining 2030'!"&amp;'Country Selector'!$B$3&amp;ROW($A156))*10^12,0)*'Process Emissions Multipliers'!$D$42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Multipliers'!$E$42</f>
        <v>0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2020'!$A157="MD",INDIRECT("'Coal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2020'!$A158="MD",INDIRECT("'Coal mining 2020'!"&amp;'Country Selector'!$B$3&amp;ROW($A158))*10^12,0)*'Process Emissions Multipliers'!$B$42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2030'!$A158="MD",INDIRECT("'Coal mining 2030'!"&amp;'Country Selector'!$B$3&amp;ROW($A158))*10^12,0)*'Process Emissions Multipliers'!$D$42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Multipliers'!$E$42</f>
        <v>0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2020'!$A159="MD",INDIRECT("'Coal mining 2020'!"&amp;'Country Selector'!$B$3&amp;ROW($A159))*10^12,0)*'Process Emissions Multipliers'!$B$42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2030'!$A159="MD",INDIRECT("'Coal mining 2030'!"&amp;'Country Selector'!$B$3&amp;ROW($A159))*10^12,0)*'Process Emissions Multipliers'!$D$42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Multipliers'!$E$42</f>
        <v>0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2020'!$A160="MD",INDIRECT("'Coal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13058372029.091991</v>
      </c>
      <c r="C153" s="90">
        <f t="shared" ca="1" si="27"/>
        <v>16358230741.743567</v>
      </c>
      <c r="D153" s="90">
        <f t="shared" ca="1" si="27"/>
        <v>19658089454.395142</v>
      </c>
      <c r="E153" s="90">
        <f t="shared" ca="1" si="27"/>
        <v>22957948167.046715</v>
      </c>
      <c r="F153" s="90">
        <f t="shared" ca="1" si="27"/>
        <v>26257806879.698288</v>
      </c>
      <c r="G153" s="90">
        <f t="shared" ca="1" si="27"/>
        <v>29557665592.349861</v>
      </c>
      <c r="H153" s="90">
        <f t="shared" ca="1" si="27"/>
        <v>32857524305.001442</v>
      </c>
      <c r="I153" s="90">
        <f t="shared" ca="1" si="27"/>
        <v>36157383017.653015</v>
      </c>
      <c r="J153" s="90">
        <f t="shared" ca="1" si="27"/>
        <v>39457241730.304588</v>
      </c>
      <c r="K153" s="90">
        <f t="shared" ca="1" si="27"/>
        <v>42757100442.956161</v>
      </c>
      <c r="L153">
        <f ca="1">IF('Coal mining 2020'!$A161="MD",INDIRECT("'Coal mining 2020'!"&amp;'Country Selector'!$B$3&amp;ROW($A161))*10^12,0)*'Process Emissions Multipliers'!$B$42</f>
        <v>46056959155.607735</v>
      </c>
      <c r="M153" s="90">
        <f t="shared" ca="1" si="28"/>
        <v>48011096719.415405</v>
      </c>
      <c r="N153" s="90">
        <f t="shared" ca="1" si="28"/>
        <v>49965234283.223083</v>
      </c>
      <c r="O153" s="90">
        <f t="shared" ca="1" si="28"/>
        <v>51919371847.030746</v>
      </c>
      <c r="P153" s="90">
        <f t="shared" ca="1" si="28"/>
        <v>53873509410.838425</v>
      </c>
      <c r="Q153" s="90">
        <f t="shared" ca="1" si="28"/>
        <v>55827646974.646088</v>
      </c>
      <c r="R153" s="90">
        <f t="shared" ca="1" si="28"/>
        <v>57781784538.453766</v>
      </c>
      <c r="S153" s="90">
        <f t="shared" ca="1" si="28"/>
        <v>59735922102.261436</v>
      </c>
      <c r="T153" s="90">
        <f t="shared" ca="1" si="28"/>
        <v>61690059666.069107</v>
      </c>
      <c r="U153" s="90">
        <f t="shared" ca="1" si="28"/>
        <v>63644197229.876778</v>
      </c>
      <c r="V153">
        <f ca="1">IF('Coal mining 2030'!$A161="MD",INDIRECT("'Coal mining 2030'!"&amp;'Country Selector'!$B$3&amp;ROW($A161))*10^12,0)*'Process Emissions Multipliers'!$D$42</f>
        <v>65598334793.684448</v>
      </c>
      <c r="W153" s="90">
        <f t="shared" ca="1" si="30"/>
        <v>68972037036.779633</v>
      </c>
      <c r="X153" s="90">
        <f t="shared" ca="1" si="30"/>
        <v>72345739279.874817</v>
      </c>
      <c r="Y153" s="90">
        <f t="shared" ca="1" si="30"/>
        <v>75719441522.970001</v>
      </c>
      <c r="Z153" s="90">
        <f t="shared" ca="1" si="30"/>
        <v>79093143766.065186</v>
      </c>
      <c r="AA153" s="90">
        <f t="shared" ca="1" si="30"/>
        <v>82466846009.16037</v>
      </c>
      <c r="AB153" s="90">
        <f t="shared" ca="1" si="30"/>
        <v>85840548252.255554</v>
      </c>
      <c r="AC153" s="90">
        <f t="shared" ca="1" si="30"/>
        <v>89214250495.350723</v>
      </c>
      <c r="AD153" s="90">
        <f t="shared" ca="1" si="30"/>
        <v>92587952738.445923</v>
      </c>
      <c r="AE153" s="90">
        <f t="shared" ca="1" si="30"/>
        <v>95961654981.541092</v>
      </c>
      <c r="AF153" s="90">
        <f t="shared" ca="1" si="30"/>
        <v>99335357224.636276</v>
      </c>
      <c r="AG153" s="90">
        <f t="shared" ca="1" si="30"/>
        <v>102709059467.73146</v>
      </c>
      <c r="AH153" s="90">
        <f t="shared" ca="1" si="30"/>
        <v>106082761710.82663</v>
      </c>
      <c r="AI153" s="90">
        <f t="shared" ca="1" si="30"/>
        <v>109456463953.92181</v>
      </c>
      <c r="AJ153" s="90">
        <f t="shared" ca="1" si="30"/>
        <v>112830166197.017</v>
      </c>
      <c r="AK153" s="90">
        <f t="shared" ca="1" si="30"/>
        <v>116203868440.11218</v>
      </c>
      <c r="AL153" s="90">
        <f t="shared" ca="1" si="30"/>
        <v>119577570683.20738</v>
      </c>
      <c r="AM153" s="90">
        <f t="shared" ca="1" si="29"/>
        <v>122951272926.30255</v>
      </c>
      <c r="AN153" s="90">
        <f t="shared" ca="1" si="29"/>
        <v>126324975169.39774</v>
      </c>
      <c r="AO153" s="90">
        <f t="shared" ca="1" si="29"/>
        <v>129698677412.4929</v>
      </c>
      <c r="AP153">
        <f ca="1">V153*'Process Emissions Multipliers'!$E$42</f>
        <v>133072379655.5881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B2" sqref="B2"/>
    </sheetView>
  </sheetViews>
  <sheetFormatPr defaultRowHeight="15"/>
  <cols>
    <col min="1" max="1" width="28.85546875" style="208" customWidth="1"/>
    <col min="2" max="11" width="9.140625" style="208"/>
    <col min="12" max="12" width="12" style="208" bestFit="1" customWidth="1"/>
    <col min="13" max="21" width="9.140625" style="208"/>
    <col min="22" max="22" width="12" style="208" bestFit="1" customWidth="1"/>
    <col min="23" max="41" width="9.140625" style="208"/>
    <col min="42" max="42" width="10.42578125" style="208" customWidth="1"/>
    <col min="43" max="16384" width="9.140625" style="208"/>
  </cols>
  <sheetData>
    <row r="1" spans="1:42">
      <c r="A1" s="208" t="s">
        <v>234</v>
      </c>
      <c r="B1" s="208">
        <v>2010</v>
      </c>
      <c r="C1" s="208">
        <v>2011</v>
      </c>
      <c r="D1" s="208">
        <v>2012</v>
      </c>
      <c r="E1" s="208">
        <v>2013</v>
      </c>
      <c r="F1" s="208">
        <v>2014</v>
      </c>
      <c r="G1" s="208">
        <v>2015</v>
      </c>
      <c r="H1" s="208">
        <v>2016</v>
      </c>
      <c r="I1" s="208">
        <v>2017</v>
      </c>
      <c r="J1" s="208">
        <v>2018</v>
      </c>
      <c r="K1" s="208">
        <v>2019</v>
      </c>
      <c r="L1" s="208">
        <v>2020</v>
      </c>
      <c r="M1" s="208">
        <v>2021</v>
      </c>
      <c r="N1" s="208">
        <v>2022</v>
      </c>
      <c r="O1" s="208">
        <v>2023</v>
      </c>
      <c r="P1" s="208">
        <v>2024</v>
      </c>
      <c r="Q1" s="208">
        <v>2025</v>
      </c>
      <c r="R1" s="208">
        <v>2026</v>
      </c>
      <c r="S1" s="208">
        <v>2027</v>
      </c>
      <c r="T1" s="208">
        <v>2028</v>
      </c>
      <c r="U1" s="208">
        <v>2029</v>
      </c>
      <c r="V1" s="208">
        <v>2030</v>
      </c>
      <c r="W1" s="208">
        <v>2031</v>
      </c>
      <c r="X1" s="208">
        <v>2032</v>
      </c>
      <c r="Y1" s="208">
        <v>2033</v>
      </c>
      <c r="Z1" s="208">
        <v>2034</v>
      </c>
      <c r="AA1" s="208">
        <v>2035</v>
      </c>
      <c r="AB1" s="208">
        <v>2036</v>
      </c>
      <c r="AC1" s="208">
        <v>2037</v>
      </c>
      <c r="AD1" s="208">
        <v>2038</v>
      </c>
      <c r="AE1" s="208">
        <v>2039</v>
      </c>
      <c r="AF1" s="208">
        <v>2040</v>
      </c>
      <c r="AG1" s="208">
        <v>2041</v>
      </c>
      <c r="AH1" s="208">
        <v>2042</v>
      </c>
      <c r="AI1" s="208">
        <v>2043</v>
      </c>
      <c r="AJ1" s="208">
        <v>2044</v>
      </c>
      <c r="AK1" s="208">
        <v>2045</v>
      </c>
      <c r="AL1" s="208">
        <v>2046</v>
      </c>
      <c r="AM1" s="208">
        <v>2047</v>
      </c>
      <c r="AN1" s="208">
        <v>2048</v>
      </c>
      <c r="AO1" s="208">
        <v>2049</v>
      </c>
      <c r="AP1" s="208">
        <v>2050</v>
      </c>
    </row>
    <row r="2" spans="1:42">
      <c r="A2" s="74">
        <v>-50</v>
      </c>
      <c r="B2" s="208">
        <f ca="1">IF('Chemicals 2010'!$A10="CP",INDIRECT("'Chemicals 2010'!"&amp;'Country Selector'!$B$3&amp;ROW($A10))*10^12,0)</f>
        <v>0</v>
      </c>
      <c r="C2" s="90">
        <f ca="1">$B2*($L$1-C$1)/($L$1-$B$1)+$L2*(C$1-$B$1)/($L$1-$B$1)</f>
        <v>3408602412.9170022</v>
      </c>
      <c r="D2" s="90">
        <f t="shared" ref="D2:K17" ca="1" si="0">$B2*($L$1-D$1)/($L$1-$B$1)+$L2*(D$1-$B$1)/($L$1-$B$1)</f>
        <v>6817204825.8340044</v>
      </c>
      <c r="E2" s="90">
        <f t="shared" ca="1" si="0"/>
        <v>10225807238.751007</v>
      </c>
      <c r="F2" s="90">
        <f t="shared" ca="1" si="0"/>
        <v>13634409651.668009</v>
      </c>
      <c r="G2" s="90">
        <f t="shared" ca="1" si="0"/>
        <v>17043012064.585011</v>
      </c>
      <c r="H2" s="90">
        <f t="shared" ca="1" si="0"/>
        <v>20451614477.502014</v>
      </c>
      <c r="I2" s="90">
        <f t="shared" ca="1" si="0"/>
        <v>23860216890.419014</v>
      </c>
      <c r="J2" s="90">
        <f t="shared" ca="1" si="0"/>
        <v>27268819303.336018</v>
      </c>
      <c r="K2" s="90">
        <f t="shared" ca="1" si="0"/>
        <v>30677421716.253021</v>
      </c>
      <c r="L2" s="208">
        <f ca="1">IF('Chemicals 2020'!$A10="CP",INDIRECT("'Chemicals 2020'!"&amp;'Country Selector'!$B$3&amp;ROW($A10))*10^12,0)*'Process Emissions Multipliers'!$B$36</f>
        <v>34086024129.170021</v>
      </c>
      <c r="M2" s="90">
        <f ca="1">$L2*($V$1-M$1)/($V$1-$L$1)+$V2*(M$1-$L$1)/($V$1-$L$1)</f>
        <v>110795336557.31918</v>
      </c>
      <c r="N2" s="90">
        <f t="shared" ref="N2:U17" ca="1" si="1">$L2*($V$1-N$1)/($V$1-$L$1)+$V2*(N$1-$L$1)/($V$1-$L$1)</f>
        <v>187504648985.46835</v>
      </c>
      <c r="O2" s="90">
        <f t="shared" ca="1" si="1"/>
        <v>264213961413.61749</v>
      </c>
      <c r="P2" s="90">
        <f t="shared" ca="1" si="1"/>
        <v>340923273841.76666</v>
      </c>
      <c r="Q2" s="90">
        <f t="shared" ca="1" si="1"/>
        <v>417632586269.91583</v>
      </c>
      <c r="R2" s="90">
        <f t="shared" ca="1" si="1"/>
        <v>494341898698.065</v>
      </c>
      <c r="S2" s="90">
        <f t="shared" ca="1" si="1"/>
        <v>571051211126.21411</v>
      </c>
      <c r="T2" s="90">
        <f t="shared" ca="1" si="1"/>
        <v>647760523554.36328</v>
      </c>
      <c r="U2" s="90">
        <f t="shared" ca="1" si="1"/>
        <v>724469835982.51245</v>
      </c>
      <c r="V2" s="208">
        <f ca="1">IF('Chemicals 2030'!$A10="CP",INDIRECT("'Chemicals 2030'!"&amp;'Country Selector'!$B$3&amp;ROW($A10))*10^12,0)*'Process Emissions Multipliers'!$D$36</f>
        <v>801179148410.66162</v>
      </c>
      <c r="W2" s="90">
        <f ca="1">$V2*($AP$1-W$1)/($AP$1-$V$1)+$AP2*(W$1-$V$1)/($AP$1-$V$1)</f>
        <v>823177245352.26611</v>
      </c>
      <c r="X2" s="90">
        <f t="shared" ref="X2:AO16" ca="1" si="2">$V2*($AP$1-X$1)/($AP$1-$V$1)+$AP2*(X$1-$V$1)/($AP$1-$V$1)</f>
        <v>845175342293.87061</v>
      </c>
      <c r="Y2" s="90">
        <f t="shared" ca="1" si="2"/>
        <v>867173439235.4751</v>
      </c>
      <c r="Z2" s="90">
        <f t="shared" ca="1" si="2"/>
        <v>889171536177.07959</v>
      </c>
      <c r="AA2" s="90">
        <f t="shared" ca="1" si="2"/>
        <v>911169633118.68408</v>
      </c>
      <c r="AB2" s="90">
        <f t="shared" ca="1" si="2"/>
        <v>933167730060.28857</v>
      </c>
      <c r="AC2" s="90">
        <f t="shared" ca="1" si="2"/>
        <v>955165827001.89307</v>
      </c>
      <c r="AD2" s="90">
        <f t="shared" ca="1" si="2"/>
        <v>977163923943.49756</v>
      </c>
      <c r="AE2" s="90">
        <f t="shared" ca="1" si="2"/>
        <v>999162020885.10205</v>
      </c>
      <c r="AF2" s="90">
        <f t="shared" ca="1" si="2"/>
        <v>1021160117826.7065</v>
      </c>
      <c r="AG2" s="90">
        <f t="shared" ca="1" si="2"/>
        <v>1043158214768.311</v>
      </c>
      <c r="AH2" s="90">
        <f t="shared" ca="1" si="2"/>
        <v>1065156311709.9155</v>
      </c>
      <c r="AI2" s="90">
        <f t="shared" ca="1" si="2"/>
        <v>1087154408651.52</v>
      </c>
      <c r="AJ2" s="90">
        <f t="shared" ca="1" si="2"/>
        <v>1109152505593.1245</v>
      </c>
      <c r="AK2" s="90">
        <f t="shared" ca="1" si="2"/>
        <v>1131150602534.729</v>
      </c>
      <c r="AL2" s="90">
        <f t="shared" ca="1" si="2"/>
        <v>1153148699476.3335</v>
      </c>
      <c r="AM2" s="90">
        <f t="shared" ca="1" si="2"/>
        <v>1175146796417.938</v>
      </c>
      <c r="AN2" s="90">
        <f t="shared" ca="1" si="2"/>
        <v>1197144893359.5425</v>
      </c>
      <c r="AO2" s="90">
        <f t="shared" ca="1" si="2"/>
        <v>1219142990301.147</v>
      </c>
      <c r="AP2" s="208">
        <f ca="1">V2*'Process Emissions Multipliers'!$E$36</f>
        <v>1241141087242.7515</v>
      </c>
    </row>
    <row r="3" spans="1:42">
      <c r="A3" s="74">
        <v>-49</v>
      </c>
      <c r="B3" s="208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08">
        <f ca="1">IF('Chemicals 2020'!$A11="CP",INDIRECT("'Chemicals 2020'!"&amp;'Country Selector'!$B$3&amp;ROW($A11))*10^12,0)*'Process Emissions Multipliers'!$B$36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08">
        <f ca="1">IF('Chemicals 2030'!$A11="CP",INDIRECT("'Chemicals 2030'!"&amp;'Country Selector'!$B$3&amp;ROW($A11))*10^12,0)*'Process Emissions Multipliers'!$D$36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08">
        <f ca="1">V3*'Process Emissions Multipliers'!$E$36</f>
        <v>0</v>
      </c>
    </row>
    <row r="4" spans="1:42">
      <c r="A4" s="74">
        <v>-48</v>
      </c>
      <c r="B4" s="208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08">
        <f ca="1">IF('Chemicals 2020'!$A12="CP",INDIRECT("'Chemicals 2020'!"&amp;'Country Selector'!$B$3&amp;ROW($A12))*10^12,0)*'Process Emissions Multipliers'!$B$36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08">
        <f ca="1">IF('Chemicals 2030'!$A12="CP",INDIRECT("'Chemicals 2030'!"&amp;'Country Selector'!$B$3&amp;ROW($A12))*10^12,0)*'Process Emissions Multipliers'!$D$36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08">
        <f ca="1">V4*'Process Emissions Multipliers'!$E$36</f>
        <v>0</v>
      </c>
    </row>
    <row r="5" spans="1:42">
      <c r="A5" s="74">
        <v>-47</v>
      </c>
      <c r="B5" s="208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08">
        <f ca="1">IF('Chemicals 2020'!$A13="CP",INDIRECT("'Chemicals 2020'!"&amp;'Country Selector'!$B$3&amp;ROW($A13))*10^12,0)*'Process Emissions Multipliers'!$B$36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08">
        <f ca="1">IF('Chemicals 2030'!$A13="CP",INDIRECT("'Chemicals 2030'!"&amp;'Country Selector'!$B$3&amp;ROW($A13))*10^12,0)*'Process Emissions Multipliers'!$D$36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08">
        <f ca="1">V5*'Process Emissions Multipliers'!$E$36</f>
        <v>0</v>
      </c>
    </row>
    <row r="6" spans="1:42">
      <c r="A6" s="74">
        <v>-46</v>
      </c>
      <c r="B6" s="208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08">
        <f ca="1">IF('Chemicals 2020'!$A14="CP",INDIRECT("'Chemicals 2020'!"&amp;'Country Selector'!$B$3&amp;ROW($A14))*10^12,0)*'Process Emissions Multipliers'!$B$36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08">
        <f ca="1">IF('Chemicals 2030'!$A14="CP",INDIRECT("'Chemicals 2030'!"&amp;'Country Selector'!$B$3&amp;ROW($A14))*10^12,0)*'Process Emissions Multipliers'!$D$36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08">
        <f ca="1">V6*'Process Emissions Multipliers'!$E$36</f>
        <v>0</v>
      </c>
    </row>
    <row r="7" spans="1:42">
      <c r="A7" s="74">
        <v>-45</v>
      </c>
      <c r="B7" s="208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08">
        <f ca="1">IF('Chemicals 2020'!$A15="CP",INDIRECT("'Chemicals 2020'!"&amp;'Country Selector'!$B$3&amp;ROW($A15))*10^12,0)*'Process Emissions Multipliers'!$B$36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08">
        <f ca="1">IF('Chemicals 2030'!$A15="CP",INDIRECT("'Chemicals 2030'!"&amp;'Country Selector'!$B$3&amp;ROW($A15))*10^12,0)*'Process Emissions Multipliers'!$D$36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08">
        <f ca="1">V7*'Process Emissions Multipliers'!$E$36</f>
        <v>0</v>
      </c>
    </row>
    <row r="8" spans="1:42">
      <c r="A8" s="74">
        <v>-44</v>
      </c>
      <c r="B8" s="208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08">
        <f ca="1">IF('Chemicals 2020'!$A16="CP",INDIRECT("'Chemicals 2020'!"&amp;'Country Selector'!$B$3&amp;ROW($A16))*10^12,0)*'Process Emissions Multipliers'!$B$36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08">
        <f ca="1">IF('Chemicals 2030'!$A16="CP",INDIRECT("'Chemicals 2030'!"&amp;'Country Selector'!$B$3&amp;ROW($A16))*10^12,0)*'Process Emissions Multipliers'!$D$36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08">
        <f ca="1">V8*'Process Emissions Multipliers'!$E$36</f>
        <v>0</v>
      </c>
    </row>
    <row r="9" spans="1:42">
      <c r="A9" s="74">
        <v>-43</v>
      </c>
      <c r="B9" s="208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08">
        <f ca="1">IF('Chemicals 2020'!$A17="CP",INDIRECT("'Chemicals 2020'!"&amp;'Country Selector'!$B$3&amp;ROW($A17))*10^12,0)*'Process Emissions Multipliers'!$B$36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08">
        <f ca="1">IF('Chemicals 2030'!$A17="CP",INDIRECT("'Chemicals 2030'!"&amp;'Country Selector'!$B$3&amp;ROW($A17))*10^12,0)*'Process Emissions Multipliers'!$D$36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08">
        <f ca="1">V9*'Process Emissions Multipliers'!$E$36</f>
        <v>0</v>
      </c>
    </row>
    <row r="10" spans="1:42">
      <c r="A10" s="74">
        <v>-42</v>
      </c>
      <c r="B10" s="208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08">
        <f ca="1">IF('Chemicals 2020'!$A18="CP",INDIRECT("'Chemicals 2020'!"&amp;'Country Selector'!$B$3&amp;ROW($A18))*10^12,0)*'Process Emissions Multipliers'!$B$36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08">
        <f ca="1">IF('Chemicals 2030'!$A18="CP",INDIRECT("'Chemicals 2030'!"&amp;'Country Selector'!$B$3&amp;ROW($A18))*10^12,0)*'Process Emissions Multipliers'!$D$36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08">
        <f ca="1">V10*'Process Emissions Multipliers'!$E$36</f>
        <v>0</v>
      </c>
    </row>
    <row r="11" spans="1:42">
      <c r="A11" s="74">
        <v>-41</v>
      </c>
      <c r="B11" s="208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08">
        <f ca="1">IF('Chemicals 2020'!$A19="CP",INDIRECT("'Chemicals 2020'!"&amp;'Country Selector'!$B$3&amp;ROW($A19))*10^12,0)*'Process Emissions Multipliers'!$B$36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08">
        <f ca="1">IF('Chemicals 2030'!$A19="CP",INDIRECT("'Chemicals 2030'!"&amp;'Country Selector'!$B$3&amp;ROW($A19))*10^12,0)*'Process Emissions Multipliers'!$D$36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08">
        <f ca="1">V11*'Process Emissions Multipliers'!$E$36</f>
        <v>0</v>
      </c>
    </row>
    <row r="12" spans="1:42">
      <c r="A12" s="74">
        <v>-40</v>
      </c>
      <c r="B12" s="208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08">
        <f ca="1">IF('Chemicals 2020'!$A20="CP",INDIRECT("'Chemicals 2020'!"&amp;'Country Selector'!$B$3&amp;ROW($A20))*10^12,0)*'Process Emissions Multipliers'!$B$36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208">
        <f ca="1">IF('Chemicals 2030'!$A20="CP",INDIRECT("'Chemicals 2030'!"&amp;'Country Selector'!$B$3&amp;ROW($A20))*10^12,0)*'Process Emissions Multipliers'!$D$36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08">
        <f ca="1">V12*'Process Emissions Multipliers'!$E$36</f>
        <v>0</v>
      </c>
    </row>
    <row r="13" spans="1:42">
      <c r="A13" s="74">
        <v>-39</v>
      </c>
      <c r="B13" s="208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08">
        <f ca="1">IF('Chemicals 2020'!$A21="CP",INDIRECT("'Chemicals 2020'!"&amp;'Country Selector'!$B$3&amp;ROW($A21))*10^12,0)*'Process Emissions Multipliers'!$B$36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08">
        <f ca="1">IF('Chemicals 2030'!$A21="CP",INDIRECT("'Chemicals 2030'!"&amp;'Country Selector'!$B$3&amp;ROW($A21))*10^12,0)*'Process Emissions Multipliers'!$D$36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08">
        <f ca="1">V13*'Process Emissions Multipliers'!$E$36</f>
        <v>0</v>
      </c>
    </row>
    <row r="14" spans="1:42">
      <c r="A14" s="74">
        <v>-38</v>
      </c>
      <c r="B14" s="208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08">
        <f ca="1">IF('Chemicals 2020'!$A22="CP",INDIRECT("'Chemicals 2020'!"&amp;'Country Selector'!$B$3&amp;ROW($A22))*10^12,0)*'Process Emissions Multipliers'!$B$36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08">
        <f ca="1">IF('Chemicals 2030'!$A22="CP",INDIRECT("'Chemicals 2030'!"&amp;'Country Selector'!$B$3&amp;ROW($A22))*10^12,0)*'Process Emissions Multipliers'!$D$36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08">
        <f ca="1">V14*'Process Emissions Multipliers'!$E$36</f>
        <v>0</v>
      </c>
    </row>
    <row r="15" spans="1:42">
      <c r="A15" s="74">
        <v>-37</v>
      </c>
      <c r="B15" s="208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08">
        <f ca="1">IF('Chemicals 2020'!$A23="CP",INDIRECT("'Chemicals 2020'!"&amp;'Country Selector'!$B$3&amp;ROW($A23))*10^12,0)*'Process Emissions Multipliers'!$B$36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08">
        <f ca="1">IF('Chemicals 2030'!$A23="CP",INDIRECT("'Chemicals 2030'!"&amp;'Country Selector'!$B$3&amp;ROW($A23))*10^12,0)*'Process Emissions Multipliers'!$D$36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08">
        <f ca="1">V15*'Process Emissions Multipliers'!$E$36</f>
        <v>0</v>
      </c>
    </row>
    <row r="16" spans="1:42">
      <c r="A16" s="74">
        <v>-36</v>
      </c>
      <c r="B16" s="208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08">
        <f ca="1">IF('Chemicals 2020'!$A24="CP",INDIRECT("'Chemicals 2020'!"&amp;'Country Selector'!$B$3&amp;ROW($A24))*10^12,0)*'Process Emissions Multipliers'!$B$36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08">
        <f ca="1">IF('Chemicals 2030'!$A24="CP",INDIRECT("'Chemicals 2030'!"&amp;'Country Selector'!$B$3&amp;ROW($A24))*10^12,0)*'Process Emissions Multipliers'!$D$36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08">
        <f ca="1">V16*'Process Emissions Multipliers'!$E$36</f>
        <v>0</v>
      </c>
    </row>
    <row r="17" spans="1:42">
      <c r="A17" s="74">
        <v>-35</v>
      </c>
      <c r="B17" s="208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08">
        <f ca="1">IF('Chemicals 2020'!$A25="CP",INDIRECT("'Chemicals 2020'!"&amp;'Country Selector'!$B$3&amp;ROW($A25))*10^12,0)*'Process Emissions Multipliers'!$B$36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08">
        <f ca="1">IF('Chemicals 2030'!$A25="CP",INDIRECT("'Chemicals 2030'!"&amp;'Country Selector'!$B$3&amp;ROW($A25))*10^12,0)*'Process Emissions Multipliers'!$D$36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08">
        <f ca="1">V17*'Process Emissions Multipliers'!$E$36</f>
        <v>0</v>
      </c>
    </row>
    <row r="18" spans="1:42">
      <c r="A18" s="74">
        <v>-34</v>
      </c>
      <c r="B18" s="208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08">
        <f ca="1">IF('Chemicals 2020'!$A26="CP",INDIRECT("'Chemicals 2020'!"&amp;'Country Selector'!$B$3&amp;ROW($A26))*10^12,0)*'Process Emissions Multipliers'!$B$36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08">
        <f ca="1">IF('Chemicals 2030'!$A26="CP",INDIRECT("'Chemicals 2030'!"&amp;'Country Selector'!$B$3&amp;ROW($A26))*10^12,0)*'Process Emissions Multipliers'!$D$36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08">
        <f ca="1">V18*'Process Emissions Multipliers'!$E$36</f>
        <v>0</v>
      </c>
    </row>
    <row r="19" spans="1:42">
      <c r="A19" s="74">
        <v>-33</v>
      </c>
      <c r="B19" s="208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08">
        <f ca="1">IF('Chemicals 2020'!$A27="CP",INDIRECT("'Chemicals 2020'!"&amp;'Country Selector'!$B$3&amp;ROW($A27))*10^12,0)*'Process Emissions Multipliers'!$B$36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08">
        <f ca="1">IF('Chemicals 2030'!$A27="CP",INDIRECT("'Chemicals 2030'!"&amp;'Country Selector'!$B$3&amp;ROW($A27))*10^12,0)*'Process Emissions Multipliers'!$D$36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08">
        <f ca="1">V19*'Process Emissions Multipliers'!$E$36</f>
        <v>0</v>
      </c>
    </row>
    <row r="20" spans="1:42">
      <c r="A20" s="74">
        <v>-32</v>
      </c>
      <c r="B20" s="208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08">
        <f ca="1">IF('Chemicals 2020'!$A28="CP",INDIRECT("'Chemicals 2020'!"&amp;'Country Selector'!$B$3&amp;ROW($A28))*10^12,0)*'Process Emissions Multipliers'!$B$36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08">
        <f ca="1">IF('Chemicals 2030'!$A28="CP",INDIRECT("'Chemicals 2030'!"&amp;'Country Selector'!$B$3&amp;ROW($A28))*10^12,0)*'Process Emissions Multipliers'!$D$36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08">
        <f ca="1">V20*'Process Emissions Multipliers'!$E$36</f>
        <v>0</v>
      </c>
    </row>
    <row r="21" spans="1:42">
      <c r="A21" s="74">
        <v>-31</v>
      </c>
      <c r="B21" s="208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08">
        <f ca="1">IF('Chemicals 2020'!$A29="CP",INDIRECT("'Chemicals 2020'!"&amp;'Country Selector'!$B$3&amp;ROW($A29))*10^12,0)*'Process Emissions Multipliers'!$B$36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08">
        <f ca="1">IF('Chemicals 2030'!$A29="CP",INDIRECT("'Chemicals 2030'!"&amp;'Country Selector'!$B$3&amp;ROW($A29))*10^12,0)*'Process Emissions Multipliers'!$D$36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08">
        <f ca="1">V21*'Process Emissions Multipliers'!$E$36</f>
        <v>0</v>
      </c>
    </row>
    <row r="22" spans="1:42">
      <c r="A22" s="74">
        <v>-30</v>
      </c>
      <c r="B22" s="208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08">
        <f ca="1">IF('Chemicals 2020'!$A30="CP",INDIRECT("'Chemicals 2020'!"&amp;'Country Selector'!$B$3&amp;ROW($A30))*10^12,0)*'Process Emissions Multipliers'!$B$36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08">
        <f ca="1">IF('Chemicals 2030'!$A30="CP",INDIRECT("'Chemicals 2030'!"&amp;'Country Selector'!$B$3&amp;ROW($A30))*10^12,0)*'Process Emissions Multipliers'!$D$36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08">
        <f ca="1">V22*'Process Emissions Multipliers'!$E$36</f>
        <v>0</v>
      </c>
    </row>
    <row r="23" spans="1:42">
      <c r="A23" s="74">
        <v>-29</v>
      </c>
      <c r="B23" s="208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08">
        <f ca="1">IF('Chemicals 2020'!$A31="CP",INDIRECT("'Chemicals 2020'!"&amp;'Country Selector'!$B$3&amp;ROW($A31))*10^12,0)*'Process Emissions Multipliers'!$B$36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08">
        <f ca="1">IF('Chemicals 2030'!$A31="CP",INDIRECT("'Chemicals 2030'!"&amp;'Country Selector'!$B$3&amp;ROW($A31))*10^12,0)*'Process Emissions Multipliers'!$D$36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08">
        <f ca="1">V23*'Process Emissions Multipliers'!$E$36</f>
        <v>0</v>
      </c>
    </row>
    <row r="24" spans="1:42">
      <c r="A24" s="74">
        <v>-28</v>
      </c>
      <c r="B24" s="208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08">
        <f ca="1">IF('Chemicals 2020'!$A32="CP",INDIRECT("'Chemicals 2020'!"&amp;'Country Selector'!$B$3&amp;ROW($A32))*10^12,0)*'Process Emissions Multipliers'!$B$36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08">
        <f ca="1">IF('Chemicals 2030'!$A32="CP",INDIRECT("'Chemicals 2030'!"&amp;'Country Selector'!$B$3&amp;ROW($A32))*10^12,0)*'Process Emissions Multipliers'!$D$36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08">
        <f ca="1">V24*'Process Emissions Multipliers'!$E$36</f>
        <v>0</v>
      </c>
    </row>
    <row r="25" spans="1:42">
      <c r="A25" s="74">
        <v>-27</v>
      </c>
      <c r="B25" s="208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08">
        <f ca="1">IF('Chemicals 2020'!$A33="CP",INDIRECT("'Chemicals 2020'!"&amp;'Country Selector'!$B$3&amp;ROW($A33))*10^12,0)*'Process Emissions Multipliers'!$B$36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08">
        <f ca="1">IF('Chemicals 2030'!$A33="CP",INDIRECT("'Chemicals 2030'!"&amp;'Country Selector'!$B$3&amp;ROW($A33))*10^12,0)*'Process Emissions Multipliers'!$D$36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08">
        <f ca="1">V25*'Process Emissions Multipliers'!$E$36</f>
        <v>0</v>
      </c>
    </row>
    <row r="26" spans="1:42">
      <c r="A26" s="74">
        <v>-26</v>
      </c>
      <c r="B26" s="208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08">
        <f ca="1">IF('Chemicals 2020'!$A34="CP",INDIRECT("'Chemicals 2020'!"&amp;'Country Selector'!$B$3&amp;ROW($A34))*10^12,0)*'Process Emissions Multipliers'!$B$36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08">
        <f ca="1">IF('Chemicals 2030'!$A34="CP",INDIRECT("'Chemicals 2030'!"&amp;'Country Selector'!$B$3&amp;ROW($A34))*10^12,0)*'Process Emissions Multipliers'!$D$36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08">
        <f ca="1">V26*'Process Emissions Multipliers'!$E$36</f>
        <v>0</v>
      </c>
    </row>
    <row r="27" spans="1:42">
      <c r="A27" s="74">
        <v>-25</v>
      </c>
      <c r="B27" s="208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08">
        <f ca="1">IF('Chemicals 2020'!$A35="CP",INDIRECT("'Chemicals 2020'!"&amp;'Country Selector'!$B$3&amp;ROW($A35))*10^12,0)*'Process Emissions Multipliers'!$B$36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08">
        <f ca="1">IF('Chemicals 2030'!$A35="CP",INDIRECT("'Chemicals 2030'!"&amp;'Country Selector'!$B$3&amp;ROW($A35))*10^12,0)*'Process Emissions Multipliers'!$D$36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08">
        <f ca="1">V27*'Process Emissions Multipliers'!$E$36</f>
        <v>0</v>
      </c>
    </row>
    <row r="28" spans="1:42">
      <c r="A28" s="74">
        <v>-24</v>
      </c>
      <c r="B28" s="208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08">
        <f ca="1">IF('Chemicals 2020'!$A36="CP",INDIRECT("'Chemicals 2020'!"&amp;'Country Selector'!$B$3&amp;ROW($A36))*10^12,0)*'Process Emissions Multipliers'!$B$36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08">
        <f ca="1">IF('Chemicals 2030'!$A36="CP",INDIRECT("'Chemicals 2030'!"&amp;'Country Selector'!$B$3&amp;ROW($A36))*10^12,0)*'Process Emissions Multipliers'!$D$36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08">
        <f ca="1">V28*'Process Emissions Multipliers'!$E$36</f>
        <v>0</v>
      </c>
    </row>
    <row r="29" spans="1:42">
      <c r="A29" s="74">
        <v>-23</v>
      </c>
      <c r="B29" s="208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08">
        <f ca="1">IF('Chemicals 2020'!$A37="CP",INDIRECT("'Chemicals 2020'!"&amp;'Country Selector'!$B$3&amp;ROW($A37))*10^12,0)*'Process Emissions Multipliers'!$B$36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08">
        <f ca="1">IF('Chemicals 2030'!$A37="CP",INDIRECT("'Chemicals 2030'!"&amp;'Country Selector'!$B$3&amp;ROW($A37))*10^12,0)*'Process Emissions Multipliers'!$D$36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08">
        <f ca="1">V29*'Process Emissions Multipliers'!$E$36</f>
        <v>0</v>
      </c>
    </row>
    <row r="30" spans="1:42">
      <c r="A30" s="74">
        <v>-22</v>
      </c>
      <c r="B30" s="208">
        <f ca="1">IF('Chemicals 2010'!$A38="CP",INDIRECT("'Chemicals 2010'!"&amp;'Country Selector'!$B$3&amp;ROW($A38))*10^12,0)</f>
        <v>139101457929.44669</v>
      </c>
      <c r="C30" s="90">
        <f t="shared" ca="1" si="3"/>
        <v>151419642544.48871</v>
      </c>
      <c r="D30" s="90">
        <f t="shared" ca="1" si="3"/>
        <v>163737827159.5307</v>
      </c>
      <c r="E30" s="90">
        <f t="shared" ca="1" si="3"/>
        <v>176056011774.57269</v>
      </c>
      <c r="F30" s="90">
        <f t="shared" ca="1" si="3"/>
        <v>188374196389.61469</v>
      </c>
      <c r="G30" s="90">
        <f t="shared" ca="1" si="3"/>
        <v>200692381004.65668</v>
      </c>
      <c r="H30" s="90">
        <f t="shared" ca="1" si="3"/>
        <v>213010565619.69867</v>
      </c>
      <c r="I30" s="90">
        <f t="shared" ca="1" si="3"/>
        <v>225328750234.74069</v>
      </c>
      <c r="J30" s="90">
        <f t="shared" ca="1" si="3"/>
        <v>237646934849.78271</v>
      </c>
      <c r="K30" s="90">
        <f t="shared" ca="1" si="3"/>
        <v>249965119464.82471</v>
      </c>
      <c r="L30" s="208">
        <f ca="1">IF('Chemicals 2020'!$A38="CP",INDIRECT("'Chemicals 2020'!"&amp;'Country Selector'!$B$3&amp;ROW($A38))*10^12,0)*'Process Emissions Multipliers'!$B$36</f>
        <v>262283304079.8667</v>
      </c>
      <c r="M30" s="90">
        <f t="shared" ca="1" si="4"/>
        <v>265241641479.02826</v>
      </c>
      <c r="N30" s="90">
        <f t="shared" ca="1" si="4"/>
        <v>268199978878.18982</v>
      </c>
      <c r="O30" s="90">
        <f t="shared" ca="1" si="4"/>
        <v>271158316277.35132</v>
      </c>
      <c r="P30" s="90">
        <f t="shared" ca="1" si="4"/>
        <v>274116653676.51288</v>
      </c>
      <c r="Q30" s="90">
        <f t="shared" ca="1" si="4"/>
        <v>277074991075.67444</v>
      </c>
      <c r="R30" s="90">
        <f t="shared" ca="1" si="4"/>
        <v>280033328474.836</v>
      </c>
      <c r="S30" s="90">
        <f t="shared" ca="1" si="4"/>
        <v>282991665873.99756</v>
      </c>
      <c r="T30" s="90">
        <f t="shared" ca="1" si="4"/>
        <v>285950003273.15906</v>
      </c>
      <c r="U30" s="90">
        <f t="shared" ca="1" si="4"/>
        <v>288908340672.32068</v>
      </c>
      <c r="V30" s="208">
        <f ca="1">IF('Chemicals 2030'!$A38="CP",INDIRECT("'Chemicals 2030'!"&amp;'Country Selector'!$B$3&amp;ROW($A38))*10^12,0)*'Process Emissions Multipliers'!$D$36</f>
        <v>291866678071.48218</v>
      </c>
      <c r="W30" s="90">
        <f t="shared" ca="1" si="5"/>
        <v>299880505554.35815</v>
      </c>
      <c r="X30" s="90">
        <f t="shared" ca="1" si="5"/>
        <v>307894333037.23419</v>
      </c>
      <c r="Y30" s="90">
        <f t="shared" ca="1" si="5"/>
        <v>315908160520.11011</v>
      </c>
      <c r="Z30" s="90">
        <f t="shared" ca="1" si="5"/>
        <v>323921988002.98608</v>
      </c>
      <c r="AA30" s="90">
        <f t="shared" ca="1" si="5"/>
        <v>331935815485.86206</v>
      </c>
      <c r="AB30" s="90">
        <f t="shared" ca="1" si="5"/>
        <v>339949642968.73804</v>
      </c>
      <c r="AC30" s="90">
        <f t="shared" ca="1" si="5"/>
        <v>347963470451.61407</v>
      </c>
      <c r="AD30" s="90">
        <f t="shared" ca="1" si="5"/>
        <v>355977297934.49005</v>
      </c>
      <c r="AE30" s="90">
        <f t="shared" ca="1" si="5"/>
        <v>363991125417.36603</v>
      </c>
      <c r="AF30" s="90">
        <f t="shared" ca="1" si="5"/>
        <v>372004952900.242</v>
      </c>
      <c r="AG30" s="90">
        <f t="shared" ca="1" si="5"/>
        <v>380018780383.11804</v>
      </c>
      <c r="AH30" s="90">
        <f t="shared" ca="1" si="5"/>
        <v>388032607865.9939</v>
      </c>
      <c r="AI30" s="90">
        <f t="shared" ca="1" si="5"/>
        <v>396046435348.87</v>
      </c>
      <c r="AJ30" s="90">
        <f t="shared" ca="1" si="5"/>
        <v>404060262831.74591</v>
      </c>
      <c r="AK30" s="90">
        <f t="shared" ca="1" si="5"/>
        <v>412074090314.62189</v>
      </c>
      <c r="AL30" s="90">
        <f t="shared" ca="1" si="5"/>
        <v>420087917797.49792</v>
      </c>
      <c r="AM30" s="90">
        <f t="shared" ca="1" si="6"/>
        <v>428101745280.3739</v>
      </c>
      <c r="AN30" s="90">
        <f t="shared" ca="1" si="6"/>
        <v>436115572763.24988</v>
      </c>
      <c r="AO30" s="90">
        <f t="shared" ca="1" si="6"/>
        <v>444129400246.12585</v>
      </c>
      <c r="AP30" s="208">
        <f ca="1">V30*'Process Emissions Multipliers'!$E$36</f>
        <v>452143227729.00183</v>
      </c>
    </row>
    <row r="31" spans="1:42">
      <c r="A31" s="74">
        <v>-21</v>
      </c>
      <c r="B31" s="208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08">
        <f ca="1">IF('Chemicals 2020'!$A39="CP",INDIRECT("'Chemicals 2020'!"&amp;'Country Selector'!$B$3&amp;ROW($A39))*10^12,0)*'Process Emissions Multipliers'!$B$36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08">
        <f ca="1">IF('Chemicals 2030'!$A39="CP",INDIRECT("'Chemicals 2030'!"&amp;'Country Selector'!$B$3&amp;ROW($A39))*10^12,0)*'Process Emissions Multipliers'!$D$36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08">
        <f ca="1">V31*'Process Emissions Multipliers'!$E$36</f>
        <v>0</v>
      </c>
    </row>
    <row r="32" spans="1:42">
      <c r="A32" s="74">
        <v>-20</v>
      </c>
      <c r="B32" s="208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08">
        <f ca="1">IF('Chemicals 2020'!$A40="CP",INDIRECT("'Chemicals 2020'!"&amp;'Country Selector'!$B$3&amp;ROW($A40))*10^12,0)*'Process Emissions Multipliers'!$B$36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08">
        <f ca="1">IF('Chemicals 2030'!$A40="CP",INDIRECT("'Chemicals 2030'!"&amp;'Country Selector'!$B$3&amp;ROW($A40))*10^12,0)*'Process Emissions Multipliers'!$D$36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08">
        <f ca="1">V32*'Process Emissions Multipliers'!$E$36</f>
        <v>0</v>
      </c>
    </row>
    <row r="33" spans="1:42">
      <c r="A33" s="74">
        <v>-19</v>
      </c>
      <c r="B33" s="208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08">
        <f ca="1">IF('Chemicals 2020'!$A41="CP",INDIRECT("'Chemicals 2020'!"&amp;'Country Selector'!$B$3&amp;ROW($A41))*10^12,0)*'Process Emissions Multipliers'!$B$36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08">
        <f ca="1">IF('Chemicals 2030'!$A41="CP",INDIRECT("'Chemicals 2030'!"&amp;'Country Selector'!$B$3&amp;ROW($A41))*10^12,0)*'Process Emissions Multipliers'!$D$36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08">
        <f ca="1">V33*'Process Emissions Multipliers'!$E$36</f>
        <v>0</v>
      </c>
    </row>
    <row r="34" spans="1:42">
      <c r="A34" s="74">
        <v>-18</v>
      </c>
      <c r="B34" s="208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08">
        <f ca="1">IF('Chemicals 2020'!$A42="CP",INDIRECT("'Chemicals 2020'!"&amp;'Country Selector'!$B$3&amp;ROW($A42))*10^12,0)*'Process Emissions Multipliers'!$B$36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08">
        <f ca="1">IF('Chemicals 2030'!$A42="CP",INDIRECT("'Chemicals 2030'!"&amp;'Country Selector'!$B$3&amp;ROW($A42))*10^12,0)*'Process Emissions Multipliers'!$D$36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08">
        <f ca="1">V34*'Process Emissions Multipliers'!$E$36</f>
        <v>0</v>
      </c>
    </row>
    <row r="35" spans="1:42">
      <c r="A35" s="74">
        <v>-17</v>
      </c>
      <c r="B35" s="208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348534284.9678005</v>
      </c>
      <c r="D35" s="90">
        <f t="shared" ca="1" si="9"/>
        <v>697068569.935601</v>
      </c>
      <c r="E35" s="90">
        <f t="shared" ca="1" si="9"/>
        <v>1045602854.9034016</v>
      </c>
      <c r="F35" s="90">
        <f t="shared" ca="1" si="9"/>
        <v>1394137139.871202</v>
      </c>
      <c r="G35" s="90">
        <f t="shared" ca="1" si="9"/>
        <v>1742671424.8390026</v>
      </c>
      <c r="H35" s="90">
        <f t="shared" ca="1" si="9"/>
        <v>2091205709.8068032</v>
      </c>
      <c r="I35" s="90">
        <f t="shared" ca="1" si="9"/>
        <v>2439739994.7746038</v>
      </c>
      <c r="J35" s="90">
        <f t="shared" ca="1" si="9"/>
        <v>2788274279.742404</v>
      </c>
      <c r="K35" s="90">
        <f t="shared" ca="1" si="9"/>
        <v>3136808564.7102046</v>
      </c>
      <c r="L35" s="208">
        <f ca="1">IF('Chemicals 2020'!$A43="CP",INDIRECT("'Chemicals 2020'!"&amp;'Country Selector'!$B$3&amp;ROW($A43))*10^12,0)*'Process Emissions Multipliers'!$B$36</f>
        <v>3485342849.6780052</v>
      </c>
      <c r="M35" s="90">
        <f t="shared" ref="M35:U63" ca="1" si="10">$L35*($V$1-M$1)/($V$1-$L$1)+$V35*(M$1-$L$1)/($V$1-$L$1)</f>
        <v>4654384423.8550043</v>
      </c>
      <c r="N35" s="90">
        <f t="shared" ca="1" si="10"/>
        <v>5823425998.0320034</v>
      </c>
      <c r="O35" s="90">
        <f t="shared" ca="1" si="10"/>
        <v>6992467572.2090015</v>
      </c>
      <c r="P35" s="90">
        <f t="shared" ca="1" si="10"/>
        <v>8161509146.3860016</v>
      </c>
      <c r="Q35" s="90">
        <f t="shared" ca="1" si="10"/>
        <v>9330550720.5629997</v>
      </c>
      <c r="R35" s="90">
        <f t="shared" ca="1" si="10"/>
        <v>10499592294.739998</v>
      </c>
      <c r="S35" s="90">
        <f t="shared" ca="1" si="10"/>
        <v>11668633868.916998</v>
      </c>
      <c r="T35" s="90">
        <f t="shared" ca="1" si="10"/>
        <v>12837675443.093996</v>
      </c>
      <c r="U35" s="90">
        <f t="shared" ca="1" si="10"/>
        <v>14006717017.270996</v>
      </c>
      <c r="V35" s="208">
        <f ca="1">IF('Chemicals 2030'!$A43="CP",INDIRECT("'Chemicals 2030'!"&amp;'Country Selector'!$B$3&amp;ROW($A43))*10^12,0)*'Process Emissions Multipliers'!$D$36</f>
        <v>15175758591.447994</v>
      </c>
      <c r="W35" s="90">
        <f t="shared" ca="1" si="8"/>
        <v>15592441688.255133</v>
      </c>
      <c r="X35" s="90">
        <f t="shared" ca="1" si="7"/>
        <v>16009124785.062271</v>
      </c>
      <c r="Y35" s="90">
        <f t="shared" ca="1" si="7"/>
        <v>16425807881.869408</v>
      </c>
      <c r="Z35" s="90">
        <f t="shared" ca="1" si="7"/>
        <v>16842490978.676548</v>
      </c>
      <c r="AA35" s="90">
        <f t="shared" ca="1" si="7"/>
        <v>17259174075.483685</v>
      </c>
      <c r="AB35" s="90">
        <f t="shared" ca="1" si="7"/>
        <v>17675857172.290825</v>
      </c>
      <c r="AC35" s="90">
        <f t="shared" ca="1" si="7"/>
        <v>18092540269.097961</v>
      </c>
      <c r="AD35" s="90">
        <f t="shared" ca="1" si="7"/>
        <v>18509223365.905098</v>
      </c>
      <c r="AE35" s="90">
        <f t="shared" ca="1" si="7"/>
        <v>18925906462.712238</v>
      </c>
      <c r="AF35" s="90">
        <f t="shared" ca="1" si="7"/>
        <v>19342589559.519379</v>
      </c>
      <c r="AG35" s="90">
        <f t="shared" ca="1" si="7"/>
        <v>19759272656.326515</v>
      </c>
      <c r="AH35" s="90">
        <f t="shared" ca="1" si="7"/>
        <v>20175955753.133652</v>
      </c>
      <c r="AI35" s="90">
        <f t="shared" ca="1" si="7"/>
        <v>20592638849.940792</v>
      </c>
      <c r="AJ35" s="90">
        <f t="shared" ca="1" si="7"/>
        <v>21009321946.747929</v>
      </c>
      <c r="AK35" s="90">
        <f t="shared" ca="1" si="7"/>
        <v>21426005043.555069</v>
      </c>
      <c r="AL35" s="90">
        <f t="shared" ca="1" si="7"/>
        <v>21842688140.362209</v>
      </c>
      <c r="AM35" s="90">
        <f t="shared" ca="1" si="7"/>
        <v>22259371237.169342</v>
      </c>
      <c r="AN35" s="90">
        <f t="shared" ca="1" si="6"/>
        <v>22676054333.976482</v>
      </c>
      <c r="AO35" s="90">
        <f t="shared" ca="1" si="6"/>
        <v>23092737430.783619</v>
      </c>
      <c r="AP35" s="208">
        <f ca="1">V35*'Process Emissions Multipliers'!$E$36</f>
        <v>23509420527.590759</v>
      </c>
    </row>
    <row r="36" spans="1:42">
      <c r="A36" s="74">
        <v>-16</v>
      </c>
      <c r="B36" s="208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08">
        <f ca="1">IF('Chemicals 2020'!$A44="CP",INDIRECT("'Chemicals 2020'!"&amp;'Country Selector'!$B$3&amp;ROW($A44))*10^12,0)*'Process Emissions Multipliers'!$B$36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08">
        <f ca="1">IF('Chemicals 2030'!$A44="CP",INDIRECT("'Chemicals 2030'!"&amp;'Country Selector'!$B$3&amp;ROW($A44))*10^12,0)*'Process Emissions Multipliers'!$D$36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08">
        <f ca="1">V36*'Process Emissions Multipliers'!$E$36</f>
        <v>0</v>
      </c>
    </row>
    <row r="37" spans="1:42">
      <c r="A37" s="74">
        <v>-15</v>
      </c>
      <c r="B37" s="208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08">
        <f ca="1">IF('Chemicals 2020'!$A45="CP",INDIRECT("'Chemicals 2020'!"&amp;'Country Selector'!$B$3&amp;ROW($A45))*10^12,0)*'Process Emissions Multipliers'!$B$36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08">
        <f ca="1">IF('Chemicals 2030'!$A45="CP",INDIRECT("'Chemicals 2030'!"&amp;'Country Selector'!$B$3&amp;ROW($A45))*10^12,0)*'Process Emissions Multipliers'!$D$36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08">
        <f ca="1">V37*'Process Emissions Multipliers'!$E$36</f>
        <v>0</v>
      </c>
    </row>
    <row r="38" spans="1:42">
      <c r="A38" s="74">
        <v>-14</v>
      </c>
      <c r="B38" s="208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08">
        <f ca="1">IF('Chemicals 2020'!$A46="CP",INDIRECT("'Chemicals 2020'!"&amp;'Country Selector'!$B$3&amp;ROW($A46))*10^12,0)*'Process Emissions Multipliers'!$B$36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08">
        <f ca="1">IF('Chemicals 2030'!$A46="CP",INDIRECT("'Chemicals 2030'!"&amp;'Country Selector'!$B$3&amp;ROW($A46))*10^12,0)*'Process Emissions Multipliers'!$D$36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08">
        <f ca="1">V38*'Process Emissions Multipliers'!$E$36</f>
        <v>0</v>
      </c>
    </row>
    <row r="39" spans="1:42">
      <c r="A39" s="74">
        <v>-13</v>
      </c>
      <c r="B39" s="208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08">
        <f ca="1">IF('Chemicals 2020'!$A47="CP",INDIRECT("'Chemicals 2020'!"&amp;'Country Selector'!$B$3&amp;ROW($A47))*10^12,0)*'Process Emissions Multipliers'!$B$36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08">
        <f ca="1">IF('Chemicals 2030'!$A47="CP",INDIRECT("'Chemicals 2030'!"&amp;'Country Selector'!$B$3&amp;ROW($A47))*10^12,0)*'Process Emissions Multipliers'!$D$36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08">
        <f ca="1">V39*'Process Emissions Multipliers'!$E$36</f>
        <v>0</v>
      </c>
    </row>
    <row r="40" spans="1:42">
      <c r="A40" s="74">
        <v>-12</v>
      </c>
      <c r="B40" s="208">
        <f ca="1">IF('Chemicals 2010'!$A48="CP",INDIRECT("'Chemicals 2010'!"&amp;'Country Selector'!$B$3&amp;ROW($A48))*10^12,0)</f>
        <v>27129752205.454659</v>
      </c>
      <c r="C40" s="90">
        <f t="shared" ca="1" si="9"/>
        <v>31724578635.828522</v>
      </c>
      <c r="D40" s="90">
        <f t="shared" ca="1" si="9"/>
        <v>36319405066.202393</v>
      </c>
      <c r="E40" s="90">
        <f t="shared" ca="1" si="9"/>
        <v>40914231496.576263</v>
      </c>
      <c r="F40" s="90">
        <f t="shared" ca="1" si="9"/>
        <v>45509057926.950127</v>
      </c>
      <c r="G40" s="90">
        <f t="shared" ca="1" si="9"/>
        <v>50103884357.32399</v>
      </c>
      <c r="H40" s="90">
        <f t="shared" ca="1" si="9"/>
        <v>54698710787.697861</v>
      </c>
      <c r="I40" s="90">
        <f t="shared" ca="1" si="9"/>
        <v>59293537218.071724</v>
      </c>
      <c r="J40" s="90">
        <f t="shared" ca="1" si="9"/>
        <v>63888363648.445595</v>
      </c>
      <c r="K40" s="90">
        <f t="shared" ca="1" si="9"/>
        <v>68483190078.819466</v>
      </c>
      <c r="L40" s="208">
        <f ca="1">IF('Chemicals 2020'!$A48="CP",INDIRECT("'Chemicals 2020'!"&amp;'Country Selector'!$B$3&amp;ROW($A48))*10^12,0)*'Process Emissions Multipliers'!$B$36</f>
        <v>73078016509.193329</v>
      </c>
      <c r="M40" s="90">
        <f t="shared" ca="1" si="10"/>
        <v>75257619197.252228</v>
      </c>
      <c r="N40" s="90">
        <f t="shared" ca="1" si="10"/>
        <v>77437221885.311096</v>
      </c>
      <c r="O40" s="90">
        <f t="shared" ca="1" si="10"/>
        <v>79616824573.369995</v>
      </c>
      <c r="P40" s="90">
        <f t="shared" ca="1" si="10"/>
        <v>81796427261.428894</v>
      </c>
      <c r="Q40" s="90">
        <f t="shared" ca="1" si="10"/>
        <v>83976029949.487762</v>
      </c>
      <c r="R40" s="90">
        <f t="shared" ca="1" si="10"/>
        <v>86155632637.546661</v>
      </c>
      <c r="S40" s="90">
        <f t="shared" ca="1" si="10"/>
        <v>88335235325.605545</v>
      </c>
      <c r="T40" s="90">
        <f t="shared" ca="1" si="10"/>
        <v>90514838013.664444</v>
      </c>
      <c r="U40" s="90">
        <f t="shared" ca="1" si="10"/>
        <v>92694440701.723312</v>
      </c>
      <c r="V40" s="208">
        <f ca="1">IF('Chemicals 2030'!$A48="CP",INDIRECT("'Chemicals 2030'!"&amp;'Country Selector'!$B$3&amp;ROW($A48))*10^12,0)*'Process Emissions Multipliers'!$D$36</f>
        <v>94874043389.782211</v>
      </c>
      <c r="W40" s="90">
        <f t="shared" ca="1" si="8"/>
        <v>97479014335.257523</v>
      </c>
      <c r="X40" s="90">
        <f t="shared" ca="1" si="7"/>
        <v>100083985280.73282</v>
      </c>
      <c r="Y40" s="90">
        <f t="shared" ca="1" si="7"/>
        <v>102688956226.20813</v>
      </c>
      <c r="Z40" s="90">
        <f t="shared" ca="1" si="7"/>
        <v>105293927171.68344</v>
      </c>
      <c r="AA40" s="90">
        <f t="shared" ca="1" si="7"/>
        <v>107898898117.15872</v>
      </c>
      <c r="AB40" s="90">
        <f t="shared" ca="1" si="7"/>
        <v>110503869062.63403</v>
      </c>
      <c r="AC40" s="90">
        <f t="shared" ca="1" si="7"/>
        <v>113108840008.10934</v>
      </c>
      <c r="AD40" s="90">
        <f t="shared" ca="1" si="7"/>
        <v>115713810953.58464</v>
      </c>
      <c r="AE40" s="90">
        <f t="shared" ca="1" si="7"/>
        <v>118318781899.05995</v>
      </c>
      <c r="AF40" s="90">
        <f t="shared" ca="1" si="7"/>
        <v>120923752844.53525</v>
      </c>
      <c r="AG40" s="90">
        <f t="shared" ca="1" si="7"/>
        <v>123528723790.01056</v>
      </c>
      <c r="AH40" s="90">
        <f t="shared" ca="1" si="7"/>
        <v>126133694735.48586</v>
      </c>
      <c r="AI40" s="90">
        <f t="shared" ca="1" si="7"/>
        <v>128738665680.96115</v>
      </c>
      <c r="AJ40" s="90">
        <f t="shared" ca="1" si="7"/>
        <v>131343636626.43646</v>
      </c>
      <c r="AK40" s="90">
        <f t="shared" ca="1" si="7"/>
        <v>133948607571.91179</v>
      </c>
      <c r="AL40" s="90">
        <f t="shared" ca="1" si="7"/>
        <v>136553578517.38708</v>
      </c>
      <c r="AM40" s="90">
        <f t="shared" ca="1" si="7"/>
        <v>139158549462.86237</v>
      </c>
      <c r="AN40" s="90">
        <f t="shared" ca="1" si="6"/>
        <v>141763520408.33768</v>
      </c>
      <c r="AO40" s="90">
        <f t="shared" ca="1" si="6"/>
        <v>144368491353.81299</v>
      </c>
      <c r="AP40" s="208">
        <f ca="1">V40*'Process Emissions Multipliers'!$E$36</f>
        <v>146973462299.2883</v>
      </c>
    </row>
    <row r="41" spans="1:42">
      <c r="A41" s="74">
        <v>-11</v>
      </c>
      <c r="B41" s="208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08">
        <f ca="1">IF('Chemicals 2020'!$A49="CP",INDIRECT("'Chemicals 2020'!"&amp;'Country Selector'!$B$3&amp;ROW($A49))*10^12,0)*'Process Emissions Multipliers'!$B$36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08">
        <f ca="1">IF('Chemicals 2030'!$A49="CP",INDIRECT("'Chemicals 2030'!"&amp;'Country Selector'!$B$3&amp;ROW($A49))*10^12,0)*'Process Emissions Multipliers'!$D$36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08">
        <f ca="1">V41*'Process Emissions Multipliers'!$E$36</f>
        <v>0</v>
      </c>
    </row>
    <row r="42" spans="1:42">
      <c r="A42" s="74">
        <v>-10</v>
      </c>
      <c r="B42" s="208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08">
        <f ca="1">IF('Chemicals 2020'!$A50="CP",INDIRECT("'Chemicals 2020'!"&amp;'Country Selector'!$B$3&amp;ROW($A50))*10^12,0)*'Process Emissions Multipliers'!$B$36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08">
        <f ca="1">IF('Chemicals 2030'!$A50="CP",INDIRECT("'Chemicals 2030'!"&amp;'Country Selector'!$B$3&amp;ROW($A50))*10^12,0)*'Process Emissions Multipliers'!$D$36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08">
        <f ca="1">V42*'Process Emissions Multipliers'!$E$36</f>
        <v>0</v>
      </c>
    </row>
    <row r="43" spans="1:42">
      <c r="A43" s="74">
        <v>-9</v>
      </c>
      <c r="B43" s="208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08">
        <f ca="1">IF('Chemicals 2020'!$A51="CP",INDIRECT("'Chemicals 2020'!"&amp;'Country Selector'!$B$3&amp;ROW($A51))*10^12,0)*'Process Emissions Multipliers'!$B$36</f>
        <v>0</v>
      </c>
      <c r="M43" s="90">
        <f t="shared" ca="1" si="10"/>
        <v>78726894422.955124</v>
      </c>
      <c r="N43" s="90">
        <f t="shared" ca="1" si="10"/>
        <v>157453788845.91025</v>
      </c>
      <c r="O43" s="90">
        <f t="shared" ca="1" si="10"/>
        <v>236180683268.86539</v>
      </c>
      <c r="P43" s="90">
        <f t="shared" ca="1" si="10"/>
        <v>314907577691.8205</v>
      </c>
      <c r="Q43" s="90">
        <f t="shared" ca="1" si="10"/>
        <v>393634472114.77563</v>
      </c>
      <c r="R43" s="90">
        <f t="shared" ca="1" si="10"/>
        <v>472361366537.73077</v>
      </c>
      <c r="S43" s="90">
        <f t="shared" ca="1" si="10"/>
        <v>551088260960.68591</v>
      </c>
      <c r="T43" s="90">
        <f t="shared" ca="1" si="10"/>
        <v>629815155383.64099</v>
      </c>
      <c r="U43" s="90">
        <f t="shared" ca="1" si="10"/>
        <v>708542049806.59607</v>
      </c>
      <c r="V43" s="208">
        <f ca="1">IF('Chemicals 2030'!$A51="CP",INDIRECT("'Chemicals 2030'!"&amp;'Country Selector'!$B$3&amp;ROW($A51))*10^12,0)*'Process Emissions Multipliers'!$D$36</f>
        <v>787268944229.55127</v>
      </c>
      <c r="W43" s="90">
        <f t="shared" ca="1" si="8"/>
        <v>808885106593.02734</v>
      </c>
      <c r="X43" s="90">
        <f t="shared" ca="1" si="7"/>
        <v>830501268956.50317</v>
      </c>
      <c r="Y43" s="90">
        <f t="shared" ca="1" si="7"/>
        <v>852117431319.97925</v>
      </c>
      <c r="Z43" s="90">
        <f t="shared" ca="1" si="7"/>
        <v>873733593683.45532</v>
      </c>
      <c r="AA43" s="90">
        <f t="shared" ca="1" si="7"/>
        <v>895349756046.93127</v>
      </c>
      <c r="AB43" s="90">
        <f t="shared" ca="1" si="7"/>
        <v>916965918410.40723</v>
      </c>
      <c r="AC43" s="90">
        <f t="shared" ca="1" si="7"/>
        <v>938582080773.8833</v>
      </c>
      <c r="AD43" s="90">
        <f t="shared" ca="1" si="7"/>
        <v>960198243137.35938</v>
      </c>
      <c r="AE43" s="90">
        <f t="shared" ca="1" si="7"/>
        <v>981814405500.83521</v>
      </c>
      <c r="AF43" s="90">
        <f t="shared" ca="1" si="7"/>
        <v>1003430567864.3113</v>
      </c>
      <c r="AG43" s="90">
        <f t="shared" ca="1" si="7"/>
        <v>1025046730227.7874</v>
      </c>
      <c r="AH43" s="90">
        <f t="shared" ca="1" si="7"/>
        <v>1046662892591.2632</v>
      </c>
      <c r="AI43" s="90">
        <f t="shared" ca="1" si="7"/>
        <v>1068279054954.7393</v>
      </c>
      <c r="AJ43" s="90">
        <f t="shared" ca="1" si="7"/>
        <v>1089895217318.2152</v>
      </c>
      <c r="AK43" s="90">
        <f t="shared" ca="1" si="7"/>
        <v>1111511379681.6914</v>
      </c>
      <c r="AL43" s="90">
        <f t="shared" ca="1" si="7"/>
        <v>1133127542045.1672</v>
      </c>
      <c r="AM43" s="90">
        <f t="shared" ca="1" si="7"/>
        <v>1154743704408.6433</v>
      </c>
      <c r="AN43" s="90">
        <f t="shared" ca="1" si="6"/>
        <v>1176359866772.1191</v>
      </c>
      <c r="AO43" s="90">
        <f t="shared" ca="1" si="6"/>
        <v>1197976029135.5952</v>
      </c>
      <c r="AP43" s="208">
        <f ca="1">V43*'Process Emissions Multipliers'!$E$36</f>
        <v>1219592191499.0713</v>
      </c>
    </row>
    <row r="44" spans="1:42">
      <c r="A44" s="74">
        <v>-8</v>
      </c>
      <c r="B44" s="208">
        <f ca="1">IF('Chemicals 2010'!$A52="CP",INDIRECT("'Chemicals 2010'!"&amp;'Country Selector'!$B$3&amp;ROW($A52))*10^12,0)</f>
        <v>0</v>
      </c>
      <c r="C44" s="90">
        <f t="shared" ca="1" si="9"/>
        <v>15066432042.052746</v>
      </c>
      <c r="D44" s="90">
        <f t="shared" ca="1" si="9"/>
        <v>30132864084.105492</v>
      </c>
      <c r="E44" s="90">
        <f t="shared" ca="1" si="9"/>
        <v>45199296126.158241</v>
      </c>
      <c r="F44" s="90">
        <f t="shared" ca="1" si="9"/>
        <v>60265728168.210983</v>
      </c>
      <c r="G44" s="90">
        <f t="shared" ca="1" si="9"/>
        <v>75332160210.263733</v>
      </c>
      <c r="H44" s="90">
        <f t="shared" ca="1" si="9"/>
        <v>90398592252.316483</v>
      </c>
      <c r="I44" s="90">
        <f t="shared" ca="1" si="9"/>
        <v>105465024294.36923</v>
      </c>
      <c r="J44" s="90">
        <f t="shared" ca="1" si="9"/>
        <v>120531456336.42197</v>
      </c>
      <c r="K44" s="90">
        <f t="shared" ca="1" si="9"/>
        <v>135597888378.4747</v>
      </c>
      <c r="L44" s="208">
        <f ca="1">IF('Chemicals 2020'!$A52="CP",INDIRECT("'Chemicals 2020'!"&amp;'Country Selector'!$B$3&amp;ROW($A52))*10^12,0)*'Process Emissions Multipliers'!$B$36</f>
        <v>150664320420.52747</v>
      </c>
      <c r="M44" s="90">
        <f t="shared" ca="1" si="10"/>
        <v>172760620076.85947</v>
      </c>
      <c r="N44" s="90">
        <f t="shared" ca="1" si="10"/>
        <v>194856919733.1915</v>
      </c>
      <c r="O44" s="90">
        <f t="shared" ca="1" si="10"/>
        <v>216953219389.52353</v>
      </c>
      <c r="P44" s="90">
        <f t="shared" ca="1" si="10"/>
        <v>239049519045.85553</v>
      </c>
      <c r="Q44" s="90">
        <f t="shared" ca="1" si="10"/>
        <v>261145818702.18756</v>
      </c>
      <c r="R44" s="90">
        <f t="shared" ca="1" si="10"/>
        <v>283242118358.51959</v>
      </c>
      <c r="S44" s="90">
        <f t="shared" ca="1" si="10"/>
        <v>305338418014.85162</v>
      </c>
      <c r="T44" s="90">
        <f t="shared" ca="1" si="10"/>
        <v>327434717671.18359</v>
      </c>
      <c r="U44" s="90">
        <f t="shared" ca="1" si="10"/>
        <v>349531017327.51563</v>
      </c>
      <c r="V44" s="208">
        <f ca="1">IF('Chemicals 2030'!$A52="CP",INDIRECT("'Chemicals 2030'!"&amp;'Country Selector'!$B$3&amp;ROW($A52))*10^12,0)*'Process Emissions Multipliers'!$D$36</f>
        <v>371627316983.84766</v>
      </c>
      <c r="W44" s="90">
        <f t="shared" ca="1" si="8"/>
        <v>381831144381.7229</v>
      </c>
      <c r="X44" s="90">
        <f t="shared" ca="1" si="7"/>
        <v>392034971779.59814</v>
      </c>
      <c r="Y44" s="90">
        <f t="shared" ca="1" si="7"/>
        <v>402238799177.47339</v>
      </c>
      <c r="Z44" s="90">
        <f t="shared" ca="1" si="7"/>
        <v>412442626575.34863</v>
      </c>
      <c r="AA44" s="90">
        <f t="shared" ca="1" si="7"/>
        <v>422646453973.22388</v>
      </c>
      <c r="AB44" s="90">
        <f t="shared" ca="1" si="7"/>
        <v>432850281371.09912</v>
      </c>
      <c r="AC44" s="90">
        <f t="shared" ca="1" si="7"/>
        <v>443054108768.97437</v>
      </c>
      <c r="AD44" s="90">
        <f t="shared" ca="1" si="7"/>
        <v>453257936166.84961</v>
      </c>
      <c r="AE44" s="90">
        <f t="shared" ca="1" si="7"/>
        <v>463461763564.72485</v>
      </c>
      <c r="AF44" s="90">
        <f t="shared" ca="1" si="7"/>
        <v>473665590962.6001</v>
      </c>
      <c r="AG44" s="90">
        <f t="shared" ca="1" si="7"/>
        <v>483869418360.47534</v>
      </c>
      <c r="AH44" s="90">
        <f t="shared" ca="1" si="7"/>
        <v>494073245758.35059</v>
      </c>
      <c r="AI44" s="90">
        <f t="shared" ca="1" si="7"/>
        <v>504277073156.22583</v>
      </c>
      <c r="AJ44" s="90">
        <f t="shared" ca="1" si="7"/>
        <v>514480900554.10107</v>
      </c>
      <c r="AK44" s="90">
        <f t="shared" ca="1" si="7"/>
        <v>524684727951.97632</v>
      </c>
      <c r="AL44" s="90">
        <f t="shared" ca="1" si="7"/>
        <v>534888555349.85156</v>
      </c>
      <c r="AM44" s="90">
        <f t="shared" ca="1" si="7"/>
        <v>545092382747.72675</v>
      </c>
      <c r="AN44" s="90">
        <f t="shared" ca="1" si="6"/>
        <v>555296210145.60205</v>
      </c>
      <c r="AO44" s="90">
        <f t="shared" ca="1" si="6"/>
        <v>565500037543.47729</v>
      </c>
      <c r="AP44" s="208">
        <f ca="1">V44*'Process Emissions Multipliers'!$E$36</f>
        <v>575703864941.35254</v>
      </c>
    </row>
    <row r="45" spans="1:42">
      <c r="A45" s="74">
        <v>-7</v>
      </c>
      <c r="B45" s="208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08">
        <f ca="1">IF('Chemicals 2020'!$A53="CP",INDIRECT("'Chemicals 2020'!"&amp;'Country Selector'!$B$3&amp;ROW($A53))*10^12,0)*'Process Emissions Multipliers'!$B$36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08">
        <f ca="1">IF('Chemicals 2030'!$A53="CP",INDIRECT("'Chemicals 2030'!"&amp;'Country Selector'!$B$3&amp;ROW($A53))*10^12,0)*'Process Emissions Multipliers'!$D$36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08">
        <f ca="1">V45*'Process Emissions Multipliers'!$E$36</f>
        <v>0</v>
      </c>
    </row>
    <row r="46" spans="1:42">
      <c r="A46" s="74">
        <v>-6</v>
      </c>
      <c r="B46" s="208">
        <f ca="1">IF('Chemicals 2010'!$A54="CP",INDIRECT("'Chemicals 2010'!"&amp;'Country Selector'!$B$3&amp;ROW($A54))*10^12,0)</f>
        <v>0</v>
      </c>
      <c r="C46" s="90">
        <f t="shared" ca="1" si="9"/>
        <v>10847617557.734268</v>
      </c>
      <c r="D46" s="90">
        <f t="shared" ca="1" si="9"/>
        <v>21695235115.468536</v>
      </c>
      <c r="E46" s="90">
        <f t="shared" ca="1" si="9"/>
        <v>32542852673.202808</v>
      </c>
      <c r="F46" s="90">
        <f t="shared" ca="1" si="9"/>
        <v>43390470230.937073</v>
      </c>
      <c r="G46" s="90">
        <f t="shared" ca="1" si="9"/>
        <v>54238087788.671341</v>
      </c>
      <c r="H46" s="90">
        <f t="shared" ca="1" si="9"/>
        <v>65085705346.405617</v>
      </c>
      <c r="I46" s="90">
        <f t="shared" ca="1" si="9"/>
        <v>75933322904.139877</v>
      </c>
      <c r="J46" s="90">
        <f t="shared" ca="1" si="9"/>
        <v>86780940461.874146</v>
      </c>
      <c r="K46" s="90">
        <f t="shared" ca="1" si="9"/>
        <v>97628558019.608414</v>
      </c>
      <c r="L46" s="208">
        <f ca="1">IF('Chemicals 2020'!$A54="CP",INDIRECT("'Chemicals 2020'!"&amp;'Country Selector'!$B$3&amp;ROW($A54))*10^12,0)*'Process Emissions Multipliers'!$B$36</f>
        <v>108476175577.34268</v>
      </c>
      <c r="M46" s="90">
        <f t="shared" ca="1" si="10"/>
        <v>190961049582.73578</v>
      </c>
      <c r="N46" s="90">
        <f t="shared" ca="1" si="10"/>
        <v>273445923588.12888</v>
      </c>
      <c r="O46" s="90">
        <f t="shared" ca="1" si="10"/>
        <v>355930797593.52203</v>
      </c>
      <c r="P46" s="90">
        <f t="shared" ca="1" si="10"/>
        <v>438415671598.9151</v>
      </c>
      <c r="Q46" s="90">
        <f t="shared" ca="1" si="10"/>
        <v>520900545604.30817</v>
      </c>
      <c r="R46" s="90">
        <f t="shared" ca="1" si="10"/>
        <v>603385419609.70142</v>
      </c>
      <c r="S46" s="90">
        <f t="shared" ca="1" si="10"/>
        <v>685870293615.09436</v>
      </c>
      <c r="T46" s="90">
        <f t="shared" ca="1" si="10"/>
        <v>768355167620.48743</v>
      </c>
      <c r="U46" s="90">
        <f t="shared" ca="1" si="10"/>
        <v>850840041625.88049</v>
      </c>
      <c r="V46" s="208">
        <f ca="1">IF('Chemicals 2030'!$A54="CP",INDIRECT("'Chemicals 2030'!"&amp;'Country Selector'!$B$3&amp;ROW($A54))*10^12,0)*'Process Emissions Multipliers'!$D$36</f>
        <v>933324915631.27368</v>
      </c>
      <c r="W46" s="90">
        <f t="shared" ca="1" si="8"/>
        <v>958951358871.59094</v>
      </c>
      <c r="X46" s="90">
        <f t="shared" ca="1" si="7"/>
        <v>984577802111.9082</v>
      </c>
      <c r="Y46" s="90">
        <f t="shared" ca="1" si="7"/>
        <v>1010204245352.2257</v>
      </c>
      <c r="Z46" s="90">
        <f t="shared" ca="1" si="7"/>
        <v>1035830688592.543</v>
      </c>
      <c r="AA46" s="90">
        <f t="shared" ca="1" si="7"/>
        <v>1061457131832.8604</v>
      </c>
      <c r="AB46" s="90">
        <f t="shared" ca="1" si="7"/>
        <v>1087083575073.1777</v>
      </c>
      <c r="AC46" s="90">
        <f t="shared" ca="1" si="7"/>
        <v>1112710018313.4951</v>
      </c>
      <c r="AD46" s="90">
        <f t="shared" ca="1" si="7"/>
        <v>1138336461553.8125</v>
      </c>
      <c r="AE46" s="90">
        <f t="shared" ca="1" si="7"/>
        <v>1163962904794.1296</v>
      </c>
      <c r="AF46" s="90">
        <f t="shared" ca="1" si="7"/>
        <v>1189589348034.447</v>
      </c>
      <c r="AG46" s="90">
        <f t="shared" ca="1" si="7"/>
        <v>1215215791274.7642</v>
      </c>
      <c r="AH46" s="90">
        <f t="shared" ca="1" si="7"/>
        <v>1240842234515.0818</v>
      </c>
      <c r="AI46" s="90">
        <f t="shared" ca="1" si="7"/>
        <v>1266468677755.3992</v>
      </c>
      <c r="AJ46" s="90">
        <f t="shared" ca="1" si="7"/>
        <v>1292095120995.7163</v>
      </c>
      <c r="AK46" s="90">
        <f t="shared" ca="1" si="7"/>
        <v>1317721564236.0337</v>
      </c>
      <c r="AL46" s="90">
        <f t="shared" ca="1" si="7"/>
        <v>1343348007476.3508</v>
      </c>
      <c r="AM46" s="90">
        <f t="shared" ca="1" si="7"/>
        <v>1368974450716.6685</v>
      </c>
      <c r="AN46" s="90">
        <f t="shared" ca="1" si="6"/>
        <v>1394600893956.9858</v>
      </c>
      <c r="AO46" s="90">
        <f t="shared" ca="1" si="6"/>
        <v>1420227337197.303</v>
      </c>
      <c r="AP46" s="208">
        <f ca="1">V46*'Process Emissions Multipliers'!$E$36</f>
        <v>1445853780437.6204</v>
      </c>
    </row>
    <row r="47" spans="1:42">
      <c r="A47" s="74">
        <v>-5</v>
      </c>
      <c r="B47" s="208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08">
        <f ca="1">IF('Chemicals 2020'!$A55="CP",INDIRECT("'Chemicals 2020'!"&amp;'Country Selector'!$B$3&amp;ROW($A55))*10^12,0)*'Process Emissions Multipliers'!$B$36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08">
        <f ca="1">IF('Chemicals 2030'!$A55="CP",INDIRECT("'Chemicals 2030'!"&amp;'Country Selector'!$B$3&amp;ROW($A55))*10^12,0)*'Process Emissions Multipliers'!$D$36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08">
        <f ca="1">V47*'Process Emissions Multipliers'!$E$36</f>
        <v>0</v>
      </c>
    </row>
    <row r="48" spans="1:42">
      <c r="A48" s="74">
        <v>-4</v>
      </c>
      <c r="B48" s="208">
        <f ca="1">IF('Chemicals 2010'!$A56="CP",INDIRECT("'Chemicals 2010'!"&amp;'Country Selector'!$B$3&amp;ROW($A56))*10^12,0)</f>
        <v>77180419288.427277</v>
      </c>
      <c r="C48" s="90">
        <f t="shared" ca="1" si="9"/>
        <v>79857220591.622238</v>
      </c>
      <c r="D48" s="90">
        <f t="shared" ca="1" si="9"/>
        <v>82534021894.8172</v>
      </c>
      <c r="E48" s="90">
        <f t="shared" ca="1" si="9"/>
        <v>85210823198.012177</v>
      </c>
      <c r="F48" s="90">
        <f t="shared" ca="1" si="9"/>
        <v>87887624501.207138</v>
      </c>
      <c r="G48" s="90">
        <f t="shared" ca="1" si="9"/>
        <v>90564425804.4021</v>
      </c>
      <c r="H48" s="90">
        <f t="shared" ca="1" si="9"/>
        <v>93241227107.597061</v>
      </c>
      <c r="I48" s="90">
        <f t="shared" ca="1" si="9"/>
        <v>95918028410.792023</v>
      </c>
      <c r="J48" s="90">
        <f t="shared" ca="1" si="9"/>
        <v>98594829713.987</v>
      </c>
      <c r="K48" s="90">
        <f t="shared" ca="1" si="9"/>
        <v>101271631017.18196</v>
      </c>
      <c r="L48" s="208">
        <f ca="1">IF('Chemicals 2020'!$A56="CP",INDIRECT("'Chemicals 2020'!"&amp;'Country Selector'!$B$3&amp;ROW($A56))*10^12,0)*'Process Emissions Multipliers'!$B$36</f>
        <v>103948432320.37692</v>
      </c>
      <c r="M48" s="90">
        <f t="shared" ca="1" si="10"/>
        <v>107048775707.96887</v>
      </c>
      <c r="N48" s="90">
        <f t="shared" ca="1" si="10"/>
        <v>110149119095.56084</v>
      </c>
      <c r="O48" s="90">
        <f t="shared" ca="1" si="10"/>
        <v>113249462483.15277</v>
      </c>
      <c r="P48" s="90">
        <f t="shared" ca="1" si="10"/>
        <v>116349805870.74472</v>
      </c>
      <c r="Q48" s="90">
        <f t="shared" ca="1" si="10"/>
        <v>119450149258.33667</v>
      </c>
      <c r="R48" s="90">
        <f t="shared" ca="1" si="10"/>
        <v>122550492645.92863</v>
      </c>
      <c r="S48" s="90">
        <f t="shared" ca="1" si="10"/>
        <v>125650836033.5206</v>
      </c>
      <c r="T48" s="90">
        <f t="shared" ca="1" si="10"/>
        <v>128751179421.11255</v>
      </c>
      <c r="U48" s="90">
        <f t="shared" ca="1" si="10"/>
        <v>131851522808.70448</v>
      </c>
      <c r="V48" s="208">
        <f ca="1">IF('Chemicals 2030'!$A56="CP",INDIRECT("'Chemicals 2030'!"&amp;'Country Selector'!$B$3&amp;ROW($A56))*10^12,0)*'Process Emissions Multipliers'!$D$36</f>
        <v>134951866196.29645</v>
      </c>
      <c r="W48" s="90">
        <f t="shared" ca="1" si="8"/>
        <v>138657259978.60553</v>
      </c>
      <c r="X48" s="90">
        <f t="shared" ca="1" si="8"/>
        <v>142362653760.91464</v>
      </c>
      <c r="Y48" s="90">
        <f t="shared" ca="1" si="8"/>
        <v>146068047543.22375</v>
      </c>
      <c r="Z48" s="90">
        <f t="shared" ca="1" si="8"/>
        <v>149773441325.53287</v>
      </c>
      <c r="AA48" s="90">
        <f t="shared" ca="1" si="8"/>
        <v>153478835107.84198</v>
      </c>
      <c r="AB48" s="90">
        <f t="shared" ca="1" si="8"/>
        <v>157184228890.15106</v>
      </c>
      <c r="AC48" s="90">
        <f t="shared" ca="1" si="8"/>
        <v>160889622672.46014</v>
      </c>
      <c r="AD48" s="90">
        <f t="shared" ca="1" si="8"/>
        <v>164595016454.76929</v>
      </c>
      <c r="AE48" s="90">
        <f t="shared" ca="1" si="8"/>
        <v>168300410237.07837</v>
      </c>
      <c r="AF48" s="90">
        <f t="shared" ca="1" si="8"/>
        <v>172005804019.38748</v>
      </c>
      <c r="AG48" s="90">
        <f t="shared" ca="1" si="8"/>
        <v>175711197801.69659</v>
      </c>
      <c r="AH48" s="90">
        <f t="shared" ca="1" si="8"/>
        <v>179416591584.00568</v>
      </c>
      <c r="AI48" s="90">
        <f t="shared" ca="1" si="8"/>
        <v>183121985366.31479</v>
      </c>
      <c r="AJ48" s="90">
        <f t="shared" ca="1" si="8"/>
        <v>186827379148.6239</v>
      </c>
      <c r="AK48" s="90">
        <f t="shared" ca="1" si="8"/>
        <v>190532772930.93298</v>
      </c>
      <c r="AL48" s="90">
        <f t="shared" ca="1" si="8"/>
        <v>194238166713.2421</v>
      </c>
      <c r="AM48" s="90">
        <f t="shared" ca="1" si="11"/>
        <v>197943560495.55121</v>
      </c>
      <c r="AN48" s="90">
        <f t="shared" ca="1" si="11"/>
        <v>201648954277.86029</v>
      </c>
      <c r="AO48" s="90">
        <f t="shared" ca="1" si="11"/>
        <v>205354348060.1694</v>
      </c>
      <c r="AP48" s="208">
        <f ca="1">V48*'Process Emissions Multipliers'!$E$36</f>
        <v>209059741842.47852</v>
      </c>
    </row>
    <row r="49" spans="1:42">
      <c r="A49" s="74">
        <v>-3</v>
      </c>
      <c r="B49" s="208">
        <f ca="1">IF('Chemicals 2010'!$A57="CP",INDIRECT("'Chemicals 2010'!"&amp;'Country Selector'!$B$3&amp;ROW($A57))*10^12,0)</f>
        <v>153948220181.42648</v>
      </c>
      <c r="C49" s="90">
        <f t="shared" ca="1" si="9"/>
        <v>164787663571.34106</v>
      </c>
      <c r="D49" s="90">
        <f t="shared" ca="1" si="9"/>
        <v>175627106961.25562</v>
      </c>
      <c r="E49" s="90">
        <f t="shared" ca="1" si="9"/>
        <v>186466550351.1702</v>
      </c>
      <c r="F49" s="90">
        <f t="shared" ca="1" si="9"/>
        <v>197305993741.08475</v>
      </c>
      <c r="G49" s="90">
        <f t="shared" ca="1" si="9"/>
        <v>208145437130.99933</v>
      </c>
      <c r="H49" s="90">
        <f t="shared" ca="1" si="9"/>
        <v>218984880520.91391</v>
      </c>
      <c r="I49" s="90">
        <f t="shared" ca="1" si="9"/>
        <v>229824323910.82846</v>
      </c>
      <c r="J49" s="90">
        <f t="shared" ca="1" si="9"/>
        <v>240663767300.74304</v>
      </c>
      <c r="K49" s="90">
        <f t="shared" ca="1" si="9"/>
        <v>251503210690.65759</v>
      </c>
      <c r="L49" s="208">
        <f ca="1">IF('Chemicals 2020'!$A57="CP",INDIRECT("'Chemicals 2020'!"&amp;'Country Selector'!$B$3&amp;ROW($A57))*10^12,0)*'Process Emissions Multipliers'!$B$36</f>
        <v>262342654080.57217</v>
      </c>
      <c r="M49" s="90">
        <f t="shared" ca="1" si="10"/>
        <v>271213305288.79617</v>
      </c>
      <c r="N49" s="90">
        <f t="shared" ca="1" si="10"/>
        <v>280083956497.02014</v>
      </c>
      <c r="O49" s="90">
        <f t="shared" ca="1" si="10"/>
        <v>288954607705.24414</v>
      </c>
      <c r="P49" s="90">
        <f t="shared" ca="1" si="10"/>
        <v>297825258913.4682</v>
      </c>
      <c r="Q49" s="90">
        <f t="shared" ca="1" si="10"/>
        <v>306695910121.6922</v>
      </c>
      <c r="R49" s="90">
        <f t="shared" ca="1" si="10"/>
        <v>315566561329.9162</v>
      </c>
      <c r="S49" s="90">
        <f t="shared" ca="1" si="10"/>
        <v>324437212538.14026</v>
      </c>
      <c r="T49" s="90">
        <f t="shared" ca="1" si="10"/>
        <v>333307863746.3642</v>
      </c>
      <c r="U49" s="90">
        <f t="shared" ca="1" si="10"/>
        <v>342178514954.58813</v>
      </c>
      <c r="V49" s="208">
        <f ca="1">IF('Chemicals 2030'!$A57="CP",INDIRECT("'Chemicals 2030'!"&amp;'Country Selector'!$B$3&amp;ROW($A57))*10^12,0)*'Process Emissions Multipliers'!$D$36</f>
        <v>351049166162.81219</v>
      </c>
      <c r="W49" s="90">
        <f t="shared" ca="1" si="8"/>
        <v>360687976164.09381</v>
      </c>
      <c r="X49" s="90">
        <f t="shared" ca="1" si="8"/>
        <v>370326786165.37537</v>
      </c>
      <c r="Y49" s="90">
        <f t="shared" ca="1" si="8"/>
        <v>379965596166.65704</v>
      </c>
      <c r="Z49" s="90">
        <f t="shared" ca="1" si="8"/>
        <v>389604406167.9386</v>
      </c>
      <c r="AA49" s="90">
        <f t="shared" ca="1" si="8"/>
        <v>399243216169.22021</v>
      </c>
      <c r="AB49" s="90">
        <f t="shared" ca="1" si="8"/>
        <v>408882026170.50189</v>
      </c>
      <c r="AC49" s="90">
        <f t="shared" ca="1" si="8"/>
        <v>418520836171.78345</v>
      </c>
      <c r="AD49" s="90">
        <f t="shared" ca="1" si="8"/>
        <v>428159646173.06506</v>
      </c>
      <c r="AE49" s="90">
        <f t="shared" ca="1" si="8"/>
        <v>437798456174.34668</v>
      </c>
      <c r="AF49" s="90">
        <f t="shared" ca="1" si="8"/>
        <v>447437266175.6283</v>
      </c>
      <c r="AG49" s="90">
        <f t="shared" ca="1" si="8"/>
        <v>457076076176.90991</v>
      </c>
      <c r="AH49" s="90">
        <f t="shared" ca="1" si="8"/>
        <v>466714886178.19153</v>
      </c>
      <c r="AI49" s="90">
        <f t="shared" ca="1" si="8"/>
        <v>476353696179.47314</v>
      </c>
      <c r="AJ49" s="90">
        <f t="shared" ca="1" si="8"/>
        <v>485992506180.75476</v>
      </c>
      <c r="AK49" s="90">
        <f t="shared" ca="1" si="8"/>
        <v>495631316182.03638</v>
      </c>
      <c r="AL49" s="90">
        <f t="shared" ca="1" si="8"/>
        <v>505270126183.31793</v>
      </c>
      <c r="AM49" s="90">
        <f t="shared" ca="1" si="11"/>
        <v>514908936184.59955</v>
      </c>
      <c r="AN49" s="90">
        <f t="shared" ca="1" si="11"/>
        <v>524547746185.88123</v>
      </c>
      <c r="AO49" s="90">
        <f t="shared" ca="1" si="11"/>
        <v>534186556187.16278</v>
      </c>
      <c r="AP49" s="208">
        <f ca="1">V49*'Process Emissions Multipliers'!$E$36</f>
        <v>543825366188.4444</v>
      </c>
    </row>
    <row r="50" spans="1:42">
      <c r="A50" s="74">
        <v>-2</v>
      </c>
      <c r="B50" s="208">
        <f ca="1">IF('Chemicals 2010'!$A58="CP",INDIRECT("'Chemicals 2010'!"&amp;'Country Selector'!$B$3&amp;ROW($A58))*10^12,0)</f>
        <v>68868681826.596283</v>
      </c>
      <c r="C50" s="90">
        <f t="shared" ca="1" si="9"/>
        <v>68940167132.257385</v>
      </c>
      <c r="D50" s="90">
        <f t="shared" ca="1" si="9"/>
        <v>69011652437.918488</v>
      </c>
      <c r="E50" s="90">
        <f t="shared" ca="1" si="9"/>
        <v>69083137743.57959</v>
      </c>
      <c r="F50" s="90">
        <f t="shared" ca="1" si="9"/>
        <v>69154623049.240692</v>
      </c>
      <c r="G50" s="90">
        <f t="shared" ca="1" si="9"/>
        <v>69226108354.901794</v>
      </c>
      <c r="H50" s="90">
        <f t="shared" ca="1" si="9"/>
        <v>69297593660.562897</v>
      </c>
      <c r="I50" s="90">
        <f t="shared" ca="1" si="9"/>
        <v>69369078966.223999</v>
      </c>
      <c r="J50" s="90">
        <f t="shared" ca="1" si="9"/>
        <v>69440564271.885101</v>
      </c>
      <c r="K50" s="90">
        <f t="shared" ca="1" si="9"/>
        <v>69512049577.546204</v>
      </c>
      <c r="L50" s="208">
        <f ca="1">IF('Chemicals 2020'!$A58="CP",INDIRECT("'Chemicals 2020'!"&amp;'Country Selector'!$B$3&amp;ROW($A58))*10^12,0)*'Process Emissions Multipliers'!$B$36</f>
        <v>69583534883.207306</v>
      </c>
      <c r="M50" s="90">
        <f t="shared" ca="1" si="10"/>
        <v>71843819573.157852</v>
      </c>
      <c r="N50" s="90">
        <f t="shared" ca="1" si="10"/>
        <v>74104104263.108398</v>
      </c>
      <c r="O50" s="90">
        <f t="shared" ca="1" si="10"/>
        <v>76364388953.05896</v>
      </c>
      <c r="P50" s="90">
        <f t="shared" ca="1" si="10"/>
        <v>78624673643.009491</v>
      </c>
      <c r="Q50" s="90">
        <f t="shared" ca="1" si="10"/>
        <v>80884958332.960052</v>
      </c>
      <c r="R50" s="90">
        <f t="shared" ca="1" si="10"/>
        <v>83145243022.910583</v>
      </c>
      <c r="S50" s="90">
        <f t="shared" ca="1" si="10"/>
        <v>85405527712.861145</v>
      </c>
      <c r="T50" s="90">
        <f t="shared" ca="1" si="10"/>
        <v>87665812402.811691</v>
      </c>
      <c r="U50" s="90">
        <f t="shared" ca="1" si="10"/>
        <v>89926097092.762222</v>
      </c>
      <c r="V50" s="208">
        <f ca="1">IF('Chemicals 2030'!$A58="CP",INDIRECT("'Chemicals 2030'!"&amp;'Country Selector'!$B$3&amp;ROW($A58))*10^12,0)*'Process Emissions Multipliers'!$D$36</f>
        <v>92186381782.712784</v>
      </c>
      <c r="W50" s="90">
        <f t="shared" ca="1" si="8"/>
        <v>94717557197.318588</v>
      </c>
      <c r="X50" s="90">
        <f t="shared" ca="1" si="8"/>
        <v>97248732611.924377</v>
      </c>
      <c r="Y50" s="90">
        <f t="shared" ca="1" si="8"/>
        <v>99779908026.530197</v>
      </c>
      <c r="Z50" s="90">
        <f t="shared" ca="1" si="8"/>
        <v>102311083441.13599</v>
      </c>
      <c r="AA50" s="90">
        <f t="shared" ca="1" si="8"/>
        <v>104842258855.74178</v>
      </c>
      <c r="AB50" s="90">
        <f t="shared" ca="1" si="8"/>
        <v>107373434270.3476</v>
      </c>
      <c r="AC50" s="90">
        <f t="shared" ca="1" si="8"/>
        <v>109904609684.95338</v>
      </c>
      <c r="AD50" s="90">
        <f t="shared" ca="1" si="8"/>
        <v>112435785099.55919</v>
      </c>
      <c r="AE50" s="90">
        <f t="shared" ca="1" si="8"/>
        <v>114966960514.16498</v>
      </c>
      <c r="AF50" s="90">
        <f t="shared" ca="1" si="8"/>
        <v>117498135928.77078</v>
      </c>
      <c r="AG50" s="90">
        <f t="shared" ca="1" si="8"/>
        <v>120029311343.37659</v>
      </c>
      <c r="AH50" s="90">
        <f t="shared" ca="1" si="8"/>
        <v>122560486757.98239</v>
      </c>
      <c r="AI50" s="90">
        <f t="shared" ca="1" si="8"/>
        <v>125091662172.5882</v>
      </c>
      <c r="AJ50" s="90">
        <f t="shared" ca="1" si="8"/>
        <v>127622837587.194</v>
      </c>
      <c r="AK50" s="90">
        <f t="shared" ca="1" si="8"/>
        <v>130154013001.79979</v>
      </c>
      <c r="AL50" s="90">
        <f t="shared" ca="1" si="8"/>
        <v>132685188416.40559</v>
      </c>
      <c r="AM50" s="90">
        <f t="shared" ca="1" si="11"/>
        <v>135216363831.01138</v>
      </c>
      <c r="AN50" s="90">
        <f t="shared" ca="1" si="11"/>
        <v>137747539245.61719</v>
      </c>
      <c r="AO50" s="90">
        <f t="shared" ca="1" si="11"/>
        <v>140278714660.22299</v>
      </c>
      <c r="AP50" s="208">
        <f ca="1">V50*'Process Emissions Multipliers'!$E$36</f>
        <v>142809890074.8288</v>
      </c>
    </row>
    <row r="51" spans="1:42">
      <c r="A51" s="74">
        <v>-1</v>
      </c>
      <c r="B51" s="208">
        <f ca="1">IF('Chemicals 2010'!$A59="CP",INDIRECT("'Chemicals 2010'!"&amp;'Country Selector'!$B$3&amp;ROW($A59))*10^12,0)</f>
        <v>0</v>
      </c>
      <c r="C51" s="90">
        <f t="shared" ca="1" si="9"/>
        <v>26411037200.470154</v>
      </c>
      <c r="D51" s="90">
        <f t="shared" ca="1" si="9"/>
        <v>52822074400.940308</v>
      </c>
      <c r="E51" s="90">
        <f t="shared" ca="1" si="9"/>
        <v>79233111601.410461</v>
      </c>
      <c r="F51" s="90">
        <f t="shared" ca="1" si="9"/>
        <v>105644148801.88062</v>
      </c>
      <c r="G51" s="90">
        <f t="shared" ca="1" si="9"/>
        <v>132055186002.35078</v>
      </c>
      <c r="H51" s="90">
        <f t="shared" ca="1" si="9"/>
        <v>158466223202.82092</v>
      </c>
      <c r="I51" s="90">
        <f t="shared" ca="1" si="9"/>
        <v>184877260403.29108</v>
      </c>
      <c r="J51" s="90">
        <f t="shared" ca="1" si="9"/>
        <v>211288297603.76123</v>
      </c>
      <c r="K51" s="90">
        <f t="shared" ca="1" si="9"/>
        <v>237699334804.23138</v>
      </c>
      <c r="L51" s="208">
        <f ca="1">IF('Chemicals 2020'!$A59="CP",INDIRECT("'Chemicals 2020'!"&amp;'Country Selector'!$B$3&amp;ROW($A59))*10^12,0)*'Process Emissions Multipliers'!$B$36</f>
        <v>264110372004.70154</v>
      </c>
      <c r="M51" s="90">
        <f t="shared" ca="1" si="10"/>
        <v>259669663960.21274</v>
      </c>
      <c r="N51" s="90">
        <f t="shared" ca="1" si="10"/>
        <v>255228955915.72394</v>
      </c>
      <c r="O51" s="90">
        <f t="shared" ca="1" si="10"/>
        <v>250788247871.23517</v>
      </c>
      <c r="P51" s="90">
        <f t="shared" ca="1" si="10"/>
        <v>246347539826.74637</v>
      </c>
      <c r="Q51" s="90">
        <f t="shared" ca="1" si="10"/>
        <v>241906831782.25757</v>
      </c>
      <c r="R51" s="90">
        <f t="shared" ca="1" si="10"/>
        <v>237466123737.76877</v>
      </c>
      <c r="S51" s="90">
        <f t="shared" ca="1" si="10"/>
        <v>233025415693.28</v>
      </c>
      <c r="T51" s="90">
        <f t="shared" ca="1" si="10"/>
        <v>228584707648.7912</v>
      </c>
      <c r="U51" s="90">
        <f t="shared" ca="1" si="10"/>
        <v>224143999604.30237</v>
      </c>
      <c r="V51" s="208">
        <f ca="1">IF('Chemicals 2030'!$A59="CP",INDIRECT("'Chemicals 2030'!"&amp;'Country Selector'!$B$3&amp;ROW($A59))*10^12,0)*'Process Emissions Multipliers'!$D$36</f>
        <v>219703291559.8136</v>
      </c>
      <c r="W51" s="90">
        <f t="shared" ca="1" si="8"/>
        <v>225735718034.85349</v>
      </c>
      <c r="X51" s="90">
        <f t="shared" ca="1" si="8"/>
        <v>231768144509.89331</v>
      </c>
      <c r="Y51" s="90">
        <f t="shared" ca="1" si="8"/>
        <v>237800570984.93323</v>
      </c>
      <c r="Z51" s="90">
        <f t="shared" ca="1" si="8"/>
        <v>243832997459.97311</v>
      </c>
      <c r="AA51" s="90">
        <f t="shared" ca="1" si="8"/>
        <v>249865423935.01297</v>
      </c>
      <c r="AB51" s="90">
        <f t="shared" ca="1" si="8"/>
        <v>255897850410.05286</v>
      </c>
      <c r="AC51" s="90">
        <f t="shared" ca="1" si="8"/>
        <v>261930276885.09271</v>
      </c>
      <c r="AD51" s="90">
        <f t="shared" ca="1" si="8"/>
        <v>267962703360.13257</v>
      </c>
      <c r="AE51" s="90">
        <f t="shared" ca="1" si="8"/>
        <v>273995129835.17249</v>
      </c>
      <c r="AF51" s="90">
        <f t="shared" ca="1" si="8"/>
        <v>280027556310.21234</v>
      </c>
      <c r="AG51" s="90">
        <f t="shared" ca="1" si="8"/>
        <v>286059982785.2522</v>
      </c>
      <c r="AH51" s="90">
        <f t="shared" ca="1" si="8"/>
        <v>292092409260.29211</v>
      </c>
      <c r="AI51" s="90">
        <f t="shared" ca="1" si="8"/>
        <v>298124835735.33197</v>
      </c>
      <c r="AJ51" s="90">
        <f t="shared" ca="1" si="8"/>
        <v>304157262210.37183</v>
      </c>
      <c r="AK51" s="90">
        <f t="shared" ca="1" si="8"/>
        <v>310189688685.41174</v>
      </c>
      <c r="AL51" s="90">
        <f t="shared" ca="1" si="8"/>
        <v>316222115160.4516</v>
      </c>
      <c r="AM51" s="90">
        <f t="shared" ca="1" si="11"/>
        <v>322254541635.49146</v>
      </c>
      <c r="AN51" s="90">
        <f t="shared" ca="1" si="11"/>
        <v>328286968110.53137</v>
      </c>
      <c r="AO51" s="90">
        <f t="shared" ca="1" si="11"/>
        <v>334319394585.57117</v>
      </c>
      <c r="AP51" s="208">
        <f ca="1">V51*'Process Emissions Multipliers'!$E$36</f>
        <v>340351821060.61108</v>
      </c>
    </row>
    <row r="52" spans="1:42">
      <c r="A52" s="74">
        <v>0</v>
      </c>
      <c r="B52" s="208">
        <f ca="1">IF('Chemicals 2010'!$A60="CP",INDIRECT("'Chemicals 2010'!"&amp;'Country Selector'!$B$3&amp;ROW($A60))*10^12,0)</f>
        <v>22871937800.338528</v>
      </c>
      <c r="C52" s="90">
        <f t="shared" ca="1" si="9"/>
        <v>31486177080.265259</v>
      </c>
      <c r="D52" s="90">
        <f t="shared" ca="1" si="9"/>
        <v>40100416360.191986</v>
      </c>
      <c r="E52" s="90">
        <f t="shared" ca="1" si="9"/>
        <v>48714655640.118706</v>
      </c>
      <c r="F52" s="90">
        <f t="shared" ca="1" si="9"/>
        <v>57328894920.045441</v>
      </c>
      <c r="G52" s="90">
        <f t="shared" ca="1" si="9"/>
        <v>65943134199.972168</v>
      </c>
      <c r="H52" s="90">
        <f t="shared" ca="1" si="9"/>
        <v>74557373479.89888</v>
      </c>
      <c r="I52" s="90">
        <f t="shared" ca="1" si="9"/>
        <v>83171612759.825623</v>
      </c>
      <c r="J52" s="90">
        <f t="shared" ca="1" si="9"/>
        <v>91785852039.75235</v>
      </c>
      <c r="K52" s="90">
        <f t="shared" ca="1" si="9"/>
        <v>100400091319.67909</v>
      </c>
      <c r="L52" s="208">
        <f ca="1">IF('Chemicals 2020'!$A60="CP",INDIRECT("'Chemicals 2020'!"&amp;'Country Selector'!$B$3&amp;ROW($A60))*10^12,0)*'Process Emissions Multipliers'!$B$36</f>
        <v>109014330599.6058</v>
      </c>
      <c r="M52" s="90">
        <f t="shared" ca="1" si="10"/>
        <v>140660588071.5943</v>
      </c>
      <c r="N52" s="90">
        <f t="shared" ca="1" si="10"/>
        <v>172306845543.58282</v>
      </c>
      <c r="O52" s="90">
        <f t="shared" ca="1" si="10"/>
        <v>203953103015.57129</v>
      </c>
      <c r="P52" s="90">
        <f t="shared" ca="1" si="10"/>
        <v>235599360487.55981</v>
      </c>
      <c r="Q52" s="90">
        <f t="shared" ca="1" si="10"/>
        <v>267245617959.54828</v>
      </c>
      <c r="R52" s="90">
        <f t="shared" ca="1" si="10"/>
        <v>298891875431.5368</v>
      </c>
      <c r="S52" s="90">
        <f t="shared" ca="1" si="10"/>
        <v>330538132903.52527</v>
      </c>
      <c r="T52" s="90">
        <f t="shared" ca="1" si="10"/>
        <v>362184390375.51379</v>
      </c>
      <c r="U52" s="90">
        <f t="shared" ca="1" si="10"/>
        <v>393830647847.50226</v>
      </c>
      <c r="V52" s="208">
        <f ca="1">IF('Chemicals 2030'!$A60="CP",INDIRECT("'Chemicals 2030'!"&amp;'Country Selector'!$B$3&amp;ROW($A60))*10^12,0)*'Process Emissions Multipliers'!$D$36</f>
        <v>425476905319.49078</v>
      </c>
      <c r="W52" s="90">
        <f t="shared" ca="1" si="8"/>
        <v>437159289001.3418</v>
      </c>
      <c r="X52" s="90">
        <f t="shared" ca="1" si="8"/>
        <v>448841672683.19287</v>
      </c>
      <c r="Y52" s="90">
        <f t="shared" ca="1" si="8"/>
        <v>460524056365.04395</v>
      </c>
      <c r="Z52" s="90">
        <f t="shared" ca="1" si="8"/>
        <v>472206440046.89502</v>
      </c>
      <c r="AA52" s="90">
        <f t="shared" ca="1" si="8"/>
        <v>483888823728.74597</v>
      </c>
      <c r="AB52" s="90">
        <f t="shared" ca="1" si="8"/>
        <v>495571207410.59711</v>
      </c>
      <c r="AC52" s="90">
        <f t="shared" ca="1" si="8"/>
        <v>507253591092.44812</v>
      </c>
      <c r="AD52" s="90">
        <f t="shared" ca="1" si="8"/>
        <v>518935974774.29919</v>
      </c>
      <c r="AE52" s="90">
        <f t="shared" ca="1" si="8"/>
        <v>530618358456.15021</v>
      </c>
      <c r="AF52" s="90">
        <f t="shared" ca="1" si="8"/>
        <v>542300742138.00134</v>
      </c>
      <c r="AG52" s="90">
        <f t="shared" ca="1" si="8"/>
        <v>553983125819.85229</v>
      </c>
      <c r="AH52" s="90">
        <f t="shared" ca="1" si="8"/>
        <v>565665509501.70337</v>
      </c>
      <c r="AI52" s="90">
        <f t="shared" ca="1" si="8"/>
        <v>577347893183.55444</v>
      </c>
      <c r="AJ52" s="90">
        <f t="shared" ca="1" si="8"/>
        <v>589030276865.40552</v>
      </c>
      <c r="AK52" s="90">
        <f t="shared" ca="1" si="8"/>
        <v>600712660547.25659</v>
      </c>
      <c r="AL52" s="90">
        <f t="shared" ca="1" si="8"/>
        <v>612395044229.10767</v>
      </c>
      <c r="AM52" s="90">
        <f t="shared" ca="1" si="11"/>
        <v>624077427910.95862</v>
      </c>
      <c r="AN52" s="90">
        <f t="shared" ca="1" si="11"/>
        <v>635759811592.80969</v>
      </c>
      <c r="AO52" s="90">
        <f t="shared" ca="1" si="11"/>
        <v>647442195274.66077</v>
      </c>
      <c r="AP52" s="208">
        <f ca="1">V52*'Process Emissions Multipliers'!$E$36</f>
        <v>659124578956.51184</v>
      </c>
    </row>
    <row r="53" spans="1:42">
      <c r="A53" s="74">
        <v>1</v>
      </c>
      <c r="B53" s="208">
        <f ca="1">IF('Chemicals 2010'!$A61="CP",INDIRECT("'Chemicals 2010'!"&amp;'Country Selector'!$B$3&amp;ROW($A61))*10^12,0)</f>
        <v>0</v>
      </c>
      <c r="C53" s="90">
        <f t="shared" ca="1" si="9"/>
        <v>922351964019.94312</v>
      </c>
      <c r="D53" s="90">
        <f t="shared" ca="1" si="9"/>
        <v>1844703928039.8862</v>
      </c>
      <c r="E53" s="90">
        <f t="shared" ca="1" si="9"/>
        <v>2767055892059.8296</v>
      </c>
      <c r="F53" s="90">
        <f t="shared" ca="1" si="9"/>
        <v>3689407856079.7725</v>
      </c>
      <c r="G53" s="90">
        <f t="shared" ca="1" si="9"/>
        <v>4611759820099.7158</v>
      </c>
      <c r="H53" s="90">
        <f t="shared" ca="1" si="9"/>
        <v>5534111784119.6592</v>
      </c>
      <c r="I53" s="90">
        <f t="shared" ca="1" si="9"/>
        <v>6456463748139.6025</v>
      </c>
      <c r="J53" s="90">
        <f t="shared" ca="1" si="9"/>
        <v>7378815712159.5449</v>
      </c>
      <c r="K53" s="90">
        <f t="shared" ca="1" si="9"/>
        <v>8301167676179.4893</v>
      </c>
      <c r="L53" s="208">
        <f ca="1">IF('Chemicals 2020'!$A61="CP",INDIRECT("'Chemicals 2020'!"&amp;'Country Selector'!$B$3&amp;ROW($A61))*10^12,0)*'Process Emissions Multipliers'!$B$36</f>
        <v>9223519640199.4316</v>
      </c>
      <c r="M53" s="90">
        <f t="shared" ca="1" si="10"/>
        <v>9323725353301.5859</v>
      </c>
      <c r="N53" s="90">
        <f t="shared" ca="1" si="10"/>
        <v>9423931066403.7363</v>
      </c>
      <c r="O53" s="90">
        <f t="shared" ca="1" si="10"/>
        <v>9524136779505.8906</v>
      </c>
      <c r="P53" s="90">
        <f t="shared" ca="1" si="10"/>
        <v>9624342492608.043</v>
      </c>
      <c r="Q53" s="90">
        <f t="shared" ca="1" si="10"/>
        <v>9724548205710.1953</v>
      </c>
      <c r="R53" s="90">
        <f t="shared" ca="1" si="10"/>
        <v>9824753918812.3477</v>
      </c>
      <c r="S53" s="90">
        <f t="shared" ca="1" si="10"/>
        <v>9924959631914.502</v>
      </c>
      <c r="T53" s="90">
        <f t="shared" ca="1" si="10"/>
        <v>10025165345016.654</v>
      </c>
      <c r="U53" s="90">
        <f t="shared" ca="1" si="10"/>
        <v>10125371058118.807</v>
      </c>
      <c r="V53" s="208">
        <f ca="1">IF('Chemicals 2030'!$A61="CP",INDIRECT("'Chemicals 2030'!"&amp;'Country Selector'!$B$3&amp;ROW($A61))*10^12,0)*'Process Emissions Multipliers'!$D$36</f>
        <v>10225576771220.959</v>
      </c>
      <c r="W53" s="90">
        <f t="shared" ca="1" si="8"/>
        <v>10506341977783.521</v>
      </c>
      <c r="X53" s="90">
        <f t="shared" ca="1" si="8"/>
        <v>10787107184346.086</v>
      </c>
      <c r="Y53" s="90">
        <f t="shared" ca="1" si="8"/>
        <v>11067872390908.648</v>
      </c>
      <c r="Z53" s="90">
        <f t="shared" ca="1" si="8"/>
        <v>11348637597471.211</v>
      </c>
      <c r="AA53" s="90">
        <f t="shared" ca="1" si="8"/>
        <v>11629402804033.773</v>
      </c>
      <c r="AB53" s="90">
        <f t="shared" ca="1" si="8"/>
        <v>11910168010596.338</v>
      </c>
      <c r="AC53" s="90">
        <f t="shared" ca="1" si="8"/>
        <v>12190933217158.9</v>
      </c>
      <c r="AD53" s="90">
        <f t="shared" ca="1" si="8"/>
        <v>12471698423721.465</v>
      </c>
      <c r="AE53" s="90">
        <f t="shared" ca="1" si="8"/>
        <v>12752463630284.027</v>
      </c>
      <c r="AF53" s="90">
        <f t="shared" ca="1" si="8"/>
        <v>13033228836846.59</v>
      </c>
      <c r="AG53" s="90">
        <f t="shared" ca="1" si="8"/>
        <v>13313994043409.152</v>
      </c>
      <c r="AH53" s="90">
        <f t="shared" ca="1" si="8"/>
        <v>13594759249971.715</v>
      </c>
      <c r="AI53" s="90">
        <f t="shared" ca="1" si="8"/>
        <v>13875524456534.279</v>
      </c>
      <c r="AJ53" s="90">
        <f t="shared" ca="1" si="8"/>
        <v>14156289663096.842</v>
      </c>
      <c r="AK53" s="90">
        <f t="shared" ca="1" si="8"/>
        <v>14437054869659.406</v>
      </c>
      <c r="AL53" s="90">
        <f t="shared" ca="1" si="8"/>
        <v>14717820076221.969</v>
      </c>
      <c r="AM53" s="90">
        <f t="shared" ca="1" si="11"/>
        <v>14998585282784.531</v>
      </c>
      <c r="AN53" s="90">
        <f t="shared" ca="1" si="11"/>
        <v>15279350489347.096</v>
      </c>
      <c r="AO53" s="90">
        <f t="shared" ca="1" si="11"/>
        <v>15560115695909.658</v>
      </c>
      <c r="AP53" s="208">
        <f ca="1">V53*'Process Emissions Multipliers'!$E$36</f>
        <v>15840880902472.221</v>
      </c>
    </row>
    <row r="54" spans="1:42">
      <c r="A54" s="74">
        <v>2</v>
      </c>
      <c r="B54" s="208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08">
        <f ca="1">IF('Chemicals 2020'!$A62="CP",INDIRECT("'Chemicals 2020'!"&amp;'Country Selector'!$B$3&amp;ROW($A62))*10^12,0)*'Process Emissions Multipliers'!$B$36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08">
        <f ca="1">IF('Chemicals 2030'!$A62="CP",INDIRECT("'Chemicals 2030'!"&amp;'Country Selector'!$B$3&amp;ROW($A62))*10^12,0)*'Process Emissions Multipliers'!$D$36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08">
        <f ca="1">V54*'Process Emissions Multipliers'!$E$36</f>
        <v>0</v>
      </c>
    </row>
    <row r="55" spans="1:42">
      <c r="A55" s="74">
        <v>3</v>
      </c>
      <c r="B55" s="208">
        <f ca="1">IF('Chemicals 2010'!$A63="CP",INDIRECT("'Chemicals 2010'!"&amp;'Country Selector'!$B$3&amp;ROW($A63))*10^12,0)</f>
        <v>40628345430.018921</v>
      </c>
      <c r="C55" s="90">
        <f t="shared" ca="1" si="9"/>
        <v>50796362595.891273</v>
      </c>
      <c r="D55" s="90">
        <f t="shared" ca="1" si="9"/>
        <v>60964379761.763626</v>
      </c>
      <c r="E55" s="90">
        <f t="shared" ca="1" si="9"/>
        <v>71132396927.635986</v>
      </c>
      <c r="F55" s="90">
        <f t="shared" ca="1" si="9"/>
        <v>81300414093.508331</v>
      </c>
      <c r="G55" s="90">
        <f t="shared" ca="1" si="9"/>
        <v>91468431259.380692</v>
      </c>
      <c r="H55" s="90">
        <f t="shared" ca="1" si="9"/>
        <v>101636448425.25305</v>
      </c>
      <c r="I55" s="90">
        <f t="shared" ca="1" si="9"/>
        <v>111804465591.1254</v>
      </c>
      <c r="J55" s="90">
        <f t="shared" ca="1" si="9"/>
        <v>121972482756.99776</v>
      </c>
      <c r="K55" s="90">
        <f t="shared" ca="1" si="9"/>
        <v>132140499922.8701</v>
      </c>
      <c r="L55" s="208">
        <f ca="1">IF('Chemicals 2020'!$A63="CP",INDIRECT("'Chemicals 2020'!"&amp;'Country Selector'!$B$3&amp;ROW($A63))*10^12,0)*'Process Emissions Multipliers'!$B$36</f>
        <v>142308517088.74246</v>
      </c>
      <c r="M55" s="90">
        <f t="shared" ca="1" si="10"/>
        <v>167802819662.10297</v>
      </c>
      <c r="N55" s="90">
        <f t="shared" ca="1" si="10"/>
        <v>193297122235.4635</v>
      </c>
      <c r="O55" s="90">
        <f t="shared" ca="1" si="10"/>
        <v>218791424808.82397</v>
      </c>
      <c r="P55" s="90">
        <f t="shared" ca="1" si="10"/>
        <v>244285727382.18451</v>
      </c>
      <c r="Q55" s="90">
        <f t="shared" ca="1" si="10"/>
        <v>269780029955.54504</v>
      </c>
      <c r="R55" s="90">
        <f t="shared" ca="1" si="10"/>
        <v>295274332528.90552</v>
      </c>
      <c r="S55" s="90">
        <f t="shared" ca="1" si="10"/>
        <v>320768635102.26605</v>
      </c>
      <c r="T55" s="90">
        <f t="shared" ca="1" si="10"/>
        <v>346262937675.62653</v>
      </c>
      <c r="U55" s="90">
        <f t="shared" ca="1" si="10"/>
        <v>371757240248.98712</v>
      </c>
      <c r="V55" s="208">
        <f ca="1">IF('Chemicals 2030'!$A63="CP",INDIRECT("'Chemicals 2030'!"&amp;'Country Selector'!$B$3&amp;ROW($A63))*10^12,0)*'Process Emissions Multipliers'!$D$36</f>
        <v>397251542822.3476</v>
      </c>
      <c r="W55" s="90">
        <f t="shared" ca="1" si="8"/>
        <v>408158938461.06775</v>
      </c>
      <c r="X55" s="90">
        <f t="shared" ca="1" si="8"/>
        <v>419066334099.78784</v>
      </c>
      <c r="Y55" s="90">
        <f t="shared" ca="1" si="8"/>
        <v>429973729738.508</v>
      </c>
      <c r="Z55" s="90">
        <f t="shared" ca="1" si="8"/>
        <v>440881125377.22803</v>
      </c>
      <c r="AA55" s="90">
        <f t="shared" ca="1" si="8"/>
        <v>451788521015.94818</v>
      </c>
      <c r="AB55" s="90">
        <f t="shared" ca="1" si="8"/>
        <v>462695916654.66833</v>
      </c>
      <c r="AC55" s="90">
        <f t="shared" ca="1" si="8"/>
        <v>473603312293.38843</v>
      </c>
      <c r="AD55" s="90">
        <f t="shared" ca="1" si="8"/>
        <v>484510707932.10852</v>
      </c>
      <c r="AE55" s="90">
        <f t="shared" ca="1" si="8"/>
        <v>495418103570.82867</v>
      </c>
      <c r="AF55" s="90">
        <f t="shared" ca="1" si="8"/>
        <v>506325499209.54883</v>
      </c>
      <c r="AG55" s="90">
        <f t="shared" ca="1" si="8"/>
        <v>517232894848.26892</v>
      </c>
      <c r="AH55" s="90">
        <f t="shared" ca="1" si="8"/>
        <v>528140290486.98901</v>
      </c>
      <c r="AI55" s="90">
        <f t="shared" ca="1" si="8"/>
        <v>539047686125.70917</v>
      </c>
      <c r="AJ55" s="90">
        <f t="shared" ca="1" si="8"/>
        <v>549955081764.4292</v>
      </c>
      <c r="AK55" s="90">
        <f t="shared" ca="1" si="8"/>
        <v>560862477403.14941</v>
      </c>
      <c r="AL55" s="90">
        <f t="shared" ca="1" si="8"/>
        <v>571769873041.86951</v>
      </c>
      <c r="AM55" s="90">
        <f t="shared" ca="1" si="11"/>
        <v>582677268680.5896</v>
      </c>
      <c r="AN55" s="90">
        <f t="shared" ca="1" si="11"/>
        <v>593584664319.30969</v>
      </c>
      <c r="AO55" s="90">
        <f t="shared" ca="1" si="11"/>
        <v>604492059958.02991</v>
      </c>
      <c r="AP55" s="208">
        <f ca="1">V55*'Process Emissions Multipliers'!$E$36</f>
        <v>615399455596.75</v>
      </c>
    </row>
    <row r="56" spans="1:42">
      <c r="A56" s="74">
        <v>4</v>
      </c>
      <c r="B56" s="208">
        <f ca="1">IF('Chemicals 2010'!$A64="CP",INDIRECT("'Chemicals 2010'!"&amp;'Country Selector'!$B$3&amp;ROW($A64))*10^12,0)</f>
        <v>48754014516.021904</v>
      </c>
      <c r="C56" s="90">
        <f t="shared" ca="1" si="9"/>
        <v>46047008191.975449</v>
      </c>
      <c r="D56" s="90">
        <f t="shared" ca="1" si="9"/>
        <v>43340001867.928993</v>
      </c>
      <c r="E56" s="90">
        <f t="shared" ca="1" si="9"/>
        <v>40632995543.882538</v>
      </c>
      <c r="F56" s="90">
        <f t="shared" ca="1" si="9"/>
        <v>37925989219.836082</v>
      </c>
      <c r="G56" s="90">
        <f t="shared" ca="1" si="9"/>
        <v>35218982895.789627</v>
      </c>
      <c r="H56" s="90">
        <f t="shared" ca="1" si="9"/>
        <v>32511976571.743172</v>
      </c>
      <c r="I56" s="90">
        <f t="shared" ca="1" si="9"/>
        <v>29804970247.696716</v>
      </c>
      <c r="J56" s="90">
        <f t="shared" ca="1" si="9"/>
        <v>27097963923.650261</v>
      </c>
      <c r="K56" s="90">
        <f t="shared" ca="1" si="9"/>
        <v>24390957599.603806</v>
      </c>
      <c r="L56" s="208">
        <f ca="1">IF('Chemicals 2020'!$A64="CP",INDIRECT("'Chemicals 2020'!"&amp;'Country Selector'!$B$3&amp;ROW($A64))*10^12,0)*'Process Emissions Multipliers'!$B$36</f>
        <v>21683951275.55735</v>
      </c>
      <c r="M56" s="90">
        <f t="shared" ca="1" si="10"/>
        <v>21361038347.977795</v>
      </c>
      <c r="N56" s="90">
        <f t="shared" ca="1" si="10"/>
        <v>21038125420.398243</v>
      </c>
      <c r="O56" s="90">
        <f t="shared" ca="1" si="10"/>
        <v>20715212492.818691</v>
      </c>
      <c r="P56" s="90">
        <f t="shared" ca="1" si="10"/>
        <v>20392299565.239136</v>
      </c>
      <c r="Q56" s="90">
        <f t="shared" ca="1" si="10"/>
        <v>20069386637.659584</v>
      </c>
      <c r="R56" s="90">
        <f t="shared" ca="1" si="10"/>
        <v>19746473710.080032</v>
      </c>
      <c r="S56" s="90">
        <f t="shared" ca="1" si="10"/>
        <v>19423560782.500477</v>
      </c>
      <c r="T56" s="90">
        <f t="shared" ca="1" si="10"/>
        <v>19100647854.920921</v>
      </c>
      <c r="U56" s="90">
        <f t="shared" ca="1" si="10"/>
        <v>18777734927.34137</v>
      </c>
      <c r="V56" s="208">
        <f ca="1">IF('Chemicals 2030'!$A64="CP",INDIRECT("'Chemicals 2030'!"&amp;'Country Selector'!$B$3&amp;ROW($A64))*10^12,0)*'Process Emissions Multipliers'!$D$36</f>
        <v>18454821999.761814</v>
      </c>
      <c r="W56" s="90">
        <f t="shared" ca="1" si="8"/>
        <v>18961538836.060112</v>
      </c>
      <c r="X56" s="90">
        <f t="shared" ca="1" si="8"/>
        <v>19468255672.358414</v>
      </c>
      <c r="Y56" s="90">
        <f t="shared" ca="1" si="8"/>
        <v>19974972508.656712</v>
      </c>
      <c r="Z56" s="90">
        <f t="shared" ca="1" si="8"/>
        <v>20481689344.955009</v>
      </c>
      <c r="AA56" s="90">
        <f t="shared" ca="1" si="8"/>
        <v>20988406181.253307</v>
      </c>
      <c r="AB56" s="90">
        <f t="shared" ca="1" si="8"/>
        <v>21495123017.551609</v>
      </c>
      <c r="AC56" s="90">
        <f t="shared" ca="1" si="8"/>
        <v>22001839853.849907</v>
      </c>
      <c r="AD56" s="90">
        <f t="shared" ca="1" si="8"/>
        <v>22508556690.148209</v>
      </c>
      <c r="AE56" s="90">
        <f t="shared" ca="1" si="8"/>
        <v>23015273526.446503</v>
      </c>
      <c r="AF56" s="90">
        <f t="shared" ca="1" si="8"/>
        <v>23521990362.744804</v>
      </c>
      <c r="AG56" s="90">
        <f t="shared" ca="1" si="8"/>
        <v>24028707199.043098</v>
      </c>
      <c r="AH56" s="90">
        <f t="shared" ca="1" si="8"/>
        <v>24535424035.3414</v>
      </c>
      <c r="AI56" s="90">
        <f t="shared" ca="1" si="8"/>
        <v>25042140871.639702</v>
      </c>
      <c r="AJ56" s="90">
        <f t="shared" ca="1" si="8"/>
        <v>25548857707.937996</v>
      </c>
      <c r="AK56" s="90">
        <f t="shared" ca="1" si="8"/>
        <v>26055574544.236298</v>
      </c>
      <c r="AL56" s="90">
        <f t="shared" ca="1" si="8"/>
        <v>26562291380.534595</v>
      </c>
      <c r="AM56" s="90">
        <f t="shared" ca="1" si="11"/>
        <v>27069008216.832893</v>
      </c>
      <c r="AN56" s="90">
        <f t="shared" ca="1" si="11"/>
        <v>27575725053.131191</v>
      </c>
      <c r="AO56" s="90">
        <f t="shared" ca="1" si="11"/>
        <v>28082441889.429489</v>
      </c>
      <c r="AP56" s="208">
        <f ca="1">V56*'Process Emissions Multipliers'!$E$36</f>
        <v>28589158725.727791</v>
      </c>
    </row>
    <row r="57" spans="1:42">
      <c r="A57" s="74">
        <v>5</v>
      </c>
      <c r="B57" s="208">
        <f ca="1">IF('Chemicals 2010'!$A65="CP",INDIRECT("'Chemicals 2010'!"&amp;'Country Selector'!$B$3&amp;ROW($A65))*10^12,0)</f>
        <v>0</v>
      </c>
      <c r="C57" s="90">
        <f t="shared" ca="1" si="9"/>
        <v>18604767735.841324</v>
      </c>
      <c r="D57" s="90">
        <f t="shared" ca="1" si="9"/>
        <v>37209535471.682648</v>
      </c>
      <c r="E57" s="90">
        <f t="shared" ca="1" si="9"/>
        <v>55814303207.523972</v>
      </c>
      <c r="F57" s="90">
        <f t="shared" ca="1" si="9"/>
        <v>74419070943.365295</v>
      </c>
      <c r="G57" s="90">
        <f t="shared" ca="1" si="9"/>
        <v>93023838679.206619</v>
      </c>
      <c r="H57" s="90">
        <f t="shared" ca="1" si="9"/>
        <v>111628606415.04794</v>
      </c>
      <c r="I57" s="90">
        <f t="shared" ca="1" si="9"/>
        <v>130233374150.88925</v>
      </c>
      <c r="J57" s="90">
        <f t="shared" ca="1" si="9"/>
        <v>148838141886.73059</v>
      </c>
      <c r="K57" s="90">
        <f t="shared" ca="1" si="9"/>
        <v>167442909622.57193</v>
      </c>
      <c r="L57" s="208">
        <f ca="1">IF('Chemicals 2020'!$A65="CP",INDIRECT("'Chemicals 2020'!"&amp;'Country Selector'!$B$3&amp;ROW($A65))*10^12,0)*'Process Emissions Multipliers'!$B$36</f>
        <v>186047677358.41324</v>
      </c>
      <c r="M57" s="90">
        <f t="shared" ca="1" si="10"/>
        <v>226667065165.19897</v>
      </c>
      <c r="N57" s="90">
        <f t="shared" ca="1" si="10"/>
        <v>267286452971.98471</v>
      </c>
      <c r="O57" s="90">
        <f t="shared" ca="1" si="10"/>
        <v>307905840778.77045</v>
      </c>
      <c r="P57" s="90">
        <f t="shared" ca="1" si="10"/>
        <v>348525228585.55615</v>
      </c>
      <c r="Q57" s="90">
        <f t="shared" ca="1" si="10"/>
        <v>389144616392.34192</v>
      </c>
      <c r="R57" s="90">
        <f t="shared" ca="1" si="10"/>
        <v>429764004199.12769</v>
      </c>
      <c r="S57" s="90">
        <f t="shared" ca="1" si="10"/>
        <v>470383392005.91345</v>
      </c>
      <c r="T57" s="90">
        <f t="shared" ca="1" si="10"/>
        <v>511002779812.6991</v>
      </c>
      <c r="U57" s="90">
        <f t="shared" ca="1" si="10"/>
        <v>551622167619.48486</v>
      </c>
      <c r="V57" s="208">
        <f ca="1">IF('Chemicals 2030'!$A65="CP",INDIRECT("'Chemicals 2030'!"&amp;'Country Selector'!$B$3&amp;ROW($A65))*10^12,0)*'Process Emissions Multipliers'!$D$36</f>
        <v>592241555426.27063</v>
      </c>
      <c r="W57" s="90">
        <f t="shared" ca="1" si="8"/>
        <v>608502821305.39197</v>
      </c>
      <c r="X57" s="90">
        <f t="shared" ca="1" si="8"/>
        <v>624764087184.51318</v>
      </c>
      <c r="Y57" s="90">
        <f t="shared" ca="1" si="8"/>
        <v>641025353063.63452</v>
      </c>
      <c r="Z57" s="90">
        <f t="shared" ca="1" si="8"/>
        <v>657286618942.75574</v>
      </c>
      <c r="AA57" s="90">
        <f t="shared" ca="1" si="8"/>
        <v>673547884821.87695</v>
      </c>
      <c r="AB57" s="90">
        <f t="shared" ca="1" si="8"/>
        <v>689809150700.99829</v>
      </c>
      <c r="AC57" s="90">
        <f t="shared" ca="1" si="8"/>
        <v>706070416580.11963</v>
      </c>
      <c r="AD57" s="90">
        <f t="shared" ca="1" si="8"/>
        <v>722331682459.24084</v>
      </c>
      <c r="AE57" s="90">
        <f t="shared" ca="1" si="8"/>
        <v>738592948338.36206</v>
      </c>
      <c r="AF57" s="90">
        <f t="shared" ca="1" si="8"/>
        <v>754854214217.4834</v>
      </c>
      <c r="AG57" s="90">
        <f t="shared" ca="1" si="8"/>
        <v>771115480096.60474</v>
      </c>
      <c r="AH57" s="90">
        <f t="shared" ca="1" si="8"/>
        <v>787376745975.72583</v>
      </c>
      <c r="AI57" s="90">
        <f t="shared" ca="1" si="8"/>
        <v>803638011854.84729</v>
      </c>
      <c r="AJ57" s="90">
        <f t="shared" ca="1" si="8"/>
        <v>819899277733.96851</v>
      </c>
      <c r="AK57" s="90">
        <f t="shared" ca="1" si="8"/>
        <v>836160543613.08984</v>
      </c>
      <c r="AL57" s="90">
        <f t="shared" ca="1" si="8"/>
        <v>852421809492.21106</v>
      </c>
      <c r="AM57" s="90">
        <f t="shared" ca="1" si="11"/>
        <v>868683075371.33228</v>
      </c>
      <c r="AN57" s="90">
        <f t="shared" ca="1" si="11"/>
        <v>884944341250.45361</v>
      </c>
      <c r="AO57" s="90">
        <f t="shared" ca="1" si="11"/>
        <v>901205607129.57483</v>
      </c>
      <c r="AP57" s="208">
        <f ca="1">V57*'Process Emissions Multipliers'!$E$36</f>
        <v>917466873008.69617</v>
      </c>
    </row>
    <row r="58" spans="1:42">
      <c r="A58" s="74">
        <v>6</v>
      </c>
      <c r="B58" s="208">
        <f ca="1">IF('Chemicals 2010'!$A66="CP",INDIRECT("'Chemicals 2010'!"&amp;'Country Selector'!$B$3&amp;ROW($A66))*10^12,0)</f>
        <v>24901243973.237343</v>
      </c>
      <c r="C58" s="90">
        <f t="shared" ca="1" si="9"/>
        <v>41424848403.01683</v>
      </c>
      <c r="D58" s="90">
        <f t="shared" ca="1" si="9"/>
        <v>57948452832.79631</v>
      </c>
      <c r="E58" s="90">
        <f t="shared" ca="1" si="9"/>
        <v>74472057262.57579</v>
      </c>
      <c r="F58" s="90">
        <f t="shared" ca="1" si="9"/>
        <v>90995661692.355286</v>
      </c>
      <c r="G58" s="90">
        <f t="shared" ca="1" si="9"/>
        <v>107519266122.13475</v>
      </c>
      <c r="H58" s="90">
        <f t="shared" ca="1" si="9"/>
        <v>124042870551.91423</v>
      </c>
      <c r="I58" s="90">
        <f t="shared" ca="1" si="9"/>
        <v>140566474981.6937</v>
      </c>
      <c r="J58" s="90">
        <f t="shared" ca="1" si="9"/>
        <v>157090079411.47321</v>
      </c>
      <c r="K58" s="90">
        <f t="shared" ca="1" si="9"/>
        <v>173613683841.25269</v>
      </c>
      <c r="L58" s="208">
        <f ca="1">IF('Chemicals 2020'!$A66="CP",INDIRECT("'Chemicals 2020'!"&amp;'Country Selector'!$B$3&amp;ROW($A66))*10^12,0)*'Process Emissions Multipliers'!$B$36</f>
        <v>190137288271.03217</v>
      </c>
      <c r="M58" s="90">
        <f t="shared" ca="1" si="10"/>
        <v>209170748981.72836</v>
      </c>
      <c r="N58" s="90">
        <f t="shared" ca="1" si="10"/>
        <v>228204209692.42456</v>
      </c>
      <c r="O58" s="90">
        <f t="shared" ca="1" si="10"/>
        <v>247237670403.1207</v>
      </c>
      <c r="P58" s="90">
        <f t="shared" ca="1" si="10"/>
        <v>266271131113.81689</v>
      </c>
      <c r="Q58" s="90">
        <f t="shared" ca="1" si="10"/>
        <v>285304591824.51306</v>
      </c>
      <c r="R58" s="90">
        <f t="shared" ca="1" si="10"/>
        <v>304338052535.20923</v>
      </c>
      <c r="S58" s="90">
        <f t="shared" ca="1" si="10"/>
        <v>323371513245.90546</v>
      </c>
      <c r="T58" s="90">
        <f t="shared" ca="1" si="10"/>
        <v>342404973956.60162</v>
      </c>
      <c r="U58" s="90">
        <f t="shared" ca="1" si="10"/>
        <v>361438434667.29785</v>
      </c>
      <c r="V58" s="208">
        <f ca="1">IF('Chemicals 2030'!$A66="CP",INDIRECT("'Chemicals 2030'!"&amp;'Country Selector'!$B$3&amp;ROW($A66))*10^12,0)*'Process Emissions Multipliers'!$D$36</f>
        <v>380471895377.99402</v>
      </c>
      <c r="W58" s="90">
        <f t="shared" ca="1" si="8"/>
        <v>390918569701.31415</v>
      </c>
      <c r="X58" s="90">
        <f t="shared" ca="1" si="8"/>
        <v>401365244024.63422</v>
      </c>
      <c r="Y58" s="90">
        <f t="shared" ca="1" si="8"/>
        <v>411811918347.95428</v>
      </c>
      <c r="Z58" s="90">
        <f t="shared" ca="1" si="8"/>
        <v>422258592671.27441</v>
      </c>
      <c r="AA58" s="90">
        <f t="shared" ca="1" si="8"/>
        <v>432705266994.59448</v>
      </c>
      <c r="AB58" s="90">
        <f t="shared" ca="1" si="8"/>
        <v>443151941317.91455</v>
      </c>
      <c r="AC58" s="90">
        <f t="shared" ca="1" si="8"/>
        <v>453598615641.23462</v>
      </c>
      <c r="AD58" s="90">
        <f t="shared" ca="1" si="8"/>
        <v>464045289964.55475</v>
      </c>
      <c r="AE58" s="90">
        <f t="shared" ca="1" si="8"/>
        <v>474491964287.87482</v>
      </c>
      <c r="AF58" s="90">
        <f t="shared" ca="1" si="8"/>
        <v>484938638611.19495</v>
      </c>
      <c r="AG58" s="90">
        <f t="shared" ca="1" si="8"/>
        <v>495385312934.51501</v>
      </c>
      <c r="AH58" s="90">
        <f t="shared" ca="1" si="8"/>
        <v>505831987257.83508</v>
      </c>
      <c r="AI58" s="90">
        <f t="shared" ca="1" si="8"/>
        <v>516278661581.15521</v>
      </c>
      <c r="AJ58" s="90">
        <f t="shared" ca="1" si="8"/>
        <v>526725335904.47528</v>
      </c>
      <c r="AK58" s="90">
        <f t="shared" ca="1" si="8"/>
        <v>537172010227.79541</v>
      </c>
      <c r="AL58" s="90">
        <f t="shared" ca="1" si="8"/>
        <v>547618684551.11554</v>
      </c>
      <c r="AM58" s="90">
        <f t="shared" ca="1" si="11"/>
        <v>558065358874.43555</v>
      </c>
      <c r="AN58" s="90">
        <f t="shared" ca="1" si="11"/>
        <v>568512033197.75562</v>
      </c>
      <c r="AO58" s="90">
        <f t="shared" ca="1" si="11"/>
        <v>578958707521.07568</v>
      </c>
      <c r="AP58" s="208">
        <f ca="1">V58*'Process Emissions Multipliers'!$E$36</f>
        <v>589405381844.39587</v>
      </c>
    </row>
    <row r="59" spans="1:42">
      <c r="A59" s="74">
        <v>7</v>
      </c>
      <c r="B59" s="208">
        <f ca="1">IF('Chemicals 2010'!$A67="CP",INDIRECT("'Chemicals 2010'!"&amp;'Country Selector'!$B$3&amp;ROW($A67))*10^12,0)</f>
        <v>23590652185.17231</v>
      </c>
      <c r="C59" s="90">
        <f t="shared" ca="1" si="9"/>
        <v>22280810415.47224</v>
      </c>
      <c r="D59" s="90">
        <f t="shared" ca="1" si="9"/>
        <v>20970968645.772171</v>
      </c>
      <c r="E59" s="90">
        <f t="shared" ca="1" si="9"/>
        <v>19661126876.072102</v>
      </c>
      <c r="F59" s="90">
        <f t="shared" ca="1" si="9"/>
        <v>18351285106.372032</v>
      </c>
      <c r="G59" s="90">
        <f t="shared" ca="1" si="9"/>
        <v>17041443336.671963</v>
      </c>
      <c r="H59" s="90">
        <f t="shared" ca="1" si="9"/>
        <v>15731601566.971891</v>
      </c>
      <c r="I59" s="90">
        <f t="shared" ca="1" si="9"/>
        <v>14421759797.271824</v>
      </c>
      <c r="J59" s="90">
        <f t="shared" ca="1" si="9"/>
        <v>13111918027.571753</v>
      </c>
      <c r="K59" s="90">
        <f t="shared" ca="1" si="9"/>
        <v>11802076257.871683</v>
      </c>
      <c r="L59" s="208">
        <f ca="1">IF('Chemicals 2020'!$A67="CP",INDIRECT("'Chemicals 2020'!"&amp;'Country Selector'!$B$3&amp;ROW($A67))*10^12,0)*'Process Emissions Multipliers'!$B$36</f>
        <v>10492234488.171614</v>
      </c>
      <c r="M59" s="90">
        <f t="shared" ca="1" si="10"/>
        <v>10335986297.40736</v>
      </c>
      <c r="N59" s="90">
        <f t="shared" ca="1" si="10"/>
        <v>10179738106.643105</v>
      </c>
      <c r="O59" s="90">
        <f t="shared" ca="1" si="10"/>
        <v>10023489915.878851</v>
      </c>
      <c r="P59" s="90">
        <f t="shared" ca="1" si="10"/>
        <v>9867241725.1145973</v>
      </c>
      <c r="Q59" s="90">
        <f t="shared" ca="1" si="10"/>
        <v>9710993534.3503437</v>
      </c>
      <c r="R59" s="90">
        <f t="shared" ca="1" si="10"/>
        <v>9554745343.5860901</v>
      </c>
      <c r="S59" s="90">
        <f t="shared" ca="1" si="10"/>
        <v>9398497152.8218346</v>
      </c>
      <c r="T59" s="90">
        <f t="shared" ca="1" si="10"/>
        <v>9242248962.0575809</v>
      </c>
      <c r="U59" s="90">
        <f t="shared" ca="1" si="10"/>
        <v>9086000771.2933273</v>
      </c>
      <c r="V59" s="208">
        <f ca="1">IF('Chemicals 2030'!$A67="CP",INDIRECT("'Chemicals 2030'!"&amp;'Country Selector'!$B$3&amp;ROW($A67))*10^12,0)*'Process Emissions Multipliers'!$D$36</f>
        <v>8929752580.5290737</v>
      </c>
      <c r="W59" s="90">
        <f t="shared" ca="1" si="8"/>
        <v>9174938146.4798393</v>
      </c>
      <c r="X59" s="90">
        <f t="shared" ca="1" si="8"/>
        <v>9420123712.4306068</v>
      </c>
      <c r="Y59" s="90">
        <f t="shared" ca="1" si="8"/>
        <v>9665309278.3813744</v>
      </c>
      <c r="Z59" s="90">
        <f t="shared" ca="1" si="8"/>
        <v>9910494844.3321419</v>
      </c>
      <c r="AA59" s="90">
        <f t="shared" ca="1" si="8"/>
        <v>10155680410.282907</v>
      </c>
      <c r="AB59" s="90">
        <f t="shared" ca="1" si="8"/>
        <v>10400865976.233675</v>
      </c>
      <c r="AC59" s="90">
        <f t="shared" ca="1" si="8"/>
        <v>10646051542.184441</v>
      </c>
      <c r="AD59" s="90">
        <f t="shared" ca="1" si="8"/>
        <v>10891237108.135208</v>
      </c>
      <c r="AE59" s="90">
        <f t="shared" ca="1" si="8"/>
        <v>11136422674.085976</v>
      </c>
      <c r="AF59" s="90">
        <f t="shared" ca="1" si="8"/>
        <v>11381608240.036741</v>
      </c>
      <c r="AG59" s="90">
        <f t="shared" ca="1" si="8"/>
        <v>11626793805.987509</v>
      </c>
      <c r="AH59" s="90">
        <f t="shared" ca="1" si="8"/>
        <v>11871979371.938276</v>
      </c>
      <c r="AI59" s="90">
        <f t="shared" ca="1" si="8"/>
        <v>12117164937.889042</v>
      </c>
      <c r="AJ59" s="90">
        <f t="shared" ca="1" si="8"/>
        <v>12362350503.839809</v>
      </c>
      <c r="AK59" s="90">
        <f t="shared" ca="1" si="8"/>
        <v>12607536069.790577</v>
      </c>
      <c r="AL59" s="90">
        <f t="shared" ca="1" si="8"/>
        <v>12852721635.741343</v>
      </c>
      <c r="AM59" s="90">
        <f t="shared" ca="1" si="11"/>
        <v>13097907201.69211</v>
      </c>
      <c r="AN59" s="90">
        <f t="shared" ca="1" si="11"/>
        <v>13343092767.642878</v>
      </c>
      <c r="AO59" s="90">
        <f t="shared" ca="1" si="11"/>
        <v>13588278333.593643</v>
      </c>
      <c r="AP59" s="208">
        <f ca="1">V59*'Process Emissions Multipliers'!$E$36</f>
        <v>13833463899.544411</v>
      </c>
    </row>
    <row r="60" spans="1:42">
      <c r="A60" s="74">
        <v>8</v>
      </c>
      <c r="B60" s="208">
        <f ca="1">IF('Chemicals 2010'!$A68="CP",INDIRECT("'Chemicals 2010'!"&amp;'Country Selector'!$B$3&amp;ROW($A68))*10^12,0)</f>
        <v>33026913059.240547</v>
      </c>
      <c r="C60" s="90">
        <f t="shared" ca="1" si="9"/>
        <v>31193134581.660828</v>
      </c>
      <c r="D60" s="90">
        <f t="shared" ca="1" si="9"/>
        <v>29359356104.081112</v>
      </c>
      <c r="E60" s="90">
        <f t="shared" ca="1" si="9"/>
        <v>27525577626.501396</v>
      </c>
      <c r="F60" s="90">
        <f t="shared" ca="1" si="9"/>
        <v>25691799148.92168</v>
      </c>
      <c r="G60" s="90">
        <f t="shared" ca="1" si="9"/>
        <v>23858020671.341961</v>
      </c>
      <c r="H60" s="90">
        <f t="shared" ca="1" si="9"/>
        <v>22024242193.762245</v>
      </c>
      <c r="I60" s="90">
        <f t="shared" ca="1" si="9"/>
        <v>20190463716.182526</v>
      </c>
      <c r="J60" s="90">
        <f t="shared" ca="1" si="9"/>
        <v>18356685238.60281</v>
      </c>
      <c r="K60" s="90">
        <f t="shared" ca="1" si="9"/>
        <v>16522906761.023092</v>
      </c>
      <c r="L60" s="208">
        <f ca="1">IF('Chemicals 2020'!$A68="CP",INDIRECT("'Chemicals 2020'!"&amp;'Country Selector'!$B$3&amp;ROW($A68))*10^12,0)*'Process Emissions Multipliers'!$B$36</f>
        <v>14689128283.443375</v>
      </c>
      <c r="M60" s="90">
        <f t="shared" ca="1" si="10"/>
        <v>14470380816.373108</v>
      </c>
      <c r="N60" s="90">
        <f t="shared" ca="1" si="10"/>
        <v>14251633349.302841</v>
      </c>
      <c r="O60" s="90">
        <f t="shared" ca="1" si="10"/>
        <v>14032885882.232574</v>
      </c>
      <c r="P60" s="90">
        <f t="shared" ca="1" si="10"/>
        <v>13814138415.162308</v>
      </c>
      <c r="Q60" s="90">
        <f t="shared" ca="1" si="10"/>
        <v>13595390948.092041</v>
      </c>
      <c r="R60" s="90">
        <f t="shared" ca="1" si="10"/>
        <v>13376643481.021772</v>
      </c>
      <c r="S60" s="90">
        <f t="shared" ca="1" si="10"/>
        <v>13157896013.951506</v>
      </c>
      <c r="T60" s="90">
        <f t="shared" ca="1" si="10"/>
        <v>12939148546.881239</v>
      </c>
      <c r="U60" s="90">
        <f t="shared" ca="1" si="10"/>
        <v>12720401079.810972</v>
      </c>
      <c r="V60" s="208">
        <f ca="1">IF('Chemicals 2030'!$A68="CP",INDIRECT("'Chemicals 2030'!"&amp;'Country Selector'!$B$3&amp;ROW($A68))*10^12,0)*'Process Emissions Multipliers'!$D$36</f>
        <v>12501653612.740705</v>
      </c>
      <c r="W60" s="90">
        <f t="shared" ca="1" si="8"/>
        <v>12844913405.071779</v>
      </c>
      <c r="X60" s="90">
        <f t="shared" ca="1" si="8"/>
        <v>13188173197.402853</v>
      </c>
      <c r="Y60" s="90">
        <f t="shared" ca="1" si="8"/>
        <v>13531432989.733925</v>
      </c>
      <c r="Z60" s="90">
        <f t="shared" ca="1" si="8"/>
        <v>13874692782.064999</v>
      </c>
      <c r="AA60" s="90">
        <f t="shared" ca="1" si="8"/>
        <v>14217952574.396076</v>
      </c>
      <c r="AB60" s="90">
        <f t="shared" ca="1" si="8"/>
        <v>14561212366.727146</v>
      </c>
      <c r="AC60" s="90">
        <f t="shared" ca="1" si="8"/>
        <v>14904472159.05822</v>
      </c>
      <c r="AD60" s="90">
        <f t="shared" ca="1" si="8"/>
        <v>15247731951.389294</v>
      </c>
      <c r="AE60" s="90">
        <f t="shared" ca="1" si="8"/>
        <v>15590991743.720367</v>
      </c>
      <c r="AF60" s="90">
        <f t="shared" ca="1" si="8"/>
        <v>15934251536.051441</v>
      </c>
      <c r="AG60" s="90">
        <f t="shared" ca="1" si="8"/>
        <v>16277511328.382515</v>
      </c>
      <c r="AH60" s="90">
        <f t="shared" ca="1" si="8"/>
        <v>16620771120.713589</v>
      </c>
      <c r="AI60" s="90">
        <f t="shared" ca="1" si="8"/>
        <v>16964030913.044662</v>
      </c>
      <c r="AJ60" s="90">
        <f t="shared" ca="1" si="8"/>
        <v>17307290705.375736</v>
      </c>
      <c r="AK60" s="90">
        <f t="shared" ca="1" si="8"/>
        <v>17650550497.70681</v>
      </c>
      <c r="AL60" s="90">
        <f t="shared" ca="1" si="8"/>
        <v>17993810290.037884</v>
      </c>
      <c r="AM60" s="90">
        <f t="shared" ca="1" si="11"/>
        <v>18337070082.368958</v>
      </c>
      <c r="AN60" s="90">
        <f t="shared" ca="1" si="11"/>
        <v>18680329874.700031</v>
      </c>
      <c r="AO60" s="90">
        <f t="shared" ca="1" si="11"/>
        <v>19023589667.031105</v>
      </c>
      <c r="AP60" s="208">
        <f ca="1">V60*'Process Emissions Multipliers'!$E$36</f>
        <v>19366849459.362179</v>
      </c>
    </row>
    <row r="61" spans="1:42">
      <c r="A61" s="74">
        <v>9</v>
      </c>
      <c r="B61" s="208">
        <f ca="1">IF('Chemicals 2010'!$A69="CP",INDIRECT("'Chemicals 2010'!"&amp;'Country Selector'!$B$3&amp;ROW($A69))*10^12,0)</f>
        <v>69985601482.676636</v>
      </c>
      <c r="C61" s="90">
        <f t="shared" ca="1" si="9"/>
        <v>66099737565.900208</v>
      </c>
      <c r="D61" s="90">
        <f t="shared" ca="1" si="9"/>
        <v>62213873649.123779</v>
      </c>
      <c r="E61" s="90">
        <f t="shared" ca="1" si="9"/>
        <v>58328009732.347336</v>
      </c>
      <c r="F61" s="90">
        <f t="shared" ca="1" si="9"/>
        <v>54442145815.570908</v>
      </c>
      <c r="G61" s="90">
        <f t="shared" ca="1" si="9"/>
        <v>50556281898.794479</v>
      </c>
      <c r="H61" s="90">
        <f t="shared" ca="1" si="9"/>
        <v>46670417982.018051</v>
      </c>
      <c r="I61" s="90">
        <f t="shared" ca="1" si="9"/>
        <v>42784554065.241608</v>
      </c>
      <c r="J61" s="90">
        <f t="shared" ca="1" si="9"/>
        <v>38898690148.465179</v>
      </c>
      <c r="K61" s="90">
        <f t="shared" ca="1" si="9"/>
        <v>35012826231.688751</v>
      </c>
      <c r="L61" s="208">
        <f ca="1">IF('Chemicals 2020'!$A69="CP",INDIRECT("'Chemicals 2020'!"&amp;'Country Selector'!$B$3&amp;ROW($A69))*10^12,0)*'Process Emissions Multipliers'!$B$36</f>
        <v>31126962314.912319</v>
      </c>
      <c r="M61" s="90">
        <f t="shared" ca="1" si="10"/>
        <v>30663426015.64489</v>
      </c>
      <c r="N61" s="90">
        <f t="shared" ca="1" si="10"/>
        <v>30199889716.377453</v>
      </c>
      <c r="O61" s="90">
        <f t="shared" ca="1" si="10"/>
        <v>29736353417.110016</v>
      </c>
      <c r="P61" s="90">
        <f t="shared" ca="1" si="10"/>
        <v>29272817117.842587</v>
      </c>
      <c r="Q61" s="90">
        <f t="shared" ca="1" si="10"/>
        <v>28809280818.57515</v>
      </c>
      <c r="R61" s="90">
        <f t="shared" ca="1" si="10"/>
        <v>28345744519.30772</v>
      </c>
      <c r="S61" s="90">
        <f t="shared" ca="1" si="10"/>
        <v>27882208220.040291</v>
      </c>
      <c r="T61" s="90">
        <f t="shared" ca="1" si="10"/>
        <v>27418671920.772854</v>
      </c>
      <c r="U61" s="90">
        <f t="shared" ca="1" si="10"/>
        <v>26955135621.505417</v>
      </c>
      <c r="V61" s="208">
        <f ca="1">IF('Chemicals 2030'!$A69="CP",INDIRECT("'Chemicals 2030'!"&amp;'Country Selector'!$B$3&amp;ROW($A69))*10^12,0)*'Process Emissions Multipliers'!$D$36</f>
        <v>26491599322.237988</v>
      </c>
      <c r="W61" s="90">
        <f t="shared" ca="1" si="8"/>
        <v>27218983167.891979</v>
      </c>
      <c r="X61" s="90">
        <f t="shared" ca="1" si="8"/>
        <v>27946367013.545963</v>
      </c>
      <c r="Y61" s="90">
        <f t="shared" ca="1" si="8"/>
        <v>28673750859.199955</v>
      </c>
      <c r="Z61" s="90">
        <f t="shared" ca="1" si="8"/>
        <v>29401134704.853943</v>
      </c>
      <c r="AA61" s="90">
        <f t="shared" ca="1" si="8"/>
        <v>30128518550.507935</v>
      </c>
      <c r="AB61" s="90">
        <f t="shared" ca="1" si="8"/>
        <v>30855902396.161926</v>
      </c>
      <c r="AC61" s="90">
        <f t="shared" ca="1" si="8"/>
        <v>31583286241.81591</v>
      </c>
      <c r="AD61" s="90">
        <f t="shared" ca="1" si="8"/>
        <v>32310670087.469902</v>
      </c>
      <c r="AE61" s="90">
        <f t="shared" ca="1" si="8"/>
        <v>33038053933.12389</v>
      </c>
      <c r="AF61" s="90">
        <f t="shared" ca="1" si="8"/>
        <v>33765437778.777878</v>
      </c>
      <c r="AG61" s="90">
        <f t="shared" ca="1" si="8"/>
        <v>34492821624.43187</v>
      </c>
      <c r="AH61" s="90">
        <f t="shared" ca="1" si="8"/>
        <v>35220205470.085861</v>
      </c>
      <c r="AI61" s="90">
        <f t="shared" ca="1" si="8"/>
        <v>35947589315.739845</v>
      </c>
      <c r="AJ61" s="90">
        <f t="shared" ca="1" si="8"/>
        <v>36674973161.393837</v>
      </c>
      <c r="AK61" s="90">
        <f t="shared" ca="1" si="8"/>
        <v>37402357007.047829</v>
      </c>
      <c r="AL61" s="90">
        <f t="shared" ca="1" si="8"/>
        <v>38129740852.701813</v>
      </c>
      <c r="AM61" s="90">
        <f t="shared" ca="1" si="11"/>
        <v>38857124698.355804</v>
      </c>
      <c r="AN61" s="90">
        <f t="shared" ca="1" si="11"/>
        <v>39584508544.009796</v>
      </c>
      <c r="AO61" s="90">
        <f t="shared" ca="1" si="11"/>
        <v>40311892389.663788</v>
      </c>
      <c r="AP61" s="208">
        <f ca="1">V61*'Process Emissions Multipliers'!$E$36</f>
        <v>41039276235.317772</v>
      </c>
    </row>
    <row r="62" spans="1:42">
      <c r="A62" s="74">
        <v>10</v>
      </c>
      <c r="B62" s="208">
        <f ca="1">IF('Chemicals 2010'!$A70="CP",INDIRECT("'Chemicals 2010'!"&amp;'Country Selector'!$B$3&amp;ROW($A70))*10^12,0)</f>
        <v>28308782622.206154</v>
      </c>
      <c r="C62" s="90">
        <f t="shared" ca="1" si="9"/>
        <v>26736972498.566288</v>
      </c>
      <c r="D62" s="90">
        <f t="shared" ca="1" si="9"/>
        <v>25165162374.926422</v>
      </c>
      <c r="E62" s="90">
        <f t="shared" ca="1" si="9"/>
        <v>23593352251.286556</v>
      </c>
      <c r="F62" s="90">
        <f t="shared" ca="1" si="9"/>
        <v>22021542127.64669</v>
      </c>
      <c r="G62" s="90">
        <f t="shared" ca="1" si="9"/>
        <v>20449732004.006824</v>
      </c>
      <c r="H62" s="90">
        <f t="shared" ca="1" si="9"/>
        <v>18877921880.366959</v>
      </c>
      <c r="I62" s="90">
        <f t="shared" ca="1" si="9"/>
        <v>17306111756.727093</v>
      </c>
      <c r="J62" s="90">
        <f t="shared" ca="1" si="9"/>
        <v>15734301633.087227</v>
      </c>
      <c r="K62" s="90">
        <f t="shared" ca="1" si="9"/>
        <v>14162491509.447361</v>
      </c>
      <c r="L62" s="208">
        <f ca="1">IF('Chemicals 2020'!$A70="CP",INDIRECT("'Chemicals 2020'!"&amp;'Country Selector'!$B$3&amp;ROW($A70))*10^12,0)*'Process Emissions Multipliers'!$B$36</f>
        <v>12590681385.807495</v>
      </c>
      <c r="M62" s="90">
        <f t="shared" ca="1" si="10"/>
        <v>12403183556.890234</v>
      </c>
      <c r="N62" s="90">
        <f t="shared" ca="1" si="10"/>
        <v>12215685727.972975</v>
      </c>
      <c r="O62" s="90">
        <f t="shared" ca="1" si="10"/>
        <v>12028187899.055714</v>
      </c>
      <c r="P62" s="90">
        <f t="shared" ca="1" si="10"/>
        <v>11840690070.138453</v>
      </c>
      <c r="Q62" s="90">
        <f t="shared" ca="1" si="10"/>
        <v>11653192241.221191</v>
      </c>
      <c r="R62" s="90">
        <f t="shared" ca="1" si="10"/>
        <v>11465694412.303932</v>
      </c>
      <c r="S62" s="90">
        <f t="shared" ca="1" si="10"/>
        <v>11278196583.386671</v>
      </c>
      <c r="T62" s="90">
        <f t="shared" ca="1" si="10"/>
        <v>11090698754.46941</v>
      </c>
      <c r="U62" s="90">
        <f t="shared" ca="1" si="10"/>
        <v>10903200925.552151</v>
      </c>
      <c r="V62" s="208">
        <f ca="1">IF('Chemicals 2030'!$A70="CP",INDIRECT("'Chemicals 2030'!"&amp;'Country Selector'!$B$3&amp;ROW($A70))*10^12,0)*'Process Emissions Multipliers'!$D$36</f>
        <v>10715703096.63489</v>
      </c>
      <c r="W62" s="90">
        <f t="shared" ca="1" si="8"/>
        <v>11009925775.775808</v>
      </c>
      <c r="X62" s="90">
        <f t="shared" ca="1" si="8"/>
        <v>11304148454.916731</v>
      </c>
      <c r="Y62" s="90">
        <f t="shared" ca="1" si="8"/>
        <v>11598371134.057652</v>
      </c>
      <c r="Z62" s="90">
        <f t="shared" ca="1" si="8"/>
        <v>11892593813.19857</v>
      </c>
      <c r="AA62" s="90">
        <f t="shared" ca="1" si="8"/>
        <v>12186816492.339493</v>
      </c>
      <c r="AB62" s="90">
        <f t="shared" ca="1" si="8"/>
        <v>12481039171.480412</v>
      </c>
      <c r="AC62" s="90">
        <f t="shared" ca="1" si="8"/>
        <v>12775261850.62133</v>
      </c>
      <c r="AD62" s="90">
        <f t="shared" ca="1" si="8"/>
        <v>13069484529.762253</v>
      </c>
      <c r="AE62" s="90">
        <f t="shared" ca="1" si="8"/>
        <v>13363707208.903172</v>
      </c>
      <c r="AF62" s="90">
        <f t="shared" ca="1" si="8"/>
        <v>13657929888.044094</v>
      </c>
      <c r="AG62" s="90">
        <f t="shared" ca="1" si="8"/>
        <v>13952152567.185013</v>
      </c>
      <c r="AH62" s="90">
        <f t="shared" ca="1" si="8"/>
        <v>14246375246.325933</v>
      </c>
      <c r="AI62" s="90">
        <f t="shared" ca="1" si="8"/>
        <v>14540597925.466854</v>
      </c>
      <c r="AJ62" s="90">
        <f t="shared" ca="1" si="8"/>
        <v>14834820604.607773</v>
      </c>
      <c r="AK62" s="90">
        <f t="shared" ca="1" si="8"/>
        <v>15129043283.748692</v>
      </c>
      <c r="AL62" s="90">
        <f t="shared" ca="1" si="8"/>
        <v>15423265962.889614</v>
      </c>
      <c r="AM62" s="90">
        <f t="shared" ca="1" si="11"/>
        <v>15717488642.030533</v>
      </c>
      <c r="AN62" s="90">
        <f t="shared" ca="1" si="11"/>
        <v>16011711321.171453</v>
      </c>
      <c r="AO62" s="90">
        <f t="shared" ca="1" si="11"/>
        <v>16305934000.312376</v>
      </c>
      <c r="AP62" s="208">
        <f ca="1">V62*'Process Emissions Multipliers'!$E$36</f>
        <v>16600156679.453295</v>
      </c>
    </row>
    <row r="63" spans="1:42">
      <c r="A63" s="74">
        <v>11</v>
      </c>
      <c r="B63" s="208">
        <f ca="1">IF('Chemicals 2010'!$A71="CP",INDIRECT("'Chemicals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08">
        <f ca="1">IF('Chemicals 2020'!$A71="CP",INDIRECT("'Chemicals 2020'!"&amp;'Country Selector'!$B$3&amp;ROW($A71))*10^12,0)*'Process Emissions Multipliers'!$B$36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208">
        <f ca="1">IF('Chemicals 2030'!$A71="CP",INDIRECT("'Chemicals 2030'!"&amp;'Country Selector'!$B$3&amp;ROW($A71))*10^12,0)*'Process Emissions Multipliers'!$D$36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08">
        <f ca="1">V63*'Process Emissions Multipliers'!$E$36</f>
        <v>0</v>
      </c>
    </row>
    <row r="64" spans="1:42">
      <c r="A64" s="74">
        <v>12</v>
      </c>
      <c r="B64" s="208">
        <f ca="1">IF('Chemicals 2010'!$A72="CP",INDIRECT("'Chemicals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08">
        <f ca="1">IF('Chemicals 2020'!$A72="CP",INDIRECT("'Chemicals 2020'!"&amp;'Country Selector'!$B$3&amp;ROW($A72))*10^12,0)*'Process Emissions Multipliers'!$B$36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208">
        <f ca="1">IF('Chemicals 2030'!$A72="CP",INDIRECT("'Chemicals 2030'!"&amp;'Country Selector'!$B$3&amp;ROW($A72))*10^12,0)*'Process Emissions Multipliers'!$D$36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08">
        <f ca="1">V64*'Process Emissions Multipliers'!$E$36</f>
        <v>0</v>
      </c>
    </row>
    <row r="65" spans="1:42">
      <c r="A65" s="74">
        <v>13</v>
      </c>
      <c r="B65" s="208">
        <f ca="1">IF('Chemicals 2010'!$A73="CP",INDIRECT("'Chemicals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208">
        <f ca="1">IF('Chemicals 2020'!$A73="CP",INDIRECT("'Chemicals 2020'!"&amp;'Country Selector'!$B$3&amp;ROW($A73))*10^12,0)*'Process Emissions Multipliers'!$B$36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208">
        <f ca="1">IF('Chemicals 2030'!$A73="CP",INDIRECT("'Chemicals 2030'!"&amp;'Country Selector'!$B$3&amp;ROW($A73))*10^12,0)*'Process Emissions Multipliers'!$D$36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08">
        <f ca="1">V65*'Process Emissions Multipliers'!$E$36</f>
        <v>0</v>
      </c>
    </row>
    <row r="66" spans="1:42">
      <c r="A66" s="74">
        <v>14</v>
      </c>
      <c r="B66" s="208">
        <f ca="1">IF('Chemicals 2010'!$A74="CP",INDIRECT("'Chemicals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08">
        <f ca="1">IF('Chemicals 2020'!$A74="CP",INDIRECT("'Chemicals 2020'!"&amp;'Country Selector'!$B$3&amp;ROW($A74))*10^12,0)*'Process Emissions Multipliers'!$B$36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208">
        <f ca="1">IF('Chemicals 2030'!$A74="CP",INDIRECT("'Chemicals 2030'!"&amp;'Country Selector'!$B$3&amp;ROW($A74))*10^12,0)*'Process Emissions Multipliers'!$D$36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08">
        <f ca="1">V66*'Process Emissions Multipliers'!$E$36</f>
        <v>0</v>
      </c>
    </row>
    <row r="67" spans="1:42">
      <c r="A67" s="74">
        <v>15</v>
      </c>
      <c r="B67" s="208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08">
        <f ca="1">IF('Chemicals 2020'!$A75="CP",INDIRECT("'Chemicals 2020'!"&amp;'Country Selector'!$B$3&amp;ROW($A75))*10^12,0)*'Process Emissions Multipliers'!$B$36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08">
        <f ca="1">IF('Chemicals 2030'!$A75="CP",INDIRECT("'Chemicals 2030'!"&amp;'Country Selector'!$B$3&amp;ROW($A75))*10^12,0)*'Process Emissions Multipliers'!$D$36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08">
        <f ca="1">V67*'Process Emissions Multipliers'!$E$36</f>
        <v>0</v>
      </c>
    </row>
    <row r="68" spans="1:42">
      <c r="A68" s="74">
        <v>16</v>
      </c>
      <c r="B68" s="208">
        <f ca="1">IF('Chemicals 2010'!$A76="CP",INDIRECT("'Chemicals 2010'!"&amp;'Country Selector'!$B$3&amp;ROW($A76))*10^12,0)</f>
        <v>0</v>
      </c>
      <c r="C68" s="90">
        <f t="shared" ca="1" si="15"/>
        <v>18911564291.949471</v>
      </c>
      <c r="D68" s="90">
        <f t="shared" ca="1" si="12"/>
        <v>37823128583.898941</v>
      </c>
      <c r="E68" s="90">
        <f t="shared" ca="1" si="12"/>
        <v>56734692875.848412</v>
      </c>
      <c r="F68" s="90">
        <f t="shared" ca="1" si="12"/>
        <v>75646257167.797882</v>
      </c>
      <c r="G68" s="90">
        <f t="shared" ca="1" si="12"/>
        <v>94557821459.74736</v>
      </c>
      <c r="H68" s="90">
        <f t="shared" ca="1" si="12"/>
        <v>113469385751.69682</v>
      </c>
      <c r="I68" s="90">
        <f t="shared" ca="1" si="12"/>
        <v>132380950043.64632</v>
      </c>
      <c r="J68" s="90">
        <f t="shared" ca="1" si="12"/>
        <v>151292514335.59576</v>
      </c>
      <c r="K68" s="90">
        <f t="shared" ca="1" si="12"/>
        <v>170204078627.54523</v>
      </c>
      <c r="L68" s="208">
        <f ca="1">IF('Chemicals 2020'!$A76="CP",INDIRECT("'Chemicals 2020'!"&amp;'Country Selector'!$B$3&amp;ROW($A76))*10^12,0)*'Process Emissions Multipliers'!$B$36</f>
        <v>189115642919.49472</v>
      </c>
      <c r="M68" s="90">
        <f t="shared" ca="1" si="16"/>
        <v>246998788856.68152</v>
      </c>
      <c r="N68" s="90">
        <f t="shared" ca="1" si="13"/>
        <v>304881934793.86835</v>
      </c>
      <c r="O68" s="90">
        <f t="shared" ca="1" si="13"/>
        <v>362765080731.05518</v>
      </c>
      <c r="P68" s="90">
        <f t="shared" ca="1" si="13"/>
        <v>420648226668.242</v>
      </c>
      <c r="Q68" s="90">
        <f t="shared" ca="1" si="13"/>
        <v>478531372605.42883</v>
      </c>
      <c r="R68" s="90">
        <f t="shared" ca="1" si="13"/>
        <v>536414518542.6156</v>
      </c>
      <c r="S68" s="90">
        <f t="shared" ca="1" si="13"/>
        <v>594297664479.80237</v>
      </c>
      <c r="T68" s="90">
        <f t="shared" ca="1" si="13"/>
        <v>652180810416.98926</v>
      </c>
      <c r="U68" s="90">
        <f t="shared" ca="1" si="13"/>
        <v>710063956354.17615</v>
      </c>
      <c r="V68" s="208">
        <f ca="1">IF('Chemicals 2030'!$A76="CP",INDIRECT("'Chemicals 2030'!"&amp;'Country Selector'!$B$3&amp;ROW($A76))*10^12,0)*'Process Emissions Multipliers'!$D$36</f>
        <v>767947102291.36292</v>
      </c>
      <c r="W68" s="90">
        <f t="shared" ca="1" si="14"/>
        <v>789032741921.07849</v>
      </c>
      <c r="X68" s="90">
        <f t="shared" ca="1" si="14"/>
        <v>810118381550.79419</v>
      </c>
      <c r="Y68" s="90">
        <f t="shared" ca="1" si="14"/>
        <v>831204021180.50977</v>
      </c>
      <c r="Z68" s="90">
        <f t="shared" ca="1" si="14"/>
        <v>852289660810.22546</v>
      </c>
      <c r="AA68" s="90">
        <f t="shared" ca="1" si="14"/>
        <v>873375300439.94116</v>
      </c>
      <c r="AB68" s="90">
        <f t="shared" ca="1" si="14"/>
        <v>894460940069.65662</v>
      </c>
      <c r="AC68" s="90">
        <f t="shared" ca="1" si="14"/>
        <v>915546579699.37231</v>
      </c>
      <c r="AD68" s="90">
        <f t="shared" ca="1" si="14"/>
        <v>936632219329.08789</v>
      </c>
      <c r="AE68" s="90">
        <f t="shared" ca="1" si="14"/>
        <v>957717858958.80371</v>
      </c>
      <c r="AF68" s="90">
        <f t="shared" ca="1" si="14"/>
        <v>978803498588.51929</v>
      </c>
      <c r="AG68" s="90">
        <f t="shared" ca="1" si="14"/>
        <v>999889138218.23486</v>
      </c>
      <c r="AH68" s="90">
        <f t="shared" ca="1" si="14"/>
        <v>1020974777847.9504</v>
      </c>
      <c r="AI68" s="90">
        <f t="shared" ca="1" si="14"/>
        <v>1042060417477.666</v>
      </c>
      <c r="AJ68" s="90">
        <f t="shared" ca="1" si="14"/>
        <v>1063146057107.3818</v>
      </c>
      <c r="AK68" s="90">
        <f t="shared" ca="1" si="14"/>
        <v>1084231696737.0973</v>
      </c>
      <c r="AL68" s="90">
        <f t="shared" ca="1" si="14"/>
        <v>1105317336366.813</v>
      </c>
      <c r="AM68" s="90">
        <f t="shared" ca="1" si="11"/>
        <v>1126402975996.5286</v>
      </c>
      <c r="AN68" s="90">
        <f t="shared" ca="1" si="11"/>
        <v>1147488615626.2444</v>
      </c>
      <c r="AO68" s="90">
        <f t="shared" ca="1" si="11"/>
        <v>1168574255255.96</v>
      </c>
      <c r="AP68" s="208">
        <f ca="1">V68*'Process Emissions Multipliers'!$E$36</f>
        <v>1189659894885.6755</v>
      </c>
    </row>
    <row r="69" spans="1:42">
      <c r="A69" s="74">
        <v>17</v>
      </c>
      <c r="B69" s="208">
        <f ca="1">IF('Chemicals 2010'!$A77="CP",INDIRECT("'Chemicals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08">
        <f ca="1">IF('Chemicals 2020'!$A77="CP",INDIRECT("'Chemicals 2020'!"&amp;'Country Selector'!$B$3&amp;ROW($A77))*10^12,0)*'Process Emissions Multipliers'!$B$36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08">
        <f ca="1">IF('Chemicals 2030'!$A77="CP",INDIRECT("'Chemicals 2030'!"&amp;'Country Selector'!$B$3&amp;ROW($A77))*10^12,0)*'Process Emissions Multipliers'!$D$36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08">
        <f ca="1">V69*'Process Emissions Multipliers'!$E$36</f>
        <v>0</v>
      </c>
    </row>
    <row r="70" spans="1:42">
      <c r="A70" s="74">
        <v>18</v>
      </c>
      <c r="B70" s="208">
        <f ca="1">IF('Chemicals 2010'!$A78="CP",INDIRECT("'Chemicals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08">
        <f ca="1">IF('Chemicals 2020'!$A78="CP",INDIRECT("'Chemicals 2020'!"&amp;'Country Selector'!$B$3&amp;ROW($A78))*10^12,0)*'Process Emissions Multipliers'!$B$36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08">
        <f ca="1">IF('Chemicals 2030'!$A78="CP",INDIRECT("'Chemicals 2030'!"&amp;'Country Selector'!$B$3&amp;ROW($A78))*10^12,0)*'Process Emissions Multipliers'!$D$36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08">
        <f ca="1">V70*'Process Emissions Multipliers'!$E$36</f>
        <v>0</v>
      </c>
    </row>
    <row r="71" spans="1:42">
      <c r="A71" s="74">
        <v>19</v>
      </c>
      <c r="B71" s="208">
        <f ca="1">IF('Chemicals 2010'!$A79="CP",INDIRECT("'Chemicals 2010'!"&amp;'Country Selector'!$B$3&amp;ROW($A79))*10^12,0)</f>
        <v>19920995178.589252</v>
      </c>
      <c r="C71" s="90">
        <f t="shared" ca="1" si="15"/>
        <v>18814906573.064884</v>
      </c>
      <c r="D71" s="90">
        <f t="shared" ca="1" si="12"/>
        <v>17708817967.54052</v>
      </c>
      <c r="E71" s="90">
        <f t="shared" ca="1" si="12"/>
        <v>16602729362.016151</v>
      </c>
      <c r="F71" s="90">
        <f t="shared" ca="1" si="12"/>
        <v>15496640756.491785</v>
      </c>
      <c r="G71" s="90">
        <f t="shared" ca="1" si="12"/>
        <v>14390552150.967417</v>
      </c>
      <c r="H71" s="90">
        <f t="shared" ca="1" si="12"/>
        <v>13284463545.44305</v>
      </c>
      <c r="I71" s="90">
        <f t="shared" ca="1" si="12"/>
        <v>12178374939.918682</v>
      </c>
      <c r="J71" s="90">
        <f t="shared" ca="1" si="12"/>
        <v>11072286334.394316</v>
      </c>
      <c r="K71" s="90">
        <f t="shared" ca="1" si="12"/>
        <v>9966197728.8699474</v>
      </c>
      <c r="L71" s="208">
        <f ca="1">IF('Chemicals 2020'!$A79="CP",INDIRECT("'Chemicals 2020'!"&amp;'Country Selector'!$B$3&amp;ROW($A79))*10^12,0)*'Process Emissions Multipliers'!$B$36</f>
        <v>8860109123.3455811</v>
      </c>
      <c r="M71" s="90">
        <f t="shared" ca="1" si="16"/>
        <v>8728166206.7004318</v>
      </c>
      <c r="N71" s="90">
        <f t="shared" ca="1" si="13"/>
        <v>8596223290.0552845</v>
      </c>
      <c r="O71" s="90">
        <f t="shared" ca="1" si="13"/>
        <v>8464280373.4101372</v>
      </c>
      <c r="P71" s="90">
        <f t="shared" ca="1" si="13"/>
        <v>8332337456.7649889</v>
      </c>
      <c r="Q71" s="90">
        <f t="shared" ca="1" si="13"/>
        <v>8200394540.1198406</v>
      </c>
      <c r="R71" s="90">
        <f t="shared" ca="1" si="13"/>
        <v>8068451623.4746933</v>
      </c>
      <c r="S71" s="90">
        <f t="shared" ca="1" si="13"/>
        <v>7936508706.8295441</v>
      </c>
      <c r="T71" s="90">
        <f t="shared" ca="1" si="13"/>
        <v>7804565790.1843958</v>
      </c>
      <c r="U71" s="90">
        <f t="shared" ca="1" si="13"/>
        <v>7672622873.5392494</v>
      </c>
      <c r="V71" s="208">
        <f ca="1">IF('Chemicals 2030'!$A79="CP",INDIRECT("'Chemicals 2030'!"&amp;'Country Selector'!$B$3&amp;ROW($A79))*10^12,0)*'Process Emissions Multipliers'!$D$36</f>
        <v>7540679956.8941002</v>
      </c>
      <c r="W71" s="90">
        <f t="shared" ca="1" si="14"/>
        <v>7747725545.9192715</v>
      </c>
      <c r="X71" s="90">
        <f t="shared" ca="1" si="14"/>
        <v>7954771134.9444427</v>
      </c>
      <c r="Y71" s="90">
        <f t="shared" ca="1" si="14"/>
        <v>8161816723.969614</v>
      </c>
      <c r="Z71" s="90">
        <f t="shared" ca="1" si="14"/>
        <v>8368862312.9947844</v>
      </c>
      <c r="AA71" s="90">
        <f t="shared" ca="1" si="14"/>
        <v>8575907902.0199566</v>
      </c>
      <c r="AB71" s="90">
        <f t="shared" ca="1" si="14"/>
        <v>8782953491.0451279</v>
      </c>
      <c r="AC71" s="90">
        <f t="shared" ca="1" si="14"/>
        <v>8989999080.0702972</v>
      </c>
      <c r="AD71" s="90">
        <f t="shared" ca="1" si="14"/>
        <v>9197044669.0954704</v>
      </c>
      <c r="AE71" s="90">
        <f t="shared" ca="1" si="14"/>
        <v>9404090258.1206398</v>
      </c>
      <c r="AF71" s="90">
        <f t="shared" ca="1" si="14"/>
        <v>9611135847.145813</v>
      </c>
      <c r="AG71" s="90">
        <f t="shared" ca="1" si="14"/>
        <v>9818181436.1709824</v>
      </c>
      <c r="AH71" s="90">
        <f t="shared" ca="1" si="14"/>
        <v>10025227025.196156</v>
      </c>
      <c r="AI71" s="90">
        <f t="shared" ca="1" si="14"/>
        <v>10232272614.221325</v>
      </c>
      <c r="AJ71" s="90">
        <f t="shared" ca="1" si="14"/>
        <v>10439318203.246496</v>
      </c>
      <c r="AK71" s="90">
        <f t="shared" ca="1" si="14"/>
        <v>10646363792.271669</v>
      </c>
      <c r="AL71" s="90">
        <f t="shared" ca="1" si="14"/>
        <v>10853409381.296839</v>
      </c>
      <c r="AM71" s="90">
        <f t="shared" ca="1" si="11"/>
        <v>11060454970.32201</v>
      </c>
      <c r="AN71" s="90">
        <f t="shared" ca="1" si="11"/>
        <v>11267500559.347181</v>
      </c>
      <c r="AO71" s="90">
        <f t="shared" ca="1" si="11"/>
        <v>11474546148.372353</v>
      </c>
      <c r="AP71" s="208">
        <f ca="1">V71*'Process Emissions Multipliers'!$E$36</f>
        <v>11681591737.397524</v>
      </c>
    </row>
    <row r="72" spans="1:42">
      <c r="A72" s="74">
        <v>20</v>
      </c>
      <c r="B72" s="208">
        <f ca="1">IF('Chemicals 2010'!$A80="CP",INDIRECT("'Chemicals 2010'!"&amp;'Country Selector'!$B$3&amp;ROW($A80))*10^12,0)</f>
        <v>24901243973.237453</v>
      </c>
      <c r="C72" s="90">
        <f t="shared" ca="1" si="15"/>
        <v>23518633216.33194</v>
      </c>
      <c r="D72" s="90">
        <f t="shared" ca="1" si="12"/>
        <v>22136022459.426422</v>
      </c>
      <c r="E72" s="90">
        <f t="shared" ca="1" si="12"/>
        <v>20753411702.520908</v>
      </c>
      <c r="F72" s="90">
        <f t="shared" ca="1" si="12"/>
        <v>19370800945.615391</v>
      </c>
      <c r="G72" s="90">
        <f t="shared" ca="1" si="12"/>
        <v>17988190188.709877</v>
      </c>
      <c r="H72" s="90">
        <f t="shared" ca="1" si="12"/>
        <v>16605579431.804363</v>
      </c>
      <c r="I72" s="90">
        <f t="shared" ca="1" si="12"/>
        <v>15222968674.898848</v>
      </c>
      <c r="J72" s="90">
        <f t="shared" ca="1" si="12"/>
        <v>13840357917.993332</v>
      </c>
      <c r="K72" s="90">
        <f t="shared" ca="1" si="12"/>
        <v>12457747161.087818</v>
      </c>
      <c r="L72" s="208">
        <f ca="1">IF('Chemicals 2020'!$A80="CP",INDIRECT("'Chemicals 2020'!"&amp;'Country Selector'!$B$3&amp;ROW($A80))*10^12,0)*'Process Emissions Multipliers'!$B$36</f>
        <v>11075136404.182302</v>
      </c>
      <c r="M72" s="90">
        <f t="shared" ca="1" si="16"/>
        <v>10910207758.375446</v>
      </c>
      <c r="N72" s="90">
        <f t="shared" ca="1" si="13"/>
        <v>10745279112.56859</v>
      </c>
      <c r="O72" s="90">
        <f t="shared" ca="1" si="13"/>
        <v>10580350466.761734</v>
      </c>
      <c r="P72" s="90">
        <f t="shared" ca="1" si="13"/>
        <v>10415421820.954876</v>
      </c>
      <c r="Q72" s="90">
        <f t="shared" ca="1" si="13"/>
        <v>10250493175.148018</v>
      </c>
      <c r="R72" s="90">
        <f t="shared" ca="1" si="13"/>
        <v>10085564529.341164</v>
      </c>
      <c r="S72" s="90">
        <f t="shared" ca="1" si="13"/>
        <v>9920635883.5343056</v>
      </c>
      <c r="T72" s="90">
        <f t="shared" ca="1" si="13"/>
        <v>9755707237.7274494</v>
      </c>
      <c r="U72" s="90">
        <f t="shared" ca="1" si="13"/>
        <v>9590778591.9205933</v>
      </c>
      <c r="V72" s="208">
        <f ca="1">IF('Chemicals 2030'!$A80="CP",INDIRECT("'Chemicals 2030'!"&amp;'Country Selector'!$B$3&amp;ROW($A80))*10^12,0)*'Process Emissions Multipliers'!$D$36</f>
        <v>9425849946.1137352</v>
      </c>
      <c r="W72" s="90">
        <f t="shared" ca="1" si="14"/>
        <v>9684656932.395092</v>
      </c>
      <c r="X72" s="90">
        <f t="shared" ca="1" si="14"/>
        <v>9943463918.6764507</v>
      </c>
      <c r="Y72" s="90">
        <f t="shared" ca="1" si="14"/>
        <v>10202270904.957808</v>
      </c>
      <c r="Z72" s="90">
        <f t="shared" ca="1" si="14"/>
        <v>10461077891.239164</v>
      </c>
      <c r="AA72" s="90">
        <f t="shared" ca="1" si="14"/>
        <v>10719884877.520521</v>
      </c>
      <c r="AB72" s="90">
        <f t="shared" ca="1" si="14"/>
        <v>10978691863.801878</v>
      </c>
      <c r="AC72" s="90">
        <f t="shared" ca="1" si="14"/>
        <v>11237498850.083237</v>
      </c>
      <c r="AD72" s="90">
        <f t="shared" ca="1" si="14"/>
        <v>11496305836.364594</v>
      </c>
      <c r="AE72" s="90">
        <f t="shared" ca="1" si="14"/>
        <v>11755112822.64595</v>
      </c>
      <c r="AF72" s="90">
        <f t="shared" ca="1" si="14"/>
        <v>12013919808.927307</v>
      </c>
      <c r="AG72" s="90">
        <f t="shared" ca="1" si="14"/>
        <v>12272726795.208664</v>
      </c>
      <c r="AH72" s="90">
        <f t="shared" ca="1" si="14"/>
        <v>12531533781.490021</v>
      </c>
      <c r="AI72" s="90">
        <f t="shared" ca="1" si="14"/>
        <v>12790340767.771378</v>
      </c>
      <c r="AJ72" s="90">
        <f t="shared" ca="1" si="14"/>
        <v>13049147754.052734</v>
      </c>
      <c r="AK72" s="90">
        <f t="shared" ca="1" si="14"/>
        <v>13307954740.334091</v>
      </c>
      <c r="AL72" s="90">
        <f t="shared" ca="1" si="14"/>
        <v>13566761726.61545</v>
      </c>
      <c r="AM72" s="90">
        <f t="shared" ca="1" si="11"/>
        <v>13825568712.896807</v>
      </c>
      <c r="AN72" s="90">
        <f t="shared" ca="1" si="11"/>
        <v>14084375699.178164</v>
      </c>
      <c r="AO72" s="90">
        <f t="shared" ca="1" si="11"/>
        <v>14343182685.45952</v>
      </c>
      <c r="AP72" s="208">
        <f ca="1">V72*'Process Emissions Multipliers'!$E$36</f>
        <v>14601989671.740877</v>
      </c>
    </row>
    <row r="73" spans="1:42">
      <c r="A73" s="74">
        <v>21</v>
      </c>
      <c r="B73" s="208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08">
        <f ca="1">IF('Chemicals 2020'!$A81="CP",INDIRECT("'Chemicals 2020'!"&amp;'Country Selector'!$B$3&amp;ROW($A81))*10^12,0)*'Process Emissions Multipliers'!$B$36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08">
        <f ca="1">IF('Chemicals 2030'!$A81="CP",INDIRECT("'Chemicals 2030'!"&amp;'Country Selector'!$B$3&amp;ROW($A81))*10^12,0)*'Process Emissions Multipliers'!$D$36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08">
        <f ca="1">V73*'Process Emissions Multipliers'!$E$36</f>
        <v>0</v>
      </c>
    </row>
    <row r="74" spans="1:42">
      <c r="A74" s="74">
        <v>22</v>
      </c>
      <c r="B74" s="208">
        <f ca="1">IF('Chemicals 2010'!$A82="CP",INDIRECT("'Chemicals 2010'!"&amp;'Country Selector'!$B$3&amp;ROW($A82))*10^12,0)</f>
        <v>18872521748.137138</v>
      </c>
      <c r="C74" s="90">
        <f t="shared" ca="1" si="15"/>
        <v>17824648332.377258</v>
      </c>
      <c r="D74" s="90">
        <f t="shared" ca="1" si="12"/>
        <v>16776774916.617376</v>
      </c>
      <c r="E74" s="90">
        <f t="shared" ca="1" si="12"/>
        <v>15728901500.857494</v>
      </c>
      <c r="F74" s="90">
        <f t="shared" ca="1" si="12"/>
        <v>14681028085.097614</v>
      </c>
      <c r="G74" s="90">
        <f t="shared" ca="1" si="12"/>
        <v>13633154669.337734</v>
      </c>
      <c r="H74" s="90">
        <f t="shared" ca="1" si="12"/>
        <v>12585281253.577852</v>
      </c>
      <c r="I74" s="90">
        <f t="shared" ca="1" si="12"/>
        <v>11537407837.81797</v>
      </c>
      <c r="J74" s="90">
        <f t="shared" ca="1" si="12"/>
        <v>10489534422.05809</v>
      </c>
      <c r="K74" s="90">
        <f t="shared" ca="1" si="12"/>
        <v>9441661006.2982082</v>
      </c>
      <c r="L74" s="208">
        <f ca="1">IF('Chemicals 2020'!$A82="CP",INDIRECT("'Chemicals 2020'!"&amp;'Country Selector'!$B$3&amp;ROW($A82))*10^12,0)*'Process Emissions Multipliers'!$B$36</f>
        <v>8393787590.5383291</v>
      </c>
      <c r="M74" s="90">
        <f t="shared" ca="1" si="16"/>
        <v>8268789037.9268208</v>
      </c>
      <c r="N74" s="90">
        <f t="shared" ca="1" si="13"/>
        <v>8143790485.3153152</v>
      </c>
      <c r="O74" s="90">
        <f t="shared" ca="1" si="13"/>
        <v>8018791932.7038078</v>
      </c>
      <c r="P74" s="90">
        <f t="shared" ca="1" si="13"/>
        <v>7893793380.0923004</v>
      </c>
      <c r="Q74" s="90">
        <f t="shared" ca="1" si="13"/>
        <v>7768794827.4807949</v>
      </c>
      <c r="R74" s="90">
        <f t="shared" ca="1" si="13"/>
        <v>7643796274.8692875</v>
      </c>
      <c r="S74" s="90">
        <f t="shared" ca="1" si="13"/>
        <v>7518797722.2577801</v>
      </c>
      <c r="T74" s="90">
        <f t="shared" ca="1" si="13"/>
        <v>7393799169.6462736</v>
      </c>
      <c r="U74" s="90">
        <f t="shared" ca="1" si="13"/>
        <v>7268800617.0347672</v>
      </c>
      <c r="V74" s="208">
        <f ca="1">IF('Chemicals 2030'!$A82="CP",INDIRECT("'Chemicals 2030'!"&amp;'Country Selector'!$B$3&amp;ROW($A82))*10^12,0)*'Process Emissions Multipliers'!$D$36</f>
        <v>7143802064.4232597</v>
      </c>
      <c r="W74" s="90">
        <f t="shared" ca="1" si="14"/>
        <v>7339950517.1838732</v>
      </c>
      <c r="X74" s="90">
        <f t="shared" ca="1" si="14"/>
        <v>7536098969.9444866</v>
      </c>
      <c r="Y74" s="90">
        <f t="shared" ca="1" si="14"/>
        <v>7732247422.705101</v>
      </c>
      <c r="Z74" s="90">
        <f t="shared" ca="1" si="14"/>
        <v>7928395875.4657135</v>
      </c>
      <c r="AA74" s="90">
        <f t="shared" ca="1" si="14"/>
        <v>8124544328.2263279</v>
      </c>
      <c r="AB74" s="90">
        <f t="shared" ca="1" si="14"/>
        <v>8320692780.9869404</v>
      </c>
      <c r="AC74" s="90">
        <f t="shared" ca="1" si="14"/>
        <v>8516841233.7475548</v>
      </c>
      <c r="AD74" s="90">
        <f t="shared" ca="1" si="14"/>
        <v>8712989686.5081673</v>
      </c>
      <c r="AE74" s="90">
        <f t="shared" ca="1" si="14"/>
        <v>8909138139.2687817</v>
      </c>
      <c r="AF74" s="90">
        <f t="shared" ca="1" si="14"/>
        <v>9105286592.0293961</v>
      </c>
      <c r="AG74" s="90">
        <f t="shared" ca="1" si="14"/>
        <v>9301435044.7900085</v>
      </c>
      <c r="AH74" s="90">
        <f t="shared" ca="1" si="14"/>
        <v>9497583497.5506229</v>
      </c>
      <c r="AI74" s="90">
        <f t="shared" ca="1" si="14"/>
        <v>9693731950.3112354</v>
      </c>
      <c r="AJ74" s="90">
        <f t="shared" ca="1" si="14"/>
        <v>9889880403.0718498</v>
      </c>
      <c r="AK74" s="90">
        <f t="shared" ca="1" si="14"/>
        <v>10086028855.832464</v>
      </c>
      <c r="AL74" s="90">
        <f t="shared" ca="1" si="14"/>
        <v>10282177308.593075</v>
      </c>
      <c r="AM74" s="90">
        <f t="shared" ca="1" si="11"/>
        <v>10478325761.353689</v>
      </c>
      <c r="AN74" s="90">
        <f t="shared" ca="1" si="11"/>
        <v>10674474214.114304</v>
      </c>
      <c r="AO74" s="90">
        <f t="shared" ca="1" si="11"/>
        <v>10870622666.874916</v>
      </c>
      <c r="AP74" s="208">
        <f ca="1">V74*'Process Emissions Multipliers'!$E$36</f>
        <v>11066771119.63553</v>
      </c>
    </row>
    <row r="75" spans="1:42">
      <c r="A75" s="74">
        <v>23</v>
      </c>
      <c r="B75" s="208">
        <f ca="1">IF('Chemicals 2010'!$A83="CP",INDIRECT("'Chemicals 2010'!"&amp;'Country Selector'!$B$3&amp;ROW($A83))*10^12,0)</f>
        <v>23590652185.172199</v>
      </c>
      <c r="C75" s="90">
        <f t="shared" ca="1" si="15"/>
        <v>22280810415.472271</v>
      </c>
      <c r="D75" s="90">
        <f t="shared" ca="1" si="12"/>
        <v>20970968645.772343</v>
      </c>
      <c r="E75" s="90">
        <f t="shared" ca="1" si="12"/>
        <v>19661126876.072411</v>
      </c>
      <c r="F75" s="90">
        <f t="shared" ca="1" si="12"/>
        <v>18351285106.372486</v>
      </c>
      <c r="G75" s="90">
        <f t="shared" ca="1" si="12"/>
        <v>17041443336.672554</v>
      </c>
      <c r="H75" s="90">
        <f t="shared" ca="1" si="12"/>
        <v>15731601566.972626</v>
      </c>
      <c r="I75" s="90">
        <f t="shared" ca="1" si="12"/>
        <v>14421759797.272697</v>
      </c>
      <c r="J75" s="90">
        <f t="shared" ca="1" si="12"/>
        <v>13111918027.572769</v>
      </c>
      <c r="K75" s="90">
        <f t="shared" ca="1" si="12"/>
        <v>11802076257.872839</v>
      </c>
      <c r="L75" s="208">
        <f ca="1">IF('Chemicals 2020'!$A83="CP",INDIRECT("'Chemicals 2020'!"&amp;'Country Selector'!$B$3&amp;ROW($A83))*10^12,0)*'Process Emissions Multipliers'!$B$36</f>
        <v>10492234488.172911</v>
      </c>
      <c r="M75" s="90">
        <f t="shared" ca="1" si="16"/>
        <v>10335986297.408527</v>
      </c>
      <c r="N75" s="90">
        <f t="shared" ca="1" si="13"/>
        <v>10179738106.644142</v>
      </c>
      <c r="O75" s="90">
        <f t="shared" ca="1" si="13"/>
        <v>10023489915.879759</v>
      </c>
      <c r="P75" s="90">
        <f t="shared" ca="1" si="13"/>
        <v>9867241725.1153755</v>
      </c>
      <c r="Q75" s="90">
        <f t="shared" ca="1" si="13"/>
        <v>9710993534.3509922</v>
      </c>
      <c r="R75" s="90">
        <f t="shared" ca="1" si="13"/>
        <v>9554745343.5866089</v>
      </c>
      <c r="S75" s="90">
        <f t="shared" ca="1" si="13"/>
        <v>9398497152.8222237</v>
      </c>
      <c r="T75" s="90">
        <f t="shared" ca="1" si="13"/>
        <v>9242248962.0578403</v>
      </c>
      <c r="U75" s="90">
        <f t="shared" ca="1" si="13"/>
        <v>9086000771.293457</v>
      </c>
      <c r="V75" s="208">
        <f ca="1">IF('Chemicals 2030'!$A83="CP",INDIRECT("'Chemicals 2030'!"&amp;'Country Selector'!$B$3&amp;ROW($A83))*10^12,0)*'Process Emissions Multipliers'!$D$36</f>
        <v>8929752580.5290737</v>
      </c>
      <c r="W75" s="90">
        <f t="shared" ca="1" si="14"/>
        <v>9174938146.4798393</v>
      </c>
      <c r="X75" s="90">
        <f t="shared" ca="1" si="14"/>
        <v>9420123712.4306068</v>
      </c>
      <c r="Y75" s="90">
        <f t="shared" ca="1" si="14"/>
        <v>9665309278.3813744</v>
      </c>
      <c r="Z75" s="90">
        <f t="shared" ca="1" si="14"/>
        <v>9910494844.3321419</v>
      </c>
      <c r="AA75" s="90">
        <f t="shared" ca="1" si="14"/>
        <v>10155680410.282907</v>
      </c>
      <c r="AB75" s="90">
        <f t="shared" ca="1" si="14"/>
        <v>10400865976.233675</v>
      </c>
      <c r="AC75" s="90">
        <f t="shared" ca="1" si="14"/>
        <v>10646051542.184441</v>
      </c>
      <c r="AD75" s="90">
        <f t="shared" ca="1" si="14"/>
        <v>10891237108.135208</v>
      </c>
      <c r="AE75" s="90">
        <f t="shared" ca="1" si="14"/>
        <v>11136422674.085976</v>
      </c>
      <c r="AF75" s="90">
        <f t="shared" ca="1" si="14"/>
        <v>11381608240.036741</v>
      </c>
      <c r="AG75" s="90">
        <f t="shared" ca="1" si="14"/>
        <v>11626793805.987509</v>
      </c>
      <c r="AH75" s="90">
        <f t="shared" ca="1" si="14"/>
        <v>11871979371.938276</v>
      </c>
      <c r="AI75" s="90">
        <f t="shared" ca="1" si="14"/>
        <v>12117164937.889042</v>
      </c>
      <c r="AJ75" s="90">
        <f t="shared" ca="1" si="14"/>
        <v>12362350503.839809</v>
      </c>
      <c r="AK75" s="90">
        <f t="shared" ca="1" si="14"/>
        <v>12607536069.790577</v>
      </c>
      <c r="AL75" s="90">
        <f t="shared" ca="1" si="14"/>
        <v>12852721635.741343</v>
      </c>
      <c r="AM75" s="90">
        <f t="shared" ca="1" si="11"/>
        <v>13097907201.69211</v>
      </c>
      <c r="AN75" s="90">
        <f t="shared" ca="1" si="11"/>
        <v>13343092767.642878</v>
      </c>
      <c r="AO75" s="90">
        <f t="shared" ca="1" si="11"/>
        <v>13588278333.593643</v>
      </c>
      <c r="AP75" s="208">
        <f ca="1">V75*'Process Emissions Multipliers'!$E$36</f>
        <v>13833463899.544411</v>
      </c>
    </row>
    <row r="76" spans="1:42">
      <c r="A76" s="74">
        <v>24</v>
      </c>
      <c r="B76" s="208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08">
        <f ca="1">IF('Chemicals 2020'!$A84="CP",INDIRECT("'Chemicals 2020'!"&amp;'Country Selector'!$B$3&amp;ROW($A84))*10^12,0)*'Process Emissions Multipliers'!$B$36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208">
        <f ca="1">IF('Chemicals 2030'!$A84="CP",INDIRECT("'Chemicals 2030'!"&amp;'Country Selector'!$B$3&amp;ROW($A84))*10^12,0)*'Process Emissions Multipliers'!$D$36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08">
        <f ca="1">V76*'Process Emissions Multipliers'!$E$36</f>
        <v>0</v>
      </c>
    </row>
    <row r="77" spans="1:42">
      <c r="A77" s="74">
        <v>25</v>
      </c>
      <c r="B77" s="208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08">
        <f ca="1">IF('Chemicals 2020'!$A85="CP",INDIRECT("'Chemicals 2020'!"&amp;'Country Selector'!$B$3&amp;ROW($A85))*10^12,0)*'Process Emissions Multipliers'!$B$36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08">
        <f ca="1">IF('Chemicals 2030'!$A85="CP",INDIRECT("'Chemicals 2030'!"&amp;'Country Selector'!$B$3&amp;ROW($A85))*10^12,0)*'Process Emissions Multipliers'!$D$36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08">
        <f ca="1">V77*'Process Emissions Multipliers'!$E$36</f>
        <v>0</v>
      </c>
    </row>
    <row r="78" spans="1:42">
      <c r="A78" s="74">
        <v>26</v>
      </c>
      <c r="B78" s="208">
        <f ca="1">IF('Chemicals 2010'!$A86="CP",INDIRECT("'Chemicals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08">
        <f ca="1">IF('Chemicals 2020'!$A86="CP",INDIRECT("'Chemicals 2020'!"&amp;'Country Selector'!$B$3&amp;ROW($A86))*10^12,0)*'Process Emissions Multipliers'!$B$36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08">
        <f ca="1">IF('Chemicals 2030'!$A86="CP",INDIRECT("'Chemicals 2030'!"&amp;'Country Selector'!$B$3&amp;ROW($A86))*10^12,0)*'Process Emissions Multipliers'!$D$36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08">
        <f ca="1">V78*'Process Emissions Multipliers'!$E$36</f>
        <v>0</v>
      </c>
    </row>
    <row r="79" spans="1:42">
      <c r="A79" s="74">
        <v>27</v>
      </c>
      <c r="B79" s="208">
        <f ca="1">IF('Chemicals 2010'!$A87="CP",INDIRECT("'Chemicals 2010'!"&amp;'Country Selector'!$B$3&amp;ROW($A87))*10^12,0)</f>
        <v>0</v>
      </c>
      <c r="C79" s="90">
        <f t="shared" ca="1" si="15"/>
        <v>32451229901.424408</v>
      </c>
      <c r="D79" s="90">
        <f t="shared" ca="1" si="12"/>
        <v>64902459802.848816</v>
      </c>
      <c r="E79" s="90">
        <f t="shared" ca="1" si="12"/>
        <v>97353689704.273224</v>
      </c>
      <c r="F79" s="90">
        <f t="shared" ca="1" si="12"/>
        <v>129804919605.69763</v>
      </c>
      <c r="G79" s="90">
        <f t="shared" ca="1" si="12"/>
        <v>162256149507.12204</v>
      </c>
      <c r="H79" s="90">
        <f t="shared" ca="1" si="12"/>
        <v>194707379408.54645</v>
      </c>
      <c r="I79" s="90">
        <f t="shared" ca="1" si="12"/>
        <v>227158609309.97086</v>
      </c>
      <c r="J79" s="90">
        <f t="shared" ca="1" si="12"/>
        <v>259609839211.39526</v>
      </c>
      <c r="K79" s="90">
        <f t="shared" ca="1" si="12"/>
        <v>292061069112.8197</v>
      </c>
      <c r="L79" s="208">
        <f ca="1">IF('Chemicals 2020'!$A87="CP",INDIRECT("'Chemicals 2020'!"&amp;'Country Selector'!$B$3&amp;ROW($A87))*10^12,0)*'Process Emissions Multipliers'!$B$36</f>
        <v>324512299014.24408</v>
      </c>
      <c r="M79" s="90">
        <f t="shared" ca="1" si="16"/>
        <v>323733335317.79871</v>
      </c>
      <c r="N79" s="90">
        <f t="shared" ca="1" si="13"/>
        <v>322954371621.35327</v>
      </c>
      <c r="O79" s="90">
        <f t="shared" ca="1" si="13"/>
        <v>322175407924.90784</v>
      </c>
      <c r="P79" s="90">
        <f t="shared" ca="1" si="13"/>
        <v>321396444228.4624</v>
      </c>
      <c r="Q79" s="90">
        <f t="shared" ca="1" si="13"/>
        <v>320617480532.01697</v>
      </c>
      <c r="R79" s="90">
        <f t="shared" ca="1" si="13"/>
        <v>319838516835.57159</v>
      </c>
      <c r="S79" s="90">
        <f t="shared" ca="1" si="13"/>
        <v>319059553139.12616</v>
      </c>
      <c r="T79" s="90">
        <f t="shared" ca="1" si="13"/>
        <v>318280589442.68079</v>
      </c>
      <c r="U79" s="90">
        <f t="shared" ca="1" si="13"/>
        <v>317501625746.23535</v>
      </c>
      <c r="V79" s="208">
        <f ca="1">IF('Chemicals 2030'!$A87="CP",INDIRECT("'Chemicals 2030'!"&amp;'Country Selector'!$B$3&amp;ROW($A87))*10^12,0)*'Process Emissions Multipliers'!$D$36</f>
        <v>316722662049.78992</v>
      </c>
      <c r="W79" s="90">
        <f t="shared" ref="W79:AL94" ca="1" si="18">$V79*($AP$1-W$1)/($AP$1-$V$1)+$AP79*(W$1-$V$1)/($AP$1-$V$1)</f>
        <v>325418964040.66882</v>
      </c>
      <c r="X79" s="90">
        <f t="shared" ca="1" si="18"/>
        <v>334115266031.54773</v>
      </c>
      <c r="Y79" s="90">
        <f t="shared" ca="1" si="18"/>
        <v>342811568022.4267</v>
      </c>
      <c r="Z79" s="90">
        <f t="shared" ca="1" si="18"/>
        <v>351507870013.3056</v>
      </c>
      <c r="AA79" s="90">
        <f t="shared" ca="1" si="18"/>
        <v>360204172004.18451</v>
      </c>
      <c r="AB79" s="90">
        <f t="shared" ca="1" si="18"/>
        <v>368900473995.06348</v>
      </c>
      <c r="AC79" s="90">
        <f t="shared" ca="1" si="18"/>
        <v>377596775985.94238</v>
      </c>
      <c r="AD79" s="90">
        <f t="shared" ca="1" si="18"/>
        <v>386293077976.82129</v>
      </c>
      <c r="AE79" s="90">
        <f t="shared" ca="1" si="18"/>
        <v>394989379967.7002</v>
      </c>
      <c r="AF79" s="90">
        <f t="shared" ca="1" si="18"/>
        <v>403685681958.5791</v>
      </c>
      <c r="AG79" s="90">
        <f t="shared" ca="1" si="18"/>
        <v>412381983949.45813</v>
      </c>
      <c r="AH79" s="90">
        <f t="shared" ca="1" si="18"/>
        <v>421078285940.33698</v>
      </c>
      <c r="AI79" s="90">
        <f t="shared" ca="1" si="18"/>
        <v>429774587931.21588</v>
      </c>
      <c r="AJ79" s="90">
        <f t="shared" ca="1" si="18"/>
        <v>438470889922.09485</v>
      </c>
      <c r="AK79" s="90">
        <f t="shared" ca="1" si="18"/>
        <v>447167191912.97375</v>
      </c>
      <c r="AL79" s="90">
        <f t="shared" ca="1" si="18"/>
        <v>455863493903.85272</v>
      </c>
      <c r="AM79" s="90">
        <f t="shared" ca="1" si="17"/>
        <v>464559795894.73163</v>
      </c>
      <c r="AN79" s="90">
        <f t="shared" ca="1" si="17"/>
        <v>473256097885.61053</v>
      </c>
      <c r="AO79" s="90">
        <f t="shared" ca="1" si="17"/>
        <v>481952399876.4895</v>
      </c>
      <c r="AP79" s="208">
        <f ca="1">V79*'Process Emissions Multipliers'!$E$36</f>
        <v>490648701867.36841</v>
      </c>
    </row>
    <row r="80" spans="1:42">
      <c r="A80" s="74">
        <v>28</v>
      </c>
      <c r="B80" s="208">
        <f ca="1">IF('Chemicals 2010'!$A88="CP",INDIRECT("'Chemicals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08">
        <f ca="1">IF('Chemicals 2020'!$A88="CP",INDIRECT("'Chemicals 2020'!"&amp;'Country Selector'!$B$3&amp;ROW($A88))*10^12,0)*'Process Emissions Multipliers'!$B$36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208">
        <f ca="1">IF('Chemicals 2030'!$A88="CP",INDIRECT("'Chemicals 2030'!"&amp;'Country Selector'!$B$3&amp;ROW($A88))*10^12,0)*'Process Emissions Multipliers'!$D$36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08">
        <f ca="1">V80*'Process Emissions Multipliers'!$E$36</f>
        <v>0</v>
      </c>
    </row>
    <row r="81" spans="1:42">
      <c r="A81" s="74">
        <v>29</v>
      </c>
      <c r="B81" s="208">
        <f ca="1">IF('Chemicals 2010'!$A89="CP",INDIRECT("'Chemicals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08">
        <f ca="1">IF('Chemicals 2020'!$A89="CP",INDIRECT("'Chemicals 2020'!"&amp;'Country Selector'!$B$3&amp;ROW($A89))*10^12,0)*'Process Emissions Multipliers'!$B$36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 s="208">
        <f ca="1">IF('Chemicals 2030'!$A89="CP",INDIRECT("'Chemicals 2030'!"&amp;'Country Selector'!$B$3&amp;ROW($A89))*10^12,0)*'Process Emissions Multipliers'!$D$36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08">
        <f ca="1">V81*'Process Emissions Multipliers'!$E$36</f>
        <v>0</v>
      </c>
    </row>
    <row r="82" spans="1:42">
      <c r="A82" s="74">
        <v>30</v>
      </c>
      <c r="B82" s="208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08">
        <f ca="1">IF('Chemicals 2020'!$A90="CP",INDIRECT("'Chemicals 2020'!"&amp;'Country Selector'!$B$3&amp;ROW($A90))*10^12,0)*'Process Emissions Multipliers'!$B$36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08">
        <f ca="1">IF('Chemicals 2030'!$A90="CP",INDIRECT("'Chemicals 2030'!"&amp;'Country Selector'!$B$3&amp;ROW($A90))*10^12,0)*'Process Emissions Multipliers'!$D$36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08">
        <f ca="1">V82*'Process Emissions Multipliers'!$E$36</f>
        <v>0</v>
      </c>
    </row>
    <row r="83" spans="1:42">
      <c r="A83" s="74">
        <v>31</v>
      </c>
      <c r="B83" s="208">
        <f ca="1">IF('Chemicals 2010'!$A91="CP",INDIRECT("'Chemicals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08">
        <f ca="1">IF('Chemicals 2020'!$A91="CP",INDIRECT("'Chemicals 2020'!"&amp;'Country Selector'!$B$3&amp;ROW($A91))*10^12,0)*'Process Emissions Multipliers'!$B$36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08">
        <f ca="1">IF('Chemicals 2030'!$A91="CP",INDIRECT("'Chemicals 2030'!"&amp;'Country Selector'!$B$3&amp;ROW($A91))*10^12,0)*'Process Emissions Multipliers'!$D$36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08">
        <f ca="1">V83*'Process Emissions Multipliers'!$E$36</f>
        <v>0</v>
      </c>
    </row>
    <row r="84" spans="1:42">
      <c r="A84" s="74">
        <v>32</v>
      </c>
      <c r="B84" s="208">
        <f ca="1">IF('Chemicals 2010'!$A92="CP",INDIRECT("'Chemicals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208">
        <f ca="1">IF('Chemicals 2020'!$A92="CP",INDIRECT("'Chemicals 2020'!"&amp;'Country Selector'!$B$3&amp;ROW($A92))*10^12,0)*'Process Emissions Multipliers'!$B$36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208">
        <f ca="1">IF('Chemicals 2030'!$A92="CP",INDIRECT("'Chemicals 2030'!"&amp;'Country Selector'!$B$3&amp;ROW($A92))*10^12,0)*'Process Emissions Multipliers'!$D$36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08">
        <f ca="1">V84*'Process Emissions Multipliers'!$E$36</f>
        <v>0</v>
      </c>
    </row>
    <row r="85" spans="1:42">
      <c r="A85" s="74">
        <v>33</v>
      </c>
      <c r="B85" s="208">
        <f ca="1">IF('Chemicals 2010'!$A93="CP",INDIRECT("'Chemicals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08">
        <f ca="1">IF('Chemicals 2020'!$A93="CP",INDIRECT("'Chemicals 2020'!"&amp;'Country Selector'!$B$3&amp;ROW($A93))*10^12,0)*'Process Emissions Multipliers'!$B$36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208">
        <f ca="1">IF('Chemicals 2030'!$A93="CP",INDIRECT("'Chemicals 2030'!"&amp;'Country Selector'!$B$3&amp;ROW($A93))*10^12,0)*'Process Emissions Multipliers'!$D$36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08">
        <f ca="1">V85*'Process Emissions Multipliers'!$E$36</f>
        <v>0</v>
      </c>
    </row>
    <row r="86" spans="1:42">
      <c r="A86" s="74">
        <v>34</v>
      </c>
      <c r="B86" s="208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08">
        <f ca="1">IF('Chemicals 2020'!$A94="CP",INDIRECT("'Chemicals 2020'!"&amp;'Country Selector'!$B$3&amp;ROW($A94))*10^12,0)*'Process Emissions Multipliers'!$B$36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08">
        <f ca="1">IF('Chemicals 2030'!$A94="CP",INDIRECT("'Chemicals 2030'!"&amp;'Country Selector'!$B$3&amp;ROW($A94))*10^12,0)*'Process Emissions Multipliers'!$D$36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08">
        <f ca="1">V86*'Process Emissions Multipliers'!$E$36</f>
        <v>0</v>
      </c>
    </row>
    <row r="87" spans="1:42">
      <c r="A87" s="74">
        <v>35</v>
      </c>
      <c r="B87" s="208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08">
        <f ca="1">IF('Chemicals 2020'!$A95="CP",INDIRECT("'Chemicals 2020'!"&amp;'Country Selector'!$B$3&amp;ROW($A95))*10^12,0)*'Process Emissions Multipliers'!$B$36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08">
        <f ca="1">IF('Chemicals 2030'!$A95="CP",INDIRECT("'Chemicals 2030'!"&amp;'Country Selector'!$B$3&amp;ROW($A95))*10^12,0)*'Process Emissions Multipliers'!$D$36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08">
        <f ca="1">V87*'Process Emissions Multipliers'!$E$36</f>
        <v>0</v>
      </c>
    </row>
    <row r="88" spans="1:42">
      <c r="A88" s="74">
        <v>36</v>
      </c>
      <c r="B88" s="208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08">
        <f ca="1">IF('Chemicals 2020'!$A96="CP",INDIRECT("'Chemicals 2020'!"&amp;'Country Selector'!$B$3&amp;ROW($A96))*10^12,0)*'Process Emissions Multipliers'!$B$36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08">
        <f ca="1">IF('Chemicals 2030'!$A96="CP",INDIRECT("'Chemicals 2030'!"&amp;'Country Selector'!$B$3&amp;ROW($A96))*10^12,0)*'Process Emissions Multipliers'!$D$36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08">
        <f ca="1">V88*'Process Emissions Multipliers'!$E$36</f>
        <v>0</v>
      </c>
    </row>
    <row r="89" spans="1:42">
      <c r="A89" s="74">
        <v>37</v>
      </c>
      <c r="B89" s="208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08">
        <f ca="1">IF('Chemicals 2020'!$A97="CP",INDIRECT("'Chemicals 2020'!"&amp;'Country Selector'!$B$3&amp;ROW($A97))*10^12,0)*'Process Emissions Multipliers'!$B$36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08">
        <f ca="1">IF('Chemicals 2030'!$A97="CP",INDIRECT("'Chemicals 2030'!"&amp;'Country Selector'!$B$3&amp;ROW($A97))*10^12,0)*'Process Emissions Multipliers'!$D$36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08">
        <f ca="1">V89*'Process Emissions Multipliers'!$E$36</f>
        <v>0</v>
      </c>
    </row>
    <row r="90" spans="1:42">
      <c r="A90" s="74">
        <v>38</v>
      </c>
      <c r="B90" s="208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08">
        <f ca="1">IF('Chemicals 2020'!$A98="CP",INDIRECT("'Chemicals 2020'!"&amp;'Country Selector'!$B$3&amp;ROW($A98))*10^12,0)*'Process Emissions Multipliers'!$B$36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08">
        <f ca="1">IF('Chemicals 2030'!$A98="CP",INDIRECT("'Chemicals 2030'!"&amp;'Country Selector'!$B$3&amp;ROW($A98))*10^12,0)*'Process Emissions Multipliers'!$D$36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08">
        <f ca="1">V90*'Process Emissions Multipliers'!$E$36</f>
        <v>0</v>
      </c>
    </row>
    <row r="91" spans="1:42">
      <c r="A91" s="74">
        <v>39</v>
      </c>
      <c r="B91" s="208">
        <f ca="1">IF('Chemicals 2010'!$A99="CP",INDIRECT("'Chemicals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08">
        <f ca="1">IF('Chemicals 2020'!$A99="CP",INDIRECT("'Chemicals 2020'!"&amp;'Country Selector'!$B$3&amp;ROW($A99))*10^12,0)*'Process Emissions Multipliers'!$B$36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208">
        <f ca="1">IF('Chemicals 2030'!$A99="CP",INDIRECT("'Chemicals 2030'!"&amp;'Country Selector'!$B$3&amp;ROW($A99))*10^12,0)*'Process Emissions Multipliers'!$D$36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08">
        <f ca="1">V91*'Process Emissions Multipliers'!$E$36</f>
        <v>0</v>
      </c>
    </row>
    <row r="92" spans="1:42">
      <c r="A92" s="74">
        <v>40</v>
      </c>
      <c r="B92" s="208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08">
        <f ca="1">IF('Chemicals 2020'!$A100="CP",INDIRECT("'Chemicals 2020'!"&amp;'Country Selector'!$B$3&amp;ROW($A100))*10^12,0)*'Process Emissions Multipliers'!$B$36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08">
        <f ca="1">IF('Chemicals 2030'!$A100="CP",INDIRECT("'Chemicals 2030'!"&amp;'Country Selector'!$B$3&amp;ROW($A100))*10^12,0)*'Process Emissions Multipliers'!$D$36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08">
        <f ca="1">V92*'Process Emissions Multipliers'!$E$36</f>
        <v>0</v>
      </c>
    </row>
    <row r="93" spans="1:42">
      <c r="A93" s="74">
        <v>41</v>
      </c>
      <c r="B93" s="208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08">
        <f ca="1">IF('Chemicals 2020'!$A101="CP",INDIRECT("'Chemicals 2020'!"&amp;'Country Selector'!$B$3&amp;ROW($A101))*10^12,0)*'Process Emissions Multipliers'!$B$36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08">
        <f ca="1">IF('Chemicals 2030'!$A101="CP",INDIRECT("'Chemicals 2030'!"&amp;'Country Selector'!$B$3&amp;ROW($A101))*10^12,0)*'Process Emissions Multipliers'!$D$36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08">
        <f ca="1">V93*'Process Emissions Multipliers'!$E$36</f>
        <v>0</v>
      </c>
    </row>
    <row r="94" spans="1:42">
      <c r="A94" s="74">
        <v>42</v>
      </c>
      <c r="B94" s="208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08">
        <f ca="1">IF('Chemicals 2020'!$A102="CP",INDIRECT("'Chemicals 2020'!"&amp;'Country Selector'!$B$3&amp;ROW($A102))*10^12,0)*'Process Emissions Multipliers'!$B$36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08">
        <f ca="1">IF('Chemicals 2030'!$A102="CP",INDIRECT("'Chemicals 2030'!"&amp;'Country Selector'!$B$3&amp;ROW($A102))*10^12,0)*'Process Emissions Multipliers'!$D$36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08">
        <f ca="1">V94*'Process Emissions Multipliers'!$E$36</f>
        <v>0</v>
      </c>
    </row>
    <row r="95" spans="1:42">
      <c r="A95" s="74">
        <v>43</v>
      </c>
      <c r="B95" s="208">
        <f ca="1">IF('Chemicals 2010'!$A103="CP",INDIRECT("'Chemicals 2010'!"&amp;'Country Selector'!$B$3&amp;ROW($A103))*10^12,0)</f>
        <v>0</v>
      </c>
      <c r="C95" s="90">
        <f t="shared" ca="1" si="15"/>
        <v>1326587356.945364</v>
      </c>
      <c r="D95" s="90">
        <f t="shared" ca="1" si="12"/>
        <v>2653174713.890728</v>
      </c>
      <c r="E95" s="90">
        <f t="shared" ref="D95:K126" ca="1" si="20">$B95*($L$1-E$1)/($L$1-$B$1)+$L95*(E$1-$B$1)/($L$1-$B$1)</f>
        <v>3979762070.8360915</v>
      </c>
      <c r="F95" s="90">
        <f t="shared" ca="1" si="20"/>
        <v>5306349427.781456</v>
      </c>
      <c r="G95" s="90">
        <f t="shared" ca="1" si="20"/>
        <v>6632936784.72682</v>
      </c>
      <c r="H95" s="90">
        <f t="shared" ca="1" si="20"/>
        <v>7959524141.672183</v>
      </c>
      <c r="I95" s="90">
        <f t="shared" ca="1" si="20"/>
        <v>9286111498.617548</v>
      </c>
      <c r="J95" s="90">
        <f t="shared" ca="1" si="20"/>
        <v>10612698855.562912</v>
      </c>
      <c r="K95" s="90">
        <f t="shared" ca="1" si="20"/>
        <v>11939286212.508276</v>
      </c>
      <c r="L95" s="208">
        <f ca="1">IF('Chemicals 2020'!$A103="CP",INDIRECT("'Chemicals 2020'!"&amp;'Country Selector'!$B$3&amp;ROW($A103))*10^12,0)*'Process Emissions Multipliers'!$B$36</f>
        <v>13265873569.45364</v>
      </c>
      <c r="M95" s="90">
        <f t="shared" ca="1" si="16"/>
        <v>16046746225.655846</v>
      </c>
      <c r="N95" s="90">
        <f t="shared" ca="1" si="13"/>
        <v>18827618881.858055</v>
      </c>
      <c r="O95" s="90">
        <f t="shared" ref="N95:U126" ca="1" si="21">$L95*($V$1-O$1)/($V$1-$L$1)+$V95*(O$1-$L$1)/($V$1-$L$1)</f>
        <v>21608491538.060261</v>
      </c>
      <c r="P95" s="90">
        <f t="shared" ca="1" si="21"/>
        <v>24389364194.262466</v>
      </c>
      <c r="Q95" s="90">
        <f t="shared" ca="1" si="21"/>
        <v>27170236850.464676</v>
      </c>
      <c r="R95" s="90">
        <f t="shared" ca="1" si="21"/>
        <v>29951109506.666882</v>
      </c>
      <c r="S95" s="90">
        <f t="shared" ca="1" si="21"/>
        <v>32731982162.869087</v>
      </c>
      <c r="T95" s="90">
        <f t="shared" ca="1" si="21"/>
        <v>35512854819.071289</v>
      </c>
      <c r="U95" s="90">
        <f t="shared" ca="1" si="21"/>
        <v>38293727475.273506</v>
      </c>
      <c r="V95" s="208">
        <f ca="1">IF('Chemicals 2030'!$A103="CP",INDIRECT("'Chemicals 2030'!"&amp;'Country Selector'!$B$3&amp;ROW($A103))*10^12,0)*'Process Emissions Multipliers'!$D$36</f>
        <v>41074600131.475708</v>
      </c>
      <c r="W95" s="90">
        <f t="shared" ref="W95:AL110" ca="1" si="22">$V95*($AP$1-W$1)/($AP$1-$V$1)+$AP95*(W$1-$V$1)/($AP$1-$V$1)</f>
        <v>42202391633.940903</v>
      </c>
      <c r="X95" s="90">
        <f t="shared" ca="1" si="22"/>
        <v>43330183136.406097</v>
      </c>
      <c r="Y95" s="90">
        <f t="shared" ca="1" si="22"/>
        <v>44457974638.871284</v>
      </c>
      <c r="Z95" s="90">
        <f t="shared" ca="1" si="22"/>
        <v>45585766141.336472</v>
      </c>
      <c r="AA95" s="90">
        <f t="shared" ca="1" si="22"/>
        <v>46713557643.801666</v>
      </c>
      <c r="AB95" s="90">
        <f t="shared" ca="1" si="22"/>
        <v>47841349146.266861</v>
      </c>
      <c r="AC95" s="90">
        <f t="shared" ca="1" si="22"/>
        <v>48969140648.732056</v>
      </c>
      <c r="AD95" s="90">
        <f t="shared" ca="1" si="22"/>
        <v>50096932151.19725</v>
      </c>
      <c r="AE95" s="90">
        <f t="shared" ca="1" si="22"/>
        <v>51224723653.662437</v>
      </c>
      <c r="AF95" s="90">
        <f t="shared" ca="1" si="22"/>
        <v>52352515156.127632</v>
      </c>
      <c r="AG95" s="90">
        <f t="shared" ca="1" si="22"/>
        <v>53480306658.592827</v>
      </c>
      <c r="AH95" s="90">
        <f t="shared" ca="1" si="22"/>
        <v>54608098161.058014</v>
      </c>
      <c r="AI95" s="90">
        <f t="shared" ca="1" si="22"/>
        <v>55735889663.523209</v>
      </c>
      <c r="AJ95" s="90">
        <f t="shared" ca="1" si="22"/>
        <v>56863681165.988403</v>
      </c>
      <c r="AK95" s="90">
        <f t="shared" ca="1" si="22"/>
        <v>57991472668.453598</v>
      </c>
      <c r="AL95" s="90">
        <f t="shared" ca="1" si="22"/>
        <v>59119264170.918785</v>
      </c>
      <c r="AM95" s="90">
        <f t="shared" ca="1" si="19"/>
        <v>60247055673.38398</v>
      </c>
      <c r="AN95" s="90">
        <f t="shared" ca="1" si="19"/>
        <v>61374847175.849167</v>
      </c>
      <c r="AO95" s="90">
        <f t="shared" ca="1" si="19"/>
        <v>62502638678.314362</v>
      </c>
      <c r="AP95" s="208">
        <f ca="1">V95*'Process Emissions Multipliers'!$E$36</f>
        <v>63630430180.779556</v>
      </c>
    </row>
    <row r="96" spans="1:42">
      <c r="A96" s="74">
        <v>44</v>
      </c>
      <c r="B96" s="208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08">
        <f ca="1">IF('Chemicals 2020'!$A104="CP",INDIRECT("'Chemicals 2020'!"&amp;'Country Selector'!$B$3&amp;ROW($A104))*10^12,0)*'Process Emissions Multipliers'!$B$36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08">
        <f ca="1">IF('Chemicals 2030'!$A104="CP",INDIRECT("'Chemicals 2030'!"&amp;'Country Selector'!$B$3&amp;ROW($A104))*10^12,0)*'Process Emissions Multipliers'!$D$36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08">
        <f ca="1">V96*'Process Emissions Multipliers'!$E$36</f>
        <v>0</v>
      </c>
    </row>
    <row r="97" spans="1:42">
      <c r="A97" s="74">
        <v>45</v>
      </c>
      <c r="B97" s="208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08">
        <f ca="1">IF('Chemicals 2020'!$A105="CP",INDIRECT("'Chemicals 2020'!"&amp;'Country Selector'!$B$3&amp;ROW($A105))*10^12,0)*'Process Emissions Multipliers'!$B$36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08">
        <f ca="1">IF('Chemicals 2030'!$A105="CP",INDIRECT("'Chemicals 2030'!"&amp;'Country Selector'!$B$3&amp;ROW($A105))*10^12,0)*'Process Emissions Multipliers'!$D$36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08">
        <f ca="1">V97*'Process Emissions Multipliers'!$E$36</f>
        <v>0</v>
      </c>
    </row>
    <row r="98" spans="1:42">
      <c r="A98" s="74">
        <v>46</v>
      </c>
      <c r="B98" s="208">
        <f ca="1">IF('Chemicals 2010'!$A106="CP",INDIRECT("'Chemicals 2010'!"&amp;'Country Selector'!$B$3&amp;ROW($A106))*10^12,0)</f>
        <v>0</v>
      </c>
      <c r="C98" s="90">
        <f t="shared" ca="1" si="15"/>
        <v>3586322729.2553911</v>
      </c>
      <c r="D98" s="90">
        <f t="shared" ca="1" si="20"/>
        <v>7172645458.5107822</v>
      </c>
      <c r="E98" s="90">
        <f t="shared" ca="1" si="20"/>
        <v>10758968187.766172</v>
      </c>
      <c r="F98" s="90">
        <f t="shared" ca="1" si="20"/>
        <v>14345290917.021564</v>
      </c>
      <c r="G98" s="90">
        <f t="shared" ca="1" si="20"/>
        <v>17931613646.276955</v>
      </c>
      <c r="H98" s="90">
        <f t="shared" ca="1" si="20"/>
        <v>21517936375.532345</v>
      </c>
      <c r="I98" s="90">
        <f t="shared" ca="1" si="20"/>
        <v>25104259104.787739</v>
      </c>
      <c r="J98" s="90">
        <f t="shared" ca="1" si="20"/>
        <v>28690581834.043129</v>
      </c>
      <c r="K98" s="90">
        <f t="shared" ca="1" si="20"/>
        <v>32276904563.298515</v>
      </c>
      <c r="L98" s="208">
        <f ca="1">IF('Chemicals 2020'!$A106="CP",INDIRECT("'Chemicals 2020'!"&amp;'Country Selector'!$B$3&amp;ROW($A106))*10^12,0)*'Process Emissions Multipliers'!$B$36</f>
        <v>35863227292.553909</v>
      </c>
      <c r="M98" s="90">
        <f t="shared" ca="1" si="16"/>
        <v>41588841435.10289</v>
      </c>
      <c r="N98" s="90">
        <f t="shared" ca="1" si="21"/>
        <v>47314455577.651871</v>
      </c>
      <c r="O98" s="90">
        <f t="shared" ca="1" si="21"/>
        <v>53040069720.200851</v>
      </c>
      <c r="P98" s="90">
        <f t="shared" ca="1" si="21"/>
        <v>58765683862.749832</v>
      </c>
      <c r="Q98" s="90">
        <f t="shared" ca="1" si="21"/>
        <v>64491298005.298813</v>
      </c>
      <c r="R98" s="90">
        <f t="shared" ca="1" si="21"/>
        <v>70216912147.847794</v>
      </c>
      <c r="S98" s="90">
        <f t="shared" ca="1" si="21"/>
        <v>75942526290.396774</v>
      </c>
      <c r="T98" s="90">
        <f t="shared" ca="1" si="21"/>
        <v>81668140432.945755</v>
      </c>
      <c r="U98" s="90">
        <f t="shared" ca="1" si="21"/>
        <v>87393754575.494736</v>
      </c>
      <c r="V98" s="208">
        <f ca="1">IF('Chemicals 2030'!$A106="CP",INDIRECT("'Chemicals 2030'!"&amp;'Country Selector'!$B$3&amp;ROW($A106))*10^12,0)*'Process Emissions Multipliers'!$D$36</f>
        <v>93119368718.043716</v>
      </c>
      <c r="W98" s="90">
        <f t="shared" ca="1" si="22"/>
        <v>95676161295.913651</v>
      </c>
      <c r="X98" s="90">
        <f t="shared" ca="1" si="22"/>
        <v>98232953873.7836</v>
      </c>
      <c r="Y98" s="90">
        <f t="shared" ca="1" si="22"/>
        <v>100789746451.65353</v>
      </c>
      <c r="Z98" s="90">
        <f t="shared" ca="1" si="22"/>
        <v>103346539029.52347</v>
      </c>
      <c r="AA98" s="90">
        <f t="shared" ca="1" si="22"/>
        <v>105903331607.39343</v>
      </c>
      <c r="AB98" s="90">
        <f t="shared" ca="1" si="22"/>
        <v>108460124185.26337</v>
      </c>
      <c r="AC98" s="90">
        <f t="shared" ca="1" si="22"/>
        <v>111016916763.1333</v>
      </c>
      <c r="AD98" s="90">
        <f t="shared" ca="1" si="22"/>
        <v>113573709341.00325</v>
      </c>
      <c r="AE98" s="90">
        <f t="shared" ca="1" si="22"/>
        <v>116130501918.87318</v>
      </c>
      <c r="AF98" s="90">
        <f t="shared" ca="1" si="22"/>
        <v>118687294496.74313</v>
      </c>
      <c r="AG98" s="90">
        <f t="shared" ca="1" si="22"/>
        <v>121244087074.61307</v>
      </c>
      <c r="AH98" s="90">
        <f t="shared" ca="1" si="22"/>
        <v>123800879652.48302</v>
      </c>
      <c r="AI98" s="90">
        <f t="shared" ca="1" si="22"/>
        <v>126357672230.35294</v>
      </c>
      <c r="AJ98" s="90">
        <f t="shared" ca="1" si="22"/>
        <v>128914464808.2229</v>
      </c>
      <c r="AK98" s="90">
        <f t="shared" ca="1" si="22"/>
        <v>131471257386.09282</v>
      </c>
      <c r="AL98" s="90">
        <f t="shared" ca="1" si="22"/>
        <v>134028049963.96277</v>
      </c>
      <c r="AM98" s="90">
        <f t="shared" ca="1" si="19"/>
        <v>136584842541.8327</v>
      </c>
      <c r="AN98" s="90">
        <f t="shared" ca="1" si="19"/>
        <v>139141635119.70267</v>
      </c>
      <c r="AO98" s="90">
        <f t="shared" ca="1" si="19"/>
        <v>141698427697.5726</v>
      </c>
      <c r="AP98" s="208">
        <f ca="1">V98*'Process Emissions Multipliers'!$E$36</f>
        <v>144255220275.44254</v>
      </c>
    </row>
    <row r="99" spans="1:42">
      <c r="A99" s="74">
        <v>47</v>
      </c>
      <c r="B99" s="208">
        <f ca="1">IF('Chemicals 2010'!$A107="CP",INDIRECT("'Chemicals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208">
        <f ca="1">IF('Chemicals 2020'!$A107="CP",INDIRECT("'Chemicals 2020'!"&amp;'Country Selector'!$B$3&amp;ROW($A107))*10^12,0)*'Process Emissions Multipliers'!$B$36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208">
        <f ca="1">IF('Chemicals 2030'!$A107="CP",INDIRECT("'Chemicals 2030'!"&amp;'Country Selector'!$B$3&amp;ROW($A107))*10^12,0)*'Process Emissions Multipliers'!$D$36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08">
        <f ca="1">V99*'Process Emissions Multipliers'!$E$36</f>
        <v>0</v>
      </c>
    </row>
    <row r="100" spans="1:42">
      <c r="A100" s="74">
        <v>48</v>
      </c>
      <c r="B100" s="208">
        <f ca="1">IF('Chemicals 2010'!$A108="CP",INDIRECT("'Chemicals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08">
        <f ca="1">IF('Chemicals 2020'!$A108="CP",INDIRECT("'Chemicals 2020'!"&amp;'Country Selector'!$B$3&amp;ROW($A108))*10^12,0)*'Process Emissions Multipliers'!$B$36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08">
        <f ca="1">IF('Chemicals 2030'!$A108="CP",INDIRECT("'Chemicals 2030'!"&amp;'Country Selector'!$B$3&amp;ROW($A108))*10^12,0)*'Process Emissions Multipliers'!$D$36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08">
        <f ca="1">V100*'Process Emissions Multipliers'!$E$36</f>
        <v>0</v>
      </c>
    </row>
    <row r="101" spans="1:42">
      <c r="A101" s="74">
        <v>49</v>
      </c>
      <c r="B101" s="208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08">
        <f ca="1">IF('Chemicals 2020'!$A109="CP",INDIRECT("'Chemicals 2020'!"&amp;'Country Selector'!$B$3&amp;ROW($A109))*10^12,0)*'Process Emissions Multipliers'!$B$36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08">
        <f ca="1">IF('Chemicals 2030'!$A109="CP",INDIRECT("'Chemicals 2030'!"&amp;'Country Selector'!$B$3&amp;ROW($A109))*10^12,0)*'Process Emissions Multipliers'!$D$36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08">
        <f ca="1">V101*'Process Emissions Multipliers'!$E$36</f>
        <v>0</v>
      </c>
    </row>
    <row r="102" spans="1:42">
      <c r="A102" s="74">
        <v>50</v>
      </c>
      <c r="B102" s="208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08">
        <f ca="1">IF('Chemicals 2020'!$A110="CP",INDIRECT("'Chemicals 2020'!"&amp;'Country Selector'!$B$3&amp;ROW($A110))*10^12,0)*'Process Emissions Multipliers'!$B$36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08">
        <f ca="1">IF('Chemicals 2030'!$A110="CP",INDIRECT("'Chemicals 2030'!"&amp;'Country Selector'!$B$3&amp;ROW($A110))*10^12,0)*'Process Emissions Multipliers'!$D$36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08">
        <f ca="1">V102*'Process Emissions Multipliers'!$E$36</f>
        <v>0</v>
      </c>
    </row>
    <row r="103" spans="1:42">
      <c r="A103" s="74">
        <v>51</v>
      </c>
      <c r="B103" s="208">
        <f ca="1">IF('Chemicals 2010'!$A111="CP",INDIRECT("'Chemicals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08">
        <f ca="1">IF('Chemicals 2020'!$A111="CP",INDIRECT("'Chemicals 2020'!"&amp;'Country Selector'!$B$3&amp;ROW($A111))*10^12,0)*'Process Emissions Multipliers'!$B$36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208">
        <f ca="1">IF('Chemicals 2030'!$A111="CP",INDIRECT("'Chemicals 2030'!"&amp;'Country Selector'!$B$3&amp;ROW($A111))*10^12,0)*'Process Emissions Multipliers'!$D$36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08">
        <f ca="1">V103*'Process Emissions Multipliers'!$E$36</f>
        <v>0</v>
      </c>
    </row>
    <row r="104" spans="1:42">
      <c r="A104" s="74">
        <v>52</v>
      </c>
      <c r="B104" s="208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08">
        <f ca="1">IF('Chemicals 2020'!$A112="CP",INDIRECT("'Chemicals 2020'!"&amp;'Country Selector'!$B$3&amp;ROW($A112))*10^12,0)*'Process Emissions Multipliers'!$B$36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08">
        <f ca="1">IF('Chemicals 2030'!$A112="CP",INDIRECT("'Chemicals 2030'!"&amp;'Country Selector'!$B$3&amp;ROW($A112))*10^12,0)*'Process Emissions Multipliers'!$D$36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08">
        <f ca="1">V104*'Process Emissions Multipliers'!$E$36</f>
        <v>0</v>
      </c>
    </row>
    <row r="105" spans="1:42">
      <c r="A105" s="74">
        <v>53</v>
      </c>
      <c r="B105" s="208">
        <f ca="1">IF('Chemicals 2010'!$A113="CP",INDIRECT("'Chemicals 2010'!"&amp;'Country Selector'!$B$3&amp;ROW($A113))*10^12,0)</f>
        <v>0</v>
      </c>
      <c r="C105" s="90">
        <f t="shared" ca="1" si="15"/>
        <v>664111883.81509387</v>
      </c>
      <c r="D105" s="90">
        <f t="shared" ca="1" si="20"/>
        <v>1328223767.6301877</v>
      </c>
      <c r="E105" s="90">
        <f t="shared" ca="1" si="20"/>
        <v>1992335651.4452815</v>
      </c>
      <c r="F105" s="90">
        <f t="shared" ca="1" si="20"/>
        <v>2656447535.2603755</v>
      </c>
      <c r="G105" s="90">
        <f t="shared" ca="1" si="20"/>
        <v>3320559419.0754695</v>
      </c>
      <c r="H105" s="90">
        <f t="shared" ca="1" si="20"/>
        <v>3984671302.890563</v>
      </c>
      <c r="I105" s="90">
        <f t="shared" ca="1" si="20"/>
        <v>4648783186.705657</v>
      </c>
      <c r="J105" s="90">
        <f t="shared" ca="1" si="20"/>
        <v>5312895070.520751</v>
      </c>
      <c r="K105" s="90">
        <f t="shared" ca="1" si="20"/>
        <v>5977006954.335845</v>
      </c>
      <c r="L105" s="208">
        <f ca="1">IF('Chemicals 2020'!$A113="CP",INDIRECT("'Chemicals 2020'!"&amp;'Country Selector'!$B$3&amp;ROW($A113))*10^12,0)*'Process Emissions Multipliers'!$B$36</f>
        <v>6641118838.150939</v>
      </c>
      <c r="M105" s="90">
        <f t="shared" ca="1" si="16"/>
        <v>8605060615.3620434</v>
      </c>
      <c r="N105" s="90">
        <f t="shared" ca="1" si="21"/>
        <v>10569002392.573147</v>
      </c>
      <c r="O105" s="90">
        <f t="shared" ca="1" si="21"/>
        <v>12532944169.784252</v>
      </c>
      <c r="P105" s="90">
        <f t="shared" ca="1" si="21"/>
        <v>14496885946.995358</v>
      </c>
      <c r="Q105" s="90">
        <f t="shared" ca="1" si="21"/>
        <v>16460827724.206463</v>
      </c>
      <c r="R105" s="90">
        <f t="shared" ca="1" si="21"/>
        <v>18424769501.417564</v>
      </c>
      <c r="S105" s="90">
        <f t="shared" ca="1" si="21"/>
        <v>20388711278.62867</v>
      </c>
      <c r="T105" s="90">
        <f t="shared" ca="1" si="21"/>
        <v>22352653055.839775</v>
      </c>
      <c r="U105" s="90">
        <f t="shared" ca="1" si="21"/>
        <v>24316594833.05088</v>
      </c>
      <c r="V105" s="208">
        <f ca="1">IF('Chemicals 2030'!$A113="CP",INDIRECT("'Chemicals 2030'!"&amp;'Country Selector'!$B$3&amp;ROW($A113))*10^12,0)*'Process Emissions Multipliers'!$D$36</f>
        <v>26280536610.261986</v>
      </c>
      <c r="W105" s="90">
        <f t="shared" ca="1" si="22"/>
        <v>27002125275.140221</v>
      </c>
      <c r="X105" s="90">
        <f t="shared" ca="1" si="22"/>
        <v>27723713940.018452</v>
      </c>
      <c r="Y105" s="90">
        <f t="shared" ca="1" si="22"/>
        <v>28445302604.896683</v>
      </c>
      <c r="Z105" s="90">
        <f t="shared" ca="1" si="22"/>
        <v>29166891269.774918</v>
      </c>
      <c r="AA105" s="90">
        <f t="shared" ca="1" si="22"/>
        <v>29888479934.653152</v>
      </c>
      <c r="AB105" s="90">
        <f t="shared" ca="1" si="22"/>
        <v>30610068599.531384</v>
      </c>
      <c r="AC105" s="90">
        <f t="shared" ca="1" si="22"/>
        <v>31331657264.409622</v>
      </c>
      <c r="AD105" s="90">
        <f t="shared" ca="1" si="22"/>
        <v>32053245929.287849</v>
      </c>
      <c r="AE105" s="90">
        <f t="shared" ca="1" si="22"/>
        <v>32774834594.166088</v>
      </c>
      <c r="AF105" s="90">
        <f t="shared" ca="1" si="22"/>
        <v>33496423259.044319</v>
      </c>
      <c r="AG105" s="90">
        <f t="shared" ca="1" si="22"/>
        <v>34218011923.922554</v>
      </c>
      <c r="AH105" s="90">
        <f t="shared" ca="1" si="22"/>
        <v>34939600588.800781</v>
      </c>
      <c r="AI105" s="90">
        <f t="shared" ca="1" si="22"/>
        <v>35661189253.679016</v>
      </c>
      <c r="AJ105" s="90">
        <f t="shared" ca="1" si="22"/>
        <v>36382777918.557251</v>
      </c>
      <c r="AK105" s="90">
        <f t="shared" ca="1" si="22"/>
        <v>37104366583.435486</v>
      </c>
      <c r="AL105" s="90">
        <f t="shared" ca="1" si="22"/>
        <v>37825955248.313721</v>
      </c>
      <c r="AM105" s="90">
        <f t="shared" ca="1" si="19"/>
        <v>38547543913.191956</v>
      </c>
      <c r="AN105" s="90">
        <f t="shared" ca="1" si="19"/>
        <v>39269132578.07019</v>
      </c>
      <c r="AO105" s="90">
        <f t="shared" ca="1" si="19"/>
        <v>39990721242.948418</v>
      </c>
      <c r="AP105" s="208">
        <f ca="1">V105*'Process Emissions Multipliers'!$E$36</f>
        <v>40712309907.826653</v>
      </c>
    </row>
    <row r="106" spans="1:42">
      <c r="A106" s="74">
        <v>54</v>
      </c>
      <c r="B106" s="208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08">
        <f ca="1">IF('Chemicals 2020'!$A114="CP",INDIRECT("'Chemicals 2020'!"&amp;'Country Selector'!$B$3&amp;ROW($A114))*10^12,0)*'Process Emissions Multipliers'!$B$36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08">
        <f ca="1">IF('Chemicals 2030'!$A114="CP",INDIRECT("'Chemicals 2030'!"&amp;'Country Selector'!$B$3&amp;ROW($A114))*10^12,0)*'Process Emissions Multipliers'!$D$36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08">
        <f ca="1">V106*'Process Emissions Multipliers'!$E$36</f>
        <v>0</v>
      </c>
    </row>
    <row r="107" spans="1:42">
      <c r="A107" s="74">
        <v>55</v>
      </c>
      <c r="B107" s="208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08">
        <f ca="1">IF('Chemicals 2020'!$A115="CP",INDIRECT("'Chemicals 2020'!"&amp;'Country Selector'!$B$3&amp;ROW($A115))*10^12,0)*'Process Emissions Multipliers'!$B$36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08">
        <f ca="1">IF('Chemicals 2030'!$A115="CP",INDIRECT("'Chemicals 2030'!"&amp;'Country Selector'!$B$3&amp;ROW($A115))*10^12,0)*'Process Emissions Multipliers'!$D$36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08">
        <f ca="1">V107*'Process Emissions Multipliers'!$E$36</f>
        <v>0</v>
      </c>
    </row>
    <row r="108" spans="1:42">
      <c r="A108" s="74">
        <v>56</v>
      </c>
      <c r="B108" s="208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08">
        <f ca="1">IF('Chemicals 2020'!$A116="CP",INDIRECT("'Chemicals 2020'!"&amp;'Country Selector'!$B$3&amp;ROW($A116))*10^12,0)*'Process Emissions Multipliers'!$B$36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08">
        <f ca="1">IF('Chemicals 2030'!$A116="CP",INDIRECT("'Chemicals 2030'!"&amp;'Country Selector'!$B$3&amp;ROW($A116))*10^12,0)*'Process Emissions Multipliers'!$D$36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08">
        <f ca="1">V108*'Process Emissions Multipliers'!$E$36</f>
        <v>0</v>
      </c>
    </row>
    <row r="109" spans="1:42">
      <c r="A109" s="74">
        <v>57</v>
      </c>
      <c r="B109" s="208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08">
        <f ca="1">IF('Chemicals 2020'!$A117="CP",INDIRECT("'Chemicals 2020'!"&amp;'Country Selector'!$B$3&amp;ROW($A117))*10^12,0)*'Process Emissions Multipliers'!$B$36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08">
        <f ca="1">IF('Chemicals 2030'!$A117="CP",INDIRECT("'Chemicals 2030'!"&amp;'Country Selector'!$B$3&amp;ROW($A117))*10^12,0)*'Process Emissions Multipliers'!$D$36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08">
        <f ca="1">V109*'Process Emissions Multipliers'!$E$36</f>
        <v>0</v>
      </c>
    </row>
    <row r="110" spans="1:42">
      <c r="A110" s="74">
        <v>58</v>
      </c>
      <c r="B110" s="208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08">
        <f ca="1">IF('Chemicals 2020'!$A118="CP",INDIRECT("'Chemicals 2020'!"&amp;'Country Selector'!$B$3&amp;ROW($A118))*10^12,0)*'Process Emissions Multipliers'!$B$36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08">
        <f ca="1">IF('Chemicals 2030'!$A118="CP",INDIRECT("'Chemicals 2030'!"&amp;'Country Selector'!$B$3&amp;ROW($A118))*10^12,0)*'Process Emissions Multipliers'!$D$36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08">
        <f ca="1">V110*'Process Emissions Multipliers'!$E$36</f>
        <v>0</v>
      </c>
    </row>
    <row r="111" spans="1:42">
      <c r="A111" s="74">
        <v>59</v>
      </c>
      <c r="B111" s="208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08">
        <f ca="1">IF('Chemicals 2020'!$A119="CP",INDIRECT("'Chemicals 2020'!"&amp;'Country Selector'!$B$3&amp;ROW($A119))*10^12,0)*'Process Emissions Multipliers'!$B$36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08">
        <f ca="1">IF('Chemicals 2030'!$A119="CP",INDIRECT("'Chemicals 2030'!"&amp;'Country Selector'!$B$3&amp;ROW($A119))*10^12,0)*'Process Emissions Multipliers'!$D$36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08">
        <f ca="1">V111*'Process Emissions Multipliers'!$E$36</f>
        <v>0</v>
      </c>
    </row>
    <row r="112" spans="1:42">
      <c r="A112" s="74">
        <v>60</v>
      </c>
      <c r="B112" s="208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08">
        <f ca="1">IF('Chemicals 2020'!$A120="CP",INDIRECT("'Chemicals 2020'!"&amp;'Country Selector'!$B$3&amp;ROW($A120))*10^12,0)*'Process Emissions Multipliers'!$B$36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08">
        <f ca="1">IF('Chemicals 2030'!$A120="CP",INDIRECT("'Chemicals 2030'!"&amp;'Country Selector'!$B$3&amp;ROW($A120))*10^12,0)*'Process Emissions Multipliers'!$D$36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08">
        <f ca="1">V112*'Process Emissions Multipliers'!$E$36</f>
        <v>0</v>
      </c>
    </row>
    <row r="113" spans="1:42">
      <c r="A113" s="74">
        <v>61</v>
      </c>
      <c r="B113" s="208">
        <f ca="1">IF('Chemicals 2010'!$A121="CP",INDIRECT("'Chemicals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08">
        <f ca="1">IF('Chemicals 2020'!$A121="CP",INDIRECT("'Chemicals 2020'!"&amp;'Country Selector'!$B$3&amp;ROW($A121))*10^12,0)*'Process Emissions Multipliers'!$B$36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208">
        <f ca="1">IF('Chemicals 2030'!$A121="CP",INDIRECT("'Chemicals 2030'!"&amp;'Country Selector'!$B$3&amp;ROW($A121))*10^12,0)*'Process Emissions Multipliers'!$D$36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08">
        <f ca="1">V113*'Process Emissions Multipliers'!$E$36</f>
        <v>0</v>
      </c>
    </row>
    <row r="114" spans="1:42">
      <c r="A114" s="74">
        <v>62</v>
      </c>
      <c r="B114" s="208">
        <f ca="1">IF('Chemicals 2010'!$A122="CP",INDIRECT("'Chemicals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08">
        <f ca="1">IF('Chemicals 2020'!$A122="CP",INDIRECT("'Chemicals 2020'!"&amp;'Country Selector'!$B$3&amp;ROW($A122))*10^12,0)*'Process Emissions Multipliers'!$B$36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08">
        <f ca="1">IF('Chemicals 2030'!$A122="CP",INDIRECT("'Chemicals 2030'!"&amp;'Country Selector'!$B$3&amp;ROW($A122))*10^12,0)*'Process Emissions Multipliers'!$D$36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08">
        <f ca="1">V114*'Process Emissions Multipliers'!$E$36</f>
        <v>0</v>
      </c>
    </row>
    <row r="115" spans="1:42">
      <c r="A115" s="74">
        <v>63</v>
      </c>
      <c r="B115" s="208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08">
        <f ca="1">IF('Chemicals 2020'!$A123="CP",INDIRECT("'Chemicals 2020'!"&amp;'Country Selector'!$B$3&amp;ROW($A123))*10^12,0)*'Process Emissions Multipliers'!$B$36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08">
        <f ca="1">IF('Chemicals 2030'!$A123="CP",INDIRECT("'Chemicals 2030'!"&amp;'Country Selector'!$B$3&amp;ROW($A123))*10^12,0)*'Process Emissions Multipliers'!$D$36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08">
        <f ca="1">V115*'Process Emissions Multipliers'!$E$36</f>
        <v>0</v>
      </c>
    </row>
    <row r="116" spans="1:42">
      <c r="A116" s="74">
        <v>64</v>
      </c>
      <c r="B116" s="208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08">
        <f ca="1">IF('Chemicals 2020'!$A124="CP",INDIRECT("'Chemicals 2020'!"&amp;'Country Selector'!$B$3&amp;ROW($A124))*10^12,0)*'Process Emissions Multipliers'!$B$36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08">
        <f ca="1">IF('Chemicals 2030'!$A124="CP",INDIRECT("'Chemicals 2030'!"&amp;'Country Selector'!$B$3&amp;ROW($A124))*10^12,0)*'Process Emissions Multipliers'!$D$36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08">
        <f ca="1">V116*'Process Emissions Multipliers'!$E$36</f>
        <v>0</v>
      </c>
    </row>
    <row r="117" spans="1:42">
      <c r="A117" s="74">
        <v>65</v>
      </c>
      <c r="B117" s="208">
        <f ca="1">IF('Chemicals 2010'!$A125="CP",INDIRECT("'Chemicals 2010'!"&amp;'Country Selector'!$B$3&amp;ROW($A125))*10^12,0)</f>
        <v>881476055.95945144</v>
      </c>
      <c r="C117" s="90">
        <f t="shared" ca="1" si="15"/>
        <v>921872902.55386949</v>
      </c>
      <c r="D117" s="90">
        <f t="shared" ca="1" si="20"/>
        <v>962269749.14828765</v>
      </c>
      <c r="E117" s="90">
        <f t="shared" ca="1" si="20"/>
        <v>1002666595.7427056</v>
      </c>
      <c r="F117" s="90">
        <f t="shared" ca="1" si="20"/>
        <v>1043063442.3371236</v>
      </c>
      <c r="G117" s="90">
        <f t="shared" ca="1" si="20"/>
        <v>1083460288.9315419</v>
      </c>
      <c r="H117" s="90">
        <f t="shared" ca="1" si="20"/>
        <v>1123857135.52596</v>
      </c>
      <c r="I117" s="90">
        <f t="shared" ca="1" si="20"/>
        <v>1164253982.1203778</v>
      </c>
      <c r="J117" s="90">
        <f t="shared" ca="1" si="20"/>
        <v>1204650828.7147961</v>
      </c>
      <c r="K117" s="90">
        <f t="shared" ca="1" si="20"/>
        <v>1245047675.3092141</v>
      </c>
      <c r="L117" s="208">
        <f ca="1">IF('Chemicals 2020'!$A125="CP",INDIRECT("'Chemicals 2020'!"&amp;'Country Selector'!$B$3&amp;ROW($A125))*10^12,0)*'Process Emissions Multipliers'!$B$36</f>
        <v>1285444521.9036322</v>
      </c>
      <c r="M117" s="90">
        <f t="shared" ca="1" si="16"/>
        <v>1443143548.2754843</v>
      </c>
      <c r="N117" s="90">
        <f t="shared" ca="1" si="21"/>
        <v>1600842574.6473365</v>
      </c>
      <c r="O117" s="90">
        <f t="shared" ca="1" si="21"/>
        <v>1758541601.0191884</v>
      </c>
      <c r="P117" s="90">
        <f t="shared" ca="1" si="21"/>
        <v>1916240627.3910408</v>
      </c>
      <c r="Q117" s="90">
        <f t="shared" ca="1" si="21"/>
        <v>2073939653.762893</v>
      </c>
      <c r="R117" s="90">
        <f t="shared" ca="1" si="21"/>
        <v>2231638680.1347451</v>
      </c>
      <c r="S117" s="90">
        <f t="shared" ca="1" si="21"/>
        <v>2389337706.506597</v>
      </c>
      <c r="T117" s="90">
        <f t="shared" ca="1" si="21"/>
        <v>2547036732.8784494</v>
      </c>
      <c r="U117" s="90">
        <f t="shared" ca="1" si="21"/>
        <v>2704735759.2503018</v>
      </c>
      <c r="V117" s="208">
        <f ca="1">IF('Chemicals 2030'!$A125="CP",INDIRECT("'Chemicals 2030'!"&amp;'Country Selector'!$B$3&amp;ROW($A125))*10^12,0)*'Process Emissions Multipliers'!$D$36</f>
        <v>2862434785.6221538</v>
      </c>
      <c r="W117" s="90">
        <f t="shared" ca="1" si="24"/>
        <v>2941029090.0646124</v>
      </c>
      <c r="X117" s="90">
        <f t="shared" ca="1" si="24"/>
        <v>3019623394.5070705</v>
      </c>
      <c r="Y117" s="90">
        <f t="shared" ca="1" si="24"/>
        <v>3098217698.9495287</v>
      </c>
      <c r="Z117" s="90">
        <f t="shared" ca="1" si="24"/>
        <v>3176812003.3919868</v>
      </c>
      <c r="AA117" s="90">
        <f t="shared" ca="1" si="24"/>
        <v>3255406307.834445</v>
      </c>
      <c r="AB117" s="90">
        <f t="shared" ca="1" si="24"/>
        <v>3334000612.2769032</v>
      </c>
      <c r="AC117" s="90">
        <f t="shared" ca="1" si="24"/>
        <v>3412594916.7193618</v>
      </c>
      <c r="AD117" s="90">
        <f t="shared" ca="1" si="24"/>
        <v>3491189221.1618204</v>
      </c>
      <c r="AE117" s="90">
        <f t="shared" ca="1" si="24"/>
        <v>3569783525.6042786</v>
      </c>
      <c r="AF117" s="90">
        <f t="shared" ca="1" si="24"/>
        <v>3648377830.0467367</v>
      </c>
      <c r="AG117" s="90">
        <f t="shared" ca="1" si="24"/>
        <v>3726972134.4891953</v>
      </c>
      <c r="AH117" s="90">
        <f t="shared" ca="1" si="24"/>
        <v>3805566438.931653</v>
      </c>
      <c r="AI117" s="90">
        <f t="shared" ca="1" si="24"/>
        <v>3884160743.3741117</v>
      </c>
      <c r="AJ117" s="90">
        <f t="shared" ca="1" si="24"/>
        <v>3962755047.8165698</v>
      </c>
      <c r="AK117" s="90">
        <f t="shared" ca="1" si="24"/>
        <v>4041349352.2590284</v>
      </c>
      <c r="AL117" s="90">
        <f t="shared" ca="1" si="24"/>
        <v>4119943656.7014866</v>
      </c>
      <c r="AM117" s="90">
        <f t="shared" ca="1" si="23"/>
        <v>4198537961.1439452</v>
      </c>
      <c r="AN117" s="90">
        <f t="shared" ca="1" si="23"/>
        <v>4277132265.5864034</v>
      </c>
      <c r="AO117" s="90">
        <f t="shared" ca="1" si="23"/>
        <v>4355726570.028862</v>
      </c>
      <c r="AP117" s="208">
        <f ca="1">V117*'Process Emissions Multipliers'!$E$36</f>
        <v>4434320874.4713202</v>
      </c>
    </row>
    <row r="118" spans="1:42">
      <c r="A118" s="74">
        <v>66</v>
      </c>
      <c r="B118" s="208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08">
        <f ca="1">IF('Chemicals 2020'!$A126="CP",INDIRECT("'Chemicals 2020'!"&amp;'Country Selector'!$B$3&amp;ROW($A126))*10^12,0)*'Process Emissions Multipliers'!$B$36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08">
        <f ca="1">IF('Chemicals 2030'!$A126="CP",INDIRECT("'Chemicals 2030'!"&amp;'Country Selector'!$B$3&amp;ROW($A126))*10^12,0)*'Process Emissions Multipliers'!$D$36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08">
        <f ca="1">V118*'Process Emissions Multipliers'!$E$36</f>
        <v>0</v>
      </c>
    </row>
    <row r="119" spans="1:42">
      <c r="A119" s="74">
        <v>67</v>
      </c>
      <c r="B119" s="208">
        <f ca="1">IF('Chemicals 2010'!$A127="CP",INDIRECT("'Chemicals 2010'!"&amp;'Country Selector'!$B$3&amp;ROW($A127))*10^12,0)</f>
        <v>0</v>
      </c>
      <c r="C119" s="90">
        <f t="shared" ca="1" si="15"/>
        <v>88061466.019866779</v>
      </c>
      <c r="D119" s="90">
        <f t="shared" ca="1" si="20"/>
        <v>176122932.03973356</v>
      </c>
      <c r="E119" s="90">
        <f t="shared" ca="1" si="20"/>
        <v>264184398.05960035</v>
      </c>
      <c r="F119" s="90">
        <f t="shared" ca="1" si="20"/>
        <v>352245864.07946712</v>
      </c>
      <c r="G119" s="90">
        <f t="shared" ca="1" si="20"/>
        <v>440307330.09933388</v>
      </c>
      <c r="H119" s="90">
        <f t="shared" ca="1" si="20"/>
        <v>528368796.11920071</v>
      </c>
      <c r="I119" s="90">
        <f t="shared" ca="1" si="20"/>
        <v>616430262.13906741</v>
      </c>
      <c r="J119" s="90">
        <f t="shared" ca="1" si="20"/>
        <v>704491728.15893424</v>
      </c>
      <c r="K119" s="90">
        <f t="shared" ca="1" si="20"/>
        <v>792553194.17880094</v>
      </c>
      <c r="L119" s="208">
        <f ca="1">IF('Chemicals 2020'!$A127="CP",INDIRECT("'Chemicals 2020'!"&amp;'Country Selector'!$B$3&amp;ROW($A127))*10^12,0)*'Process Emissions Multipliers'!$B$36</f>
        <v>880614660.19866776</v>
      </c>
      <c r="M119" s="90">
        <f t="shared" ca="1" si="16"/>
        <v>1138678536.6393805</v>
      </c>
      <c r="N119" s="90">
        <f t="shared" ca="1" si="21"/>
        <v>1396742413.0800934</v>
      </c>
      <c r="O119" s="90">
        <f t="shared" ca="1" si="21"/>
        <v>1654806289.5208061</v>
      </c>
      <c r="P119" s="90">
        <f t="shared" ca="1" si="21"/>
        <v>1912870165.961519</v>
      </c>
      <c r="Q119" s="90">
        <f t="shared" ca="1" si="21"/>
        <v>2170934042.4022317</v>
      </c>
      <c r="R119" s="90">
        <f t="shared" ca="1" si="21"/>
        <v>2428997918.8429446</v>
      </c>
      <c r="S119" s="90">
        <f t="shared" ca="1" si="21"/>
        <v>2687061795.2836576</v>
      </c>
      <c r="T119" s="90">
        <f t="shared" ca="1" si="21"/>
        <v>2945125671.72437</v>
      </c>
      <c r="U119" s="90">
        <f t="shared" ca="1" si="21"/>
        <v>3203189548.1650834</v>
      </c>
      <c r="V119" s="208">
        <f ca="1">IF('Chemicals 2030'!$A127="CP",INDIRECT("'Chemicals 2030'!"&amp;'Country Selector'!$B$3&amp;ROW($A127))*10^12,0)*'Process Emissions Multipliers'!$D$36</f>
        <v>3461253424.6057959</v>
      </c>
      <c r="W119" s="90">
        <f t="shared" ca="1" si="24"/>
        <v>3556289582.9044533</v>
      </c>
      <c r="X119" s="90">
        <f t="shared" ca="1" si="24"/>
        <v>3651325741.2031102</v>
      </c>
      <c r="Y119" s="90">
        <f t="shared" ca="1" si="24"/>
        <v>3746361899.5017672</v>
      </c>
      <c r="Z119" s="90">
        <f t="shared" ca="1" si="24"/>
        <v>3841398057.8004236</v>
      </c>
      <c r="AA119" s="90">
        <f t="shared" ca="1" si="24"/>
        <v>3936434216.0990806</v>
      </c>
      <c r="AB119" s="90">
        <f t="shared" ca="1" si="24"/>
        <v>4031470374.397738</v>
      </c>
      <c r="AC119" s="90">
        <f t="shared" ca="1" si="24"/>
        <v>4126506532.6963949</v>
      </c>
      <c r="AD119" s="90">
        <f t="shared" ca="1" si="24"/>
        <v>4221542690.9950514</v>
      </c>
      <c r="AE119" s="90">
        <f t="shared" ca="1" si="24"/>
        <v>4316578849.2937088</v>
      </c>
      <c r="AF119" s="90">
        <f t="shared" ca="1" si="24"/>
        <v>4411615007.5923653</v>
      </c>
      <c r="AG119" s="90">
        <f t="shared" ca="1" si="24"/>
        <v>4506651165.8910227</v>
      </c>
      <c r="AH119" s="90">
        <f t="shared" ca="1" si="24"/>
        <v>4601687324.1896801</v>
      </c>
      <c r="AI119" s="90">
        <f t="shared" ca="1" si="24"/>
        <v>4696723482.4883366</v>
      </c>
      <c r="AJ119" s="90">
        <f t="shared" ca="1" si="24"/>
        <v>4791759640.786994</v>
      </c>
      <c r="AK119" s="90">
        <f t="shared" ca="1" si="24"/>
        <v>4886795799.0856504</v>
      </c>
      <c r="AL119" s="90">
        <f t="shared" ca="1" si="24"/>
        <v>4981831957.3843079</v>
      </c>
      <c r="AM119" s="90">
        <f t="shared" ca="1" si="23"/>
        <v>5076868115.6829643</v>
      </c>
      <c r="AN119" s="90">
        <f t="shared" ca="1" si="23"/>
        <v>5171904273.9816217</v>
      </c>
      <c r="AO119" s="90">
        <f t="shared" ca="1" si="23"/>
        <v>5266940432.2802782</v>
      </c>
      <c r="AP119" s="208">
        <f ca="1">V119*'Process Emissions Multipliers'!$E$36</f>
        <v>5361976590.5789356</v>
      </c>
    </row>
    <row r="120" spans="1:42">
      <c r="A120" s="74">
        <v>68</v>
      </c>
      <c r="B120" s="208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08">
        <f ca="1">IF('Chemicals 2020'!$A128="CP",INDIRECT("'Chemicals 2020'!"&amp;'Country Selector'!$B$3&amp;ROW($A128))*10^12,0)*'Process Emissions Multipliers'!$B$36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08">
        <f ca="1">IF('Chemicals 2030'!$A128="CP",INDIRECT("'Chemicals 2030'!"&amp;'Country Selector'!$B$3&amp;ROW($A128))*10^12,0)*'Process Emissions Multipliers'!$D$36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08">
        <f ca="1">V120*'Process Emissions Multipliers'!$E$36</f>
        <v>0</v>
      </c>
    </row>
    <row r="121" spans="1:42">
      <c r="A121" s="74">
        <v>69</v>
      </c>
      <c r="B121" s="208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08">
        <f ca="1">IF('Chemicals 2020'!$A129="CP",INDIRECT("'Chemicals 2020'!"&amp;'Country Selector'!$B$3&amp;ROW($A129))*10^12,0)*'Process Emissions Multipliers'!$B$36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08">
        <f ca="1">IF('Chemicals 2030'!$A129="CP",INDIRECT("'Chemicals 2030'!"&amp;'Country Selector'!$B$3&amp;ROW($A129))*10^12,0)*'Process Emissions Multipliers'!$D$36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08">
        <f ca="1">V121*'Process Emissions Multipliers'!$E$36</f>
        <v>0</v>
      </c>
    </row>
    <row r="122" spans="1:42">
      <c r="A122" s="74">
        <v>70</v>
      </c>
      <c r="B122" s="208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08">
        <f ca="1">IF('Chemicals 2020'!$A130="CP",INDIRECT("'Chemicals 2020'!"&amp;'Country Selector'!$B$3&amp;ROW($A130))*10^12,0)*'Process Emissions Multipliers'!$B$36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08">
        <f ca="1">IF('Chemicals 2030'!$A130="CP",INDIRECT("'Chemicals 2030'!"&amp;'Country Selector'!$B$3&amp;ROW($A130))*10^12,0)*'Process Emissions Multipliers'!$D$36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08">
        <f ca="1">V122*'Process Emissions Multipliers'!$E$36</f>
        <v>0</v>
      </c>
    </row>
    <row r="123" spans="1:42">
      <c r="A123" s="74">
        <v>71</v>
      </c>
      <c r="B123" s="208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08">
        <f ca="1">IF('Chemicals 2020'!$A131="CP",INDIRECT("'Chemicals 2020'!"&amp;'Country Selector'!$B$3&amp;ROW($A131))*10^12,0)*'Process Emissions Multipliers'!$B$36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08">
        <f ca="1">IF('Chemicals 2030'!$A131="CP",INDIRECT("'Chemicals 2030'!"&amp;'Country Selector'!$B$3&amp;ROW($A131))*10^12,0)*'Process Emissions Multipliers'!$D$36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08">
        <f ca="1">V123*'Process Emissions Multipliers'!$E$36</f>
        <v>0</v>
      </c>
    </row>
    <row r="124" spans="1:42">
      <c r="A124" s="74">
        <v>72</v>
      </c>
      <c r="B124" s="208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08">
        <f ca="1">IF('Chemicals 2020'!$A132="CP",INDIRECT("'Chemicals 2020'!"&amp;'Country Selector'!$B$3&amp;ROW($A132))*10^12,0)*'Process Emissions Multipliers'!$B$36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08">
        <f ca="1">IF('Chemicals 2030'!$A132="CP",INDIRECT("'Chemicals 2030'!"&amp;'Country Selector'!$B$3&amp;ROW($A132))*10^12,0)*'Process Emissions Multipliers'!$D$36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08">
        <f ca="1">V124*'Process Emissions Multipliers'!$E$36</f>
        <v>0</v>
      </c>
    </row>
    <row r="125" spans="1:42">
      <c r="A125" s="74">
        <v>73</v>
      </c>
      <c r="B125" s="208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08">
        <f ca="1">IF('Chemicals 2020'!$A133="CP",INDIRECT("'Chemicals 2020'!"&amp;'Country Selector'!$B$3&amp;ROW($A133))*10^12,0)*'Process Emissions Multipliers'!$B$36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08">
        <f ca="1">IF('Chemicals 2030'!$A133="CP",INDIRECT("'Chemicals 2030'!"&amp;'Country Selector'!$B$3&amp;ROW($A133))*10^12,0)*'Process Emissions Multipliers'!$D$36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08">
        <f ca="1">V125*'Process Emissions Multipliers'!$E$36</f>
        <v>0</v>
      </c>
    </row>
    <row r="126" spans="1:42">
      <c r="A126" s="74">
        <v>74</v>
      </c>
      <c r="B126" s="208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08">
        <f ca="1">IF('Chemicals 2020'!$A134="CP",INDIRECT("'Chemicals 2020'!"&amp;'Country Selector'!$B$3&amp;ROW($A134))*10^12,0)*'Process Emissions Multipliers'!$B$36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08">
        <f ca="1">IF('Chemicals 2030'!$A134="CP",INDIRECT("'Chemicals 2030'!"&amp;'Country Selector'!$B$3&amp;ROW($A134))*10^12,0)*'Process Emissions Multipliers'!$D$36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08">
        <f ca="1">V126*'Process Emissions Multipliers'!$E$36</f>
        <v>0</v>
      </c>
    </row>
    <row r="127" spans="1:42">
      <c r="A127" s="74">
        <v>75</v>
      </c>
      <c r="B127" s="208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08">
        <f ca="1">IF('Chemicals 2020'!$A135="CP",INDIRECT("'Chemicals 2020'!"&amp;'Country Selector'!$B$3&amp;ROW($A135))*10^12,0)*'Process Emissions Multipliers'!$B$36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08">
        <f ca="1">IF('Chemicals 2030'!$A135="CP",INDIRECT("'Chemicals 2030'!"&amp;'Country Selector'!$B$3&amp;ROW($A135))*10^12,0)*'Process Emissions Multipliers'!$D$36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08">
        <f ca="1">V127*'Process Emissions Multipliers'!$E$36</f>
        <v>0</v>
      </c>
    </row>
    <row r="128" spans="1:42">
      <c r="A128" s="74">
        <v>76</v>
      </c>
      <c r="B128" s="208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08">
        <f ca="1">IF('Chemicals 2020'!$A136="CP",INDIRECT("'Chemicals 2020'!"&amp;'Country Selector'!$B$3&amp;ROW($A136))*10^12,0)*'Process Emissions Multipliers'!$B$36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08">
        <f ca="1">IF('Chemicals 2030'!$A136="CP",INDIRECT("'Chemicals 2030'!"&amp;'Country Selector'!$B$3&amp;ROW($A136))*10^12,0)*'Process Emissions Multipliers'!$D$36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08">
        <f ca="1">V128*'Process Emissions Multipliers'!$E$36</f>
        <v>0</v>
      </c>
    </row>
    <row r="129" spans="1:42">
      <c r="A129" s="74">
        <v>77</v>
      </c>
      <c r="B129" s="208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08">
        <f ca="1">IF('Chemicals 2020'!$A137="CP",INDIRECT("'Chemicals 2020'!"&amp;'Country Selector'!$B$3&amp;ROW($A137))*10^12,0)*'Process Emissions Multipliers'!$B$36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08">
        <f ca="1">IF('Chemicals 2030'!$A137="CP",INDIRECT("'Chemicals 2030'!"&amp;'Country Selector'!$B$3&amp;ROW($A137))*10^12,0)*'Process Emissions Multipliers'!$D$36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08">
        <f ca="1">V129*'Process Emissions Multipliers'!$E$36</f>
        <v>0</v>
      </c>
    </row>
    <row r="130" spans="1:42">
      <c r="A130" s="74">
        <v>78</v>
      </c>
      <c r="B130" s="208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08">
        <f ca="1">IF('Chemicals 2020'!$A138="CP",INDIRECT("'Chemicals 2020'!"&amp;'Country Selector'!$B$3&amp;ROW($A138))*10^12,0)*'Process Emissions Multipliers'!$B$36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08">
        <f ca="1">IF('Chemicals 2030'!$A138="CP",INDIRECT("'Chemicals 2030'!"&amp;'Country Selector'!$B$3&amp;ROW($A138))*10^12,0)*'Process Emissions Multipliers'!$D$36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08">
        <f ca="1">V130*'Process Emissions Multipliers'!$E$36</f>
        <v>0</v>
      </c>
    </row>
    <row r="131" spans="1:42">
      <c r="A131" s="74">
        <v>79</v>
      </c>
      <c r="B131" s="208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08">
        <f ca="1">IF('Chemicals 2020'!$A139="CP",INDIRECT("'Chemicals 2020'!"&amp;'Country Selector'!$B$3&amp;ROW($A139))*10^12,0)*'Process Emissions Multipliers'!$B$36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08">
        <f ca="1">IF('Chemicals 2030'!$A139="CP",INDIRECT("'Chemicals 2030'!"&amp;'Country Selector'!$B$3&amp;ROW($A139))*10^12,0)*'Process Emissions Multipliers'!$D$36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08">
        <f ca="1">V131*'Process Emissions Multipliers'!$E$36</f>
        <v>0</v>
      </c>
    </row>
    <row r="132" spans="1:42">
      <c r="A132" s="74">
        <v>80</v>
      </c>
      <c r="B132" s="208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08">
        <f ca="1">IF('Chemicals 2020'!$A140="CP",INDIRECT("'Chemicals 2020'!"&amp;'Country Selector'!$B$3&amp;ROW($A140))*10^12,0)*'Process Emissions Multipliers'!$B$36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08">
        <f ca="1">IF('Chemicals 2030'!$A140="CP",INDIRECT("'Chemicals 2030'!"&amp;'Country Selector'!$B$3&amp;ROW($A140))*10^12,0)*'Process Emissions Multipliers'!$D$36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08">
        <f ca="1">V132*'Process Emissions Multipliers'!$E$36</f>
        <v>0</v>
      </c>
    </row>
    <row r="133" spans="1:42">
      <c r="A133" s="74">
        <v>81</v>
      </c>
      <c r="B133" s="208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08">
        <f ca="1">IF('Chemicals 2020'!$A141="CP",INDIRECT("'Chemicals 2020'!"&amp;'Country Selector'!$B$3&amp;ROW($A141))*10^12,0)*'Process Emissions Multipliers'!$B$36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08">
        <f ca="1">IF('Chemicals 2030'!$A141="CP",INDIRECT("'Chemicals 2030'!"&amp;'Country Selector'!$B$3&amp;ROW($A141))*10^12,0)*'Process Emissions Multipliers'!$D$36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08">
        <f ca="1">V133*'Process Emissions Multipliers'!$E$36</f>
        <v>0</v>
      </c>
    </row>
    <row r="134" spans="1:42">
      <c r="A134" s="74">
        <v>82</v>
      </c>
      <c r="B134" s="208">
        <f ca="1">IF('Chemicals 2010'!$A142="CP",INDIRECT("'Chemicals 2010'!"&amp;'Country Selector'!$B$3&amp;ROW($A142))*10^12,0)</f>
        <v>881476055.95956242</v>
      </c>
      <c r="C134" s="90">
        <f t="shared" ca="1" si="27"/>
        <v>921872902.55422914</v>
      </c>
      <c r="D134" s="90">
        <f t="shared" ca="1" si="27"/>
        <v>962269749.14889562</v>
      </c>
      <c r="E134" s="90">
        <f t="shared" ca="1" si="27"/>
        <v>1002666595.7435622</v>
      </c>
      <c r="F134" s="90">
        <f t="shared" ca="1" si="27"/>
        <v>1043063442.3382289</v>
      </c>
      <c r="G134" s="90">
        <f t="shared" ca="1" si="27"/>
        <v>1083460288.9328957</v>
      </c>
      <c r="H134" s="90">
        <f t="shared" ca="1" si="27"/>
        <v>1123857135.5275621</v>
      </c>
      <c r="I134" s="90">
        <f t="shared" ca="1" si="27"/>
        <v>1164253982.1222289</v>
      </c>
      <c r="J134" s="90">
        <f t="shared" ca="1" si="27"/>
        <v>1204650828.7168956</v>
      </c>
      <c r="K134" s="90">
        <f t="shared" ca="1" si="27"/>
        <v>1245047675.3115623</v>
      </c>
      <c r="L134" s="208">
        <f ca="1">IF('Chemicals 2020'!$A142="CP",INDIRECT("'Chemicals 2020'!"&amp;'Country Selector'!$B$3&amp;ROW($A142))*10^12,0)*'Process Emissions Multipliers'!$B$36</f>
        <v>1285444521.9062288</v>
      </c>
      <c r="M134" s="90">
        <f t="shared" ca="1" si="28"/>
        <v>1443143548.2778213</v>
      </c>
      <c r="N134" s="90">
        <f t="shared" ca="1" si="28"/>
        <v>1600842574.6494138</v>
      </c>
      <c r="O134" s="90">
        <f t="shared" ca="1" si="28"/>
        <v>1758541601.0210061</v>
      </c>
      <c r="P134" s="90">
        <f t="shared" ca="1" si="28"/>
        <v>1916240627.3925986</v>
      </c>
      <c r="Q134" s="90">
        <f t="shared" ca="1" si="28"/>
        <v>2073939653.7641912</v>
      </c>
      <c r="R134" s="90">
        <f t="shared" ca="1" si="28"/>
        <v>2231638680.1357837</v>
      </c>
      <c r="S134" s="90">
        <f t="shared" ca="1" si="28"/>
        <v>2389337706.5073762</v>
      </c>
      <c r="T134" s="90">
        <f t="shared" ca="1" si="28"/>
        <v>2547036732.8789687</v>
      </c>
      <c r="U134" s="90">
        <f t="shared" ca="1" si="28"/>
        <v>2704735759.2505612</v>
      </c>
      <c r="V134" s="208">
        <f ca="1">IF('Chemicals 2030'!$A142="CP",INDIRECT("'Chemicals 2030'!"&amp;'Country Selector'!$B$3&amp;ROW($A142))*10^12,0)*'Process Emissions Multipliers'!$D$36</f>
        <v>2862434785.6221538</v>
      </c>
      <c r="W134" s="90">
        <f t="shared" ca="1" si="26"/>
        <v>2941029090.0646124</v>
      </c>
      <c r="X134" s="90">
        <f t="shared" ca="1" si="26"/>
        <v>3019623394.5070705</v>
      </c>
      <c r="Y134" s="90">
        <f t="shared" ca="1" si="26"/>
        <v>3098217698.9495287</v>
      </c>
      <c r="Z134" s="90">
        <f t="shared" ca="1" si="26"/>
        <v>3176812003.3919868</v>
      </c>
      <c r="AA134" s="90">
        <f t="shared" ca="1" si="26"/>
        <v>3255406307.834445</v>
      </c>
      <c r="AB134" s="90">
        <f t="shared" ca="1" si="26"/>
        <v>3334000612.2769032</v>
      </c>
      <c r="AC134" s="90">
        <f t="shared" ca="1" si="26"/>
        <v>3412594916.7193618</v>
      </c>
      <c r="AD134" s="90">
        <f t="shared" ca="1" si="26"/>
        <v>3491189221.1618204</v>
      </c>
      <c r="AE134" s="90">
        <f t="shared" ca="1" si="26"/>
        <v>3569783525.6042786</v>
      </c>
      <c r="AF134" s="90">
        <f t="shared" ca="1" si="26"/>
        <v>3648377830.0467367</v>
      </c>
      <c r="AG134" s="90">
        <f t="shared" ca="1" si="26"/>
        <v>3726972134.4891953</v>
      </c>
      <c r="AH134" s="90">
        <f t="shared" ca="1" si="26"/>
        <v>3805566438.931653</v>
      </c>
      <c r="AI134" s="90">
        <f t="shared" ca="1" si="26"/>
        <v>3884160743.3741117</v>
      </c>
      <c r="AJ134" s="90">
        <f t="shared" ca="1" si="26"/>
        <v>3962755047.8165698</v>
      </c>
      <c r="AK134" s="90">
        <f t="shared" ca="1" si="26"/>
        <v>4041349352.2590284</v>
      </c>
      <c r="AL134" s="90">
        <f t="shared" ca="1" si="26"/>
        <v>4119943656.7014866</v>
      </c>
      <c r="AM134" s="90">
        <f t="shared" ca="1" si="25"/>
        <v>4198537961.1439452</v>
      </c>
      <c r="AN134" s="90">
        <f t="shared" ca="1" si="25"/>
        <v>4277132265.5864034</v>
      </c>
      <c r="AO134" s="90">
        <f t="shared" ca="1" si="25"/>
        <v>4355726570.028862</v>
      </c>
      <c r="AP134" s="208">
        <f ca="1">V134*'Process Emissions Multipliers'!$E$36</f>
        <v>4434320874.4713202</v>
      </c>
    </row>
    <row r="135" spans="1:42">
      <c r="A135" s="74">
        <v>83</v>
      </c>
      <c r="B135" s="208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08">
        <f ca="1">IF('Chemicals 2020'!$A143="CP",INDIRECT("'Chemicals 2020'!"&amp;'Country Selector'!$B$3&amp;ROW($A143))*10^12,0)*'Process Emissions Multipliers'!$B$36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08">
        <f ca="1">IF('Chemicals 2030'!$A143="CP",INDIRECT("'Chemicals 2030'!"&amp;'Country Selector'!$B$3&amp;ROW($A143))*10^12,0)*'Process Emissions Multipliers'!$D$36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08">
        <f ca="1">V135*'Process Emissions Multipliers'!$E$36</f>
        <v>0</v>
      </c>
    </row>
    <row r="136" spans="1:42">
      <c r="A136" s="74">
        <v>84</v>
      </c>
      <c r="B136" s="208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08">
        <f ca="1">IF('Chemicals 2020'!$A144="CP",INDIRECT("'Chemicals 2020'!"&amp;'Country Selector'!$B$3&amp;ROW($A144))*10^12,0)*'Process Emissions Multipliers'!$B$36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08">
        <f ca="1">IF('Chemicals 2030'!$A144="CP",INDIRECT("'Chemicals 2030'!"&amp;'Country Selector'!$B$3&amp;ROW($A144))*10^12,0)*'Process Emissions Multipliers'!$D$36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08">
        <f ca="1">V136*'Process Emissions Multipliers'!$E$36</f>
        <v>0</v>
      </c>
    </row>
    <row r="137" spans="1:42">
      <c r="A137" s="74">
        <v>85</v>
      </c>
      <c r="B137" s="208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08">
        <f ca="1">IF('Chemicals 2020'!$A145="CP",INDIRECT("'Chemicals 2020'!"&amp;'Country Selector'!$B$3&amp;ROW($A145))*10^12,0)*'Process Emissions Multipliers'!$B$36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08">
        <f ca="1">IF('Chemicals 2030'!$A145="CP",INDIRECT("'Chemicals 2030'!"&amp;'Country Selector'!$B$3&amp;ROW($A145))*10^12,0)*'Process Emissions Multipliers'!$D$36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08">
        <f ca="1">V137*'Process Emissions Multipliers'!$E$36</f>
        <v>0</v>
      </c>
    </row>
    <row r="138" spans="1:42">
      <c r="A138" s="74">
        <v>86</v>
      </c>
      <c r="B138" s="208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08">
        <f ca="1">IF('Chemicals 2020'!$A146="CP",INDIRECT("'Chemicals 2020'!"&amp;'Country Selector'!$B$3&amp;ROW($A146))*10^12,0)*'Process Emissions Multipliers'!$B$36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08">
        <f ca="1">IF('Chemicals 2030'!$A146="CP",INDIRECT("'Chemicals 2030'!"&amp;'Country Selector'!$B$3&amp;ROW($A146))*10^12,0)*'Process Emissions Multipliers'!$D$36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08">
        <f ca="1">V138*'Process Emissions Multipliers'!$E$36</f>
        <v>0</v>
      </c>
    </row>
    <row r="139" spans="1:42">
      <c r="A139" s="74">
        <v>87</v>
      </c>
      <c r="B139" s="208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08">
        <f ca="1">IF('Chemicals 2020'!$A147="CP",INDIRECT("'Chemicals 2020'!"&amp;'Country Selector'!$B$3&amp;ROW($A147))*10^12,0)*'Process Emissions Multipliers'!$B$36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08">
        <f ca="1">IF('Chemicals 2030'!$A147="CP",INDIRECT("'Chemicals 2030'!"&amp;'Country Selector'!$B$3&amp;ROW($A147))*10^12,0)*'Process Emissions Multipliers'!$D$36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08">
        <f ca="1">V139*'Process Emissions Multipliers'!$E$36</f>
        <v>0</v>
      </c>
    </row>
    <row r="140" spans="1:42">
      <c r="A140" s="74">
        <v>88</v>
      </c>
      <c r="B140" s="208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08">
        <f ca="1">IF('Chemicals 2020'!$A148="CP",INDIRECT("'Chemicals 2020'!"&amp;'Country Selector'!$B$3&amp;ROW($A148))*10^12,0)*'Process Emissions Multipliers'!$B$36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08">
        <f ca="1">IF('Chemicals 2030'!$A148="CP",INDIRECT("'Chemicals 2030'!"&amp;'Country Selector'!$B$3&amp;ROW($A148))*10^12,0)*'Process Emissions Multipliers'!$D$36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08">
        <f ca="1">V140*'Process Emissions Multipliers'!$E$36</f>
        <v>0</v>
      </c>
    </row>
    <row r="141" spans="1:42">
      <c r="A141" s="74">
        <v>89</v>
      </c>
      <c r="B141" s="208">
        <f ca="1">IF('Chemicals 2010'!$A149="CP",INDIRECT("'Chemicals 2010'!"&amp;'Country Selector'!$B$3&amp;ROW($A149))*10^12,0)</f>
        <v>0</v>
      </c>
      <c r="C141" s="90">
        <f t="shared" ca="1" si="27"/>
        <v>26156464004.663273</v>
      </c>
      <c r="D141" s="90">
        <f t="shared" ca="1" si="27"/>
        <v>52312928009.326546</v>
      </c>
      <c r="E141" s="90">
        <f t="shared" ca="1" si="27"/>
        <v>78469392013.989822</v>
      </c>
      <c r="F141" s="90">
        <f t="shared" ca="1" si="27"/>
        <v>104625856018.65309</v>
      </c>
      <c r="G141" s="90">
        <f t="shared" ca="1" si="27"/>
        <v>130782320023.31636</v>
      </c>
      <c r="H141" s="90">
        <f t="shared" ca="1" si="27"/>
        <v>156938784027.97964</v>
      </c>
      <c r="I141" s="90">
        <f t="shared" ca="1" si="27"/>
        <v>183095248032.64288</v>
      </c>
      <c r="J141" s="90">
        <f t="shared" ca="1" si="27"/>
        <v>209251712037.30618</v>
      </c>
      <c r="K141" s="90">
        <f t="shared" ca="1" si="27"/>
        <v>235408176041.96942</v>
      </c>
      <c r="L141" s="208">
        <f ca="1">IF('Chemicals 2020'!$A149="CP",INDIRECT("'Chemicals 2020'!"&amp;'Country Selector'!$B$3&amp;ROW($A149))*10^12,0)*'Process Emissions Multipliers'!$B$36</f>
        <v>261564640046.63272</v>
      </c>
      <c r="M141" s="90">
        <f t="shared" ca="1" si="28"/>
        <v>272602537012.25165</v>
      </c>
      <c r="N141" s="90">
        <f t="shared" ca="1" si="28"/>
        <v>283640433977.87061</v>
      </c>
      <c r="O141" s="90">
        <f t="shared" ca="1" si="28"/>
        <v>294678330943.48956</v>
      </c>
      <c r="P141" s="90">
        <f t="shared" ca="1" si="28"/>
        <v>305716227909.10852</v>
      </c>
      <c r="Q141" s="90">
        <f t="shared" ca="1" si="28"/>
        <v>316754124874.72748</v>
      </c>
      <c r="R141" s="90">
        <f t="shared" ca="1" si="28"/>
        <v>327792021840.34644</v>
      </c>
      <c r="S141" s="90">
        <f t="shared" ca="1" si="28"/>
        <v>338829918805.96539</v>
      </c>
      <c r="T141" s="90">
        <f t="shared" ca="1" si="28"/>
        <v>349867815771.58435</v>
      </c>
      <c r="U141" s="90">
        <f t="shared" ca="1" si="28"/>
        <v>360905712737.20331</v>
      </c>
      <c r="V141" s="208">
        <f ca="1">IF('Chemicals 2030'!$A149="CP",INDIRECT("'Chemicals 2030'!"&amp;'Country Selector'!$B$3&amp;ROW($A149))*10^12,0)*'Process Emissions Multipliers'!$D$36</f>
        <v>371943609702.82227</v>
      </c>
      <c r="W141" s="90">
        <f t="shared" ca="1" si="26"/>
        <v>382156121597.67639</v>
      </c>
      <c r="X141" s="90">
        <f t="shared" ca="1" si="26"/>
        <v>392368633492.53052</v>
      </c>
      <c r="Y141" s="90">
        <f t="shared" ca="1" si="26"/>
        <v>402581145387.38464</v>
      </c>
      <c r="Z141" s="90">
        <f t="shared" ca="1" si="26"/>
        <v>412793657282.23883</v>
      </c>
      <c r="AA141" s="90">
        <f t="shared" ca="1" si="26"/>
        <v>423006169177.09296</v>
      </c>
      <c r="AB141" s="90">
        <f t="shared" ca="1" si="26"/>
        <v>433218681071.94708</v>
      </c>
      <c r="AC141" s="90">
        <f t="shared" ca="1" si="26"/>
        <v>443431192966.80121</v>
      </c>
      <c r="AD141" s="90">
        <f t="shared" ca="1" si="26"/>
        <v>453643704861.6554</v>
      </c>
      <c r="AE141" s="90">
        <f t="shared" ca="1" si="26"/>
        <v>463856216756.50952</v>
      </c>
      <c r="AF141" s="90">
        <f t="shared" ca="1" si="26"/>
        <v>474068728651.36365</v>
      </c>
      <c r="AG141" s="90">
        <f t="shared" ca="1" si="26"/>
        <v>484281240546.21777</v>
      </c>
      <c r="AH141" s="90">
        <f t="shared" ca="1" si="26"/>
        <v>494493752441.0719</v>
      </c>
      <c r="AI141" s="90">
        <f t="shared" ca="1" si="26"/>
        <v>504706264335.92609</v>
      </c>
      <c r="AJ141" s="90">
        <f t="shared" ca="1" si="26"/>
        <v>514918776230.78015</v>
      </c>
      <c r="AK141" s="90">
        <f t="shared" ca="1" si="26"/>
        <v>525131288125.63434</v>
      </c>
      <c r="AL141" s="90">
        <f t="shared" ca="1" si="26"/>
        <v>535343800020.48846</v>
      </c>
      <c r="AM141" s="90">
        <f t="shared" ca="1" si="25"/>
        <v>545556311915.34259</v>
      </c>
      <c r="AN141" s="90">
        <f t="shared" ca="1" si="25"/>
        <v>555768823810.19678</v>
      </c>
      <c r="AO141" s="90">
        <f t="shared" ca="1" si="25"/>
        <v>565981335705.0509</v>
      </c>
      <c r="AP141" s="208">
        <f ca="1">V141*'Process Emissions Multipliers'!$E$36</f>
        <v>576193847599.90503</v>
      </c>
    </row>
    <row r="142" spans="1:42">
      <c r="A142" s="74">
        <v>90</v>
      </c>
      <c r="B142" s="208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08">
        <f ca="1">IF('Chemicals 2020'!$A150="CP",INDIRECT("'Chemicals 2020'!"&amp;'Country Selector'!$B$3&amp;ROW($A150))*10^12,0)*'Process Emissions Multipliers'!$B$36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08">
        <f ca="1">IF('Chemicals 2030'!$A150="CP",INDIRECT("'Chemicals 2030'!"&amp;'Country Selector'!$B$3&amp;ROW($A150))*10^12,0)*'Process Emissions Multipliers'!$D$36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08">
        <f ca="1">V142*'Process Emissions Multipliers'!$E$36</f>
        <v>0</v>
      </c>
    </row>
    <row r="143" spans="1:42">
      <c r="A143" s="74">
        <v>91</v>
      </c>
      <c r="B143" s="208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08">
        <f ca="1">IF('Chemicals 2020'!$A151="CP",INDIRECT("'Chemicals 2020'!"&amp;'Country Selector'!$B$3&amp;ROW($A151))*10^12,0)*'Process Emissions Multipliers'!$B$36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08">
        <f ca="1">IF('Chemicals 2030'!$A151="CP",INDIRECT("'Chemicals 2030'!"&amp;'Country Selector'!$B$3&amp;ROW($A151))*10^12,0)*'Process Emissions Multipliers'!$D$36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08">
        <f ca="1">V143*'Process Emissions Multipliers'!$E$36</f>
        <v>0</v>
      </c>
    </row>
    <row r="144" spans="1:42">
      <c r="A144" s="74">
        <v>92</v>
      </c>
      <c r="B144" s="208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08">
        <f ca="1">IF('Chemicals 2020'!$A152="CP",INDIRECT("'Chemicals 2020'!"&amp;'Country Selector'!$B$3&amp;ROW($A152))*10^12,0)*'Process Emissions Multipliers'!$B$36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08">
        <f ca="1">IF('Chemicals 2030'!$A152="CP",INDIRECT("'Chemicals 2030'!"&amp;'Country Selector'!$B$3&amp;ROW($A152))*10^12,0)*'Process Emissions Multipliers'!$D$36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08">
        <f ca="1">V144*'Process Emissions Multipliers'!$E$36</f>
        <v>0</v>
      </c>
    </row>
    <row r="145" spans="1:42">
      <c r="A145" s="74">
        <v>93</v>
      </c>
      <c r="B145" s="208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08">
        <f ca="1">IF('Chemicals 2020'!$A153="CP",INDIRECT("'Chemicals 2020'!"&amp;'Country Selector'!$B$3&amp;ROW($A153))*10^12,0)*'Process Emissions Multipliers'!$B$36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08">
        <f ca="1">IF('Chemicals 2030'!$A153="CP",INDIRECT("'Chemicals 2030'!"&amp;'Country Selector'!$B$3&amp;ROW($A153))*10^12,0)*'Process Emissions Multipliers'!$D$36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08">
        <f ca="1">V145*'Process Emissions Multipliers'!$E$36</f>
        <v>0</v>
      </c>
    </row>
    <row r="146" spans="1:42">
      <c r="A146" s="74">
        <v>94</v>
      </c>
      <c r="B146" s="208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08">
        <f ca="1">IF('Chemicals 2020'!$A154="CP",INDIRECT("'Chemicals 2020'!"&amp;'Country Selector'!$B$3&amp;ROW($A154))*10^12,0)*'Process Emissions Multipliers'!$B$36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08">
        <f ca="1">IF('Chemicals 2030'!$A154="CP",INDIRECT("'Chemicals 2030'!"&amp;'Country Selector'!$B$3&amp;ROW($A154))*10^12,0)*'Process Emissions Multipliers'!$D$36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08">
        <f ca="1">V146*'Process Emissions Multipliers'!$E$36</f>
        <v>0</v>
      </c>
    </row>
    <row r="147" spans="1:42">
      <c r="A147" s="74">
        <v>95</v>
      </c>
      <c r="B147" s="208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08">
        <f ca="1">IF('Chemicals 2020'!$A155="CP",INDIRECT("'Chemicals 2020'!"&amp;'Country Selector'!$B$3&amp;ROW($A155))*10^12,0)*'Process Emissions Multipliers'!$B$36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08">
        <f ca="1">IF('Chemicals 2030'!$A155="CP",INDIRECT("'Chemicals 2030'!"&amp;'Country Selector'!$B$3&amp;ROW($A155))*10^12,0)*'Process Emissions Multipliers'!$D$36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08">
        <f ca="1">V147*'Process Emissions Multipliers'!$E$36</f>
        <v>0</v>
      </c>
    </row>
    <row r="148" spans="1:42">
      <c r="A148" s="74">
        <v>96</v>
      </c>
      <c r="B148" s="208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08">
        <f ca="1">IF('Chemicals 2020'!$A156="CP",INDIRECT("'Chemicals 2020'!"&amp;'Country Selector'!$B$3&amp;ROW($A156))*10^12,0)*'Process Emissions Multipliers'!$B$36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208">
        <f ca="1">IF('Chemicals 2030'!$A156="CP",INDIRECT("'Chemicals 2030'!"&amp;'Country Selector'!$B$3&amp;ROW($A156))*10^12,0)*'Process Emissions Multipliers'!$D$36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08">
        <f ca="1">V148*'Process Emissions Multipliers'!$E$36</f>
        <v>0</v>
      </c>
    </row>
    <row r="149" spans="1:42">
      <c r="A149" s="74">
        <v>97</v>
      </c>
      <c r="B149" s="208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08">
        <f ca="1">IF('Chemicals 2020'!$A157="CP",INDIRECT("'Chemicals 2020'!"&amp;'Country Selector'!$B$3&amp;ROW($A157))*10^12,0)*'Process Emissions Multipliers'!$B$36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08">
        <f ca="1">IF('Chemicals 2030'!$A157="CP",INDIRECT("'Chemicals 2030'!"&amp;'Country Selector'!$B$3&amp;ROW($A157))*10^12,0)*'Process Emissions Multipliers'!$D$36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08">
        <f ca="1">V149*'Process Emissions Multipliers'!$E$36</f>
        <v>0</v>
      </c>
    </row>
    <row r="150" spans="1:42">
      <c r="A150" s="74">
        <v>98</v>
      </c>
      <c r="B150" s="208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08">
        <f ca="1">IF('Chemicals 2020'!$A158="CP",INDIRECT("'Chemicals 2020'!"&amp;'Country Selector'!$B$3&amp;ROW($A158))*10^12,0)*'Process Emissions Multipliers'!$B$36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08">
        <f ca="1">IF('Chemicals 2030'!$A158="CP",INDIRECT("'Chemicals 2030'!"&amp;'Country Selector'!$B$3&amp;ROW($A158))*10^12,0)*'Process Emissions Multipliers'!$D$36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08">
        <f ca="1">V150*'Process Emissions Multipliers'!$E$36</f>
        <v>0</v>
      </c>
    </row>
    <row r="151" spans="1:42">
      <c r="A151" s="74">
        <v>99</v>
      </c>
      <c r="B151" s="208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08">
        <f ca="1">IF('Chemicals 2020'!$A159="CP",INDIRECT("'Chemicals 2020'!"&amp;'Country Selector'!$B$3&amp;ROW($A159))*10^12,0)*'Process Emissions Multipliers'!$B$36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08">
        <f ca="1">IF('Chemicals 2030'!$A159="CP",INDIRECT("'Chemicals 2030'!"&amp;'Country Selector'!$B$3&amp;ROW($A159))*10^12,0)*'Process Emissions Multipliers'!$D$36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08">
        <f ca="1">V151*'Process Emissions Multipliers'!$E$36</f>
        <v>0</v>
      </c>
    </row>
    <row r="152" spans="1:42">
      <c r="A152" s="74">
        <v>100</v>
      </c>
      <c r="B152" s="208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08">
        <f ca="1">IF('Chemicals 2020'!$A160="CP",INDIRECT("'Chemicals 2020'!"&amp;'Country Selector'!$B$3&amp;ROW($A160))*10^12,0)*'Process Emissions Multipliers'!$B$36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08">
        <f ca="1">IF('Chemicals 2030'!$A160="CP",INDIRECT("'Chemicals 2030'!"&amp;'Country Selector'!$B$3&amp;ROW($A160))*10^12,0)*'Process Emissions Multipliers'!$D$36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08">
        <f ca="1">V152*'Process Emissions Multipliers'!$E$36</f>
        <v>0</v>
      </c>
    </row>
    <row r="153" spans="1:42">
      <c r="A153" s="74">
        <v>150</v>
      </c>
      <c r="B153" s="208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08">
        <f ca="1">IF('Chemicals 2020'!$A161="CP",INDIRECT("'Chemicals 2020'!"&amp;'Country Selector'!$B$3&amp;ROW($A161))*10^12,0)*'Process Emissions Multipliers'!$B$36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208">
        <f ca="1">IF('Chemicals 2030'!$A161="CP",INDIRECT("'Chemicals 2030'!"&amp;'Country Selector'!$B$3&amp;ROW($A161))*10^12,0)*'Process Emissions Multipliers'!$D$36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08">
        <f ca="1">V153*'Process Emissions Multipliers'!$E$36</f>
        <v>0</v>
      </c>
    </row>
    <row r="154" spans="1:42">
      <c r="A154" s="74">
        <v>200</v>
      </c>
      <c r="B154" s="208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08">
        <f ca="1">IF('Chemicals 2020'!$A162="CP",INDIRECT("'Chemicals 2020'!"&amp;'Country Selector'!$B$3&amp;ROW($A162))*10^12,0)*'Process Emissions Multipliers'!$B$36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208">
        <f ca="1">IF('Chemicals 2030'!$A162="CP",INDIRECT("'Chemicals 2030'!"&amp;'Country Selector'!$B$3&amp;ROW($A162))*10^12,0)*'Process Emissions Multipliers'!$D$36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08">
        <f ca="1">V154*'Process Emissions Multipliers'!$E$36</f>
        <v>0</v>
      </c>
    </row>
    <row r="155" spans="1:42">
      <c r="A155" s="74">
        <v>250</v>
      </c>
      <c r="B155" s="208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08">
        <f ca="1">IF('Chemicals 2020'!$A163="CP",INDIRECT("'Chemicals 2020'!"&amp;'Country Selector'!$B$3&amp;ROW($A163))*10^12,0)*'Process Emissions Multipliers'!$B$36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208">
        <f ca="1">IF('Chemicals 2030'!$A163="CP",INDIRECT("'Chemicals 2030'!"&amp;'Country Selector'!$B$3&amp;ROW($A163))*10^12,0)*'Process Emissions Multipliers'!$D$36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08">
        <f ca="1">V155*'Process Emissions Multipliers'!$E$36</f>
        <v>0</v>
      </c>
    </row>
    <row r="156" spans="1:42">
      <c r="A156" s="74">
        <v>300</v>
      </c>
      <c r="B156" s="208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08">
        <f ca="1">IF('Chemicals 2020'!$A164="CP",INDIRECT("'Chemicals 2020'!"&amp;'Country Selector'!$B$3&amp;ROW($A164))*10^12,0)*'Process Emissions Multipliers'!$B$36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208">
        <f ca="1">IF('Chemicals 2030'!$A164="CP",INDIRECT("'Chemicals 2030'!"&amp;'Country Selector'!$B$3&amp;ROW($A164))*10^12,0)*'Process Emissions Multipliers'!$D$36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08">
        <f ca="1">V156*'Process Emissions Multipliers'!$E$36</f>
        <v>0</v>
      </c>
    </row>
    <row r="157" spans="1:42">
      <c r="A157" s="74">
        <v>350</v>
      </c>
      <c r="B157" s="208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08">
        <f ca="1">IF('Chemicals 2020'!$A165="CP",INDIRECT("'Chemicals 2020'!"&amp;'Country Selector'!$B$3&amp;ROW($A165))*10^12,0)*'Process Emissions Multipliers'!$B$36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08">
        <f ca="1">IF('Chemicals 2030'!$A165="CP",INDIRECT("'Chemicals 2030'!"&amp;'Country Selector'!$B$3&amp;ROW($A165))*10^12,0)*'Process Emissions Multipliers'!$D$36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08">
        <f ca="1">V157*'Process Emissions Multipliers'!$E$36</f>
        <v>0</v>
      </c>
    </row>
    <row r="158" spans="1:42">
      <c r="A158" s="74">
        <v>400</v>
      </c>
      <c r="B158" s="208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08">
        <f ca="1">IF('Chemicals 2020'!$A166="CP",INDIRECT("'Chemicals 2020'!"&amp;'Country Selector'!$B$3&amp;ROW($A166))*10^12,0)*'Process Emissions Multipliers'!$B$36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208">
        <f ca="1">IF('Chemicals 2030'!$A166="CP",INDIRECT("'Chemicals 2030'!"&amp;'Country Selector'!$B$3&amp;ROW($A166))*10^12,0)*'Process Emissions Multipliers'!$D$36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08">
        <f ca="1">V158*'Process Emissions Multipliers'!$E$36</f>
        <v>0</v>
      </c>
    </row>
    <row r="159" spans="1:42">
      <c r="A159" s="74">
        <v>450</v>
      </c>
      <c r="B159" s="208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08">
        <f ca="1">IF('Chemicals 2020'!$A167="CP",INDIRECT("'Chemicals 2020'!"&amp;'Country Selector'!$B$3&amp;ROW($A167))*10^12,0)*'Process Emissions Multipliers'!$B$36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208">
        <f ca="1">IF('Chemicals 2030'!$A167="CP",INDIRECT("'Chemicals 2030'!"&amp;'Country Selector'!$B$3&amp;ROW($A167))*10^12,0)*'Process Emissions Multipliers'!$D$36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08">
        <f ca="1">V159*'Process Emissions Multipliers'!$E$36</f>
        <v>0</v>
      </c>
    </row>
    <row r="160" spans="1:42">
      <c r="A160" s="74">
        <v>500</v>
      </c>
      <c r="B160" s="208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08">
        <f ca="1">IF('Chemicals 2020'!$A168="CP",INDIRECT("'Chemicals 2020'!"&amp;'Country Selector'!$B$3&amp;ROW($A168))*10^12,0)*'Process Emissions Multipliers'!$B$36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208">
        <f ca="1">IF('Chemicals 2030'!$A168="CP",INDIRECT("'Chemicals 2030'!"&amp;'Country Selector'!$B$3&amp;ROW($A168))*10^12,0)*'Process Emissions Multipliers'!$D$36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08">
        <f ca="1">V160*'Process Emissions Multipliers'!$E$36</f>
        <v>0</v>
      </c>
    </row>
    <row r="161" spans="1:42">
      <c r="A161" s="74">
        <v>550</v>
      </c>
      <c r="B161" s="208">
        <f ca="1">IF('Chemicals 2010'!$A169="CP",INDIRECT("'Chemicals 2010'!"&amp;'Country Selector'!$B$3&amp;ROW($A169))*10^12,0)</f>
        <v>0</v>
      </c>
      <c r="C161" s="90">
        <f t="shared" ca="1" si="33"/>
        <v>13031607650.324532</v>
      </c>
      <c r="D161" s="90">
        <f t="shared" ca="1" si="31"/>
        <v>26063215300.649063</v>
      </c>
      <c r="E161" s="90">
        <f t="shared" ca="1" si="31"/>
        <v>39094822950.973595</v>
      </c>
      <c r="F161" s="90">
        <f t="shared" ca="1" si="31"/>
        <v>52126430601.298126</v>
      </c>
      <c r="G161" s="90">
        <f t="shared" ca="1" si="31"/>
        <v>65158038251.622658</v>
      </c>
      <c r="H161" s="90">
        <f t="shared" ca="1" si="31"/>
        <v>78189645901.947189</v>
      </c>
      <c r="I161" s="90">
        <f t="shared" ca="1" si="31"/>
        <v>91221253552.271713</v>
      </c>
      <c r="J161" s="90">
        <f t="shared" ca="1" si="31"/>
        <v>104252861202.59625</v>
      </c>
      <c r="K161" s="90">
        <f t="shared" ca="1" si="31"/>
        <v>117284468852.92078</v>
      </c>
      <c r="L161" s="208">
        <f ca="1">IF('Chemicals 2020'!$A169="CP",INDIRECT("'Chemicals 2020'!"&amp;'Country Selector'!$B$3&amp;ROW($A169))*10^12,0)*'Process Emissions Multipliers'!$B$36</f>
        <v>130316076503.24532</v>
      </c>
      <c r="M161" s="90">
        <f t="shared" ca="1" si="34"/>
        <v>133391662807.79932</v>
      </c>
      <c r="N161" s="90">
        <f t="shared" ca="1" si="32"/>
        <v>136467249112.35333</v>
      </c>
      <c r="O161" s="90">
        <f t="shared" ca="1" si="32"/>
        <v>139542835416.90732</v>
      </c>
      <c r="P161" s="90">
        <f t="shared" ca="1" si="32"/>
        <v>142618421721.46133</v>
      </c>
      <c r="Q161" s="90">
        <f t="shared" ca="1" si="32"/>
        <v>145694008026.01535</v>
      </c>
      <c r="R161" s="90">
        <f t="shared" ca="1" si="32"/>
        <v>148769594330.56934</v>
      </c>
      <c r="S161" s="90">
        <f t="shared" ca="1" si="32"/>
        <v>151845180635.12335</v>
      </c>
      <c r="T161" s="90">
        <f t="shared" ca="1" si="32"/>
        <v>154920766939.67737</v>
      </c>
      <c r="U161" s="90">
        <f t="shared" ca="1" si="32"/>
        <v>157996353244.23135</v>
      </c>
      <c r="V161" s="208">
        <f ca="1">IF('Chemicals 2030'!$A169="CP",INDIRECT("'Chemicals 2030'!"&amp;'Country Selector'!$B$3&amp;ROW($A169))*10^12,0)*'Process Emissions Multipliers'!$D$36</f>
        <v>161071939548.78537</v>
      </c>
      <c r="W161" s="90">
        <f t="shared" ca="1" si="36"/>
        <v>165494516132.05692</v>
      </c>
      <c r="X161" s="90">
        <f t="shared" ca="1" si="36"/>
        <v>169917092715.32849</v>
      </c>
      <c r="Y161" s="90">
        <f t="shared" ca="1" si="36"/>
        <v>174339669298.60004</v>
      </c>
      <c r="Z161" s="90">
        <f t="shared" ca="1" si="36"/>
        <v>178762245881.87158</v>
      </c>
      <c r="AA161" s="90">
        <f t="shared" ca="1" si="36"/>
        <v>183184822465.14316</v>
      </c>
      <c r="AB161" s="90">
        <f t="shared" ca="1" si="36"/>
        <v>187607399048.4147</v>
      </c>
      <c r="AC161" s="90">
        <f t="shared" ca="1" si="36"/>
        <v>192029975631.68628</v>
      </c>
      <c r="AD161" s="90">
        <f t="shared" ca="1" si="36"/>
        <v>196452552214.95782</v>
      </c>
      <c r="AE161" s="90">
        <f t="shared" ca="1" si="36"/>
        <v>200875128798.22937</v>
      </c>
      <c r="AF161" s="90">
        <f t="shared" ca="1" si="36"/>
        <v>205297705381.50092</v>
      </c>
      <c r="AG161" s="90">
        <f t="shared" ca="1" si="36"/>
        <v>209720281964.77252</v>
      </c>
      <c r="AH161" s="90">
        <f t="shared" ca="1" si="36"/>
        <v>214142858548.04407</v>
      </c>
      <c r="AI161" s="90">
        <f t="shared" ca="1" si="36"/>
        <v>218565435131.31561</v>
      </c>
      <c r="AJ161" s="90">
        <f t="shared" ca="1" si="36"/>
        <v>222988011714.58716</v>
      </c>
      <c r="AK161" s="90">
        <f t="shared" ca="1" si="36"/>
        <v>227410588297.85876</v>
      </c>
      <c r="AL161" s="90">
        <f t="shared" ca="1" si="36"/>
        <v>231833164881.13031</v>
      </c>
      <c r="AM161" s="90">
        <f t="shared" ca="1" si="35"/>
        <v>236255741464.40186</v>
      </c>
      <c r="AN161" s="90">
        <f t="shared" ca="1" si="35"/>
        <v>240678318047.6734</v>
      </c>
      <c r="AO161" s="90">
        <f t="shared" ca="1" si="35"/>
        <v>245100894630.94498</v>
      </c>
      <c r="AP161" s="208">
        <f ca="1">V161*'Process Emissions Multipliers'!$E$36</f>
        <v>249523471214.21652</v>
      </c>
    </row>
    <row r="162" spans="1:42">
      <c r="A162" s="74">
        <v>600</v>
      </c>
      <c r="B162" s="208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08">
        <f ca="1">IF('Chemicals 2020'!$A170="CP",INDIRECT("'Chemicals 2020'!"&amp;'Country Selector'!$B$3&amp;ROW($A170))*10^12,0)*'Process Emissions Multipliers'!$B$36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208">
        <f ca="1">IF('Chemicals 2030'!$A170="CP",INDIRECT("'Chemicals 2030'!"&amp;'Country Selector'!$B$3&amp;ROW($A170))*10^12,0)*'Process Emissions Multipliers'!$D$36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08">
        <f ca="1">V162*'Process Emissions Multipliers'!$E$36</f>
        <v>0</v>
      </c>
    </row>
    <row r="163" spans="1:42">
      <c r="A163" s="74">
        <v>650</v>
      </c>
      <c r="B163" s="208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08">
        <f ca="1">IF('Chemicals 2020'!$A171="CP",INDIRECT("'Chemicals 2020'!"&amp;'Country Selector'!$B$3&amp;ROW($A171))*10^12,0)*'Process Emissions Multipliers'!$B$36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208">
        <f ca="1">IF('Chemicals 2030'!$A171="CP",INDIRECT("'Chemicals 2030'!"&amp;'Country Selector'!$B$3&amp;ROW($A171))*10^12,0)*'Process Emissions Multipliers'!$D$36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08">
        <f ca="1">V163*'Process Emissions Multipliers'!$E$36</f>
        <v>0</v>
      </c>
    </row>
    <row r="164" spans="1:42">
      <c r="A164" s="74">
        <v>700</v>
      </c>
      <c r="B164" s="208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08">
        <f ca="1">IF('Chemicals 2020'!$A172="CP",INDIRECT("'Chemicals 2020'!"&amp;'Country Selector'!$B$3&amp;ROW($A172))*10^12,0)*'Process Emissions Multipliers'!$B$36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208">
        <f ca="1">IF('Chemicals 2030'!$A172="CP",INDIRECT("'Chemicals 2030'!"&amp;'Country Selector'!$B$3&amp;ROW($A172))*10^12,0)*'Process Emissions Multipliers'!$D$36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08">
        <f ca="1">V164*'Process Emissions Multipliers'!$E$36</f>
        <v>0</v>
      </c>
    </row>
    <row r="165" spans="1:42">
      <c r="A165" s="74">
        <v>750</v>
      </c>
      <c r="B165" s="208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08">
        <f ca="1">IF('Chemicals 2020'!$A173="CP",INDIRECT("'Chemicals 2020'!"&amp;'Country Selector'!$B$3&amp;ROW($A173))*10^12,0)*'Process Emissions Multipliers'!$B$36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08">
        <f ca="1">IF('Chemicals 2030'!$A173="CP",INDIRECT("'Chemicals 2030'!"&amp;'Country Selector'!$B$3&amp;ROW($A173))*10^12,0)*'Process Emissions Multipliers'!$D$36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08">
        <f ca="1">V165*'Process Emissions Multipliers'!$E$36</f>
        <v>0</v>
      </c>
    </row>
    <row r="166" spans="1:42">
      <c r="A166" s="74">
        <v>800</v>
      </c>
      <c r="B166" s="208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08">
        <f ca="1">IF('Chemicals 2020'!$A174="CP",INDIRECT("'Chemicals 2020'!"&amp;'Country Selector'!$B$3&amp;ROW($A174))*10^12,0)*'Process Emissions Multipliers'!$B$36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208">
        <f ca="1">IF('Chemicals 2030'!$A174="CP",INDIRECT("'Chemicals 2030'!"&amp;'Country Selector'!$B$3&amp;ROW($A174))*10^12,0)*'Process Emissions Multipliers'!$D$36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08">
        <f ca="1">V166*'Process Emissions Multipliers'!$E$36</f>
        <v>0</v>
      </c>
    </row>
    <row r="167" spans="1:42">
      <c r="A167" s="74">
        <v>850</v>
      </c>
      <c r="B167" s="208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08">
        <f ca="1">IF('Chemicals 2020'!$A175="CP",INDIRECT("'Chemicals 2020'!"&amp;'Country Selector'!$B$3&amp;ROW($A175))*10^12,0)*'Process Emissions Multipliers'!$B$36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208">
        <f ca="1">IF('Chemicals 2030'!$A175="CP",INDIRECT("'Chemicals 2030'!"&amp;'Country Selector'!$B$3&amp;ROW($A175))*10^12,0)*'Process Emissions Multipliers'!$D$36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08">
        <f ca="1">V167*'Process Emissions Multipliers'!$E$36</f>
        <v>0</v>
      </c>
    </row>
    <row r="168" spans="1:42">
      <c r="A168" s="74">
        <v>900</v>
      </c>
      <c r="B168" s="208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08">
        <f ca="1">IF('Chemicals 2020'!$A176="CP",INDIRECT("'Chemicals 2020'!"&amp;'Country Selector'!$B$3&amp;ROW($A176))*10^12,0)*'Process Emissions Multipliers'!$B$36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08">
        <f ca="1">IF('Chemicals 2030'!$A176="CP",INDIRECT("'Chemicals 2030'!"&amp;'Country Selector'!$B$3&amp;ROW($A176))*10^12,0)*'Process Emissions Multipliers'!$D$36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08">
        <f ca="1">V168*'Process Emissions Multipliers'!$E$36</f>
        <v>0</v>
      </c>
    </row>
    <row r="169" spans="1:42">
      <c r="A169" s="74">
        <v>950</v>
      </c>
      <c r="B169" s="208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08">
        <f ca="1">IF('Chemicals 2020'!$A177="CP",INDIRECT("'Chemicals 2020'!"&amp;'Country Selector'!$B$3&amp;ROW($A177))*10^12,0)*'Process Emissions Multipliers'!$B$36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08">
        <f ca="1">IF('Chemicals 2030'!$A177="CP",INDIRECT("'Chemicals 2030'!"&amp;'Country Selector'!$B$3&amp;ROW($A177))*10^12,0)*'Process Emissions Multipliers'!$D$36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08">
        <f ca="1">V169*'Process Emissions Multipliers'!$E$36</f>
        <v>0</v>
      </c>
    </row>
    <row r="170" spans="1:42">
      <c r="A170" s="74">
        <v>1000</v>
      </c>
      <c r="B170" s="208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08">
        <f ca="1">IF('Chemicals 2020'!$A178="CP",INDIRECT("'Chemicals 2020'!"&amp;'Country Selector'!$B$3&amp;ROW($A178))*10^12,0)*'Process Emissions Multipliers'!$B$36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08">
        <f ca="1">IF('Chemicals 2030'!$A178="CP",INDIRECT("'Chemicals 2030'!"&amp;'Country Selector'!$B$3&amp;ROW($A178))*10^12,0)*'Process Emissions Multipliers'!$D$36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08">
        <f ca="1">V170*'Process Emissions Multipliers'!$E$36</f>
        <v>0</v>
      </c>
    </row>
    <row r="171" spans="1:42">
      <c r="A171" s="74">
        <v>1500</v>
      </c>
      <c r="B171" s="208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08">
        <f ca="1">IF('Chemicals 2020'!$A179="CP",INDIRECT("'Chemicals 2020'!"&amp;'Country Selector'!$B$3&amp;ROW($A179))*10^12,0)*'Process Emissions Multipliers'!$B$36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208">
        <f ca="1">IF('Chemicals 2030'!$A179="CP",INDIRECT("'Chemicals 2030'!"&amp;'Country Selector'!$B$3&amp;ROW($A179))*10^12,0)*'Process Emissions Multipliers'!$D$36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08">
        <f ca="1">V171*'Process Emissions Multipliers'!$E$36</f>
        <v>0</v>
      </c>
    </row>
    <row r="172" spans="1:42">
      <c r="A172" s="74">
        <v>2000</v>
      </c>
      <c r="B172" s="208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08">
        <f ca="1">IF('Chemicals 2020'!$A180="CP",INDIRECT("'Chemicals 2020'!"&amp;'Country Selector'!$B$3&amp;ROW($A180))*10^12,0)*'Process Emissions Multipliers'!$B$36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08">
        <f ca="1">IF('Chemicals 2030'!$A180="CP",INDIRECT("'Chemicals 2030'!"&amp;'Country Selector'!$B$3&amp;ROW($A180))*10^12,0)*'Process Emissions Multipliers'!$D$36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08">
        <f ca="1">V172*'Process Emissions Multipliers'!$E$36</f>
        <v>0</v>
      </c>
    </row>
    <row r="173" spans="1:42">
      <c r="A173" s="74">
        <v>3000</v>
      </c>
      <c r="B173" s="208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08">
        <f ca="1">IF('Chemicals 2020'!$A181="CP",INDIRECT("'Chemicals 2020'!"&amp;'Country Selector'!$B$3&amp;ROW($A181))*10^12,0)*'Process Emissions Multipliers'!$B$36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208">
        <f ca="1">IF('Chemicals 2030'!$A181="CP",INDIRECT("'Chemicals 2030'!"&amp;'Country Selector'!$B$3&amp;ROW($A181))*10^12,0)*'Process Emissions Multipliers'!$D$36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08">
        <f ca="1">V173*'Process Emissions Multipliers'!$E$36</f>
        <v>0</v>
      </c>
    </row>
    <row r="174" spans="1:42">
      <c r="A174" s="74">
        <v>5000</v>
      </c>
      <c r="B174" s="208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08">
        <f ca="1">IF('Chemicals 2020'!$A182="CP",INDIRECT("'Chemicals 2020'!"&amp;'Country Selector'!$B$3&amp;ROW($A182))*10^12,0)*'Process Emissions Multipliers'!$B$36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208">
        <f ca="1">IF('Chemicals 2030'!$A182="CP",INDIRECT("'Chemicals 2030'!"&amp;'Country Selector'!$B$3&amp;ROW($A182))*10^12,0)*'Process Emissions Multipliers'!$D$36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08">
        <f ca="1">V174*'Process Emissions Multipliers'!$E$36</f>
        <v>0</v>
      </c>
    </row>
    <row r="175" spans="1:42">
      <c r="A175" s="74">
        <v>10000</v>
      </c>
      <c r="B175" s="208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08">
        <f ca="1">IF('Chemicals 2020'!$A183="CP",INDIRECT("'Chemicals 2020'!"&amp;'Country Selector'!$B$3&amp;ROW($A183))*10^12,0)*'Process Emissions Multipliers'!$B$36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08">
        <f ca="1">IF('Chemicals 2030'!$A183="CP",INDIRECT("'Chemicals 2030'!"&amp;'Country Selector'!$B$3&amp;ROW($A183))*10^12,0)*'Process Emissions Multipliers'!$D$36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08">
        <f ca="1">V175*'Process Emissions Multipliers'!$E$36</f>
        <v>0</v>
      </c>
    </row>
    <row r="176" spans="1:42">
      <c r="A176" s="74">
        <v>100000</v>
      </c>
      <c r="B176" s="208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08">
        <f ca="1">IF('Chemicals 2020'!$A184="CP",INDIRECT("'Chemicals 2020'!"&amp;'Country Selector'!$B$3&amp;ROW($A184))*10^12,0)*'Process Emissions Multipliers'!$B$36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208">
        <f ca="1">IF('Chemicals 2030'!$A184="CP",INDIRECT("'Chemicals 2030'!"&amp;'Country Selector'!$B$3&amp;ROW($A184))*10^12,0)*'Process Emissions Multipliers'!$D$36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08">
        <f ca="1">V176*'Process Emissions Multipliers'!$E$36</f>
        <v>0</v>
      </c>
    </row>
    <row r="177" spans="1:42">
      <c r="A177" s="74">
        <v>1000000</v>
      </c>
      <c r="B177" s="208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08">
        <f ca="1">IF('Chemicals 2020'!$A185="CP",INDIRECT("'Chemicals 2020'!"&amp;'Country Selector'!$B$3&amp;ROW($A185))*10^12,0)*'Process Emissions Multipliers'!$B$36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08">
        <f ca="1">IF('Chemicals 2030'!$A185="CP",INDIRECT("'Chemicals 2030'!"&amp;'Country Selector'!$B$3&amp;ROW($A185))*10^12,0)*'Process Emissions Multipliers'!$D$36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08">
        <f ca="1">V177*'Process Emissions Multipliers'!$E$36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Selector'!$B$3&amp;ROW($A10))*10^12,0)*'Process Emissions Multipliers'!$B$48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Selector'!$B$3&amp;ROW($A10))*10^12,0)*'Process Emissions Multipliers'!$D$48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Multipliers'!$E$48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Selector'!$B$3&amp;ROW($A14))*10^12,0)*'Process Emissions Multipliers'!$B$48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Selector'!$B$3&amp;ROW($A14))*10^12,0)*'Process Emissions Multipliers'!$D$48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Multipliers'!$E$48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Selector'!$B$3&amp;ROW($A17))*10^12,0)*'Process Emissions Multipliers'!$B$48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Selector'!$B$3&amp;ROW($A42))*10^12,0)*'Process Emissions Multipliers'!$B$48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Selector'!$B$3&amp;ROW($A42))*10^12,0)*'Process Emissions Multipliers'!$D$48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Multipliers'!$E$48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Selector'!$B$3&amp;ROW($A43))*10^12,0)*'Process Emissions Multipliers'!$D$48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Multipliers'!$E$48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Selector'!$B$3&amp;ROW($A44))*10^12,0)*'Process Emissions Multipliers'!$B$48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Selector'!$B$3&amp;ROW($A44))*10^12,0)*'Process Emissions Multipliers'!$D$48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Multipliers'!$E$48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Selector'!$B$3&amp;ROW($A45))*10^12,0)*'Process Emissions Multipliers'!$B$48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Selector'!$B$3&amp;ROW($A45))*10^12,0)*'Process Emissions Multipliers'!$D$48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Multipliers'!$E$48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Selector'!$B$3&amp;ROW($A46))*10^12,0)*'Process Emissions Multipliers'!$B$48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Selector'!$B$3&amp;ROW($A46))*10^12,0)*'Process Emissions Multipliers'!$D$48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Multipliers'!$E$48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Selector'!$B$3&amp;ROW($A47))*10^12,0)*'Process Emissions Multipliers'!$B$48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Selector'!$B$3&amp;ROW($A48))*10^12,0)*'Process Emissions Multipliers'!$B$48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Selector'!$B$3&amp;ROW($A48))*10^12,0)*'Process Emissions Multipliers'!$D$48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Multipliers'!$E$48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Selector'!$B$3&amp;ROW($A49))*10^12,0)*'Process Emissions Multipliers'!$B$48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Selector'!$B$3&amp;ROW($A50))*10^12,0)*'Process Emissions Multipliers'!$B$48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Selector'!$B$3&amp;ROW($A50))*10^12,0)*'Process Emissions Multipliers'!$D$48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Multipliers'!$E$48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1017062016058.0448</v>
      </c>
      <c r="C43" s="90">
        <f t="shared" ca="1" si="9"/>
        <v>917103900260.63171</v>
      </c>
      <c r="D43" s="90">
        <f t="shared" ca="1" si="9"/>
        <v>817145784463.21863</v>
      </c>
      <c r="E43" s="90">
        <f t="shared" ca="1" si="9"/>
        <v>717187668665.80566</v>
      </c>
      <c r="F43" s="90">
        <f t="shared" ca="1" si="9"/>
        <v>617229552868.39258</v>
      </c>
      <c r="G43" s="90">
        <f t="shared" ca="1" si="9"/>
        <v>517271437070.97949</v>
      </c>
      <c r="H43" s="90">
        <f t="shared" ca="1" si="9"/>
        <v>417313321273.56647</v>
      </c>
      <c r="I43" s="90">
        <f t="shared" ca="1" si="9"/>
        <v>317355205476.15344</v>
      </c>
      <c r="J43" s="90">
        <f t="shared" ca="1" si="9"/>
        <v>217397089678.74036</v>
      </c>
      <c r="K43" s="90">
        <f t="shared" ca="1" si="9"/>
        <v>117438973881.3273</v>
      </c>
      <c r="L43">
        <f ca="1">IF('NGPS 2020'!$A51="WT",INDIRECT("'NGPS 2020'!"&amp;'Country Selector'!$B$3&amp;ROW($A51))*10^12,0)*'Process Emissions Multipliers'!$B$48</f>
        <v>17480858083.914261</v>
      </c>
      <c r="M43" s="90">
        <f t="shared" ca="1" si="10"/>
        <v>50533093414.194054</v>
      </c>
      <c r="N43" s="90">
        <f t="shared" ca="1" si="10"/>
        <v>83585328744.473846</v>
      </c>
      <c r="O43" s="90">
        <f t="shared" ca="1" si="10"/>
        <v>116637564074.75363</v>
      </c>
      <c r="P43" s="90">
        <f t="shared" ca="1" si="10"/>
        <v>149689799405.03345</v>
      </c>
      <c r="Q43" s="90">
        <f t="shared" ca="1" si="10"/>
        <v>182742034735.3132</v>
      </c>
      <c r="R43" s="90">
        <f t="shared" ca="1" si="10"/>
        <v>215794270065.59299</v>
      </c>
      <c r="S43" s="90">
        <f t="shared" ca="1" si="10"/>
        <v>248846505395.87283</v>
      </c>
      <c r="T43" s="90">
        <f t="shared" ca="1" si="10"/>
        <v>281898740726.15259</v>
      </c>
      <c r="U43" s="90">
        <f t="shared" ca="1" si="10"/>
        <v>314950976056.43231</v>
      </c>
      <c r="V43">
        <f ca="1">IF('NGPS 2030'!$A51="WT",INDIRECT("'NGPS 2030'!"&amp;'Country Selector'!$B$3&amp;ROW($A51))*10^12,0)*'Process Emissions Multipliers'!$D$48</f>
        <v>348003211386.71216</v>
      </c>
      <c r="W43" s="90">
        <f t="shared" ca="1" si="8"/>
        <v>370166535837.15253</v>
      </c>
      <c r="X43" s="90">
        <f t="shared" ca="1" si="7"/>
        <v>392329860287.59277</v>
      </c>
      <c r="Y43" s="90">
        <f t="shared" ca="1" si="7"/>
        <v>414493184738.03308</v>
      </c>
      <c r="Z43" s="90">
        <f t="shared" ca="1" si="7"/>
        <v>436656509188.47345</v>
      </c>
      <c r="AA43" s="90">
        <f t="shared" ca="1" si="7"/>
        <v>458819833638.91376</v>
      </c>
      <c r="AB43" s="90">
        <f t="shared" ca="1" si="7"/>
        <v>480983158089.35413</v>
      </c>
      <c r="AC43" s="90">
        <f t="shared" ca="1" si="7"/>
        <v>503146482539.79443</v>
      </c>
      <c r="AD43" s="90">
        <f t="shared" ca="1" si="7"/>
        <v>525309806990.23468</v>
      </c>
      <c r="AE43" s="90">
        <f t="shared" ca="1" si="7"/>
        <v>547473131440.67505</v>
      </c>
      <c r="AF43" s="90">
        <f t="shared" ca="1" si="7"/>
        <v>569636455891.11536</v>
      </c>
      <c r="AG43" s="90">
        <f t="shared" ca="1" si="7"/>
        <v>591799780341.55566</v>
      </c>
      <c r="AH43" s="90">
        <f t="shared" ca="1" si="7"/>
        <v>613963104791.99609</v>
      </c>
      <c r="AI43" s="90">
        <f t="shared" ca="1" si="7"/>
        <v>636126429242.4364</v>
      </c>
      <c r="AJ43" s="90">
        <f t="shared" ca="1" si="7"/>
        <v>658289753692.87671</v>
      </c>
      <c r="AK43" s="90">
        <f t="shared" ca="1" si="7"/>
        <v>680453078143.31689</v>
      </c>
      <c r="AL43" s="90">
        <f t="shared" ca="1" si="7"/>
        <v>702616402593.7572</v>
      </c>
      <c r="AM43" s="90">
        <f t="shared" ca="1" si="7"/>
        <v>724779727044.19763</v>
      </c>
      <c r="AN43" s="90">
        <f t="shared" ca="1" si="6"/>
        <v>746943051494.63794</v>
      </c>
      <c r="AO43" s="90">
        <f t="shared" ca="1" si="6"/>
        <v>769106375945.07813</v>
      </c>
      <c r="AP43">
        <f ca="1">V43*'Process Emissions Multipliers'!$E$48</f>
        <v>791269700395.51855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Selector'!$B$3&amp;ROW($A52))*10^12,0)*'Process Emissions Multipliers'!$B$48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Selector'!$B$3&amp;ROW($A52))*10^12,0)*'Process Emissions Multipliers'!$D$48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Multipliers'!$E$48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Selector'!$B$3&amp;ROW($A53))*10^12,0)*'Process Emissions Multipliers'!$B$48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Selector'!$B$3&amp;ROW($A53))*10^12,0)*'Process Emissions Multipliers'!$D$48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Multipliers'!$E$48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141095648562.35934</v>
      </c>
      <c r="C46" s="90">
        <f t="shared" ca="1" si="9"/>
        <v>126990681797.54518</v>
      </c>
      <c r="D46" s="90">
        <f t="shared" ca="1" si="9"/>
        <v>112885715032.731</v>
      </c>
      <c r="E46" s="90">
        <f t="shared" ca="1" si="9"/>
        <v>98780748267.916824</v>
      </c>
      <c r="F46" s="90">
        <f t="shared" ca="1" si="9"/>
        <v>84675781503.102646</v>
      </c>
      <c r="G46" s="90">
        <f t="shared" ca="1" si="9"/>
        <v>70570814738.288483</v>
      </c>
      <c r="H46" s="90">
        <f t="shared" ca="1" si="9"/>
        <v>56465847973.474304</v>
      </c>
      <c r="I46" s="90">
        <f t="shared" ca="1" si="9"/>
        <v>42360881208.660126</v>
      </c>
      <c r="J46" s="90">
        <f t="shared" ca="1" si="9"/>
        <v>28255914443.845959</v>
      </c>
      <c r="K46" s="90">
        <f t="shared" ca="1" si="9"/>
        <v>14150947679.031782</v>
      </c>
      <c r="L46">
        <f ca="1">IF('NGPS 2020'!$A54="WT",INDIRECT("'NGPS 2020'!"&amp;'Country Selector'!$B$3&amp;ROW($A54))*10^12,0)*'Process Emissions Multipliers'!$B$48</f>
        <v>45980914.217608422</v>
      </c>
      <c r="M46" s="90">
        <f t="shared" ca="1" si="10"/>
        <v>42911478501.048393</v>
      </c>
      <c r="N46" s="90">
        <f t="shared" ca="1" si="10"/>
        <v>85776976087.879181</v>
      </c>
      <c r="O46" s="90">
        <f t="shared" ca="1" si="10"/>
        <v>128642473674.70998</v>
      </c>
      <c r="P46" s="90">
        <f t="shared" ca="1" si="10"/>
        <v>171507971261.54077</v>
      </c>
      <c r="Q46" s="90">
        <f t="shared" ca="1" si="10"/>
        <v>214373468848.37152</v>
      </c>
      <c r="R46" s="90">
        <f t="shared" ca="1" si="10"/>
        <v>257238966435.20233</v>
      </c>
      <c r="S46" s="90">
        <f t="shared" ca="1" si="10"/>
        <v>300104464022.03308</v>
      </c>
      <c r="T46" s="90">
        <f t="shared" ca="1" si="10"/>
        <v>342969961608.86389</v>
      </c>
      <c r="U46" s="90">
        <f t="shared" ca="1" si="10"/>
        <v>385835459195.69464</v>
      </c>
      <c r="V46">
        <f ca="1">IF('NGPS 2030'!$A54="WT",INDIRECT("'NGPS 2030'!"&amp;'Country Selector'!$B$3&amp;ROW($A54))*10^12,0)*'Process Emissions Multipliers'!$D$48</f>
        <v>428700956782.52545</v>
      </c>
      <c r="W46" s="90">
        <f t="shared" ca="1" si="8"/>
        <v>456003688730.0965</v>
      </c>
      <c r="X46" s="90">
        <f t="shared" ca="1" si="7"/>
        <v>483306420677.66748</v>
      </c>
      <c r="Y46" s="90">
        <f t="shared" ca="1" si="7"/>
        <v>510609152625.23853</v>
      </c>
      <c r="Z46" s="90">
        <f t="shared" ca="1" si="7"/>
        <v>537911884572.80963</v>
      </c>
      <c r="AA46" s="90">
        <f t="shared" ca="1" si="7"/>
        <v>565214616520.38062</v>
      </c>
      <c r="AB46" s="90">
        <f t="shared" ca="1" si="7"/>
        <v>592517348467.95166</v>
      </c>
      <c r="AC46" s="90">
        <f t="shared" ca="1" si="7"/>
        <v>619820080415.52271</v>
      </c>
      <c r="AD46" s="90">
        <f t="shared" ca="1" si="7"/>
        <v>647122812363.09375</v>
      </c>
      <c r="AE46" s="90">
        <f t="shared" ca="1" si="7"/>
        <v>674425544310.66479</v>
      </c>
      <c r="AF46" s="90">
        <f t="shared" ca="1" si="7"/>
        <v>701728276258.23584</v>
      </c>
      <c r="AG46" s="90">
        <f t="shared" ca="1" si="7"/>
        <v>729031008205.80701</v>
      </c>
      <c r="AH46" s="90">
        <f t="shared" ca="1" si="7"/>
        <v>756333740153.37793</v>
      </c>
      <c r="AI46" s="90">
        <f t="shared" ca="1" si="7"/>
        <v>783636472100.94897</v>
      </c>
      <c r="AJ46" s="90">
        <f t="shared" ca="1" si="7"/>
        <v>810939204048.52014</v>
      </c>
      <c r="AK46" s="90">
        <f t="shared" ca="1" si="7"/>
        <v>838241935996.09106</v>
      </c>
      <c r="AL46" s="90">
        <f t="shared" ca="1" si="7"/>
        <v>865544667943.66211</v>
      </c>
      <c r="AM46" s="90">
        <f t="shared" ca="1" si="7"/>
        <v>892847399891.23303</v>
      </c>
      <c r="AN46" s="90">
        <f t="shared" ca="1" si="6"/>
        <v>920150131838.8042</v>
      </c>
      <c r="AO46" s="90">
        <f t="shared" ca="1" si="6"/>
        <v>947452863786.37524</v>
      </c>
      <c r="AP46">
        <f ca="1">V46*'Process Emissions Multipliers'!$E$48</f>
        <v>974755595733.94629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Selector'!$B$3&amp;ROW($A55))*10^12,0)*'Process Emissions Multipliers'!$B$48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Selector'!$B$3&amp;ROW($A56))*10^12,0)*'Process Emissions Multipliers'!$B$48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3230615661380.103</v>
      </c>
      <c r="C49" s="90">
        <f t="shared" ca="1" si="9"/>
        <v>2939278019738.3799</v>
      </c>
      <c r="D49" s="90">
        <f t="shared" ca="1" si="9"/>
        <v>2647940378096.6567</v>
      </c>
      <c r="E49" s="90">
        <f t="shared" ca="1" si="9"/>
        <v>2356602736454.9336</v>
      </c>
      <c r="F49" s="90">
        <f t="shared" ca="1" si="9"/>
        <v>2065265094813.2104</v>
      </c>
      <c r="G49" s="90">
        <f t="shared" ca="1" si="9"/>
        <v>1773927453171.4875</v>
      </c>
      <c r="H49" s="90">
        <f t="shared" ca="1" si="9"/>
        <v>1482589811529.7644</v>
      </c>
      <c r="I49" s="90">
        <f t="shared" ca="1" si="9"/>
        <v>1191252169888.0413</v>
      </c>
      <c r="J49" s="90">
        <f t="shared" ca="1" si="9"/>
        <v>899914528246.31812</v>
      </c>
      <c r="K49" s="90">
        <f t="shared" ca="1" si="9"/>
        <v>608576886604.59497</v>
      </c>
      <c r="L49">
        <f ca="1">IF('NGPS 2020'!$A57="WT",INDIRECT("'NGPS 2020'!"&amp;'Country Selector'!$B$3&amp;ROW($A57))*10^12,0)*'Process Emissions Multipliers'!$B$48</f>
        <v>317239244962.87189</v>
      </c>
      <c r="M49" s="90">
        <f t="shared" ca="1" si="10"/>
        <v>285790792010.71021</v>
      </c>
      <c r="N49" s="90">
        <f t="shared" ca="1" si="10"/>
        <v>254342339058.54849</v>
      </c>
      <c r="O49" s="90">
        <f t="shared" ca="1" si="10"/>
        <v>222893886106.38678</v>
      </c>
      <c r="P49" s="90">
        <f t="shared" ca="1" si="10"/>
        <v>191445433154.22507</v>
      </c>
      <c r="Q49" s="90">
        <f t="shared" ca="1" si="10"/>
        <v>159996980202.06335</v>
      </c>
      <c r="R49" s="90">
        <f t="shared" ca="1" si="10"/>
        <v>128548527249.90166</v>
      </c>
      <c r="S49" s="90">
        <f t="shared" ca="1" si="10"/>
        <v>97100074297.73996</v>
      </c>
      <c r="T49" s="90">
        <f t="shared" ca="1" si="10"/>
        <v>65651621345.578247</v>
      </c>
      <c r="U49" s="90">
        <f t="shared" ca="1" si="10"/>
        <v>34203168393.416538</v>
      </c>
      <c r="V49">
        <f ca="1">IF('NGPS 2030'!$A57="WT",INDIRECT("'NGPS 2030'!"&amp;'Country Selector'!$B$3&amp;ROW($A57))*10^12,0)*'Process Emissions Multipliers'!$D$48</f>
        <v>2754715441.2548327</v>
      </c>
      <c r="W49" s="90">
        <f t="shared" ca="1" si="8"/>
        <v>2930155351.2771688</v>
      </c>
      <c r="X49" s="90">
        <f t="shared" ca="1" si="8"/>
        <v>3105595261.2995048</v>
      </c>
      <c r="Y49" s="90">
        <f t="shared" ca="1" si="8"/>
        <v>3281035171.3218403</v>
      </c>
      <c r="Z49" s="90">
        <f t="shared" ca="1" si="8"/>
        <v>3456475081.3441763</v>
      </c>
      <c r="AA49" s="90">
        <f t="shared" ca="1" si="8"/>
        <v>3631914991.3665123</v>
      </c>
      <c r="AB49" s="90">
        <f t="shared" ca="1" si="8"/>
        <v>3807354901.3888483</v>
      </c>
      <c r="AC49" s="90">
        <f t="shared" ca="1" si="8"/>
        <v>3982794811.4111843</v>
      </c>
      <c r="AD49" s="90">
        <f t="shared" ca="1" si="8"/>
        <v>4158234721.4335203</v>
      </c>
      <c r="AE49" s="90">
        <f t="shared" ca="1" si="8"/>
        <v>4333674631.4558563</v>
      </c>
      <c r="AF49" s="90">
        <f t="shared" ca="1" si="8"/>
        <v>4509114541.4781923</v>
      </c>
      <c r="AG49" s="90">
        <f t="shared" ca="1" si="8"/>
        <v>4684554451.5005283</v>
      </c>
      <c r="AH49" s="90">
        <f t="shared" ca="1" si="8"/>
        <v>4859994361.5228634</v>
      </c>
      <c r="AI49" s="90">
        <f t="shared" ca="1" si="8"/>
        <v>5035434271.5451994</v>
      </c>
      <c r="AJ49" s="90">
        <f t="shared" ca="1" si="8"/>
        <v>5210874181.5675354</v>
      </c>
      <c r="AK49" s="90">
        <f t="shared" ca="1" si="8"/>
        <v>5386314091.5898714</v>
      </c>
      <c r="AL49" s="90">
        <f t="shared" ca="1" si="8"/>
        <v>5561754001.6122074</v>
      </c>
      <c r="AM49" s="90">
        <f t="shared" ca="1" si="11"/>
        <v>5737193911.6345434</v>
      </c>
      <c r="AN49" s="90">
        <f t="shared" ca="1" si="11"/>
        <v>5912633821.6568804</v>
      </c>
      <c r="AO49" s="90">
        <f t="shared" ca="1" si="11"/>
        <v>6088073731.6792154</v>
      </c>
      <c r="AP49">
        <f ca="1">V49*'Process Emissions Multipliers'!$E$48</f>
        <v>6263513641.7015514</v>
      </c>
    </row>
    <row r="50" spans="1:42">
      <c r="A50" s="74">
        <v>-2</v>
      </c>
      <c r="B50">
        <f ca="1">IF('NGPS 2010'!$A58="WT",INDIRECT("'NGPS 2010'!"&amp;'Country Selector'!$B$3&amp;ROW($A58))*10^12,0)</f>
        <v>479237558.6895048</v>
      </c>
      <c r="C50" s="90">
        <f t="shared" ca="1" si="9"/>
        <v>500179174.93159568</v>
      </c>
      <c r="D50" s="90">
        <f t="shared" ca="1" si="9"/>
        <v>521120791.1736865</v>
      </c>
      <c r="E50" s="90">
        <f t="shared" ca="1" si="9"/>
        <v>542062407.41577744</v>
      </c>
      <c r="F50" s="90">
        <f t="shared" ca="1" si="9"/>
        <v>563004023.65786815</v>
      </c>
      <c r="G50" s="90">
        <f t="shared" ca="1" si="9"/>
        <v>583945639.89995909</v>
      </c>
      <c r="H50" s="90">
        <f t="shared" ca="1" si="9"/>
        <v>604887256.14204991</v>
      </c>
      <c r="I50" s="90">
        <f t="shared" ca="1" si="9"/>
        <v>625828872.38414085</v>
      </c>
      <c r="J50" s="90">
        <f t="shared" ca="1" si="9"/>
        <v>646770488.62623167</v>
      </c>
      <c r="K50" s="90">
        <f t="shared" ca="1" si="9"/>
        <v>667712104.86832261</v>
      </c>
      <c r="L50">
        <f ca="1">IF('NGPS 2020'!$A58="WT",INDIRECT("'NGPS 2020'!"&amp;'Country Selector'!$B$3&amp;ROW($A58))*10^12,0)*'Process Emissions Multipliers'!$B$48</f>
        <v>688653721.11041343</v>
      </c>
      <c r="M50" s="90">
        <f t="shared" ca="1" si="10"/>
        <v>620520045.97433674</v>
      </c>
      <c r="N50" s="90">
        <f t="shared" ca="1" si="10"/>
        <v>552386370.83825982</v>
      </c>
      <c r="O50" s="90">
        <f t="shared" ca="1" si="10"/>
        <v>484252695.70218313</v>
      </c>
      <c r="P50" s="90">
        <f t="shared" ca="1" si="10"/>
        <v>416119020.56610638</v>
      </c>
      <c r="Q50" s="90">
        <f t="shared" ca="1" si="10"/>
        <v>347985345.43002963</v>
      </c>
      <c r="R50" s="90">
        <f t="shared" ca="1" si="10"/>
        <v>279851670.29395282</v>
      </c>
      <c r="S50" s="90">
        <f t="shared" ca="1" si="10"/>
        <v>211717995.1578761</v>
      </c>
      <c r="T50" s="90">
        <f t="shared" ca="1" si="10"/>
        <v>143584320.02179933</v>
      </c>
      <c r="U50" s="90">
        <f t="shared" ca="1" si="10"/>
        <v>75450644.885722578</v>
      </c>
      <c r="V50">
        <f ca="1">IF('NGPS 2030'!$A58="WT",INDIRECT("'NGPS 2030'!"&amp;'Country Selector'!$B$3&amp;ROW($A58))*10^12,0)*'Process Emissions Multipliers'!$D$48</f>
        <v>7316969.7496458264</v>
      </c>
      <c r="W50" s="90">
        <f t="shared" ca="1" si="8"/>
        <v>7782966.5256791683</v>
      </c>
      <c r="X50" s="90">
        <f t="shared" ca="1" si="8"/>
        <v>8248963.3017125111</v>
      </c>
      <c r="Y50" s="90">
        <f t="shared" ca="1" si="8"/>
        <v>8714960.077745853</v>
      </c>
      <c r="Z50" s="90">
        <f t="shared" ca="1" si="8"/>
        <v>9180956.8537791949</v>
      </c>
      <c r="AA50" s="90">
        <f t="shared" ca="1" si="8"/>
        <v>9646953.6298125386</v>
      </c>
      <c r="AB50" s="90">
        <f t="shared" ca="1" si="8"/>
        <v>10112950.405845881</v>
      </c>
      <c r="AC50" s="90">
        <f t="shared" ca="1" si="8"/>
        <v>10578947.181879222</v>
      </c>
      <c r="AD50" s="90">
        <f t="shared" ca="1" si="8"/>
        <v>11044943.957912564</v>
      </c>
      <c r="AE50" s="90">
        <f t="shared" ca="1" si="8"/>
        <v>11510940.733945906</v>
      </c>
      <c r="AF50" s="90">
        <f t="shared" ca="1" si="8"/>
        <v>11976937.509979248</v>
      </c>
      <c r="AG50" s="90">
        <f t="shared" ca="1" si="8"/>
        <v>12442934.28601259</v>
      </c>
      <c r="AH50" s="90">
        <f t="shared" ca="1" si="8"/>
        <v>12908931.062045932</v>
      </c>
      <c r="AI50" s="90">
        <f t="shared" ca="1" si="8"/>
        <v>13374927.838079274</v>
      </c>
      <c r="AJ50" s="90">
        <f t="shared" ca="1" si="8"/>
        <v>13840924.614112616</v>
      </c>
      <c r="AK50" s="90">
        <f t="shared" ca="1" si="8"/>
        <v>14306921.390145959</v>
      </c>
      <c r="AL50" s="90">
        <f t="shared" ca="1" si="8"/>
        <v>14772918.166179299</v>
      </c>
      <c r="AM50" s="90">
        <f t="shared" ca="1" si="11"/>
        <v>15238914.942212643</v>
      </c>
      <c r="AN50" s="90">
        <f t="shared" ca="1" si="11"/>
        <v>15704911.718245987</v>
      </c>
      <c r="AO50" s="90">
        <f t="shared" ca="1" si="11"/>
        <v>16170908.494279327</v>
      </c>
      <c r="AP50">
        <f ca="1">V50*'Process Emissions Multipliers'!$E$48</f>
        <v>16636905.270312669</v>
      </c>
    </row>
    <row r="51" spans="1:42">
      <c r="A51" s="74">
        <v>-1</v>
      </c>
      <c r="B51">
        <f ca="1">IF('NGPS 2010'!$A59="WT",INDIRECT("'NGPS 2010'!"&amp;'Country Selector'!$B$3&amp;ROW($A59))*10^12,0)</f>
        <v>19086113272.836159</v>
      </c>
      <c r="C51" s="90">
        <f t="shared" ca="1" si="9"/>
        <v>17293708127.025387</v>
      </c>
      <c r="D51" s="90">
        <f t="shared" ca="1" si="9"/>
        <v>15501302981.214619</v>
      </c>
      <c r="E51" s="90">
        <f t="shared" ca="1" si="9"/>
        <v>13708897835.403849</v>
      </c>
      <c r="F51" s="90">
        <f t="shared" ca="1" si="9"/>
        <v>11916492689.593079</v>
      </c>
      <c r="G51" s="90">
        <f t="shared" ca="1" si="9"/>
        <v>10124087543.782309</v>
      </c>
      <c r="H51" s="90">
        <f t="shared" ca="1" si="9"/>
        <v>8331682397.9715385</v>
      </c>
      <c r="I51" s="90">
        <f t="shared" ca="1" si="9"/>
        <v>6539277252.1607685</v>
      </c>
      <c r="J51" s="90">
        <f t="shared" ca="1" si="9"/>
        <v>4746872106.3499985</v>
      </c>
      <c r="K51" s="90">
        <f t="shared" ca="1" si="9"/>
        <v>2954466960.5392289</v>
      </c>
      <c r="L51">
        <f ca="1">IF('NGPS 2020'!$A59="WT",INDIRECT("'NGPS 2020'!"&amp;'Country Selector'!$B$3&amp;ROW($A59))*10^12,0)*'Process Emissions Multipliers'!$B$48</f>
        <v>1162061814.7284591</v>
      </c>
      <c r="M51" s="90">
        <f t="shared" ca="1" si="10"/>
        <v>1045855633.2556131</v>
      </c>
      <c r="N51" s="90">
        <f t="shared" ca="1" si="10"/>
        <v>929649451.7827673</v>
      </c>
      <c r="O51" s="90">
        <f t="shared" ca="1" si="10"/>
        <v>813443270.30992138</v>
      </c>
      <c r="P51" s="90">
        <f t="shared" ca="1" si="10"/>
        <v>697237088.83707547</v>
      </c>
      <c r="Q51" s="90">
        <f t="shared" ca="1" si="10"/>
        <v>581030907.36422956</v>
      </c>
      <c r="R51" s="90">
        <f t="shared" ca="1" si="10"/>
        <v>464824725.89138365</v>
      </c>
      <c r="S51" s="90">
        <f t="shared" ca="1" si="10"/>
        <v>348618544.41853774</v>
      </c>
      <c r="T51" s="90">
        <f t="shared" ca="1" si="10"/>
        <v>232412362.94569182</v>
      </c>
      <c r="U51" s="90">
        <f t="shared" ca="1" si="10"/>
        <v>116206181.47284591</v>
      </c>
      <c r="V51">
        <f ca="1">IF('NGPS 2030'!$A59="WT",INDIRECT("'NGPS 2030'!"&amp;'Country Selector'!$B$3&amp;ROW($A59))*10^12,0)*'Process Emissions Multipliers'!$D$48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Multipliers'!$E$48</f>
        <v>0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Selector'!$B$3&amp;ROW($A61))*10^12,0)*'Process Emissions Multipliers'!$B$48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Selector'!$B$3&amp;ROW($A61))*10^12,0)*'Process Emissions Multipliers'!$D$48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Multipliers'!$E$48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Selector'!$B$3&amp;ROW($A62))*10^12,0)*'Process Emissions Multipliers'!$B$48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Selector'!$B$3&amp;ROW($A63))*10^12,0)*'Process Emissions Multipliers'!$B$48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Selector'!$B$3&amp;ROW($A63))*10^12,0)*'Process Emissions Multipliers'!$D$48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Multipliers'!$E$48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Selector'!$B$3&amp;ROW($A64))*10^12,0)*'Process Emissions Multipliers'!$B$48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Selector'!$B$3&amp;ROW($A64))*10^12,0)*'Process Emissions Multipliers'!$D$48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Multipliers'!$E$48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2010'!$A67="WT",INDIRECT("'NGPS 2010'!"&amp;'Country Selector'!$B$3&amp;ROW($A67))*10^12,0)</f>
        <v>275425345639.41425</v>
      </c>
      <c r="C59" s="90">
        <f t="shared" ca="1" si="9"/>
        <v>276668229622.92639</v>
      </c>
      <c r="D59" s="90">
        <f t="shared" ca="1" si="9"/>
        <v>277911113606.43854</v>
      </c>
      <c r="E59" s="90">
        <f t="shared" ca="1" si="9"/>
        <v>279153997589.95068</v>
      </c>
      <c r="F59" s="90">
        <f t="shared" ca="1" si="9"/>
        <v>280396881573.46283</v>
      </c>
      <c r="G59" s="90">
        <f t="shared" ca="1" si="9"/>
        <v>281639765556.97498</v>
      </c>
      <c r="H59" s="90">
        <f t="shared" ca="1" si="9"/>
        <v>282882649540.48718</v>
      </c>
      <c r="I59" s="90">
        <f t="shared" ca="1" si="9"/>
        <v>284125533523.99933</v>
      </c>
      <c r="J59" s="90">
        <f t="shared" ca="1" si="9"/>
        <v>285368417507.51147</v>
      </c>
      <c r="K59" s="90">
        <f t="shared" ca="1" si="9"/>
        <v>286611301491.02362</v>
      </c>
      <c r="L59">
        <f ca="1">IF('NGPS 2020'!$A67="WT",INDIRECT("'NGPS 2020'!"&amp;'Country Selector'!$B$3&amp;ROW($A67))*10^12,0)*'Process Emissions Multipliers'!$B$48</f>
        <v>287854185474.53577</v>
      </c>
      <c r="M59" s="90">
        <f t="shared" ca="1" si="10"/>
        <v>286645216096.87604</v>
      </c>
      <c r="N59" s="90">
        <f t="shared" ca="1" si="10"/>
        <v>285436246719.21631</v>
      </c>
      <c r="O59" s="90">
        <f t="shared" ca="1" si="10"/>
        <v>284227277341.55658</v>
      </c>
      <c r="P59" s="90">
        <f t="shared" ca="1" si="10"/>
        <v>283018307963.89685</v>
      </c>
      <c r="Q59" s="90">
        <f t="shared" ca="1" si="10"/>
        <v>281809338586.23712</v>
      </c>
      <c r="R59" s="90">
        <f t="shared" ca="1" si="10"/>
        <v>280600369208.57739</v>
      </c>
      <c r="S59" s="90">
        <f t="shared" ca="1" si="10"/>
        <v>279391399830.91766</v>
      </c>
      <c r="T59" s="90">
        <f t="shared" ca="1" si="10"/>
        <v>278182430453.25793</v>
      </c>
      <c r="U59" s="90">
        <f t="shared" ca="1" si="10"/>
        <v>276973461075.59821</v>
      </c>
      <c r="V59">
        <f ca="1">IF('NGPS 2030'!$A67="WT",INDIRECT("'NGPS 2030'!"&amp;'Country Selector'!$B$3&amp;ROW($A67))*10^12,0)*'Process Emissions Multipliers'!$D$48</f>
        <v>275764491697.93848</v>
      </c>
      <c r="W59" s="90">
        <f t="shared" ca="1" si="8"/>
        <v>293327139689.19647</v>
      </c>
      <c r="X59" s="90">
        <f t="shared" ca="1" si="8"/>
        <v>310889787680.45441</v>
      </c>
      <c r="Y59" s="90">
        <f t="shared" ca="1" si="8"/>
        <v>328452435671.7124</v>
      </c>
      <c r="Z59" s="90">
        <f t="shared" ca="1" si="8"/>
        <v>346015083662.97034</v>
      </c>
      <c r="AA59" s="90">
        <f t="shared" ca="1" si="8"/>
        <v>363577731654.22839</v>
      </c>
      <c r="AB59" s="90">
        <f t="shared" ca="1" si="8"/>
        <v>381140379645.48633</v>
      </c>
      <c r="AC59" s="90">
        <f t="shared" ca="1" si="8"/>
        <v>398703027636.74426</v>
      </c>
      <c r="AD59" s="90">
        <f t="shared" ca="1" si="8"/>
        <v>416265675628.00232</v>
      </c>
      <c r="AE59" s="90">
        <f t="shared" ca="1" si="8"/>
        <v>433828323619.26025</v>
      </c>
      <c r="AF59" s="90">
        <f t="shared" ca="1" si="8"/>
        <v>451390971610.51825</v>
      </c>
      <c r="AG59" s="90">
        <f t="shared" ca="1" si="8"/>
        <v>468953619601.77625</v>
      </c>
      <c r="AH59" s="90">
        <f t="shared" ca="1" si="8"/>
        <v>486516267593.03418</v>
      </c>
      <c r="AI59" s="90">
        <f t="shared" ca="1" si="8"/>
        <v>504078915584.29224</v>
      </c>
      <c r="AJ59" s="90">
        <f t="shared" ca="1" si="8"/>
        <v>521641563575.55011</v>
      </c>
      <c r="AK59" s="90">
        <f t="shared" ca="1" si="8"/>
        <v>539204211566.80817</v>
      </c>
      <c r="AL59" s="90">
        <f t="shared" ca="1" si="8"/>
        <v>556766859558.06604</v>
      </c>
      <c r="AM59" s="90">
        <f t="shared" ca="1" si="11"/>
        <v>574329507549.3241</v>
      </c>
      <c r="AN59" s="90">
        <f t="shared" ca="1" si="11"/>
        <v>591892155540.58203</v>
      </c>
      <c r="AO59" s="90">
        <f t="shared" ca="1" si="11"/>
        <v>609454803531.84009</v>
      </c>
      <c r="AP59">
        <f ca="1">V59*'Process Emissions Multipliers'!$E$48</f>
        <v>627017451523.09802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Selector'!$B$3&amp;ROW($A68))*10^12,0)*'Process Emissions Multipliers'!$B$48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Selector'!$B$3&amp;ROW($A68))*10^12,0)*'Process Emissions Multipliers'!$D$48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Multipliers'!$E$48</f>
        <v>0</v>
      </c>
    </row>
    <row r="61" spans="1:42">
      <c r="A61" s="74">
        <v>9</v>
      </c>
      <c r="B61">
        <f ca="1">IF('NGPS 2010'!$A69="WT",INDIRECT("'NGPS 2010'!"&amp;'Country Selector'!$B$3&amp;ROW($A69))*10^12,0)</f>
        <v>13132876403.288307</v>
      </c>
      <c r="C61" s="90">
        <f t="shared" ca="1" si="9"/>
        <v>14189515952.504444</v>
      </c>
      <c r="D61" s="90">
        <f t="shared" ca="1" si="9"/>
        <v>15246155501.720581</v>
      </c>
      <c r="E61" s="90">
        <f t="shared" ca="1" si="9"/>
        <v>16302795050.936718</v>
      </c>
      <c r="F61" s="90">
        <f t="shared" ca="1" si="9"/>
        <v>17359434600.152855</v>
      </c>
      <c r="G61" s="90">
        <f t="shared" ca="1" si="9"/>
        <v>18416074149.368992</v>
      </c>
      <c r="H61" s="90">
        <f t="shared" ca="1" si="9"/>
        <v>19472713698.585129</v>
      </c>
      <c r="I61" s="90">
        <f t="shared" ca="1" si="9"/>
        <v>20529353247.801266</v>
      </c>
      <c r="J61" s="90">
        <f t="shared" ca="1" si="9"/>
        <v>21585992797.017403</v>
      </c>
      <c r="K61" s="90">
        <f t="shared" ca="1" si="9"/>
        <v>22642632346.23354</v>
      </c>
      <c r="L61">
        <f ca="1">IF('NGPS 2020'!$A69="WT",INDIRECT("'NGPS 2020'!"&amp;'Country Selector'!$B$3&amp;ROW($A69))*10^12,0)*'Process Emissions Multipliers'!$B$48</f>
        <v>23699271895.449677</v>
      </c>
      <c r="M61" s="90">
        <f t="shared" ca="1" si="10"/>
        <v>22097188742.136681</v>
      </c>
      <c r="N61" s="90">
        <f t="shared" ca="1" si="10"/>
        <v>20495105588.823689</v>
      </c>
      <c r="O61" s="90">
        <f t="shared" ca="1" si="10"/>
        <v>18893022435.510693</v>
      </c>
      <c r="P61" s="90">
        <f t="shared" ca="1" si="10"/>
        <v>17290939282.197701</v>
      </c>
      <c r="Q61" s="90">
        <f t="shared" ca="1" si="10"/>
        <v>15688856128.884705</v>
      </c>
      <c r="R61" s="90">
        <f t="shared" ca="1" si="10"/>
        <v>14086772975.571712</v>
      </c>
      <c r="S61" s="90">
        <f t="shared" ca="1" si="10"/>
        <v>12484689822.258717</v>
      </c>
      <c r="T61" s="90">
        <f t="shared" ca="1" si="10"/>
        <v>10882606668.945723</v>
      </c>
      <c r="U61" s="90">
        <f t="shared" ca="1" si="10"/>
        <v>9280523515.6327286</v>
      </c>
      <c r="V61">
        <f ca="1">IF('NGPS 2030'!$A69="WT",INDIRECT("'NGPS 2030'!"&amp;'Country Selector'!$B$3&amp;ROW($A69))*10^12,0)*'Process Emissions Multipliers'!$D$48</f>
        <v>7678440362.3197346</v>
      </c>
      <c r="W61" s="90">
        <f t="shared" ca="1" si="8"/>
        <v>8167458162.8892231</v>
      </c>
      <c r="X61" s="90">
        <f t="shared" ca="1" si="8"/>
        <v>8656475963.4587116</v>
      </c>
      <c r="Y61" s="90">
        <f t="shared" ca="1" si="8"/>
        <v>9145493764.0282001</v>
      </c>
      <c r="Z61" s="90">
        <f t="shared" ca="1" si="8"/>
        <v>9634511564.5976887</v>
      </c>
      <c r="AA61" s="90">
        <f t="shared" ca="1" si="8"/>
        <v>10123529365.167179</v>
      </c>
      <c r="AB61" s="90">
        <f t="shared" ca="1" si="8"/>
        <v>10612547165.736668</v>
      </c>
      <c r="AC61" s="90">
        <f t="shared" ca="1" si="8"/>
        <v>11101564966.306156</v>
      </c>
      <c r="AD61" s="90">
        <f t="shared" ca="1" si="8"/>
        <v>11590582766.875645</v>
      </c>
      <c r="AE61" s="90">
        <f t="shared" ca="1" si="8"/>
        <v>12079600567.445131</v>
      </c>
      <c r="AF61" s="90">
        <f t="shared" ca="1" si="8"/>
        <v>12568618368.014622</v>
      </c>
      <c r="AG61" s="90">
        <f t="shared" ca="1" si="8"/>
        <v>13057636168.584108</v>
      </c>
      <c r="AH61" s="90">
        <f t="shared" ca="1" si="8"/>
        <v>13546653969.153599</v>
      </c>
      <c r="AI61" s="90">
        <f t="shared" ca="1" si="8"/>
        <v>14035671769.723087</v>
      </c>
      <c r="AJ61" s="90">
        <f t="shared" ca="1" si="8"/>
        <v>14524689570.292576</v>
      </c>
      <c r="AK61" s="90">
        <f t="shared" ca="1" si="8"/>
        <v>15013707370.862064</v>
      </c>
      <c r="AL61" s="90">
        <f t="shared" ca="1" si="8"/>
        <v>15502725171.431553</v>
      </c>
      <c r="AM61" s="90">
        <f t="shared" ca="1" si="11"/>
        <v>15991742972.001041</v>
      </c>
      <c r="AN61" s="90">
        <f t="shared" ca="1" si="11"/>
        <v>16480760772.57053</v>
      </c>
      <c r="AO61" s="90">
        <f t="shared" ca="1" si="11"/>
        <v>16969778573.140018</v>
      </c>
      <c r="AP61">
        <f ca="1">V61*'Process Emissions Multipliers'!$E$48</f>
        <v>17458796373.709507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Selector'!$B$3&amp;ROW($A70))*10^12,0)*'Process Emissions Multipliers'!$B$48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Selector'!$B$3&amp;ROW($A71))*10^12,0)*'Process Emissions Multipliers'!$B$48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134894011674.37265</v>
      </c>
      <c r="C64" s="90">
        <f t="shared" ref="C64:K127" ca="1" si="15">$B64*($L$1-C$1)/($L$1-$B$1)+$L64*(C$1-$B$1)/($L$1-$B$1)</f>
        <v>123079087123.52045</v>
      </c>
      <c r="D64" s="90">
        <f t="shared" ca="1" si="12"/>
        <v>111264162572.66826</v>
      </c>
      <c r="E64" s="90">
        <f t="shared" ca="1" si="12"/>
        <v>99449238021.816055</v>
      </c>
      <c r="F64" s="90">
        <f t="shared" ca="1" si="12"/>
        <v>87634313470.963852</v>
      </c>
      <c r="G64" s="90">
        <f t="shared" ca="1" si="12"/>
        <v>75819388920.111664</v>
      </c>
      <c r="H64" s="90">
        <f t="shared" ca="1" si="12"/>
        <v>64004464369.25946</v>
      </c>
      <c r="I64" s="90">
        <f t="shared" ca="1" si="12"/>
        <v>52189539818.407257</v>
      </c>
      <c r="J64" s="90">
        <f t="shared" ca="1" si="12"/>
        <v>40374615267.555069</v>
      </c>
      <c r="K64" s="90">
        <f t="shared" ca="1" si="12"/>
        <v>28559690716.702869</v>
      </c>
      <c r="L64">
        <f ca="1">IF('NGPS 2020'!$A72="WT",INDIRECT("'NGPS 2020'!"&amp;'Country Selector'!$B$3&amp;ROW($A72))*10^12,0)*'Process Emissions Multipliers'!$B$48</f>
        <v>16744766165.850672</v>
      </c>
      <c r="M64" s="90">
        <f t="shared" ref="M64:U127" ca="1" si="16">$L64*($V$1-M$1)/($V$1-$L$1)+$V64*(M$1-$L$1)/($V$1-$L$1)</f>
        <v>17328190572.143799</v>
      </c>
      <c r="N64" s="90">
        <f t="shared" ca="1" si="13"/>
        <v>17911614978.436928</v>
      </c>
      <c r="O64" s="90">
        <f t="shared" ca="1" si="13"/>
        <v>18495039384.730049</v>
      </c>
      <c r="P64" s="90">
        <f t="shared" ca="1" si="13"/>
        <v>19078463791.023178</v>
      </c>
      <c r="Q64" s="90">
        <f t="shared" ca="1" si="13"/>
        <v>19661888197.316303</v>
      </c>
      <c r="R64" s="90">
        <f t="shared" ca="1" si="13"/>
        <v>20245312603.609428</v>
      </c>
      <c r="S64" s="90">
        <f t="shared" ca="1" si="13"/>
        <v>20828737009.902557</v>
      </c>
      <c r="T64" s="90">
        <f t="shared" ca="1" si="13"/>
        <v>21412161416.195686</v>
      </c>
      <c r="U64" s="90">
        <f t="shared" ca="1" si="13"/>
        <v>21995585822.488808</v>
      </c>
      <c r="V64">
        <f ca="1">IF('NGPS 2030'!$A72="WT",INDIRECT("'NGPS 2030'!"&amp;'Country Selector'!$B$3&amp;ROW($A72))*10^12,0)*'Process Emissions Multipliers'!$D$48</f>
        <v>22579010228.781937</v>
      </c>
      <c r="W64" s="90">
        <f t="shared" ca="1" si="14"/>
        <v>24017002503.267635</v>
      </c>
      <c r="X64" s="90">
        <f t="shared" ca="1" si="14"/>
        <v>25454994777.753326</v>
      </c>
      <c r="Y64" s="90">
        <f t="shared" ca="1" si="14"/>
        <v>26892987052.239025</v>
      </c>
      <c r="Z64" s="90">
        <f t="shared" ca="1" si="14"/>
        <v>28330979326.724724</v>
      </c>
      <c r="AA64" s="90">
        <f t="shared" ca="1" si="14"/>
        <v>29768971601.210419</v>
      </c>
      <c r="AB64" s="90">
        <f t="shared" ca="1" si="14"/>
        <v>31206963875.696121</v>
      </c>
      <c r="AC64" s="90">
        <f t="shared" ca="1" si="14"/>
        <v>32644956150.181808</v>
      </c>
      <c r="AD64" s="90">
        <f t="shared" ca="1" si="14"/>
        <v>34082948424.667507</v>
      </c>
      <c r="AE64" s="90">
        <f t="shared" ca="1" si="14"/>
        <v>35520940699.153206</v>
      </c>
      <c r="AF64" s="90">
        <f t="shared" ca="1" si="14"/>
        <v>36958932973.638901</v>
      </c>
      <c r="AG64" s="90">
        <f t="shared" ca="1" si="14"/>
        <v>38396925248.124588</v>
      </c>
      <c r="AH64" s="90">
        <f t="shared" ca="1" si="14"/>
        <v>39834917522.610298</v>
      </c>
      <c r="AI64" s="90">
        <f t="shared" ca="1" si="14"/>
        <v>41272909797.095993</v>
      </c>
      <c r="AJ64" s="90">
        <f t="shared" ca="1" si="14"/>
        <v>42710902071.581688</v>
      </c>
      <c r="AK64" s="90">
        <f t="shared" ca="1" si="14"/>
        <v>44148894346.067383</v>
      </c>
      <c r="AL64" s="90">
        <f t="shared" ca="1" si="14"/>
        <v>45586886620.553078</v>
      </c>
      <c r="AM64" s="90">
        <f t="shared" ca="1" si="11"/>
        <v>47024878895.038773</v>
      </c>
      <c r="AN64" s="90">
        <f t="shared" ca="1" si="11"/>
        <v>48462871169.524475</v>
      </c>
      <c r="AO64" s="90">
        <f t="shared" ca="1" si="11"/>
        <v>49900863444.010162</v>
      </c>
      <c r="AP64">
        <f ca="1">V64*'Process Emissions Multipliers'!$E$48</f>
        <v>51338855718.495865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Selector'!$B$3&amp;ROW($A74))*10^12,0)*'Process Emissions Multipliers'!$B$48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Selector'!$B$3&amp;ROW($A74))*10^12,0)*'Process Emissions Multipliers'!$D$48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Multipliers'!$E$48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0</v>
      </c>
      <c r="C67" s="90">
        <f t="shared" ca="1" si="15"/>
        <v>300558.36479214794</v>
      </c>
      <c r="D67" s="90">
        <f t="shared" ca="1" si="12"/>
        <v>601116.72958429588</v>
      </c>
      <c r="E67" s="90">
        <f t="shared" ca="1" si="12"/>
        <v>901675.09437644365</v>
      </c>
      <c r="F67" s="90">
        <f t="shared" ca="1" si="12"/>
        <v>1202233.4591685918</v>
      </c>
      <c r="G67" s="90">
        <f t="shared" ca="1" si="12"/>
        <v>1502791.8239607397</v>
      </c>
      <c r="H67" s="90">
        <f t="shared" ca="1" si="12"/>
        <v>1803350.1887528873</v>
      </c>
      <c r="I67" s="90">
        <f t="shared" ca="1" si="12"/>
        <v>2103908.5535450354</v>
      </c>
      <c r="J67" s="90">
        <f t="shared" ca="1" si="12"/>
        <v>2404466.9183371835</v>
      </c>
      <c r="K67" s="90">
        <f t="shared" ca="1" si="12"/>
        <v>2705025.2831293317</v>
      </c>
      <c r="L67">
        <f ca="1">IF('NGPS 2020'!$A75="WT",INDIRECT("'NGPS 2020'!"&amp;'Country Selector'!$B$3&amp;ROW($A75))*10^12,0)*'Process Emissions Multipliers'!$B$48</f>
        <v>3005583.6479214793</v>
      </c>
      <c r="M67" s="90">
        <f t="shared" ca="1" si="16"/>
        <v>2705025.2831293317</v>
      </c>
      <c r="N67" s="90">
        <f t="shared" ca="1" si="13"/>
        <v>2404466.9183371835</v>
      </c>
      <c r="O67" s="90">
        <f t="shared" ca="1" si="13"/>
        <v>2103908.5535450354</v>
      </c>
      <c r="P67" s="90">
        <f t="shared" ca="1" si="13"/>
        <v>1803350.1887528873</v>
      </c>
      <c r="Q67" s="90">
        <f t="shared" ca="1" si="13"/>
        <v>1502791.8239607397</v>
      </c>
      <c r="R67" s="90">
        <f t="shared" ca="1" si="13"/>
        <v>1202233.4591685918</v>
      </c>
      <c r="S67" s="90">
        <f t="shared" ca="1" si="13"/>
        <v>901675.09437644365</v>
      </c>
      <c r="T67" s="90">
        <f t="shared" ca="1" si="13"/>
        <v>601116.72958429588</v>
      </c>
      <c r="U67" s="90">
        <f t="shared" ca="1" si="13"/>
        <v>300558.36479214794</v>
      </c>
      <c r="V67">
        <f ca="1">IF('NGPS 2030'!$A75="WT",INDIRECT("'NGPS 2030'!"&amp;'Country Selector'!$B$3&amp;ROW($A75))*10^12,0)*'Process Emissions Multipliers'!$D$48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Multipliers'!$E$48</f>
        <v>0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Selector'!$B$3&amp;ROW($A79))*10^12,0)*'Process Emissions Multipliers'!$B$48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Selector'!$B$3&amp;ROW($A79))*10^12,0)*'Process Emissions Multipliers'!$D$48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Multipliers'!$E$48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Selector'!$B$3&amp;ROW($A83))*10^12,0)*'Process Emissions Multipliers'!$B$48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Selector'!$B$3&amp;ROW($A83))*10^12,0)*'Process Emissions Multipliers'!$D$48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Multipliers'!$E$48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151834216959.54102</v>
      </c>
      <c r="C78" s="90">
        <f t="shared" ca="1" si="15"/>
        <v>136650795263.58691</v>
      </c>
      <c r="D78" s="90">
        <f t="shared" ca="1" si="12"/>
        <v>121467373567.63281</v>
      </c>
      <c r="E78" s="90">
        <f t="shared" ca="1" si="12"/>
        <v>106283951871.67871</v>
      </c>
      <c r="F78" s="90">
        <f t="shared" ca="1" si="12"/>
        <v>91100530175.724609</v>
      </c>
      <c r="G78" s="90">
        <f t="shared" ca="1" si="12"/>
        <v>75917108479.770508</v>
      </c>
      <c r="H78" s="90">
        <f t="shared" ca="1" si="12"/>
        <v>60733686783.816406</v>
      </c>
      <c r="I78" s="90">
        <f t="shared" ca="1" si="12"/>
        <v>45550265087.862305</v>
      </c>
      <c r="J78" s="90">
        <f t="shared" ca="1" si="12"/>
        <v>30366843391.908203</v>
      </c>
      <c r="K78" s="90">
        <f t="shared" ca="1" si="12"/>
        <v>15183421695.954102</v>
      </c>
      <c r="L78">
        <f ca="1">IF('NGPS 2020'!$A86="WT",INDIRECT("'NGPS 2020'!"&amp;'Country Selector'!$B$3&amp;ROW($A86))*10^12,0)*'Process Emissions Multipliers'!$B$48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2030'!$A86="WT",INDIRECT("'NGPS 2030'!"&amp;'Country Selector'!$B$3&amp;ROW($A86))*10^12,0)*'Process Emissions Multipliers'!$D$48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Multipliers'!$E$48</f>
        <v>0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2020'!$A88="WT",INDIRECT("'NGPS 2020'!"&amp;'Country Selector'!$B$3&amp;ROW($A88))*10^12,0)*'Process Emissions Multipliers'!$B$48</f>
        <v>0</v>
      </c>
      <c r="M80" s="90">
        <f t="shared" ca="1" si="16"/>
        <v>910032824.81586075</v>
      </c>
      <c r="N80" s="90">
        <f t="shared" ca="1" si="13"/>
        <v>1820065649.6317215</v>
      </c>
      <c r="O80" s="90">
        <f t="shared" ca="1" si="13"/>
        <v>2730098474.4475822</v>
      </c>
      <c r="P80" s="90">
        <f t="shared" ca="1" si="13"/>
        <v>3640131299.263443</v>
      </c>
      <c r="Q80" s="90">
        <f t="shared" ca="1" si="13"/>
        <v>4550164124.0793037</v>
      </c>
      <c r="R80" s="90">
        <f t="shared" ca="1" si="13"/>
        <v>5460196948.8951645</v>
      </c>
      <c r="S80" s="90">
        <f t="shared" ca="1" si="13"/>
        <v>6370229773.7110252</v>
      </c>
      <c r="T80" s="90">
        <f t="shared" ca="1" si="13"/>
        <v>7280262598.526886</v>
      </c>
      <c r="U80" s="90">
        <f t="shared" ca="1" si="13"/>
        <v>8190295423.3427458</v>
      </c>
      <c r="V80">
        <f ca="1">IF('NGPS 2030'!$A88="WT",INDIRECT("'NGPS 2030'!"&amp;'Country Selector'!$B$3&amp;ROW($A88))*10^12,0)*'Process Emissions Multipliers'!$D$48</f>
        <v>9100328248.1586075</v>
      </c>
      <c r="W80" s="90">
        <f t="shared" ca="1" si="18"/>
        <v>9679902001.9919262</v>
      </c>
      <c r="X80" s="90">
        <f t="shared" ca="1" si="18"/>
        <v>10259475755.825243</v>
      </c>
      <c r="Y80" s="90">
        <f t="shared" ca="1" si="18"/>
        <v>10839049509.658562</v>
      </c>
      <c r="Z80" s="90">
        <f t="shared" ca="1" si="18"/>
        <v>11418623263.491879</v>
      </c>
      <c r="AA80" s="90">
        <f t="shared" ca="1" si="18"/>
        <v>11998197017.325197</v>
      </c>
      <c r="AB80" s="90">
        <f t="shared" ca="1" si="18"/>
        <v>12577770771.158516</v>
      </c>
      <c r="AC80" s="90">
        <f t="shared" ca="1" si="18"/>
        <v>13157344524.991833</v>
      </c>
      <c r="AD80" s="90">
        <f t="shared" ca="1" si="18"/>
        <v>13736918278.825151</v>
      </c>
      <c r="AE80" s="90">
        <f t="shared" ca="1" si="18"/>
        <v>14316492032.658468</v>
      </c>
      <c r="AF80" s="90">
        <f t="shared" ca="1" si="18"/>
        <v>14896065786.491787</v>
      </c>
      <c r="AG80" s="90">
        <f t="shared" ca="1" si="18"/>
        <v>15475639540.325106</v>
      </c>
      <c r="AH80" s="90">
        <f t="shared" ca="1" si="18"/>
        <v>16055213294.158422</v>
      </c>
      <c r="AI80" s="90">
        <f t="shared" ca="1" si="18"/>
        <v>16634787047.991739</v>
      </c>
      <c r="AJ80" s="90">
        <f t="shared" ca="1" si="18"/>
        <v>17214360801.825058</v>
      </c>
      <c r="AK80" s="90">
        <f t="shared" ca="1" si="18"/>
        <v>17793934555.658379</v>
      </c>
      <c r="AL80" s="90">
        <f t="shared" ca="1" si="18"/>
        <v>18373508309.491695</v>
      </c>
      <c r="AM80" s="90">
        <f t="shared" ca="1" si="17"/>
        <v>18953082063.325012</v>
      </c>
      <c r="AN80" s="90">
        <f t="shared" ca="1" si="17"/>
        <v>19532655817.158329</v>
      </c>
      <c r="AO80" s="90">
        <f t="shared" ca="1" si="17"/>
        <v>20112229570.991646</v>
      </c>
      <c r="AP80">
        <f ca="1">V80*'Process Emissions Multipliers'!$E$48</f>
        <v>20691803324.824966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Selector'!$B$3&amp;ROW($A89))*10^12,0)*'Process Emissions Multipliers'!$B$48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0</v>
      </c>
      <c r="C83" s="90">
        <f t="shared" ca="1" si="15"/>
        <v>674887282.49794006</v>
      </c>
      <c r="D83" s="90">
        <f t="shared" ca="1" si="12"/>
        <v>1349774564.9958801</v>
      </c>
      <c r="E83" s="90">
        <f t="shared" ca="1" si="12"/>
        <v>2024661847.4938202</v>
      </c>
      <c r="F83" s="90">
        <f t="shared" ca="1" si="12"/>
        <v>2699549129.9917603</v>
      </c>
      <c r="G83" s="90">
        <f t="shared" ca="1" si="12"/>
        <v>3374436412.4897003</v>
      </c>
      <c r="H83" s="90">
        <f t="shared" ca="1" si="12"/>
        <v>4049323694.9876404</v>
      </c>
      <c r="I83" s="90">
        <f t="shared" ca="1" si="12"/>
        <v>4724210977.4855804</v>
      </c>
      <c r="J83" s="90">
        <f t="shared" ca="1" si="12"/>
        <v>5399098259.9835205</v>
      </c>
      <c r="K83" s="90">
        <f t="shared" ca="1" si="12"/>
        <v>6073985542.4814606</v>
      </c>
      <c r="L83">
        <f ca="1">IF('NGPS 2020'!$A91="WT",INDIRECT("'NGPS 2020'!"&amp;'Country Selector'!$B$3&amp;ROW($A91))*10^12,0)*'Process Emissions Multipliers'!$B$48</f>
        <v>6748872824.9794006</v>
      </c>
      <c r="M83" s="90">
        <f t="shared" ca="1" si="16"/>
        <v>6073985542.4814606</v>
      </c>
      <c r="N83" s="90">
        <f t="shared" ca="1" si="13"/>
        <v>5399098259.9835205</v>
      </c>
      <c r="O83" s="90">
        <f t="shared" ca="1" si="13"/>
        <v>4724210977.4855804</v>
      </c>
      <c r="P83" s="90">
        <f t="shared" ca="1" si="13"/>
        <v>4049323694.9876404</v>
      </c>
      <c r="Q83" s="90">
        <f t="shared" ca="1" si="13"/>
        <v>3374436412.4897003</v>
      </c>
      <c r="R83" s="90">
        <f t="shared" ca="1" si="13"/>
        <v>2699549129.9917603</v>
      </c>
      <c r="S83" s="90">
        <f t="shared" ca="1" si="13"/>
        <v>2024661847.4938202</v>
      </c>
      <c r="T83" s="90">
        <f t="shared" ca="1" si="13"/>
        <v>1349774564.9958801</v>
      </c>
      <c r="U83" s="90">
        <f t="shared" ca="1" si="13"/>
        <v>674887282.49794006</v>
      </c>
      <c r="V83">
        <f ca="1">IF('NGPS 2030'!$A91="WT",INDIRECT("'NGPS 2030'!"&amp;'Country Selector'!$B$3&amp;ROW($A91))*10^12,0)*'Process Emissions Multipliers'!$D$48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Multipliers'!$E$48</f>
        <v>0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Selector'!$B$3&amp;ROW($A94))*10^12,0)*'Process Emissions Multipliers'!$B$48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Selector'!$B$3&amp;ROW($A103))*10^12,0)*'Process Emissions Multipliers'!$B$48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Selector'!$B$3&amp;ROW($A103))*10^12,0)*'Process Emissions Multipliers'!$D$48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Multipliers'!$E$48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Selector'!$B$3&amp;ROW($A105))*10^12,0)*'Process Emissions Multipliers'!$B$48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Selector'!$B$3&amp;ROW($A105))*10^12,0)*'Process Emissions Multipliers'!$D$48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Multipliers'!$E$48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Selector'!$B$3&amp;ROW($A106))*10^12,0)*'Process Emissions Multipliers'!$B$48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Selector'!$B$3&amp;ROW($A106))*10^12,0)*'Process Emissions Multipliers'!$D$48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Multipliers'!$E$48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Selector'!$B$3&amp;ROW($A107))*10^12,0)*'Process Emissions Multipliers'!$B$48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Selector'!$B$3&amp;ROW($A108))*10^12,0)*'Process Emissions Multipliers'!$B$48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Selector'!$B$3&amp;ROW($A109))*10^12,0)*'Process Emissions Multipliers'!$B$48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Selector'!$B$3&amp;ROW($A110))*10^12,0)*'Process Emissions Multipliers'!$B$48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Selector'!$B$3&amp;ROW($A110))*10^12,0)*'Process Emissions Multipliers'!$D$48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Multipliers'!$E$48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2020'!$A112="WT",INDIRECT("'NGPS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1917579.0484382559</v>
      </c>
      <c r="C105" s="90">
        <f t="shared" ca="1" si="15"/>
        <v>1725821.1435944303</v>
      </c>
      <c r="D105" s="90">
        <f t="shared" ca="1" si="20"/>
        <v>1534063.2387506047</v>
      </c>
      <c r="E105" s="90">
        <f t="shared" ca="1" si="20"/>
        <v>1342305.3339067791</v>
      </c>
      <c r="F105" s="90">
        <f t="shared" ca="1" si="20"/>
        <v>1150547.4290629537</v>
      </c>
      <c r="G105" s="90">
        <f t="shared" ca="1" si="20"/>
        <v>958789.52421912795</v>
      </c>
      <c r="H105" s="90">
        <f t="shared" ca="1" si="20"/>
        <v>767031.61937530234</v>
      </c>
      <c r="I105" s="90">
        <f t="shared" ca="1" si="20"/>
        <v>575273.71453147684</v>
      </c>
      <c r="J105" s="90">
        <f t="shared" ca="1" si="20"/>
        <v>383515.80968765117</v>
      </c>
      <c r="K105" s="90">
        <f t="shared" ca="1" si="20"/>
        <v>191757.90484382558</v>
      </c>
      <c r="L105">
        <f ca="1">IF('NGPS 2020'!$A113="WT",INDIRECT("'NGPS 2020'!"&amp;'Country Selector'!$B$3&amp;ROW($A113))*10^12,0)*'Process Emissions Multipliers'!$B$48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2030'!$A113="WT",INDIRECT("'NGPS 2030'!"&amp;'Country Selector'!$B$3&amp;ROW($A113))*10^12,0)*'Process Emissions Multipliers'!$D$48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Multipliers'!$E$48</f>
        <v>0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Selector'!$B$3&amp;ROW($A114))*10^12,0)*'Process Emissions Multipliers'!$B$48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Selector'!$B$3&amp;ROW($A116))*10^12,0)*'Process Emissions Multipliers'!$B$48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Selector'!$B$3&amp;ROW($A119))*10^12,0)*'Process Emissions Multipliers'!$B$48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Selector'!$B$3&amp;ROW($A119))*10^12,0)*'Process Emissions Multipliers'!$D$48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Multipliers'!$E$48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Selector'!$B$3&amp;ROW($A121))*10^12,0)*'Process Emissions Multipliers'!$B$48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Selector'!$B$3&amp;ROW($A121))*10^12,0)*'Process Emissions Multipliers'!$D$48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Multipliers'!$E$48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Selector'!$B$3&amp;ROW($A124))*10^12,0)*'Process Emissions Multipliers'!$B$48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Selector'!$B$3&amp;ROW($A139))*10^12,0)*'Process Emissions Multipliers'!$B$48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Selector'!$B$3&amp;ROW($A139))*10^12,0)*'Process Emissions Multipliers'!$D$48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Multipliers'!$E$48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Selector'!$B$3&amp;ROW($A142))*10^12,0)*'Process Emissions Multipliers'!$B$48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Selector'!$B$3&amp;ROW($A160))*10^12,0)*'Process Emissions Multipliers'!$B$48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Selector'!$B$3&amp;ROW($A160))*10^12,0)*'Process Emissions Multipliers'!$D$48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Multipliers'!$E$48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Selector'!$B$3&amp;ROW($A161))*10^12,0)*'Process Emissions Multipliers'!$B$48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Selector'!$B$3&amp;ROW($A161))*10^12,0)*'Process Emissions Multipliers'!$D$48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Multipliers'!$E$48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Selector'!$B$3&amp;ROW($A162))*10^12,0)*'Process Emissions Multipliers'!$B$48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Selector'!$B$3&amp;ROW($A162))*10^12,0)*'Process Emissions Multipliers'!$D$48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Multipliers'!$E$48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Selector'!$B$3&amp;ROW($A163))*10^12,0)*'Process Emissions Multipliers'!$B$48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Selector'!$B$3&amp;ROW($A163))*10^12,0)*'Process Emissions Multipliers'!$D$48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Multipliers'!$E$48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499025691822.79065</v>
      </c>
      <c r="C156" s="90">
        <f t="shared" ca="1" si="27"/>
        <v>486168097453.77539</v>
      </c>
      <c r="D156" s="90">
        <f t="shared" ca="1" si="27"/>
        <v>473310503084.76019</v>
      </c>
      <c r="E156" s="90">
        <f t="shared" ca="1" si="27"/>
        <v>460452908715.74493</v>
      </c>
      <c r="F156" s="90">
        <f t="shared" ref="D156:K177" ca="1" si="31">$B156*($L$1-F$1)/($L$1-$B$1)+$L156*(F$1-$B$1)/($L$1-$B$1)</f>
        <v>447595314346.72974</v>
      </c>
      <c r="G156" s="90">
        <f t="shared" ca="1" si="31"/>
        <v>434737719977.71442</v>
      </c>
      <c r="H156" s="90">
        <f t="shared" ca="1" si="31"/>
        <v>421880125608.69922</v>
      </c>
      <c r="I156" s="90">
        <f t="shared" ca="1" si="31"/>
        <v>409022531239.68396</v>
      </c>
      <c r="J156" s="90">
        <f t="shared" ca="1" si="31"/>
        <v>396164936870.6687</v>
      </c>
      <c r="K156" s="90">
        <f t="shared" ca="1" si="31"/>
        <v>383307342501.65344</v>
      </c>
      <c r="L156">
        <f ca="1">IF('NGPS 2020'!$A164="WT",INDIRECT("'NGPS 2020'!"&amp;'Country Selector'!$B$3&amp;ROW($A164))*10^12,0)*'Process Emissions Multipliers'!$B$48</f>
        <v>370449748132.63818</v>
      </c>
      <c r="M156" s="90">
        <f t="shared" ca="1" si="28"/>
        <v>391651061472.08722</v>
      </c>
      <c r="N156" s="90">
        <f t="shared" ca="1" si="28"/>
        <v>412852374811.53625</v>
      </c>
      <c r="O156" s="90">
        <f t="shared" ca="1" si="28"/>
        <v>434053688150.98523</v>
      </c>
      <c r="P156" s="90">
        <f t="shared" ref="N156:U177" ca="1" si="32">$L156*($V$1-P$1)/($V$1-$L$1)+$V156*(P$1-$L$1)/($V$1-$L$1)</f>
        <v>455255001490.43433</v>
      </c>
      <c r="Q156" s="90">
        <f t="shared" ca="1" si="32"/>
        <v>476456314829.8833</v>
      </c>
      <c r="R156" s="90">
        <f t="shared" ca="1" si="32"/>
        <v>497657628169.33228</v>
      </c>
      <c r="S156" s="90">
        <f t="shared" ca="1" si="32"/>
        <v>518858941508.78131</v>
      </c>
      <c r="T156" s="90">
        <f t="shared" ca="1" si="32"/>
        <v>540060254848.23041</v>
      </c>
      <c r="U156" s="90">
        <f t="shared" ca="1" si="32"/>
        <v>561261568187.67944</v>
      </c>
      <c r="V156">
        <f ca="1">IF('NGPS 2030'!$A164="WT",INDIRECT("'NGPS 2030'!"&amp;'Country Selector'!$B$3&amp;ROW($A164))*10^12,0)*'Process Emissions Multipliers'!$D$48</f>
        <v>582462881527.12842</v>
      </c>
      <c r="W156" s="90">
        <f t="shared" ca="1" si="30"/>
        <v>619558268584.57397</v>
      </c>
      <c r="X156" s="90">
        <f t="shared" ca="1" si="30"/>
        <v>656653655642.01953</v>
      </c>
      <c r="Y156" s="90">
        <f t="shared" ca="1" si="30"/>
        <v>693749042699.46509</v>
      </c>
      <c r="Z156" s="90">
        <f t="shared" ca="1" si="30"/>
        <v>730844429756.91064</v>
      </c>
      <c r="AA156" s="90">
        <f t="shared" ca="1" si="30"/>
        <v>767939816814.3562</v>
      </c>
      <c r="AB156" s="90">
        <f t="shared" ca="1" si="30"/>
        <v>805035203871.80176</v>
      </c>
      <c r="AC156" s="90">
        <f t="shared" ca="1" si="30"/>
        <v>842130590929.24731</v>
      </c>
      <c r="AD156" s="90">
        <f t="shared" ca="1" si="30"/>
        <v>879225977986.69275</v>
      </c>
      <c r="AE156" s="90">
        <f t="shared" ca="1" si="30"/>
        <v>916321365044.13818</v>
      </c>
      <c r="AF156" s="90">
        <f t="shared" ca="1" si="30"/>
        <v>953416752101.58386</v>
      </c>
      <c r="AG156" s="90">
        <f t="shared" ca="1" si="30"/>
        <v>990512139159.0293</v>
      </c>
      <c r="AH156" s="90">
        <f t="shared" ca="1" si="30"/>
        <v>1027607526216.4751</v>
      </c>
      <c r="AI156" s="90">
        <f t="shared" ca="1" si="30"/>
        <v>1064702913273.9204</v>
      </c>
      <c r="AJ156" s="90">
        <f t="shared" ca="1" si="30"/>
        <v>1101798300331.366</v>
      </c>
      <c r="AK156" s="90">
        <f t="shared" ca="1" si="30"/>
        <v>1138893687388.8115</v>
      </c>
      <c r="AL156" s="90">
        <f t="shared" ca="1" si="30"/>
        <v>1175989074446.2571</v>
      </c>
      <c r="AM156" s="90">
        <f t="shared" ca="1" si="29"/>
        <v>1213084461503.7026</v>
      </c>
      <c r="AN156" s="90">
        <f t="shared" ca="1" si="29"/>
        <v>1250179848561.1482</v>
      </c>
      <c r="AO156" s="90">
        <f t="shared" ca="1" si="29"/>
        <v>1287275235618.5938</v>
      </c>
      <c r="AP156">
        <f ca="1">V156*'Process Emissions Multipliers'!$E$48</f>
        <v>1324370622676.0393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Selector'!$B$3&amp;ROW($A166))*10^12,0)*'Process Emissions Multipliers'!$B$48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Selector'!$B$3&amp;ROW($A166))*10^12,0)*'Process Emissions Multipliers'!$D$48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Multipliers'!$E$48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683984839606.98181</v>
      </c>
      <c r="C159" s="90">
        <f t="shared" ca="1" si="33"/>
        <v>666361699623.75</v>
      </c>
      <c r="D159" s="90">
        <f t="shared" ca="1" si="31"/>
        <v>648738559640.51819</v>
      </c>
      <c r="E159" s="90">
        <f t="shared" ca="1" si="31"/>
        <v>631115419657.28638</v>
      </c>
      <c r="F159" s="90">
        <f t="shared" ca="1" si="31"/>
        <v>613492279674.05457</v>
      </c>
      <c r="G159" s="90">
        <f t="shared" ca="1" si="31"/>
        <v>595869139690.82275</v>
      </c>
      <c r="H159" s="90">
        <f t="shared" ca="1" si="31"/>
        <v>578245999707.59094</v>
      </c>
      <c r="I159" s="90">
        <f t="shared" ca="1" si="31"/>
        <v>560622859724.35913</v>
      </c>
      <c r="J159" s="90">
        <f t="shared" ca="1" si="31"/>
        <v>542999719741.12732</v>
      </c>
      <c r="K159" s="90">
        <f t="shared" ca="1" si="31"/>
        <v>525376579757.89557</v>
      </c>
      <c r="L159">
        <f ca="1">IF('NGPS 2020'!$A167="WT",INDIRECT("'NGPS 2020'!"&amp;'Country Selector'!$B$3&amp;ROW($A167))*10^12,0)*'Process Emissions Multipliers'!$B$48</f>
        <v>507753439774.6637</v>
      </c>
      <c r="M159" s="90">
        <f t="shared" ca="1" si="34"/>
        <v>525444664041.76495</v>
      </c>
      <c r="N159" s="90">
        <f t="shared" ca="1" si="32"/>
        <v>543135888308.86609</v>
      </c>
      <c r="O159" s="90">
        <f t="shared" ca="1" si="32"/>
        <v>560827112575.96729</v>
      </c>
      <c r="P159" s="90">
        <f t="shared" ca="1" si="32"/>
        <v>578518336843.06836</v>
      </c>
      <c r="Q159" s="90">
        <f t="shared" ca="1" si="32"/>
        <v>596209561110.16968</v>
      </c>
      <c r="R159" s="90">
        <f t="shared" ca="1" si="32"/>
        <v>613900785377.27075</v>
      </c>
      <c r="S159" s="90">
        <f t="shared" ca="1" si="32"/>
        <v>631592009644.37195</v>
      </c>
      <c r="T159" s="90">
        <f t="shared" ca="1" si="32"/>
        <v>649283233911.47314</v>
      </c>
      <c r="U159" s="90">
        <f t="shared" ca="1" si="32"/>
        <v>666974458178.57446</v>
      </c>
      <c r="V159">
        <f ca="1">IF('NGPS 2030'!$A167="WT",INDIRECT("'NGPS 2030'!"&amp;'Country Selector'!$B$3&amp;ROW($A167))*10^12,0)*'Process Emissions Multipliers'!$D$48</f>
        <v>684665682445.67554</v>
      </c>
      <c r="W159" s="90">
        <f t="shared" ref="W159:AL174" ca="1" si="36">$V159*($AP$1-W$1)/($AP$1-$V$1)+$AP159*(W$1-$V$1)/($AP$1-$V$1)</f>
        <v>728270072185.81311</v>
      </c>
      <c r="X159" s="90">
        <f t="shared" ca="1" si="36"/>
        <v>771874461925.95056</v>
      </c>
      <c r="Y159" s="90">
        <f t="shared" ca="1" si="36"/>
        <v>815478851666.08801</v>
      </c>
      <c r="Z159" s="90">
        <f t="shared" ca="1" si="36"/>
        <v>859083241406.22546</v>
      </c>
      <c r="AA159" s="90">
        <f t="shared" ca="1" si="36"/>
        <v>902687631146.36304</v>
      </c>
      <c r="AB159" s="90">
        <f t="shared" ca="1" si="36"/>
        <v>946292020886.50037</v>
      </c>
      <c r="AC159" s="90">
        <f t="shared" ca="1" si="36"/>
        <v>989896410626.63794</v>
      </c>
      <c r="AD159" s="90">
        <f t="shared" ca="1" si="36"/>
        <v>1033500800366.7754</v>
      </c>
      <c r="AE159" s="90">
        <f t="shared" ca="1" si="36"/>
        <v>1077105190106.9128</v>
      </c>
      <c r="AF159" s="90">
        <f t="shared" ca="1" si="36"/>
        <v>1120709579847.0503</v>
      </c>
      <c r="AG159" s="90">
        <f t="shared" ca="1" si="36"/>
        <v>1164313969587.188</v>
      </c>
      <c r="AH159" s="90">
        <f t="shared" ca="1" si="36"/>
        <v>1207918359327.3252</v>
      </c>
      <c r="AI159" s="90">
        <f t="shared" ca="1" si="36"/>
        <v>1251522749067.4626</v>
      </c>
      <c r="AJ159" s="90">
        <f t="shared" ca="1" si="36"/>
        <v>1295127138807.6003</v>
      </c>
      <c r="AK159" s="90">
        <f t="shared" ca="1" si="36"/>
        <v>1338731528547.7378</v>
      </c>
      <c r="AL159" s="90">
        <f t="shared" ca="1" si="36"/>
        <v>1382335918287.8752</v>
      </c>
      <c r="AM159" s="90">
        <f t="shared" ca="1" si="35"/>
        <v>1425940308028.0129</v>
      </c>
      <c r="AN159" s="90">
        <f t="shared" ca="1" si="35"/>
        <v>1469544697768.1504</v>
      </c>
      <c r="AO159" s="90">
        <f t="shared" ca="1" si="35"/>
        <v>1513149087508.2878</v>
      </c>
      <c r="AP159">
        <f ca="1">V159*'Process Emissions Multipliers'!$E$48</f>
        <v>1556753477248.4253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Selector'!$B$3&amp;ROW($A168))*10^12,0)*'Process Emissions Multipliers'!$B$48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Selector'!$B$3&amp;ROW($A168))*10^12,0)*'Process Emissions Multipliers'!$D$48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Multipliers'!$E$48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Selector'!$B$3&amp;ROW($A171))*10^12,0)*'Process Emissions Multipliers'!$B$48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Selector'!$B$3&amp;ROW($A171))*10^12,0)*'Process Emissions Multipliers'!$D$48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Multipliers'!$E$48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10714042949.775404</v>
      </c>
      <c r="C164" s="90">
        <f t="shared" ca="1" si="33"/>
        <v>9642638654.797863</v>
      </c>
      <c r="D164" s="90">
        <f t="shared" ca="1" si="31"/>
        <v>8571234359.820323</v>
      </c>
      <c r="E164" s="90">
        <f t="shared" ca="1" si="31"/>
        <v>7499830064.842783</v>
      </c>
      <c r="F164" s="90">
        <f t="shared" ca="1" si="31"/>
        <v>6428425769.865242</v>
      </c>
      <c r="G164" s="90">
        <f t="shared" ca="1" si="31"/>
        <v>5357021474.887702</v>
      </c>
      <c r="H164" s="90">
        <f t="shared" ca="1" si="31"/>
        <v>4285617179.9101615</v>
      </c>
      <c r="I164" s="90">
        <f t="shared" ca="1" si="31"/>
        <v>3214212884.932621</v>
      </c>
      <c r="J164" s="90">
        <f t="shared" ca="1" si="31"/>
        <v>2142808589.9550807</v>
      </c>
      <c r="K164" s="90">
        <f t="shared" ca="1" si="31"/>
        <v>1071404294.9775404</v>
      </c>
      <c r="L164">
        <f ca="1">IF('NGPS 2020'!$A172="WT",INDIRECT("'NGPS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2030'!$A172="WT",INDIRECT("'NGPS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12192520460.544641</v>
      </c>
      <c r="C171" s="90">
        <f t="shared" ca="1" si="33"/>
        <v>11878375347.404274</v>
      </c>
      <c r="D171" s="90">
        <f t="shared" ca="1" si="31"/>
        <v>11564230234.263906</v>
      </c>
      <c r="E171" s="90">
        <f t="shared" ca="1" si="31"/>
        <v>11250085121.123539</v>
      </c>
      <c r="F171" s="90">
        <f t="shared" ca="1" si="31"/>
        <v>10935940007.983173</v>
      </c>
      <c r="G171" s="90">
        <f t="shared" ca="1" si="31"/>
        <v>10621794894.842808</v>
      </c>
      <c r="H171" s="90">
        <f t="shared" ca="1" si="31"/>
        <v>10307649781.702438</v>
      </c>
      <c r="I171" s="90">
        <f t="shared" ca="1" si="31"/>
        <v>9993504668.5620728</v>
      </c>
      <c r="J171" s="90">
        <f t="shared" ca="1" si="31"/>
        <v>9679359555.4217052</v>
      </c>
      <c r="K171" s="90">
        <f t="shared" ca="1" si="31"/>
        <v>9365214442.2813396</v>
      </c>
      <c r="L171">
        <f ca="1">IF('NGPS 2020'!$A179="WT",INDIRECT("'NGPS 2020'!"&amp;'Country Selector'!$B$3&amp;ROW($A179))*10^12,0)*'Process Emissions Multipliers'!$B$48</f>
        <v>9051069329.1409721</v>
      </c>
      <c r="M171" s="90">
        <f t="shared" ca="1" si="34"/>
        <v>9366442178.1499233</v>
      </c>
      <c r="N171" s="90">
        <f t="shared" ca="1" si="32"/>
        <v>9681815027.1588745</v>
      </c>
      <c r="O171" s="90">
        <f t="shared" ca="1" si="32"/>
        <v>9997187876.1678276</v>
      </c>
      <c r="P171" s="90">
        <f t="shared" ca="1" si="32"/>
        <v>10312560725.176777</v>
      </c>
      <c r="Q171" s="90">
        <f t="shared" ca="1" si="32"/>
        <v>10627933574.18573</v>
      </c>
      <c r="R171" s="90">
        <f t="shared" ca="1" si="32"/>
        <v>10943306423.194683</v>
      </c>
      <c r="S171" s="90">
        <f t="shared" ca="1" si="32"/>
        <v>11258679272.203632</v>
      </c>
      <c r="T171" s="90">
        <f t="shared" ca="1" si="32"/>
        <v>11574052121.212584</v>
      </c>
      <c r="U171" s="90">
        <f t="shared" ca="1" si="32"/>
        <v>11889424970.221535</v>
      </c>
      <c r="V171">
        <f ca="1">IF('NGPS 2030'!$A179="WT",INDIRECT("'NGPS 2030'!"&amp;'Country Selector'!$B$3&amp;ROW($A179))*10^12,0)*'Process Emissions Multipliers'!$D$48</f>
        <v>12204797819.230488</v>
      </c>
      <c r="W171" s="90">
        <f t="shared" ca="1" si="36"/>
        <v>12982086318.499664</v>
      </c>
      <c r="X171" s="90">
        <f t="shared" ca="1" si="36"/>
        <v>13759374817.768841</v>
      </c>
      <c r="Y171" s="90">
        <f t="shared" ca="1" si="36"/>
        <v>14536663317.038021</v>
      </c>
      <c r="Z171" s="90">
        <f t="shared" ca="1" si="36"/>
        <v>15313951816.307198</v>
      </c>
      <c r="AA171" s="90">
        <f t="shared" ca="1" si="36"/>
        <v>16091240315.576374</v>
      </c>
      <c r="AB171" s="90">
        <f t="shared" ca="1" si="36"/>
        <v>16868528814.845552</v>
      </c>
      <c r="AC171" s="90">
        <f t="shared" ca="1" si="36"/>
        <v>17645817314.114727</v>
      </c>
      <c r="AD171" s="90">
        <f t="shared" ca="1" si="36"/>
        <v>18423105813.383907</v>
      </c>
      <c r="AE171" s="90">
        <f t="shared" ca="1" si="36"/>
        <v>19200394312.653084</v>
      </c>
      <c r="AF171" s="90">
        <f t="shared" ca="1" si="36"/>
        <v>19977682811.92226</v>
      </c>
      <c r="AG171" s="90">
        <f t="shared" ca="1" si="36"/>
        <v>20754971311.191437</v>
      </c>
      <c r="AH171" s="90">
        <f t="shared" ca="1" si="36"/>
        <v>21532259810.460617</v>
      </c>
      <c r="AI171" s="90">
        <f t="shared" ca="1" si="36"/>
        <v>22309548309.729794</v>
      </c>
      <c r="AJ171" s="90">
        <f t="shared" ca="1" si="36"/>
        <v>23086836808.998966</v>
      </c>
      <c r="AK171" s="90">
        <f t="shared" ca="1" si="36"/>
        <v>23864125308.268147</v>
      </c>
      <c r="AL171" s="90">
        <f t="shared" ca="1" si="36"/>
        <v>24641413807.537323</v>
      </c>
      <c r="AM171" s="90">
        <f t="shared" ca="1" si="35"/>
        <v>25418702306.806503</v>
      </c>
      <c r="AN171" s="90">
        <f t="shared" ca="1" si="35"/>
        <v>26195990806.07568</v>
      </c>
      <c r="AO171" s="90">
        <f t="shared" ca="1" si="35"/>
        <v>26973279305.344856</v>
      </c>
      <c r="AP171">
        <f ca="1">V171*'Process Emissions Multipliers'!$E$48</f>
        <v>27750567804.614033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Selector'!$B$3&amp;ROW($A180))*10^12,0)*'Process Emissions Multipliers'!$B$48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Selector'!$B$3&amp;ROW($A180))*10^12,0)*'Process Emissions Multipliers'!$D$48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Multipliers'!$E$48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Selector'!$B$3&amp;ROW($A181))*10^12,0)*'Process Emissions Multipliers'!$B$48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Selector'!$B$3&amp;ROW($A181))*10^12,0)*'Process Emissions Multipliers'!$D$48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Multipliers'!$E$48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Selector'!$B$3&amp;ROW($A182))*10^12,0)*'Process Emissions Multipliers'!$B$48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Selector'!$B$3&amp;ROW($A182))*10^12,0)*'Process Emissions Multipliers'!$D$48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Multipliers'!$E$48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Selector'!$B$3&amp;ROW($A183))*10^12,0)*'Process Emissions Multipliers'!$B$48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Selector'!$B$3&amp;ROW($A183))*10^12,0)*'Process Emissions Multipliers'!$D$48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Multipliers'!$E$48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Selector'!$B$3&amp;ROW($A184))*10^12,0)*'Process Emissions Multipliers'!$B$48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Selector'!$B$3&amp;ROW($A184))*10^12,0)*'Process Emissions Multipliers'!$D$48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Multipliers'!$E$48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Selector'!$B$3&amp;ROW($A185))*10^12,0)*'Process Emissions Multipliers'!$B$48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Selector'!$B$3&amp;ROW($A185))*10^12,0)*'Process Emissions Multipliers'!$D$48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Multipliers'!$E$48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" width="12" bestFit="1" customWidth="1"/>
    <col min="12" max="12" width="12" bestFit="1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137901197763.44229</v>
      </c>
      <c r="C2" s="90">
        <f ca="1">$B2*($L$1-C$1)/($L$1-$B$1)+$L2*(C$1-$B$1)/($L$1-$B$1)</f>
        <v>134348118848.07202</v>
      </c>
      <c r="D2" s="90">
        <f t="shared" ref="D2:K17" ca="1" si="0">$B2*($L$1-D$1)/($L$1-$B$1)+$L2*(D$1-$B$1)/($L$1-$B$1)</f>
        <v>130795039932.70175</v>
      </c>
      <c r="E2" s="90">
        <f t="shared" ca="1" si="0"/>
        <v>127241961017.33148</v>
      </c>
      <c r="F2" s="90">
        <f t="shared" ca="1" si="0"/>
        <v>123688882101.96121</v>
      </c>
      <c r="G2" s="90">
        <f t="shared" ca="1" si="0"/>
        <v>120135803186.59094</v>
      </c>
      <c r="H2" s="90">
        <f t="shared" ca="1" si="0"/>
        <v>116582724271.22067</v>
      </c>
      <c r="I2" s="90">
        <f t="shared" ca="1" si="0"/>
        <v>113029645355.8504</v>
      </c>
      <c r="J2" s="90">
        <f t="shared" ca="1" si="0"/>
        <v>109476566440.48012</v>
      </c>
      <c r="K2" s="90">
        <f t="shared" ca="1" si="0"/>
        <v>105923487525.10985</v>
      </c>
      <c r="L2">
        <f ca="1">IF('NGPS 2020'!$A10="MR",INDIRECT("'NGPS 2020'!"&amp;'Country Selector'!$B$3&amp;ROW($A10))*10^12,0)*'Process Emissions Multipliers'!$B$48</f>
        <v>102370408609.73958</v>
      </c>
      <c r="M2" s="90">
        <f ca="1">$L2*($V$1-M$1)/($V$1-$L$1)+$V2*(M$1-$L$1)/($V$1-$L$1)</f>
        <v>105937218338.43527</v>
      </c>
      <c r="N2" s="90">
        <f t="shared" ref="N2:U17" ca="1" si="1">$L2*($V$1-N$1)/($V$1-$L$1)+$V2*(N$1-$L$1)/($V$1-$L$1)</f>
        <v>109504028067.13097</v>
      </c>
      <c r="O2" s="90">
        <f t="shared" ca="1" si="1"/>
        <v>113070837795.82666</v>
      </c>
      <c r="P2" s="90">
        <f t="shared" ca="1" si="1"/>
        <v>116637647524.52237</v>
      </c>
      <c r="Q2" s="90">
        <f t="shared" ca="1" si="1"/>
        <v>120204457253.21805</v>
      </c>
      <c r="R2" s="90">
        <f t="shared" ca="1" si="1"/>
        <v>123771266981.91374</v>
      </c>
      <c r="S2" s="90">
        <f t="shared" ca="1" si="1"/>
        <v>127338076710.60945</v>
      </c>
      <c r="T2" s="90">
        <f t="shared" ca="1" si="1"/>
        <v>130904886439.30515</v>
      </c>
      <c r="U2" s="90">
        <f t="shared" ca="1" si="1"/>
        <v>134471696168.00084</v>
      </c>
      <c r="V2">
        <f ca="1">IF('NGPS 2030'!$A10="MR",INDIRECT("'NGPS 2030'!"&amp;'Country Selector'!$B$3&amp;ROW($A10))*10^12,0)*'Process Emissions Multipliers'!$D$48</f>
        <v>138038505896.69653</v>
      </c>
      <c r="W2" s="90">
        <f ca="1">$V2*($AP$1-W$1)/($AP$1-$V$1)+$AP2*(W$1-$V$1)/($AP$1-$V$1)</f>
        <v>146829781645.70914</v>
      </c>
      <c r="X2" s="90">
        <f t="shared" ref="X2:AO16" ca="1" si="2">$V2*($AP$1-X$1)/($AP$1-$V$1)+$AP2*(X$1-$V$1)/($AP$1-$V$1)</f>
        <v>155621057394.72171</v>
      </c>
      <c r="Y2" s="90">
        <f t="shared" ca="1" si="2"/>
        <v>164412333143.73431</v>
      </c>
      <c r="Z2" s="90">
        <f t="shared" ca="1" si="2"/>
        <v>173203608892.74689</v>
      </c>
      <c r="AA2" s="90">
        <f t="shared" ca="1" si="2"/>
        <v>181994884641.75946</v>
      </c>
      <c r="AB2" s="90">
        <f t="shared" ca="1" si="2"/>
        <v>190786160390.77209</v>
      </c>
      <c r="AC2" s="90">
        <f t="shared" ca="1" si="2"/>
        <v>199577436139.78467</v>
      </c>
      <c r="AD2" s="90">
        <f t="shared" ca="1" si="2"/>
        <v>208368711888.79724</v>
      </c>
      <c r="AE2" s="90">
        <f t="shared" ca="1" si="2"/>
        <v>217159987637.80981</v>
      </c>
      <c r="AF2" s="90">
        <f t="shared" ca="1" si="2"/>
        <v>225951263386.82242</v>
      </c>
      <c r="AG2" s="90">
        <f t="shared" ca="1" si="2"/>
        <v>234742539135.83502</v>
      </c>
      <c r="AH2" s="90">
        <f t="shared" ca="1" si="2"/>
        <v>243533814884.84763</v>
      </c>
      <c r="AI2" s="90">
        <f t="shared" ca="1" si="2"/>
        <v>252325090633.8602</v>
      </c>
      <c r="AJ2" s="90">
        <f t="shared" ca="1" si="2"/>
        <v>261116366382.8728</v>
      </c>
      <c r="AK2" s="90">
        <f t="shared" ca="1" si="2"/>
        <v>269907642131.88538</v>
      </c>
      <c r="AL2" s="90">
        <f t="shared" ca="1" si="2"/>
        <v>278698917880.89795</v>
      </c>
      <c r="AM2" s="90">
        <f t="shared" ca="1" si="2"/>
        <v>287490193629.91052</v>
      </c>
      <c r="AN2" s="90">
        <f t="shared" ca="1" si="2"/>
        <v>296281469378.92316</v>
      </c>
      <c r="AO2" s="90">
        <f t="shared" ca="1" si="2"/>
        <v>305072745127.93573</v>
      </c>
      <c r="AP2">
        <f ca="1">V2*'Process Emissions Multipliers'!$E$48</f>
        <v>313864020876.9483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Selector'!$B$3&amp;ROW($A14))*10^12,0)*'Process Emissions Multipliers'!$B$48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2030'!$A14="MR",INDIRECT("'NGPS 2030'!"&amp;'Country Selector'!$B$3&amp;ROW($A14))*10^12,0)*'Process Emissions Multipliers'!$D$48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Multipliers'!$E$48</f>
        <v>0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2020'!$A17="MR",INDIRECT("'NGPS 2020'!"&amp;'Country Selector'!$B$3&amp;ROW($A17))*10^12,0)*'Process Emissions Multipliers'!$B$48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2030'!$A17="MR",INDIRECT("'NGPS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2020'!$A22="MR",INDIRECT("'NGPS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Selector'!$B$3&amp;ROW($A25))*10^12,0)*'Process Emissions Multipliers'!$B$48</f>
        <v>0</v>
      </c>
      <c r="M17" s="90">
        <f t="shared" ca="1" si="4"/>
        <v>498182604730.69159</v>
      </c>
      <c r="N17" s="90">
        <f t="shared" ca="1" si="1"/>
        <v>996365209461.38318</v>
      </c>
      <c r="O17" s="90">
        <f t="shared" ca="1" si="1"/>
        <v>1494547814192.0747</v>
      </c>
      <c r="P17" s="90">
        <f t="shared" ca="1" si="1"/>
        <v>1992730418922.7664</v>
      </c>
      <c r="Q17" s="90">
        <f t="shared" ca="1" si="1"/>
        <v>2490913023653.458</v>
      </c>
      <c r="R17" s="90">
        <f t="shared" ca="1" si="1"/>
        <v>2989095628384.1494</v>
      </c>
      <c r="S17" s="90">
        <f t="shared" ca="1" si="1"/>
        <v>3487278233114.8413</v>
      </c>
      <c r="T17" s="90">
        <f t="shared" ca="1" si="1"/>
        <v>3985460837845.5327</v>
      </c>
      <c r="U17" s="90">
        <f t="shared" ca="1" si="1"/>
        <v>4483643442576.2246</v>
      </c>
      <c r="V17">
        <f ca="1">IF('NGPS 2030'!$A25="MR",INDIRECT("'NGPS 2030'!"&amp;'Country Selector'!$B$3&amp;ROW($A25))*10^12,0)*'Process Emissions Multipliers'!$D$48</f>
        <v>4981826047306.916</v>
      </c>
      <c r="W17" s="90">
        <f t="shared" ca="1" si="5"/>
        <v>5299104231614.8838</v>
      </c>
      <c r="X17" s="90">
        <f t="shared" ca="1" si="5"/>
        <v>5616382415922.8516</v>
      </c>
      <c r="Y17" s="90">
        <f t="shared" ca="1" si="5"/>
        <v>5933660600230.8184</v>
      </c>
      <c r="Z17" s="90">
        <f t="shared" ca="1" si="5"/>
        <v>6250938784538.7852</v>
      </c>
      <c r="AA17" s="90">
        <f t="shared" ca="1" si="5"/>
        <v>6568216968846.7529</v>
      </c>
      <c r="AB17" s="90">
        <f t="shared" ca="1" si="5"/>
        <v>6885495153154.7207</v>
      </c>
      <c r="AC17" s="90">
        <f t="shared" ca="1" si="5"/>
        <v>7202773337462.6875</v>
      </c>
      <c r="AD17" s="90">
        <f t="shared" ca="1" si="5"/>
        <v>7520051521770.6553</v>
      </c>
      <c r="AE17" s="90">
        <f t="shared" ca="1" si="5"/>
        <v>7837329706078.623</v>
      </c>
      <c r="AF17" s="90">
        <f t="shared" ca="1" si="5"/>
        <v>8154607890386.5908</v>
      </c>
      <c r="AG17" s="90">
        <f t="shared" ca="1" si="5"/>
        <v>8471886074694.5586</v>
      </c>
      <c r="AH17" s="90">
        <f t="shared" ca="1" si="5"/>
        <v>8789164259002.5264</v>
      </c>
      <c r="AI17" s="90">
        <f t="shared" ca="1" si="5"/>
        <v>9106442443310.4922</v>
      </c>
      <c r="AJ17" s="90">
        <f t="shared" ca="1" si="5"/>
        <v>9423720627618.4609</v>
      </c>
      <c r="AK17" s="90">
        <f t="shared" ca="1" si="5"/>
        <v>9740998811926.4297</v>
      </c>
      <c r="AL17" s="90">
        <f t="shared" ca="1" si="5"/>
        <v>10058276996234.395</v>
      </c>
      <c r="AM17" s="90">
        <f t="shared" ca="1" si="6"/>
        <v>10375555180542.361</v>
      </c>
      <c r="AN17" s="90">
        <f t="shared" ca="1" si="6"/>
        <v>10692833364850.33</v>
      </c>
      <c r="AO17" s="90">
        <f t="shared" ca="1" si="6"/>
        <v>11010111549158.299</v>
      </c>
      <c r="AP17">
        <f ca="1">V17*'Process Emissions Multipliers'!$E$48</f>
        <v>11327389733466.266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369456018646.79242</v>
      </c>
      <c r="D20" s="90">
        <f t="shared" ca="1" si="3"/>
        <v>738912037293.58484</v>
      </c>
      <c r="E20" s="90">
        <f t="shared" ca="1" si="3"/>
        <v>1108368055940.3774</v>
      </c>
      <c r="F20" s="90">
        <f t="shared" ca="1" si="3"/>
        <v>1477824074587.1697</v>
      </c>
      <c r="G20" s="90">
        <f t="shared" ca="1" si="3"/>
        <v>1847280093233.9622</v>
      </c>
      <c r="H20" s="90">
        <f t="shared" ca="1" si="3"/>
        <v>2216736111880.7549</v>
      </c>
      <c r="I20" s="90">
        <f t="shared" ca="1" si="3"/>
        <v>2586192130527.5469</v>
      </c>
      <c r="J20" s="90">
        <f t="shared" ca="1" si="3"/>
        <v>2955648149174.3394</v>
      </c>
      <c r="K20" s="90">
        <f t="shared" ca="1" si="3"/>
        <v>3325104167821.1318</v>
      </c>
      <c r="L20">
        <f ca="1">IF('NGPS 2020'!$A28="MR",INDIRECT("'NGPS 2020'!"&amp;'Country Selector'!$B$3&amp;ROW($A28))*10^12,0)*'Process Emissions Multipliers'!$B$48</f>
        <v>3694560186467.9243</v>
      </c>
      <c r="M20" s="90">
        <f t="shared" ca="1" si="4"/>
        <v>3325104167821.1318</v>
      </c>
      <c r="N20" s="90">
        <f t="shared" ca="1" si="4"/>
        <v>2955648149174.3394</v>
      </c>
      <c r="O20" s="90">
        <f t="shared" ca="1" si="4"/>
        <v>2586192130527.5469</v>
      </c>
      <c r="P20" s="90">
        <f t="shared" ca="1" si="4"/>
        <v>2216736111880.7549</v>
      </c>
      <c r="Q20" s="90">
        <f t="shared" ca="1" si="4"/>
        <v>1847280093233.9622</v>
      </c>
      <c r="R20" s="90">
        <f t="shared" ca="1" si="4"/>
        <v>1477824074587.1697</v>
      </c>
      <c r="S20" s="90">
        <f t="shared" ca="1" si="4"/>
        <v>1108368055940.3774</v>
      </c>
      <c r="T20" s="90">
        <f t="shared" ca="1" si="4"/>
        <v>738912037293.58484</v>
      </c>
      <c r="U20" s="90">
        <f t="shared" ca="1" si="4"/>
        <v>369456018646.79242</v>
      </c>
      <c r="V20">
        <f ca="1">IF('NGPS 2030'!$A28="MR",INDIRECT("'NGPS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4976870580494.8877</v>
      </c>
      <c r="C25" s="90">
        <f t="shared" ca="1" si="3"/>
        <v>4479183522445.3994</v>
      </c>
      <c r="D25" s="90">
        <f t="shared" ca="1" si="3"/>
        <v>3981496464395.9102</v>
      </c>
      <c r="E25" s="90">
        <f t="shared" ca="1" si="3"/>
        <v>3483809406346.4214</v>
      </c>
      <c r="F25" s="90">
        <f t="shared" ca="1" si="3"/>
        <v>2986122348296.9326</v>
      </c>
      <c r="G25" s="90">
        <f t="shared" ca="1" si="3"/>
        <v>2488435290247.4438</v>
      </c>
      <c r="H25" s="90">
        <f t="shared" ca="1" si="3"/>
        <v>1990748232197.9551</v>
      </c>
      <c r="I25" s="90">
        <f t="shared" ca="1" si="3"/>
        <v>1493061174148.4663</v>
      </c>
      <c r="J25" s="90">
        <f t="shared" ca="1" si="3"/>
        <v>995374116098.97754</v>
      </c>
      <c r="K25" s="90">
        <f t="shared" ca="1" si="3"/>
        <v>497687058049.48877</v>
      </c>
      <c r="L25">
        <f ca="1">IF('NGPS 2020'!$A33="MR",INDIRECT("'NGPS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2030'!$A36="MR",INDIRECT("'NGPS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Selector'!$B$3&amp;ROW($A42))*10^12,0)*'Process Emissions Multipliers'!$B$48</f>
        <v>0</v>
      </c>
      <c r="M34" s="90">
        <f t="shared" ca="1" si="4"/>
        <v>140653801471.73102</v>
      </c>
      <c r="N34" s="90">
        <f t="shared" ca="1" si="4"/>
        <v>281307602943.46204</v>
      </c>
      <c r="O34" s="90">
        <f t="shared" ca="1" si="4"/>
        <v>421961404415.19299</v>
      </c>
      <c r="P34" s="90">
        <f t="shared" ca="1" si="4"/>
        <v>562615205886.92407</v>
      </c>
      <c r="Q34" s="90">
        <f t="shared" ca="1" si="4"/>
        <v>703269007358.65503</v>
      </c>
      <c r="R34" s="90">
        <f t="shared" ca="1" si="4"/>
        <v>843922808830.38599</v>
      </c>
      <c r="S34" s="90">
        <f t="shared" ca="1" si="4"/>
        <v>984576610302.11694</v>
      </c>
      <c r="T34" s="90">
        <f t="shared" ca="1" si="4"/>
        <v>1125230411773.8481</v>
      </c>
      <c r="U34" s="90">
        <f t="shared" ca="1" si="4"/>
        <v>1265884213245.5791</v>
      </c>
      <c r="V34">
        <f ca="1">IF('NGPS 2030'!$A42="MR",INDIRECT("'NGPS 2030'!"&amp;'Country Selector'!$B$3&amp;ROW($A42))*10^12,0)*'Process Emissions Multipliers'!$D$48</f>
        <v>1406538014717.3101</v>
      </c>
      <c r="W34" s="90">
        <f t="shared" ca="1" si="8"/>
        <v>1496116378801.4763</v>
      </c>
      <c r="X34" s="90">
        <f t="shared" ca="1" si="7"/>
        <v>1585694742885.6426</v>
      </c>
      <c r="Y34" s="90">
        <f t="shared" ca="1" si="7"/>
        <v>1675273106969.8083</v>
      </c>
      <c r="Z34" s="90">
        <f t="shared" ca="1" si="7"/>
        <v>1764851471053.9749</v>
      </c>
      <c r="AA34" s="90">
        <f t="shared" ca="1" si="7"/>
        <v>1854429835138.1411</v>
      </c>
      <c r="AB34" s="90">
        <f t="shared" ca="1" si="7"/>
        <v>1944008199222.3071</v>
      </c>
      <c r="AC34" s="90">
        <f t="shared" ca="1" si="7"/>
        <v>2033586563306.4731</v>
      </c>
      <c r="AD34" s="90">
        <f t="shared" ca="1" si="7"/>
        <v>2123164927390.6394</v>
      </c>
      <c r="AE34" s="90">
        <f t="shared" ca="1" si="7"/>
        <v>2212743291474.8057</v>
      </c>
      <c r="AF34" s="90">
        <f t="shared" ca="1" si="7"/>
        <v>2302321655558.9717</v>
      </c>
      <c r="AG34" s="90">
        <f t="shared" ca="1" si="7"/>
        <v>2391900019643.1377</v>
      </c>
      <c r="AH34" s="90">
        <f t="shared" ca="1" si="7"/>
        <v>2481478383727.3042</v>
      </c>
      <c r="AI34" s="90">
        <f t="shared" ca="1" si="7"/>
        <v>2571056747811.4702</v>
      </c>
      <c r="AJ34" s="90">
        <f t="shared" ca="1" si="7"/>
        <v>2660635111895.6362</v>
      </c>
      <c r="AK34" s="90">
        <f t="shared" ca="1" si="7"/>
        <v>2750213475979.8027</v>
      </c>
      <c r="AL34" s="90">
        <f t="shared" ca="1" si="7"/>
        <v>2839791840063.9688</v>
      </c>
      <c r="AM34" s="90">
        <f t="shared" ca="1" si="7"/>
        <v>2929370204148.1348</v>
      </c>
      <c r="AN34" s="90">
        <f t="shared" ca="1" si="6"/>
        <v>3018948568232.3008</v>
      </c>
      <c r="AO34" s="90">
        <f t="shared" ca="1" si="6"/>
        <v>3108526932316.4673</v>
      </c>
      <c r="AP34">
        <f ca="1">V34*'Process Emissions Multipliers'!$E$48</f>
        <v>3198105296400.6333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122170994828.35107</v>
      </c>
      <c r="N35" s="90">
        <f t="shared" ca="1" si="10"/>
        <v>244341989656.70215</v>
      </c>
      <c r="O35" s="90">
        <f t="shared" ca="1" si="10"/>
        <v>366512984485.05322</v>
      </c>
      <c r="P35" s="90">
        <f t="shared" ca="1" si="10"/>
        <v>488683979313.4043</v>
      </c>
      <c r="Q35" s="90">
        <f t="shared" ca="1" si="10"/>
        <v>610854974141.75537</v>
      </c>
      <c r="R35" s="90">
        <f t="shared" ca="1" si="10"/>
        <v>733025968970.10645</v>
      </c>
      <c r="S35" s="90">
        <f t="shared" ca="1" si="10"/>
        <v>855196963798.45752</v>
      </c>
      <c r="T35" s="90">
        <f t="shared" ca="1" si="10"/>
        <v>977367958626.80859</v>
      </c>
      <c r="U35" s="90">
        <f t="shared" ca="1" si="10"/>
        <v>1099538953455.1597</v>
      </c>
      <c r="V35">
        <f ca="1">IF('NGPS 2030'!$A43="MR",INDIRECT("'NGPS 2030'!"&amp;'Country Selector'!$B$3&amp;ROW($A43))*10^12,0)*'Process Emissions Multipliers'!$D$48</f>
        <v>1221709948283.5107</v>
      </c>
      <c r="W35" s="90">
        <f t="shared" ca="1" si="8"/>
        <v>1299517143970.7056</v>
      </c>
      <c r="X35" s="90">
        <f t="shared" ca="1" si="7"/>
        <v>1377324339657.9004</v>
      </c>
      <c r="Y35" s="90">
        <f t="shared" ca="1" si="7"/>
        <v>1455131535345.095</v>
      </c>
      <c r="Z35" s="90">
        <f t="shared" ca="1" si="7"/>
        <v>1532938731032.2898</v>
      </c>
      <c r="AA35" s="90">
        <f t="shared" ca="1" si="7"/>
        <v>1610745926719.4844</v>
      </c>
      <c r="AB35" s="90">
        <f t="shared" ca="1" si="7"/>
        <v>1688553122406.6792</v>
      </c>
      <c r="AC35" s="90">
        <f t="shared" ca="1" si="7"/>
        <v>1766360318093.874</v>
      </c>
      <c r="AD35" s="90">
        <f t="shared" ca="1" si="7"/>
        <v>1844167513781.0688</v>
      </c>
      <c r="AE35" s="90">
        <f t="shared" ca="1" si="7"/>
        <v>1921974709468.2634</v>
      </c>
      <c r="AF35" s="90">
        <f t="shared" ca="1" si="7"/>
        <v>1999781905155.4583</v>
      </c>
      <c r="AG35" s="90">
        <f t="shared" ca="1" si="7"/>
        <v>2077589100842.6531</v>
      </c>
      <c r="AH35" s="90">
        <f t="shared" ca="1" si="7"/>
        <v>2155396296529.8477</v>
      </c>
      <c r="AI35" s="90">
        <f t="shared" ca="1" si="7"/>
        <v>2233203492217.0425</v>
      </c>
      <c r="AJ35" s="90">
        <f t="shared" ca="1" si="7"/>
        <v>2311010687904.2373</v>
      </c>
      <c r="AK35" s="90">
        <f t="shared" ca="1" si="7"/>
        <v>2388817883591.4316</v>
      </c>
      <c r="AL35" s="90">
        <f t="shared" ca="1" si="7"/>
        <v>2466625079278.627</v>
      </c>
      <c r="AM35" s="90">
        <f t="shared" ca="1" si="7"/>
        <v>2544432274965.8213</v>
      </c>
      <c r="AN35" s="90">
        <f t="shared" ca="1" si="6"/>
        <v>2622239470653.0161</v>
      </c>
      <c r="AO35" s="90">
        <f t="shared" ca="1" si="6"/>
        <v>2700046666340.2109</v>
      </c>
      <c r="AP35">
        <f ca="1">V35*'Process Emissions Multipliers'!$E$48</f>
        <v>2777853862027.4058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Selector'!$B$3&amp;ROW($A44))*10^12,0)*'Process Emissions Multipliers'!$B$48</f>
        <v>0</v>
      </c>
      <c r="M36" s="90">
        <f t="shared" ca="1" si="10"/>
        <v>51962351977.994034</v>
      </c>
      <c r="N36" s="90">
        <f t="shared" ca="1" si="10"/>
        <v>103924703955.98807</v>
      </c>
      <c r="O36" s="90">
        <f t="shared" ca="1" si="10"/>
        <v>155887055933.98209</v>
      </c>
      <c r="P36" s="90">
        <f t="shared" ca="1" si="10"/>
        <v>207849407911.97614</v>
      </c>
      <c r="Q36" s="90">
        <f t="shared" ca="1" si="10"/>
        <v>259811759889.97015</v>
      </c>
      <c r="R36" s="90">
        <f t="shared" ca="1" si="10"/>
        <v>311774111867.96417</v>
      </c>
      <c r="S36" s="90">
        <f t="shared" ca="1" si="10"/>
        <v>363736463845.95819</v>
      </c>
      <c r="T36" s="90">
        <f t="shared" ca="1" si="10"/>
        <v>415698815823.95227</v>
      </c>
      <c r="U36" s="90">
        <f t="shared" ca="1" si="10"/>
        <v>467661167801.94629</v>
      </c>
      <c r="V36">
        <f ca="1">IF('NGPS 2030'!$A44="MR",INDIRECT("'NGPS 2030'!"&amp;'Country Selector'!$B$3&amp;ROW($A44))*10^12,0)*'Process Emissions Multipliers'!$D$48</f>
        <v>519623519779.94031</v>
      </c>
      <c r="W36" s="90">
        <f t="shared" ca="1" si="8"/>
        <v>552716848473.86719</v>
      </c>
      <c r="X36" s="90">
        <f t="shared" ca="1" si="7"/>
        <v>585810177167.79419</v>
      </c>
      <c r="Y36" s="90">
        <f t="shared" ca="1" si="7"/>
        <v>618903505861.72119</v>
      </c>
      <c r="Z36" s="90">
        <f t="shared" ca="1" si="7"/>
        <v>651996834555.64819</v>
      </c>
      <c r="AA36" s="90">
        <f t="shared" ca="1" si="7"/>
        <v>685090163249.57507</v>
      </c>
      <c r="AB36" s="90">
        <f t="shared" ca="1" si="7"/>
        <v>718183491943.50195</v>
      </c>
      <c r="AC36" s="90">
        <f t="shared" ca="1" si="7"/>
        <v>751276820637.42896</v>
      </c>
      <c r="AD36" s="90">
        <f t="shared" ca="1" si="7"/>
        <v>784370149331.35596</v>
      </c>
      <c r="AE36" s="90">
        <f t="shared" ca="1" si="7"/>
        <v>817463478025.28296</v>
      </c>
      <c r="AF36" s="90">
        <f t="shared" ca="1" si="7"/>
        <v>850556806719.20996</v>
      </c>
      <c r="AG36" s="90">
        <f t="shared" ca="1" si="7"/>
        <v>883650135413.13684</v>
      </c>
      <c r="AH36" s="90">
        <f t="shared" ca="1" si="7"/>
        <v>916743464107.06372</v>
      </c>
      <c r="AI36" s="90">
        <f t="shared" ca="1" si="7"/>
        <v>949836792800.99084</v>
      </c>
      <c r="AJ36" s="90">
        <f t="shared" ca="1" si="7"/>
        <v>982930121494.91772</v>
      </c>
      <c r="AK36" s="90">
        <f t="shared" ca="1" si="7"/>
        <v>1016023450188.8447</v>
      </c>
      <c r="AL36" s="90">
        <f t="shared" ca="1" si="7"/>
        <v>1049116778882.7716</v>
      </c>
      <c r="AM36" s="90">
        <f t="shared" ca="1" si="7"/>
        <v>1082210107576.6987</v>
      </c>
      <c r="AN36" s="90">
        <f t="shared" ca="1" si="6"/>
        <v>1115303436270.6257</v>
      </c>
      <c r="AO36" s="90">
        <f t="shared" ca="1" si="6"/>
        <v>1148396764964.5525</v>
      </c>
      <c r="AP36">
        <f ca="1">V36*'Process Emissions Multipliers'!$E$48</f>
        <v>1181490093658.4795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68637596804.78064</v>
      </c>
      <c r="D37" s="90">
        <f t="shared" ca="1" si="9"/>
        <v>137275193609.56128</v>
      </c>
      <c r="E37" s="90">
        <f t="shared" ca="1" si="9"/>
        <v>205912790414.34192</v>
      </c>
      <c r="F37" s="90">
        <f t="shared" ca="1" si="9"/>
        <v>274550387219.12256</v>
      </c>
      <c r="G37" s="90">
        <f t="shared" ca="1" si="9"/>
        <v>343187984023.9032</v>
      </c>
      <c r="H37" s="90">
        <f t="shared" ca="1" si="9"/>
        <v>411825580828.68384</v>
      </c>
      <c r="I37" s="90">
        <f t="shared" ca="1" si="9"/>
        <v>480463177633.46448</v>
      </c>
      <c r="J37" s="90">
        <f t="shared" ca="1" si="9"/>
        <v>549100774438.24512</v>
      </c>
      <c r="K37" s="90">
        <f t="shared" ca="1" si="9"/>
        <v>617738371243.02576</v>
      </c>
      <c r="L37">
        <f ca="1">IF('NGPS 2020'!$A45="MR",INDIRECT("'NGPS 2020'!"&amp;'Country Selector'!$B$3&amp;ROW($A45))*10^12,0)*'Process Emissions Multipliers'!$B$48</f>
        <v>686375968047.8064</v>
      </c>
      <c r="M37" s="90">
        <f t="shared" ca="1" si="10"/>
        <v>618090456195.84656</v>
      </c>
      <c r="N37" s="90">
        <f t="shared" ca="1" si="10"/>
        <v>549804944343.88672</v>
      </c>
      <c r="O37" s="90">
        <f t="shared" ca="1" si="10"/>
        <v>481519432491.92694</v>
      </c>
      <c r="P37" s="90">
        <f t="shared" ca="1" si="10"/>
        <v>413233920639.9671</v>
      </c>
      <c r="Q37" s="90">
        <f t="shared" ca="1" si="10"/>
        <v>344948408788.00732</v>
      </c>
      <c r="R37" s="90">
        <f t="shared" ca="1" si="10"/>
        <v>276662896936.04749</v>
      </c>
      <c r="S37" s="90">
        <f t="shared" ca="1" si="10"/>
        <v>208377385084.08765</v>
      </c>
      <c r="T37" s="90">
        <f t="shared" ca="1" si="10"/>
        <v>140091873232.12784</v>
      </c>
      <c r="U37" s="90">
        <f t="shared" ca="1" si="10"/>
        <v>71806361380.168015</v>
      </c>
      <c r="V37">
        <f ca="1">IF('NGPS 2030'!$A45="MR",INDIRECT("'NGPS 2030'!"&amp;'Country Selector'!$B$3&amp;ROW($A45))*10^12,0)*'Process Emissions Multipliers'!$D$48</f>
        <v>3520849528.2082019</v>
      </c>
      <c r="W37" s="90">
        <f t="shared" ca="1" si="8"/>
        <v>3745082316.5319409</v>
      </c>
      <c r="X37" s="90">
        <f t="shared" ca="1" si="7"/>
        <v>3969315104.8556805</v>
      </c>
      <c r="Y37" s="90">
        <f t="shared" ca="1" si="7"/>
        <v>4193547893.1794195</v>
      </c>
      <c r="Z37" s="90">
        <f t="shared" ca="1" si="7"/>
        <v>4417780681.5031586</v>
      </c>
      <c r="AA37" s="90">
        <f t="shared" ca="1" si="7"/>
        <v>4642013469.8268986</v>
      </c>
      <c r="AB37" s="90">
        <f t="shared" ca="1" si="7"/>
        <v>4866246258.1506367</v>
      </c>
      <c r="AC37" s="90">
        <f t="shared" ca="1" si="7"/>
        <v>5090479046.4743767</v>
      </c>
      <c r="AD37" s="90">
        <f t="shared" ca="1" si="7"/>
        <v>5314711834.7981157</v>
      </c>
      <c r="AE37" s="90">
        <f t="shared" ca="1" si="7"/>
        <v>5538944623.1218548</v>
      </c>
      <c r="AF37" s="90">
        <f t="shared" ca="1" si="7"/>
        <v>5763177411.4455938</v>
      </c>
      <c r="AG37" s="90">
        <f t="shared" ca="1" si="7"/>
        <v>5987410199.7693329</v>
      </c>
      <c r="AH37" s="90">
        <f t="shared" ca="1" si="7"/>
        <v>6211642988.0930729</v>
      </c>
      <c r="AI37" s="90">
        <f t="shared" ca="1" si="7"/>
        <v>6435875776.416811</v>
      </c>
      <c r="AJ37" s="90">
        <f t="shared" ca="1" si="7"/>
        <v>6660108564.740551</v>
      </c>
      <c r="AK37" s="90">
        <f t="shared" ca="1" si="7"/>
        <v>6884341353.06429</v>
      </c>
      <c r="AL37" s="90">
        <f t="shared" ca="1" si="7"/>
        <v>7108574141.3880301</v>
      </c>
      <c r="AM37" s="90">
        <f t="shared" ca="1" si="7"/>
        <v>7332806929.7117691</v>
      </c>
      <c r="AN37" s="90">
        <f t="shared" ca="1" si="6"/>
        <v>7557039718.0355082</v>
      </c>
      <c r="AO37" s="90">
        <f t="shared" ca="1" si="6"/>
        <v>7781272506.3592472</v>
      </c>
      <c r="AP37">
        <f ca="1">V37*'Process Emissions Multipliers'!$E$48</f>
        <v>8005505294.6829863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67623899180.554184</v>
      </c>
      <c r="D38" s="90">
        <f t="shared" ca="1" si="9"/>
        <v>135247798361.10837</v>
      </c>
      <c r="E38" s="90">
        <f t="shared" ca="1" si="9"/>
        <v>202871697541.66254</v>
      </c>
      <c r="F38" s="90">
        <f t="shared" ca="1" si="9"/>
        <v>270495596722.21674</v>
      </c>
      <c r="G38" s="90">
        <f t="shared" ca="1" si="9"/>
        <v>338119495902.77094</v>
      </c>
      <c r="H38" s="90">
        <f t="shared" ca="1" si="9"/>
        <v>405743395083.32507</v>
      </c>
      <c r="I38" s="90">
        <f t="shared" ca="1" si="9"/>
        <v>473367294263.87927</v>
      </c>
      <c r="J38" s="90">
        <f t="shared" ca="1" si="9"/>
        <v>540991193444.43347</v>
      </c>
      <c r="K38" s="90">
        <f t="shared" ca="1" si="9"/>
        <v>608615092624.98767</v>
      </c>
      <c r="L38">
        <f ca="1">IF('NGPS 2020'!$A46="MR",INDIRECT("'NGPS 2020'!"&amp;'Country Selector'!$B$3&amp;ROW($A46))*10^12,0)*'Process Emissions Multipliers'!$B$48</f>
        <v>676238991805.54187</v>
      </c>
      <c r="M38" s="90">
        <f t="shared" ca="1" si="10"/>
        <v>642594626345.18127</v>
      </c>
      <c r="N38" s="90">
        <f t="shared" ca="1" si="10"/>
        <v>608950260884.82056</v>
      </c>
      <c r="O38" s="90">
        <f t="shared" ca="1" si="10"/>
        <v>575305895424.45996</v>
      </c>
      <c r="P38" s="90">
        <f t="shared" ca="1" si="10"/>
        <v>541661529964.0993</v>
      </c>
      <c r="Q38" s="90">
        <f t="shared" ca="1" si="10"/>
        <v>508017164503.73877</v>
      </c>
      <c r="R38" s="90">
        <f t="shared" ca="1" si="10"/>
        <v>474372799043.37811</v>
      </c>
      <c r="S38" s="90">
        <f t="shared" ca="1" si="10"/>
        <v>440728433583.01746</v>
      </c>
      <c r="T38" s="90">
        <f t="shared" ca="1" si="10"/>
        <v>407084068122.65686</v>
      </c>
      <c r="U38" s="90">
        <f t="shared" ca="1" si="10"/>
        <v>373439702662.29626</v>
      </c>
      <c r="V38">
        <f ca="1">IF('NGPS 2030'!$A46="MR",INDIRECT("'NGPS 2030'!"&amp;'Country Selector'!$B$3&amp;ROW($A46))*10^12,0)*'Process Emissions Multipliers'!$D$48</f>
        <v>339795337201.93561</v>
      </c>
      <c r="W38" s="90">
        <f t="shared" ca="1" si="8"/>
        <v>361435925733.12762</v>
      </c>
      <c r="X38" s="90">
        <f t="shared" ca="1" si="7"/>
        <v>383076514264.31964</v>
      </c>
      <c r="Y38" s="90">
        <f t="shared" ca="1" si="7"/>
        <v>404717102795.51166</v>
      </c>
      <c r="Z38" s="90">
        <f t="shared" ca="1" si="7"/>
        <v>426357691326.70367</v>
      </c>
      <c r="AA38" s="90">
        <f t="shared" ca="1" si="7"/>
        <v>447998279857.89569</v>
      </c>
      <c r="AB38" s="90">
        <f t="shared" ca="1" si="7"/>
        <v>469638868389.08765</v>
      </c>
      <c r="AC38" s="90">
        <f t="shared" ca="1" si="7"/>
        <v>491279456920.27972</v>
      </c>
      <c r="AD38" s="90">
        <f t="shared" ca="1" si="7"/>
        <v>512920045451.47174</v>
      </c>
      <c r="AE38" s="90">
        <f t="shared" ca="1" si="7"/>
        <v>534560633982.6637</v>
      </c>
      <c r="AF38" s="90">
        <f t="shared" ca="1" si="7"/>
        <v>556201222513.85571</v>
      </c>
      <c r="AG38" s="90">
        <f t="shared" ca="1" si="7"/>
        <v>577841811045.04785</v>
      </c>
      <c r="AH38" s="90">
        <f t="shared" ca="1" si="7"/>
        <v>599482399576.23975</v>
      </c>
      <c r="AI38" s="90">
        <f t="shared" ca="1" si="7"/>
        <v>621122988107.43176</v>
      </c>
      <c r="AJ38" s="90">
        <f t="shared" ca="1" si="7"/>
        <v>642763576638.62378</v>
      </c>
      <c r="AK38" s="90">
        <f t="shared" ca="1" si="7"/>
        <v>664404165169.8158</v>
      </c>
      <c r="AL38" s="90">
        <f t="shared" ca="1" si="7"/>
        <v>686044753701.00781</v>
      </c>
      <c r="AM38" s="90">
        <f t="shared" ca="1" si="7"/>
        <v>707685342232.19971</v>
      </c>
      <c r="AN38" s="90">
        <f t="shared" ca="1" si="6"/>
        <v>729325930763.39185</v>
      </c>
      <c r="AO38" s="90">
        <f t="shared" ca="1" si="6"/>
        <v>750966519294.58386</v>
      </c>
      <c r="AP38">
        <f ca="1">V38*'Process Emissions Multipliers'!$E$48</f>
        <v>772607107825.77588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97050382235.545609</v>
      </c>
      <c r="D39" s="90">
        <f t="shared" ca="1" si="9"/>
        <v>194100764471.09122</v>
      </c>
      <c r="E39" s="90">
        <f t="shared" ca="1" si="9"/>
        <v>291151146706.63684</v>
      </c>
      <c r="F39" s="90">
        <f t="shared" ca="1" si="9"/>
        <v>388201528942.18243</v>
      </c>
      <c r="G39" s="90">
        <f t="shared" ca="1" si="9"/>
        <v>485251911177.72803</v>
      </c>
      <c r="H39" s="90">
        <f t="shared" ca="1" si="9"/>
        <v>582302293413.27368</v>
      </c>
      <c r="I39" s="90">
        <f t="shared" ca="1" si="9"/>
        <v>679352675648.81921</v>
      </c>
      <c r="J39" s="90">
        <f t="shared" ca="1" si="9"/>
        <v>776403057884.36487</v>
      </c>
      <c r="K39" s="90">
        <f t="shared" ca="1" si="9"/>
        <v>873453440119.9104</v>
      </c>
      <c r="L39">
        <f ca="1">IF('NGPS 2020'!$A47="MR",INDIRECT("'NGPS 2020'!"&amp;'Country Selector'!$B$3&amp;ROW($A47))*10^12,0)*'Process Emissions Multipliers'!$B$48</f>
        <v>970503822355.45605</v>
      </c>
      <c r="M39" s="90">
        <f t="shared" ca="1" si="10"/>
        <v>895961569034.21741</v>
      </c>
      <c r="N39" s="90">
        <f t="shared" ca="1" si="10"/>
        <v>821419315712.97876</v>
      </c>
      <c r="O39" s="90">
        <f t="shared" ca="1" si="10"/>
        <v>746877062391.74011</v>
      </c>
      <c r="P39" s="90">
        <f t="shared" ca="1" si="10"/>
        <v>672334809070.50146</v>
      </c>
      <c r="Q39" s="90">
        <f t="shared" ca="1" si="10"/>
        <v>597792555749.26282</v>
      </c>
      <c r="R39" s="90">
        <f t="shared" ca="1" si="10"/>
        <v>523250302428.02417</v>
      </c>
      <c r="S39" s="90">
        <f t="shared" ca="1" si="10"/>
        <v>448708049106.78552</v>
      </c>
      <c r="T39" s="90">
        <f t="shared" ca="1" si="10"/>
        <v>374165795785.54688</v>
      </c>
      <c r="U39" s="90">
        <f t="shared" ca="1" si="10"/>
        <v>299623542464.30823</v>
      </c>
      <c r="V39">
        <f ca="1">IF('NGPS 2030'!$A47="MR",INDIRECT("'NGPS 2030'!"&amp;'Country Selector'!$B$3&amp;ROW($A47))*10^12,0)*'Process Emissions Multipliers'!$D$48</f>
        <v>225081289143.06958</v>
      </c>
      <c r="W39" s="90">
        <f t="shared" ca="1" si="8"/>
        <v>239416069615.70663</v>
      </c>
      <c r="X39" s="90">
        <f t="shared" ca="1" si="7"/>
        <v>253750850088.34369</v>
      </c>
      <c r="Y39" s="90">
        <f t="shared" ca="1" si="7"/>
        <v>268085630560.98068</v>
      </c>
      <c r="Z39" s="90">
        <f t="shared" ca="1" si="7"/>
        <v>282420411033.61774</v>
      </c>
      <c r="AA39" s="90">
        <f t="shared" ca="1" si="7"/>
        <v>296755191506.25476</v>
      </c>
      <c r="AB39" s="90">
        <f t="shared" ca="1" si="7"/>
        <v>311089971978.89185</v>
      </c>
      <c r="AC39" s="90">
        <f t="shared" ca="1" si="7"/>
        <v>325424752451.52881</v>
      </c>
      <c r="AD39" s="90">
        <f t="shared" ca="1" si="7"/>
        <v>339759532924.16589</v>
      </c>
      <c r="AE39" s="90">
        <f t="shared" ca="1" si="7"/>
        <v>354094313396.80292</v>
      </c>
      <c r="AF39" s="90">
        <f t="shared" ca="1" si="7"/>
        <v>368429093869.43994</v>
      </c>
      <c r="AG39" s="90">
        <f t="shared" ca="1" si="7"/>
        <v>382763874342.07703</v>
      </c>
      <c r="AH39" s="90">
        <f t="shared" ca="1" si="7"/>
        <v>397098654814.71405</v>
      </c>
      <c r="AI39" s="90">
        <f t="shared" ca="1" si="7"/>
        <v>411433435287.35107</v>
      </c>
      <c r="AJ39" s="90">
        <f t="shared" ca="1" si="7"/>
        <v>425768215759.98816</v>
      </c>
      <c r="AK39" s="90">
        <f t="shared" ca="1" si="7"/>
        <v>440102996232.62518</v>
      </c>
      <c r="AL39" s="90">
        <f t="shared" ca="1" si="7"/>
        <v>454437776705.26221</v>
      </c>
      <c r="AM39" s="90">
        <f t="shared" ca="1" si="7"/>
        <v>468772557177.89929</v>
      </c>
      <c r="AN39" s="90">
        <f t="shared" ca="1" si="6"/>
        <v>483107337650.53625</v>
      </c>
      <c r="AO39" s="90">
        <f t="shared" ca="1" si="6"/>
        <v>497442118123.17334</v>
      </c>
      <c r="AP39">
        <f ca="1">V39*'Process Emissions Multipliers'!$E$48</f>
        <v>511776898595.81036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397780292.44752818</v>
      </c>
      <c r="D40" s="90">
        <f t="shared" ca="1" si="9"/>
        <v>795560584.89505637</v>
      </c>
      <c r="E40" s="90">
        <f t="shared" ca="1" si="9"/>
        <v>1193340877.3425846</v>
      </c>
      <c r="F40" s="90">
        <f t="shared" ca="1" si="9"/>
        <v>1591121169.7901127</v>
      </c>
      <c r="G40" s="90">
        <f t="shared" ca="1" si="9"/>
        <v>1988901462.2376409</v>
      </c>
      <c r="H40" s="90">
        <f t="shared" ca="1" si="9"/>
        <v>2386681754.6851692</v>
      </c>
      <c r="I40" s="90">
        <f t="shared" ca="1" si="9"/>
        <v>2784462047.1326971</v>
      </c>
      <c r="J40" s="90">
        <f t="shared" ca="1" si="9"/>
        <v>3182242339.5802255</v>
      </c>
      <c r="K40" s="90">
        <f t="shared" ca="1" si="9"/>
        <v>3580022632.0277534</v>
      </c>
      <c r="L40">
        <f ca="1">IF('NGPS 2020'!$A48="MR",INDIRECT("'NGPS 2020'!"&amp;'Country Selector'!$B$3&amp;ROW($A48))*10^12,0)*'Process Emissions Multipliers'!$B$48</f>
        <v>3977802924.4752817</v>
      </c>
      <c r="M40" s="90">
        <f t="shared" ca="1" si="10"/>
        <v>327324991719.30603</v>
      </c>
      <c r="N40" s="90">
        <f t="shared" ca="1" si="10"/>
        <v>650672180514.13672</v>
      </c>
      <c r="O40" s="90">
        <f t="shared" ca="1" si="10"/>
        <v>974019369308.96741</v>
      </c>
      <c r="P40" s="90">
        <f t="shared" ca="1" si="10"/>
        <v>1297366558103.7981</v>
      </c>
      <c r="Q40" s="90">
        <f t="shared" ca="1" si="10"/>
        <v>1620713746898.6289</v>
      </c>
      <c r="R40" s="90">
        <f t="shared" ca="1" si="10"/>
        <v>1944060935693.4595</v>
      </c>
      <c r="S40" s="90">
        <f t="shared" ca="1" si="10"/>
        <v>2267408124488.291</v>
      </c>
      <c r="T40" s="90">
        <f t="shared" ca="1" si="10"/>
        <v>2590755313283.1211</v>
      </c>
      <c r="U40" s="90">
        <f t="shared" ca="1" si="10"/>
        <v>2914102502077.9521</v>
      </c>
      <c r="V40">
        <f ca="1">IF('NGPS 2030'!$A48="MR",INDIRECT("'NGPS 2030'!"&amp;'Country Selector'!$B$3&amp;ROW($A48))*10^12,0)*'Process Emissions Multipliers'!$D$48</f>
        <v>3237449690872.7827</v>
      </c>
      <c r="W40" s="90">
        <f t="shared" ca="1" si="8"/>
        <v>3443633557983.875</v>
      </c>
      <c r="X40" s="90">
        <f t="shared" ca="1" si="7"/>
        <v>3649817425094.9673</v>
      </c>
      <c r="Y40" s="90">
        <f t="shared" ca="1" si="7"/>
        <v>3856001292206.0596</v>
      </c>
      <c r="Z40" s="90">
        <f t="shared" ca="1" si="7"/>
        <v>4062185159317.1514</v>
      </c>
      <c r="AA40" s="90">
        <f t="shared" ca="1" si="7"/>
        <v>4268369026428.2441</v>
      </c>
      <c r="AB40" s="90">
        <f t="shared" ca="1" si="7"/>
        <v>4474552893539.3359</v>
      </c>
      <c r="AC40" s="90">
        <f t="shared" ca="1" si="7"/>
        <v>4680736760650.4287</v>
      </c>
      <c r="AD40" s="90">
        <f t="shared" ca="1" si="7"/>
        <v>4886920627761.5205</v>
      </c>
      <c r="AE40" s="90">
        <f t="shared" ca="1" si="7"/>
        <v>5093104494872.6133</v>
      </c>
      <c r="AF40" s="90">
        <f t="shared" ca="1" si="7"/>
        <v>5299288361983.7051</v>
      </c>
      <c r="AG40" s="90">
        <f t="shared" ca="1" si="7"/>
        <v>5505472229094.7979</v>
      </c>
      <c r="AH40" s="90">
        <f t="shared" ca="1" si="7"/>
        <v>5711656096205.8896</v>
      </c>
      <c r="AI40" s="90">
        <f t="shared" ca="1" si="7"/>
        <v>5917839963316.9824</v>
      </c>
      <c r="AJ40" s="90">
        <f t="shared" ca="1" si="7"/>
        <v>6124023830428.0752</v>
      </c>
      <c r="AK40" s="90">
        <f t="shared" ca="1" si="7"/>
        <v>6330207697539.166</v>
      </c>
      <c r="AL40" s="90">
        <f t="shared" ca="1" si="7"/>
        <v>6536391564650.2588</v>
      </c>
      <c r="AM40" s="90">
        <f t="shared" ca="1" si="7"/>
        <v>6742575431761.3506</v>
      </c>
      <c r="AN40" s="90">
        <f t="shared" ca="1" si="6"/>
        <v>6948759298872.4434</v>
      </c>
      <c r="AO40" s="90">
        <f t="shared" ca="1" si="6"/>
        <v>7154943165983.5352</v>
      </c>
      <c r="AP40">
        <f ca="1">V40*'Process Emissions Multipliers'!$E$48</f>
        <v>7361127033094.6279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10283294994.724739</v>
      </c>
      <c r="D41" s="90">
        <f t="shared" ca="1" si="9"/>
        <v>20566589989.449478</v>
      </c>
      <c r="E41" s="90">
        <f t="shared" ca="1" si="9"/>
        <v>30849884984.174217</v>
      </c>
      <c r="F41" s="90">
        <f t="shared" ca="1" si="9"/>
        <v>41133179978.898956</v>
      </c>
      <c r="G41" s="90">
        <f t="shared" ca="1" si="9"/>
        <v>51416474973.623695</v>
      </c>
      <c r="H41" s="90">
        <f t="shared" ca="1" si="9"/>
        <v>61699769968.348434</v>
      </c>
      <c r="I41" s="90">
        <f t="shared" ca="1" si="9"/>
        <v>71983064963.073166</v>
      </c>
      <c r="J41" s="90">
        <f t="shared" ca="1" si="9"/>
        <v>82266359957.797913</v>
      </c>
      <c r="K41" s="90">
        <f t="shared" ca="1" si="9"/>
        <v>92549654952.522659</v>
      </c>
      <c r="L41">
        <f ca="1">IF('NGPS 2020'!$A49="MR",INDIRECT("'NGPS 2020'!"&amp;'Country Selector'!$B$3&amp;ROW($A49))*10^12,0)*'Process Emissions Multipliers'!$B$48</f>
        <v>102832949947.24739</v>
      </c>
      <c r="M41" s="90">
        <f t="shared" ca="1" si="10"/>
        <v>92818434681.207413</v>
      </c>
      <c r="N41" s="90">
        <f t="shared" ca="1" si="10"/>
        <v>82803919415.167419</v>
      </c>
      <c r="O41" s="90">
        <f t="shared" ca="1" si="10"/>
        <v>72789404149.127426</v>
      </c>
      <c r="P41" s="90">
        <f t="shared" ca="1" si="10"/>
        <v>62774888883.087448</v>
      </c>
      <c r="Q41" s="90">
        <f t="shared" ca="1" si="10"/>
        <v>52760373617.047462</v>
      </c>
      <c r="R41" s="90">
        <f t="shared" ca="1" si="10"/>
        <v>42745858351.007477</v>
      </c>
      <c r="S41" s="90">
        <f t="shared" ca="1" si="10"/>
        <v>32731343084.967491</v>
      </c>
      <c r="T41" s="90">
        <f t="shared" ca="1" si="10"/>
        <v>22716827818.927509</v>
      </c>
      <c r="U41" s="90">
        <f t="shared" ca="1" si="10"/>
        <v>12702312552.887524</v>
      </c>
      <c r="V41">
        <f ca="1">IF('NGPS 2030'!$A49="MR",INDIRECT("'NGPS 2030'!"&amp;'Country Selector'!$B$3&amp;ROW($A49))*10^12,0)*'Process Emissions Multipliers'!$D$48</f>
        <v>2687797286.847537</v>
      </c>
      <c r="W41" s="90">
        <f t="shared" ca="1" si="8"/>
        <v>2858975371.9233627</v>
      </c>
      <c r="X41" s="90">
        <f t="shared" ca="1" si="7"/>
        <v>3030153456.9991884</v>
      </c>
      <c r="Y41" s="90">
        <f t="shared" ca="1" si="7"/>
        <v>3201331542.0750141</v>
      </c>
      <c r="Z41" s="90">
        <f t="shared" ca="1" si="7"/>
        <v>3372509627.1508398</v>
      </c>
      <c r="AA41" s="90">
        <f t="shared" ca="1" si="7"/>
        <v>3543687712.2266655</v>
      </c>
      <c r="AB41" s="90">
        <f t="shared" ca="1" si="7"/>
        <v>3714865797.3024912</v>
      </c>
      <c r="AC41" s="90">
        <f t="shared" ca="1" si="7"/>
        <v>3886043882.3783169</v>
      </c>
      <c r="AD41" s="90">
        <f t="shared" ca="1" si="7"/>
        <v>4057221967.4541426</v>
      </c>
      <c r="AE41" s="90">
        <f t="shared" ca="1" si="7"/>
        <v>4228400052.5299683</v>
      </c>
      <c r="AF41" s="90">
        <f t="shared" ca="1" si="7"/>
        <v>4399578137.605794</v>
      </c>
      <c r="AG41" s="90">
        <f t="shared" ca="1" si="7"/>
        <v>4570756222.6816196</v>
      </c>
      <c r="AH41" s="90">
        <f t="shared" ca="1" si="7"/>
        <v>4741934307.7574453</v>
      </c>
      <c r="AI41" s="90">
        <f t="shared" ca="1" si="7"/>
        <v>4913112392.833271</v>
      </c>
      <c r="AJ41" s="90">
        <f t="shared" ca="1" si="7"/>
        <v>5084290477.9090967</v>
      </c>
      <c r="AK41" s="90">
        <f t="shared" ca="1" si="7"/>
        <v>5255468562.9849234</v>
      </c>
      <c r="AL41" s="90">
        <f t="shared" ca="1" si="7"/>
        <v>5426646648.0607481</v>
      </c>
      <c r="AM41" s="90">
        <f t="shared" ca="1" si="7"/>
        <v>5597824733.1365728</v>
      </c>
      <c r="AN41" s="90">
        <f t="shared" ca="1" si="6"/>
        <v>5769002818.2123995</v>
      </c>
      <c r="AO41" s="90">
        <f t="shared" ca="1" si="6"/>
        <v>5940180903.2882252</v>
      </c>
      <c r="AP41">
        <f ca="1">V41*'Process Emissions Multipliers'!$E$48</f>
        <v>6111358988.3640509</v>
      </c>
    </row>
    <row r="42" spans="1:42">
      <c r="A42" s="74">
        <v>-10</v>
      </c>
      <c r="B42">
        <f ca="1">IF('NGPS 2010'!$A50="MR",INDIRECT("'NGPS 2010'!"&amp;'Country Selector'!$B$3&amp;ROW($A50))*10^12,0)</f>
        <v>818490245636.104</v>
      </c>
      <c r="C42" s="90">
        <f t="shared" ca="1" si="9"/>
        <v>766933537009.49109</v>
      </c>
      <c r="D42" s="90">
        <f t="shared" ca="1" si="9"/>
        <v>715376828382.87842</v>
      </c>
      <c r="E42" s="90">
        <f t="shared" ca="1" si="9"/>
        <v>663820119756.26563</v>
      </c>
      <c r="F42" s="90">
        <f t="shared" ca="1" si="9"/>
        <v>612263411129.65283</v>
      </c>
      <c r="G42" s="90">
        <f t="shared" ca="1" si="9"/>
        <v>560706702503.04004</v>
      </c>
      <c r="H42" s="90">
        <f t="shared" ca="1" si="9"/>
        <v>509149993876.42719</v>
      </c>
      <c r="I42" s="90">
        <f t="shared" ca="1" si="9"/>
        <v>457593285249.81445</v>
      </c>
      <c r="J42" s="90">
        <f t="shared" ca="1" si="9"/>
        <v>406036576623.2016</v>
      </c>
      <c r="K42" s="90">
        <f t="shared" ca="1" si="9"/>
        <v>354479867996.58881</v>
      </c>
      <c r="L42">
        <f ca="1">IF('NGPS 2020'!$A50="MR",INDIRECT("'NGPS 2020'!"&amp;'Country Selector'!$B$3&amp;ROW($A50))*10^12,0)*'Process Emissions Multipliers'!$B$48</f>
        <v>302923159369.97601</v>
      </c>
      <c r="M42" s="90">
        <f t="shared" ca="1" si="10"/>
        <v>274535154995.92703</v>
      </c>
      <c r="N42" s="90">
        <f t="shared" ca="1" si="10"/>
        <v>246147150621.87802</v>
      </c>
      <c r="O42" s="90">
        <f t="shared" ca="1" si="10"/>
        <v>217759146247.82904</v>
      </c>
      <c r="P42" s="90">
        <f t="shared" ca="1" si="10"/>
        <v>189371141873.78003</v>
      </c>
      <c r="Q42" s="90">
        <f t="shared" ca="1" si="10"/>
        <v>160983137499.73105</v>
      </c>
      <c r="R42" s="90">
        <f t="shared" ca="1" si="10"/>
        <v>132595133125.68205</v>
      </c>
      <c r="S42" s="90">
        <f t="shared" ca="1" si="10"/>
        <v>104207128751.63306</v>
      </c>
      <c r="T42" s="90">
        <f t="shared" ca="1" si="10"/>
        <v>75819124377.584061</v>
      </c>
      <c r="U42" s="90">
        <f t="shared" ca="1" si="10"/>
        <v>47431120003.535065</v>
      </c>
      <c r="V42">
        <f ca="1">IF('NGPS 2030'!$A50="MR",INDIRECT("'NGPS 2030'!"&amp;'Country Selector'!$B$3&amp;ROW($A50))*10^12,0)*'Process Emissions Multipliers'!$D$48</f>
        <v>19043115629.486073</v>
      </c>
      <c r="W42" s="90">
        <f t="shared" ca="1" si="8"/>
        <v>20255916938.306599</v>
      </c>
      <c r="X42" s="90">
        <f t="shared" ca="1" si="7"/>
        <v>21468718247.127129</v>
      </c>
      <c r="Y42" s="90">
        <f t="shared" ca="1" si="7"/>
        <v>22681519555.947655</v>
      </c>
      <c r="Z42" s="90">
        <f t="shared" ca="1" si="7"/>
        <v>23894320864.768181</v>
      </c>
      <c r="AA42" s="90">
        <f t="shared" ca="1" si="7"/>
        <v>25107122173.588707</v>
      </c>
      <c r="AB42" s="90">
        <f t="shared" ca="1" si="7"/>
        <v>26319923482.409233</v>
      </c>
      <c r="AC42" s="90">
        <f t="shared" ca="1" si="7"/>
        <v>27532724791.229759</v>
      </c>
      <c r="AD42" s="90">
        <f t="shared" ca="1" si="7"/>
        <v>28745526100.050285</v>
      </c>
      <c r="AE42" s="90">
        <f t="shared" ca="1" si="7"/>
        <v>29958327408.870811</v>
      </c>
      <c r="AF42" s="90">
        <f t="shared" ca="1" si="7"/>
        <v>31171128717.691338</v>
      </c>
      <c r="AG42" s="90">
        <f t="shared" ca="1" si="7"/>
        <v>32383930026.511868</v>
      </c>
      <c r="AH42" s="90">
        <f t="shared" ca="1" si="7"/>
        <v>33596731335.332394</v>
      </c>
      <c r="AI42" s="90">
        <f t="shared" ca="1" si="7"/>
        <v>34809532644.152924</v>
      </c>
      <c r="AJ42" s="90">
        <f t="shared" ca="1" si="7"/>
        <v>36022333952.97345</v>
      </c>
      <c r="AK42" s="90">
        <f t="shared" ca="1" si="7"/>
        <v>37235135261.793976</v>
      </c>
      <c r="AL42" s="90">
        <f t="shared" ca="1" si="7"/>
        <v>38447936570.614502</v>
      </c>
      <c r="AM42" s="90">
        <f t="shared" ca="1" si="7"/>
        <v>39660737879.435028</v>
      </c>
      <c r="AN42" s="90">
        <f t="shared" ca="1" si="6"/>
        <v>40873539188.255554</v>
      </c>
      <c r="AO42" s="90">
        <f t="shared" ca="1" si="6"/>
        <v>42086340497.07608</v>
      </c>
      <c r="AP42">
        <f ca="1">V42*'Process Emissions Multipliers'!$E$48</f>
        <v>43299141805.896606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Selector'!$B$3&amp;ROW($A51))*10^12,0)*'Process Emissions Multipliers'!$B$48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Selector'!$B$3&amp;ROW($A51))*10^12,0)*'Process Emissions Multipliers'!$D$48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Multipliers'!$E$48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1307346931152.9512</v>
      </c>
      <c r="C44" s="90">
        <f t="shared" ca="1" si="9"/>
        <v>1416466656091.2244</v>
      </c>
      <c r="D44" s="90">
        <f t="shared" ca="1" si="9"/>
        <v>1525586381029.4976</v>
      </c>
      <c r="E44" s="90">
        <f t="shared" ca="1" si="9"/>
        <v>1634706105967.771</v>
      </c>
      <c r="F44" s="90">
        <f t="shared" ca="1" si="9"/>
        <v>1743825830906.0442</v>
      </c>
      <c r="G44" s="90">
        <f t="shared" ca="1" si="9"/>
        <v>1852945555844.3174</v>
      </c>
      <c r="H44" s="90">
        <f t="shared" ca="1" si="9"/>
        <v>1962065280782.5906</v>
      </c>
      <c r="I44" s="90">
        <f t="shared" ca="1" si="9"/>
        <v>2071185005720.8638</v>
      </c>
      <c r="J44" s="90">
        <f t="shared" ca="1" si="9"/>
        <v>2180304730659.1372</v>
      </c>
      <c r="K44" s="90">
        <f t="shared" ca="1" si="9"/>
        <v>2289424455597.4102</v>
      </c>
      <c r="L44">
        <f ca="1">IF('NGPS 2020'!$A52="MR",INDIRECT("'NGPS 2020'!"&amp;'Country Selector'!$B$3&amp;ROW($A52))*10^12,0)*'Process Emissions Multipliers'!$B$48</f>
        <v>2398544180535.6836</v>
      </c>
      <c r="M44" s="90">
        <f t="shared" ca="1" si="10"/>
        <v>2159334012473.8801</v>
      </c>
      <c r="N44" s="90">
        <f t="shared" ca="1" si="10"/>
        <v>1920123844412.0764</v>
      </c>
      <c r="O44" s="90">
        <f t="shared" ca="1" si="10"/>
        <v>1680913676350.2729</v>
      </c>
      <c r="P44" s="90">
        <f t="shared" ca="1" si="10"/>
        <v>1441703508288.4695</v>
      </c>
      <c r="Q44" s="90">
        <f t="shared" ca="1" si="10"/>
        <v>1202493340226.666</v>
      </c>
      <c r="R44" s="90">
        <f t="shared" ca="1" si="10"/>
        <v>963283172164.8623</v>
      </c>
      <c r="S44" s="90">
        <f t="shared" ca="1" si="10"/>
        <v>724073004103.05884</v>
      </c>
      <c r="T44" s="90">
        <f t="shared" ca="1" si="10"/>
        <v>484862836041.25531</v>
      </c>
      <c r="U44" s="90">
        <f t="shared" ca="1" si="10"/>
        <v>245652667979.45175</v>
      </c>
      <c r="V44">
        <f ca="1">IF('NGPS 2030'!$A52="MR",INDIRECT("'NGPS 2030'!"&amp;'Country Selector'!$B$3&amp;ROW($A52))*10^12,0)*'Process Emissions Multipliers'!$D$48</f>
        <v>6442499917.6482124</v>
      </c>
      <c r="W44" s="90">
        <f t="shared" ca="1" si="8"/>
        <v>6852804223.1107931</v>
      </c>
      <c r="X44" s="90">
        <f t="shared" ca="1" si="7"/>
        <v>7263108528.5733719</v>
      </c>
      <c r="Y44" s="90">
        <f t="shared" ca="1" si="7"/>
        <v>7673412834.0359526</v>
      </c>
      <c r="Z44" s="90">
        <f t="shared" ca="1" si="7"/>
        <v>8083717139.4985332</v>
      </c>
      <c r="AA44" s="90">
        <f t="shared" ca="1" si="7"/>
        <v>8494021444.961113</v>
      </c>
      <c r="AB44" s="90">
        <f t="shared" ca="1" si="7"/>
        <v>8904325750.4236946</v>
      </c>
      <c r="AC44" s="90">
        <f t="shared" ca="1" si="7"/>
        <v>9314630055.8862724</v>
      </c>
      <c r="AD44" s="90">
        <f t="shared" ca="1" si="7"/>
        <v>9724934361.3488541</v>
      </c>
      <c r="AE44" s="90">
        <f t="shared" ca="1" si="7"/>
        <v>10135238666.811434</v>
      </c>
      <c r="AF44" s="90">
        <f t="shared" ca="1" si="7"/>
        <v>10545542972.274014</v>
      </c>
      <c r="AG44" s="90">
        <f t="shared" ca="1" si="7"/>
        <v>10955847277.736591</v>
      </c>
      <c r="AH44" s="90">
        <f t="shared" ca="1" si="7"/>
        <v>11366151583.199173</v>
      </c>
      <c r="AI44" s="90">
        <f t="shared" ca="1" si="7"/>
        <v>11776455888.661755</v>
      </c>
      <c r="AJ44" s="90">
        <f t="shared" ca="1" si="7"/>
        <v>12186760194.124334</v>
      </c>
      <c r="AK44" s="90">
        <f t="shared" ca="1" si="7"/>
        <v>12597064499.586914</v>
      </c>
      <c r="AL44" s="90">
        <f t="shared" ca="1" si="7"/>
        <v>13007368805.049494</v>
      </c>
      <c r="AM44" s="90">
        <f t="shared" ca="1" si="7"/>
        <v>13417673110.512074</v>
      </c>
      <c r="AN44" s="90">
        <f t="shared" ca="1" si="6"/>
        <v>13827977415.974655</v>
      </c>
      <c r="AO44" s="90">
        <f t="shared" ca="1" si="6"/>
        <v>14238281721.437235</v>
      </c>
      <c r="AP44">
        <f ca="1">V44*'Process Emissions Multipliers'!$E$48</f>
        <v>14648586026.899815</v>
      </c>
    </row>
    <row r="45" spans="1:42">
      <c r="A45" s="74">
        <v>-7</v>
      </c>
      <c r="B45">
        <f ca="1">IF('NGPS 2010'!$A53="MR",INDIRECT("'NGPS 2010'!"&amp;'Country Selector'!$B$3&amp;ROW($A53))*10^12,0)</f>
        <v>2787051087.4699049</v>
      </c>
      <c r="C45" s="90">
        <f t="shared" ca="1" si="9"/>
        <v>3925231473.4544597</v>
      </c>
      <c r="D45" s="90">
        <f t="shared" ca="1" si="9"/>
        <v>5063411859.4390144</v>
      </c>
      <c r="E45" s="90">
        <f t="shared" ca="1" si="9"/>
        <v>6201592245.4235687</v>
      </c>
      <c r="F45" s="90">
        <f t="shared" ca="1" si="9"/>
        <v>7339772631.408123</v>
      </c>
      <c r="G45" s="90">
        <f t="shared" ca="1" si="9"/>
        <v>8477953017.3926773</v>
      </c>
      <c r="H45" s="90">
        <f t="shared" ca="1" si="9"/>
        <v>9616133403.3772316</v>
      </c>
      <c r="I45" s="90">
        <f t="shared" ca="1" si="9"/>
        <v>10754313789.361786</v>
      </c>
      <c r="J45" s="90">
        <f t="shared" ca="1" si="9"/>
        <v>11892494175.34634</v>
      </c>
      <c r="K45" s="90">
        <f t="shared" ca="1" si="9"/>
        <v>13030674561.330894</v>
      </c>
      <c r="L45">
        <f ca="1">IF('NGPS 2020'!$A53="MR",INDIRECT("'NGPS 2020'!"&amp;'Country Selector'!$B$3&amp;ROW($A53))*10^12,0)*'Process Emissions Multipliers'!$B$48</f>
        <v>14168854947.315449</v>
      </c>
      <c r="M45" s="90">
        <f t="shared" ca="1" si="10"/>
        <v>20474431912.50074</v>
      </c>
      <c r="N45" s="90">
        <f t="shared" ca="1" si="10"/>
        <v>26780008877.686028</v>
      </c>
      <c r="O45" s="90">
        <f t="shared" ca="1" si="10"/>
        <v>33085585842.871323</v>
      </c>
      <c r="P45" s="90">
        <f t="shared" ca="1" si="10"/>
        <v>39391162808.05661</v>
      </c>
      <c r="Q45" s="90">
        <f t="shared" ca="1" si="10"/>
        <v>45696739773.241898</v>
      </c>
      <c r="R45" s="90">
        <f t="shared" ca="1" si="10"/>
        <v>52002316738.427193</v>
      </c>
      <c r="S45" s="90">
        <f t="shared" ca="1" si="10"/>
        <v>58307893703.61248</v>
      </c>
      <c r="T45" s="90">
        <f t="shared" ca="1" si="10"/>
        <v>64613470668.797768</v>
      </c>
      <c r="U45" s="90">
        <f t="shared" ca="1" si="10"/>
        <v>70919047633.983063</v>
      </c>
      <c r="V45">
        <f ca="1">IF('NGPS 2030'!$A53="MR",INDIRECT("'NGPS 2030'!"&amp;'Country Selector'!$B$3&amp;ROW($A53))*10^12,0)*'Process Emissions Multipliers'!$D$48</f>
        <v>77224624599.16835</v>
      </c>
      <c r="W45" s="90">
        <f t="shared" ca="1" si="8"/>
        <v>82142839013.72699</v>
      </c>
      <c r="X45" s="90">
        <f t="shared" ca="1" si="7"/>
        <v>87061053428.285614</v>
      </c>
      <c r="Y45" s="90">
        <f t="shared" ca="1" si="7"/>
        <v>91979267842.844269</v>
      </c>
      <c r="Z45" s="90">
        <f t="shared" ca="1" si="7"/>
        <v>96897482257.402893</v>
      </c>
      <c r="AA45" s="90">
        <f t="shared" ca="1" si="7"/>
        <v>101815696671.96152</v>
      </c>
      <c r="AB45" s="90">
        <f t="shared" ca="1" si="7"/>
        <v>106733911086.52016</v>
      </c>
      <c r="AC45" s="90">
        <f t="shared" ca="1" si="7"/>
        <v>111652125501.0788</v>
      </c>
      <c r="AD45" s="90">
        <f t="shared" ca="1" si="7"/>
        <v>116570339915.63742</v>
      </c>
      <c r="AE45" s="90">
        <f t="shared" ca="1" si="7"/>
        <v>121488554330.19606</v>
      </c>
      <c r="AF45" s="90">
        <f t="shared" ca="1" si="7"/>
        <v>126406768744.7547</v>
      </c>
      <c r="AG45" s="90">
        <f t="shared" ca="1" si="7"/>
        <v>131324983159.31332</v>
      </c>
      <c r="AH45" s="90">
        <f t="shared" ca="1" si="7"/>
        <v>136243197573.87196</v>
      </c>
      <c r="AI45" s="90">
        <f t="shared" ca="1" si="7"/>
        <v>141161411988.4306</v>
      </c>
      <c r="AJ45" s="90">
        <f t="shared" ca="1" si="7"/>
        <v>146079626402.98923</v>
      </c>
      <c r="AK45" s="90">
        <f t="shared" ca="1" si="7"/>
        <v>150997840817.54788</v>
      </c>
      <c r="AL45" s="90">
        <f t="shared" ca="1" si="7"/>
        <v>155916055232.10651</v>
      </c>
      <c r="AM45" s="90">
        <f t="shared" ca="1" si="7"/>
        <v>160834269646.6651</v>
      </c>
      <c r="AN45" s="90">
        <f t="shared" ca="1" si="6"/>
        <v>165752484061.22379</v>
      </c>
      <c r="AO45" s="90">
        <f t="shared" ca="1" si="6"/>
        <v>170670698475.78238</v>
      </c>
      <c r="AP45">
        <f ca="1">V45*'Process Emissions Multipliers'!$E$48</f>
        <v>175588912890.34103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408061929953.37476</v>
      </c>
      <c r="C47" s="90">
        <f t="shared" ca="1" si="9"/>
        <v>393537103105.71826</v>
      </c>
      <c r="D47" s="90">
        <f t="shared" ca="1" si="9"/>
        <v>379012276258.06177</v>
      </c>
      <c r="E47" s="90">
        <f t="shared" ca="1" si="9"/>
        <v>364487449410.40527</v>
      </c>
      <c r="F47" s="90">
        <f t="shared" ca="1" si="9"/>
        <v>349962622562.74878</v>
      </c>
      <c r="G47" s="90">
        <f t="shared" ca="1" si="9"/>
        <v>335437795715.09229</v>
      </c>
      <c r="H47" s="90">
        <f t="shared" ca="1" si="9"/>
        <v>320912968867.43579</v>
      </c>
      <c r="I47" s="90">
        <f t="shared" ca="1" si="9"/>
        <v>306388142019.7793</v>
      </c>
      <c r="J47" s="90">
        <f t="shared" ca="1" si="9"/>
        <v>291863315172.1228</v>
      </c>
      <c r="K47" s="90">
        <f t="shared" ca="1" si="9"/>
        <v>277338488324.46631</v>
      </c>
      <c r="L47">
        <f ca="1">IF('NGPS 2020'!$A55="MR",INDIRECT("'NGPS 2020'!"&amp;'Country Selector'!$B$3&amp;ROW($A55))*10^12,0)*'Process Emissions Multipliers'!$B$48</f>
        <v>262813661476.80978</v>
      </c>
      <c r="M47" s="90">
        <f t="shared" ca="1" si="10"/>
        <v>236532295329.12881</v>
      </c>
      <c r="N47" s="90">
        <f t="shared" ca="1" si="10"/>
        <v>210250929181.44781</v>
      </c>
      <c r="O47" s="90">
        <f t="shared" ca="1" si="10"/>
        <v>183969563033.76685</v>
      </c>
      <c r="P47" s="90">
        <f t="shared" ca="1" si="10"/>
        <v>157688196886.08588</v>
      </c>
      <c r="Q47" s="90">
        <f t="shared" ca="1" si="10"/>
        <v>131406830738.40488</v>
      </c>
      <c r="R47" s="90">
        <f t="shared" ca="1" si="10"/>
        <v>105125464590.72391</v>
      </c>
      <c r="S47" s="90">
        <f t="shared" ca="1" si="10"/>
        <v>78844098443.042938</v>
      </c>
      <c r="T47" s="90">
        <f t="shared" ca="1" si="10"/>
        <v>52562732295.361954</v>
      </c>
      <c r="U47" s="90">
        <f t="shared" ca="1" si="10"/>
        <v>26281366147.680977</v>
      </c>
      <c r="V47">
        <f ca="1">IF('NGPS 2030'!$A55="MR",INDIRECT("'NGPS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2010'!$A56="MR",INDIRECT("'NGPS 2010'!"&amp;'Country Selector'!$B$3&amp;ROW($A56))*10^12,0)</f>
        <v>23548125873.899651</v>
      </c>
      <c r="C48" s="90">
        <f t="shared" ca="1" si="9"/>
        <v>26920350335.770874</v>
      </c>
      <c r="D48" s="90">
        <f t="shared" ca="1" si="9"/>
        <v>30292574797.642097</v>
      </c>
      <c r="E48" s="90">
        <f t="shared" ca="1" si="9"/>
        <v>33664799259.513321</v>
      </c>
      <c r="F48" s="90">
        <f t="shared" ca="1" si="9"/>
        <v>37037023721.384544</v>
      </c>
      <c r="G48" s="90">
        <f t="shared" ca="1" si="9"/>
        <v>40409248183.255768</v>
      </c>
      <c r="H48" s="90">
        <f t="shared" ca="1" si="9"/>
        <v>43781472645.126991</v>
      </c>
      <c r="I48" s="90">
        <f t="shared" ca="1" si="9"/>
        <v>47153697106.998215</v>
      </c>
      <c r="J48" s="90">
        <f t="shared" ca="1" si="9"/>
        <v>50525921568.869438</v>
      </c>
      <c r="K48" s="90">
        <f t="shared" ca="1" si="9"/>
        <v>53898146030.740662</v>
      </c>
      <c r="L48">
        <f ca="1">IF('NGPS 2020'!$A56="MR",INDIRECT("'NGPS 2020'!"&amp;'Country Selector'!$B$3&amp;ROW($A56))*10^12,0)*'Process Emissions Multipliers'!$B$48</f>
        <v>57270370492.611885</v>
      </c>
      <c r="M48" s="90">
        <f t="shared" ca="1" si="10"/>
        <v>51700028409.057396</v>
      </c>
      <c r="N48" s="90">
        <f t="shared" ca="1" si="10"/>
        <v>46129686325.502914</v>
      </c>
      <c r="O48" s="90">
        <f t="shared" ca="1" si="10"/>
        <v>40559344241.948441</v>
      </c>
      <c r="P48" s="90">
        <f t="shared" ca="1" si="10"/>
        <v>34989002158.393951</v>
      </c>
      <c r="Q48" s="90">
        <f t="shared" ca="1" si="10"/>
        <v>29418660074.83947</v>
      </c>
      <c r="R48" s="90">
        <f t="shared" ca="1" si="10"/>
        <v>23848317991.284981</v>
      </c>
      <c r="S48" s="90">
        <f t="shared" ca="1" si="10"/>
        <v>18277975907.730499</v>
      </c>
      <c r="T48" s="90">
        <f t="shared" ca="1" si="10"/>
        <v>12707633824.176016</v>
      </c>
      <c r="U48" s="90">
        <f t="shared" ca="1" si="10"/>
        <v>7137291740.6215315</v>
      </c>
      <c r="V48">
        <f ca="1">IF('NGPS 2030'!$A56="MR",INDIRECT("'NGPS 2030'!"&amp;'Country Selector'!$B$3&amp;ROW($A56))*10^12,0)*'Process Emissions Multipliers'!$D$48</f>
        <v>1566949657.0670476</v>
      </c>
      <c r="W48" s="90">
        <f t="shared" ca="1" si="8"/>
        <v>1666744177.6655698</v>
      </c>
      <c r="X48" s="90">
        <f t="shared" ca="1" si="8"/>
        <v>1766538698.2640922</v>
      </c>
      <c r="Y48" s="90">
        <f t="shared" ca="1" si="8"/>
        <v>1866333218.8626146</v>
      </c>
      <c r="Z48" s="90">
        <f t="shared" ca="1" si="8"/>
        <v>1966127739.4611368</v>
      </c>
      <c r="AA48" s="90">
        <f t="shared" ca="1" si="8"/>
        <v>2065922260.0596592</v>
      </c>
      <c r="AB48" s="90">
        <f t="shared" ca="1" si="8"/>
        <v>2165716780.6581812</v>
      </c>
      <c r="AC48" s="90">
        <f t="shared" ca="1" si="8"/>
        <v>2265511301.2567039</v>
      </c>
      <c r="AD48" s="90">
        <f t="shared" ca="1" si="8"/>
        <v>2365305821.8552265</v>
      </c>
      <c r="AE48" s="90">
        <f t="shared" ca="1" si="8"/>
        <v>2465100342.4537487</v>
      </c>
      <c r="AF48" s="90">
        <f t="shared" ca="1" si="8"/>
        <v>2564894863.0522709</v>
      </c>
      <c r="AG48" s="90">
        <f t="shared" ca="1" si="8"/>
        <v>2664689383.6507931</v>
      </c>
      <c r="AH48" s="90">
        <f t="shared" ca="1" si="8"/>
        <v>2764483904.2493153</v>
      </c>
      <c r="AI48" s="90">
        <f t="shared" ca="1" si="8"/>
        <v>2864278424.8478384</v>
      </c>
      <c r="AJ48" s="90">
        <f t="shared" ca="1" si="8"/>
        <v>2964072945.4463601</v>
      </c>
      <c r="AK48" s="90">
        <f t="shared" ca="1" si="8"/>
        <v>3063867466.0448828</v>
      </c>
      <c r="AL48" s="90">
        <f t="shared" ca="1" si="8"/>
        <v>3163661986.643405</v>
      </c>
      <c r="AM48" s="90">
        <f t="shared" ca="1" si="11"/>
        <v>3263456507.2419271</v>
      </c>
      <c r="AN48" s="90">
        <f t="shared" ca="1" si="11"/>
        <v>3363251027.8404493</v>
      </c>
      <c r="AO48" s="90">
        <f t="shared" ca="1" si="11"/>
        <v>3463045548.438972</v>
      </c>
      <c r="AP48">
        <f ca="1">V48*'Process Emissions Multipliers'!$E$48</f>
        <v>3562840069.0374942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Selector'!$B$3&amp;ROW($A59))*10^12,0)*'Process Emissions Multipliers'!$B$48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Selector'!$B$3&amp;ROW($A59))*10^12,0)*'Process Emissions Multipliers'!$D$48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Multipliers'!$E$48</f>
        <v>0</v>
      </c>
    </row>
    <row r="52" spans="1:42">
      <c r="A52" s="74">
        <v>0</v>
      </c>
      <c r="B52">
        <f ca="1">IF('NGPS 2010'!$A60="MR",INDIRECT("'NGPS 2010'!"&amp;'Country Selector'!$B$3&amp;ROW($A60))*10^12,0)</f>
        <v>354031200992.97424</v>
      </c>
      <c r="C52" s="90">
        <f t="shared" ca="1" si="9"/>
        <v>318832372691.45667</v>
      </c>
      <c r="D52" s="90">
        <f t="shared" ca="1" si="9"/>
        <v>283633544389.93909</v>
      </c>
      <c r="E52" s="90">
        <f t="shared" ca="1" si="9"/>
        <v>248434716088.42154</v>
      </c>
      <c r="F52" s="90">
        <f t="shared" ca="1" si="9"/>
        <v>213235887786.90396</v>
      </c>
      <c r="G52" s="90">
        <f t="shared" ca="1" si="9"/>
        <v>178037059485.38641</v>
      </c>
      <c r="H52" s="90">
        <f t="shared" ca="1" si="9"/>
        <v>142838231183.86884</v>
      </c>
      <c r="I52" s="90">
        <f t="shared" ca="1" si="9"/>
        <v>107639402882.35127</v>
      </c>
      <c r="J52" s="90">
        <f t="shared" ca="1" si="9"/>
        <v>72440574580.833694</v>
      </c>
      <c r="K52" s="90">
        <f t="shared" ca="1" si="9"/>
        <v>37241746279.316132</v>
      </c>
      <c r="L52">
        <f ca="1">IF('NGPS 2020'!$A60="MR",INDIRECT("'NGPS 2020'!"&amp;'Country Selector'!$B$3&amp;ROW($A60))*10^12,0)*'Process Emissions Multipliers'!$B$48</f>
        <v>2042917977.7985659</v>
      </c>
      <c r="M52" s="90">
        <f t="shared" ca="1" si="10"/>
        <v>1838626180.0187092</v>
      </c>
      <c r="N52" s="90">
        <f t="shared" ca="1" si="10"/>
        <v>1634334382.2388527</v>
      </c>
      <c r="O52" s="90">
        <f t="shared" ca="1" si="10"/>
        <v>1430042584.4589963</v>
      </c>
      <c r="P52" s="90">
        <f t="shared" ca="1" si="10"/>
        <v>1225750786.6791396</v>
      </c>
      <c r="Q52" s="90">
        <f t="shared" ca="1" si="10"/>
        <v>1021458988.8992828</v>
      </c>
      <c r="R52" s="90">
        <f t="shared" ca="1" si="10"/>
        <v>817167191.11942637</v>
      </c>
      <c r="S52" s="90">
        <f t="shared" ca="1" si="10"/>
        <v>612875393.33956981</v>
      </c>
      <c r="T52" s="90">
        <f t="shared" ca="1" si="10"/>
        <v>408583595.55971318</v>
      </c>
      <c r="U52" s="90">
        <f t="shared" ca="1" si="10"/>
        <v>204291797.77985659</v>
      </c>
      <c r="V52">
        <f ca="1">IF('NGPS 2030'!$A60="MR",INDIRECT("'NGPS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2010'!$A61="MR",INDIRECT("'NGPS 2010'!"&amp;'Country Selector'!$B$3&amp;ROW($A61))*10^12,0)</f>
        <v>501442493707.30701</v>
      </c>
      <c r="C53" s="90">
        <f t="shared" ca="1" si="9"/>
        <v>482796135064.42352</v>
      </c>
      <c r="D53" s="90">
        <f t="shared" ca="1" si="9"/>
        <v>464149776421.54004</v>
      </c>
      <c r="E53" s="90">
        <f t="shared" ca="1" si="9"/>
        <v>445503417778.65649</v>
      </c>
      <c r="F53" s="90">
        <f t="shared" ca="1" si="9"/>
        <v>426857059135.77301</v>
      </c>
      <c r="G53" s="90">
        <f t="shared" ca="1" si="9"/>
        <v>408210700492.88959</v>
      </c>
      <c r="H53" s="90">
        <f t="shared" ca="1" si="9"/>
        <v>389564341850.0061</v>
      </c>
      <c r="I53" s="90">
        <f t="shared" ca="1" si="9"/>
        <v>370917983207.12256</v>
      </c>
      <c r="J53" s="90">
        <f t="shared" ca="1" si="9"/>
        <v>352271624564.23914</v>
      </c>
      <c r="K53" s="90">
        <f t="shared" ca="1" si="9"/>
        <v>333625265921.35565</v>
      </c>
      <c r="L53">
        <f ca="1">IF('NGPS 2020'!$A61="MR",INDIRECT("'NGPS 2020'!"&amp;'Country Selector'!$B$3&amp;ROW($A61))*10^12,0)*'Process Emissions Multipliers'!$B$48</f>
        <v>314978907278.47217</v>
      </c>
      <c r="M53" s="90">
        <f t="shared" ca="1" si="10"/>
        <v>326524420212.12</v>
      </c>
      <c r="N53" s="90">
        <f t="shared" ca="1" si="10"/>
        <v>338069933145.76782</v>
      </c>
      <c r="O53" s="90">
        <f t="shared" ca="1" si="10"/>
        <v>349615446079.41565</v>
      </c>
      <c r="P53" s="90">
        <f t="shared" ca="1" si="10"/>
        <v>361160959013.06354</v>
      </c>
      <c r="Q53" s="90">
        <f t="shared" ca="1" si="10"/>
        <v>372706471946.71136</v>
      </c>
      <c r="R53" s="90">
        <f t="shared" ca="1" si="10"/>
        <v>384251984880.35919</v>
      </c>
      <c r="S53" s="90">
        <f t="shared" ca="1" si="10"/>
        <v>395797497814.00708</v>
      </c>
      <c r="T53" s="90">
        <f t="shared" ca="1" si="10"/>
        <v>407343010747.65491</v>
      </c>
      <c r="U53" s="90">
        <f t="shared" ca="1" si="10"/>
        <v>418888523681.30273</v>
      </c>
      <c r="V53">
        <f ca="1">IF('NGPS 2030'!$A61="MR",INDIRECT("'NGPS 2030'!"&amp;'Country Selector'!$B$3&amp;ROW($A61))*10^12,0)*'Process Emissions Multipliers'!$D$48</f>
        <v>430434036614.95056</v>
      </c>
      <c r="W53" s="90">
        <f t="shared" ca="1" si="8"/>
        <v>457847143436.56799</v>
      </c>
      <c r="X53" s="90">
        <f t="shared" ca="1" si="8"/>
        <v>485260250258.18542</v>
      </c>
      <c r="Y53" s="90">
        <f t="shared" ca="1" si="8"/>
        <v>512673357079.80286</v>
      </c>
      <c r="Z53" s="90">
        <f t="shared" ca="1" si="8"/>
        <v>540086463901.42035</v>
      </c>
      <c r="AA53" s="90">
        <f t="shared" ca="1" si="8"/>
        <v>567499570723.03784</v>
      </c>
      <c r="AB53" s="90">
        <f t="shared" ca="1" si="8"/>
        <v>594912677544.65527</v>
      </c>
      <c r="AC53" s="90">
        <f t="shared" ca="1" si="8"/>
        <v>622325784366.27271</v>
      </c>
      <c r="AD53" s="90">
        <f t="shared" ca="1" si="8"/>
        <v>649738891187.89014</v>
      </c>
      <c r="AE53" s="90">
        <f t="shared" ca="1" si="8"/>
        <v>677151998009.50757</v>
      </c>
      <c r="AF53" s="90">
        <f t="shared" ca="1" si="8"/>
        <v>704565104831.125</v>
      </c>
      <c r="AG53" s="90">
        <f t="shared" ca="1" si="8"/>
        <v>731978211652.74255</v>
      </c>
      <c r="AH53" s="90">
        <f t="shared" ca="1" si="8"/>
        <v>759391318474.35986</v>
      </c>
      <c r="AI53" s="90">
        <f t="shared" ca="1" si="8"/>
        <v>786804425295.97742</v>
      </c>
      <c r="AJ53" s="90">
        <f t="shared" ca="1" si="8"/>
        <v>814217532117.59473</v>
      </c>
      <c r="AK53" s="90">
        <f t="shared" ca="1" si="8"/>
        <v>841630638939.2124</v>
      </c>
      <c r="AL53" s="90">
        <f t="shared" ca="1" si="8"/>
        <v>869043745760.82971</v>
      </c>
      <c r="AM53" s="90">
        <f t="shared" ca="1" si="11"/>
        <v>896456852582.44714</v>
      </c>
      <c r="AN53" s="90">
        <f t="shared" ca="1" si="11"/>
        <v>923869959404.0647</v>
      </c>
      <c r="AO53" s="90">
        <f t="shared" ca="1" si="11"/>
        <v>951283066225.68213</v>
      </c>
      <c r="AP53">
        <f ca="1">V53*'Process Emissions Multipliers'!$E$48</f>
        <v>978696173047.29956</v>
      </c>
    </row>
    <row r="54" spans="1:42">
      <c r="A54" s="74">
        <v>2</v>
      </c>
      <c r="B54">
        <f ca="1">IF('NGPS 2010'!$A62="MR",INDIRECT("'NGPS 2010'!"&amp;'Country Selector'!$B$3&amp;ROW($A62))*10^12,0)</f>
        <v>427049239701.93854</v>
      </c>
      <c r="C54" s="90">
        <f t="shared" ca="1" si="9"/>
        <v>384344315731.74469</v>
      </c>
      <c r="D54" s="90">
        <f t="shared" ca="1" si="9"/>
        <v>341639391761.55084</v>
      </c>
      <c r="E54" s="90">
        <f t="shared" ca="1" si="9"/>
        <v>298934467791.35699</v>
      </c>
      <c r="F54" s="90">
        <f t="shared" ca="1" si="9"/>
        <v>256229543821.16315</v>
      </c>
      <c r="G54" s="90">
        <f t="shared" ca="1" si="9"/>
        <v>213524619850.96927</v>
      </c>
      <c r="H54" s="90">
        <f t="shared" ca="1" si="9"/>
        <v>170819695880.77542</v>
      </c>
      <c r="I54" s="90">
        <f t="shared" ca="1" si="9"/>
        <v>128114771910.58157</v>
      </c>
      <c r="J54" s="90">
        <f t="shared" ca="1" si="9"/>
        <v>85409847940.387711</v>
      </c>
      <c r="K54" s="90">
        <f t="shared" ca="1" si="9"/>
        <v>42704923970.193855</v>
      </c>
      <c r="L54">
        <f ca="1">IF('NGPS 2020'!$A62="MR",INDIRECT("'NGPS 2020'!"&amp;'Country Selector'!$B$3&amp;ROW($A62))*10^12,0)*'Process Emissions Multipliers'!$B$48</f>
        <v>0</v>
      </c>
      <c r="M54" s="90">
        <f t="shared" ca="1" si="10"/>
        <v>891421720.75870037</v>
      </c>
      <c r="N54" s="90">
        <f t="shared" ca="1" si="10"/>
        <v>1782843441.5174007</v>
      </c>
      <c r="O54" s="90">
        <f t="shared" ca="1" si="10"/>
        <v>2674265162.2761011</v>
      </c>
      <c r="P54" s="90">
        <f t="shared" ca="1" si="10"/>
        <v>3565686883.0348015</v>
      </c>
      <c r="Q54" s="90">
        <f t="shared" ca="1" si="10"/>
        <v>4457108603.7935019</v>
      </c>
      <c r="R54" s="90">
        <f t="shared" ca="1" si="10"/>
        <v>5348530324.5522022</v>
      </c>
      <c r="S54" s="90">
        <f t="shared" ca="1" si="10"/>
        <v>6239952045.3109026</v>
      </c>
      <c r="T54" s="90">
        <f t="shared" ca="1" si="10"/>
        <v>7131373766.069603</v>
      </c>
      <c r="U54" s="90">
        <f t="shared" ca="1" si="10"/>
        <v>8022795486.8283033</v>
      </c>
      <c r="V54">
        <f ca="1">IF('NGPS 2030'!$A62="MR",INDIRECT("'NGPS 2030'!"&amp;'Country Selector'!$B$3&amp;ROW($A62))*10^12,0)*'Process Emissions Multipliers'!$D$48</f>
        <v>8914217207.5870037</v>
      </c>
      <c r="W54" s="90">
        <f t="shared" ca="1" si="8"/>
        <v>9481938084.087492</v>
      </c>
      <c r="X54" s="90">
        <f t="shared" ca="1" si="8"/>
        <v>10049658960.58798</v>
      </c>
      <c r="Y54" s="90">
        <f t="shared" ca="1" si="8"/>
        <v>10617379837.088469</v>
      </c>
      <c r="Z54" s="90">
        <f t="shared" ca="1" si="8"/>
        <v>11185100713.588957</v>
      </c>
      <c r="AA54" s="90">
        <f t="shared" ca="1" si="8"/>
        <v>11752821590.089443</v>
      </c>
      <c r="AB54" s="90">
        <f t="shared" ca="1" si="8"/>
        <v>12320542466.589931</v>
      </c>
      <c r="AC54" s="90">
        <f t="shared" ca="1" si="8"/>
        <v>12888263343.09042</v>
      </c>
      <c r="AD54" s="90">
        <f t="shared" ca="1" si="8"/>
        <v>13455984219.590908</v>
      </c>
      <c r="AE54" s="90">
        <f t="shared" ca="1" si="8"/>
        <v>14023705096.091396</v>
      </c>
      <c r="AF54" s="90">
        <f t="shared" ca="1" si="8"/>
        <v>14591425972.591885</v>
      </c>
      <c r="AG54" s="90">
        <f t="shared" ca="1" si="8"/>
        <v>15159146849.092375</v>
      </c>
      <c r="AH54" s="90">
        <f t="shared" ca="1" si="8"/>
        <v>15726867725.592861</v>
      </c>
      <c r="AI54" s="90">
        <f t="shared" ca="1" si="8"/>
        <v>16294588602.093349</v>
      </c>
      <c r="AJ54" s="90">
        <f t="shared" ca="1" si="8"/>
        <v>16862309478.593838</v>
      </c>
      <c r="AK54" s="90">
        <f t="shared" ca="1" si="8"/>
        <v>17430030355.094326</v>
      </c>
      <c r="AL54" s="90">
        <f t="shared" ca="1" si="8"/>
        <v>17997751231.594814</v>
      </c>
      <c r="AM54" s="90">
        <f t="shared" ca="1" si="11"/>
        <v>18565472108.095303</v>
      </c>
      <c r="AN54" s="90">
        <f t="shared" ca="1" si="11"/>
        <v>19133192984.595791</v>
      </c>
      <c r="AO54" s="90">
        <f t="shared" ca="1" si="11"/>
        <v>19700913861.096275</v>
      </c>
      <c r="AP54">
        <f ca="1">V54*'Process Emissions Multipliers'!$E$48</f>
        <v>20268634737.596767</v>
      </c>
    </row>
    <row r="55" spans="1:42">
      <c r="A55" s="74">
        <v>3</v>
      </c>
      <c r="B55">
        <f ca="1">IF('NGPS 2010'!$A63="MR",INDIRECT("'NGPS 2010'!"&amp;'Country Selector'!$B$3&amp;ROW($A63))*10^12,0)</f>
        <v>1225284414.4420295</v>
      </c>
      <c r="C55" s="90">
        <f t="shared" ca="1" si="9"/>
        <v>1102755972.9978266</v>
      </c>
      <c r="D55" s="90">
        <f t="shared" ca="1" si="9"/>
        <v>980227531.55362356</v>
      </c>
      <c r="E55" s="90">
        <f t="shared" ca="1" si="9"/>
        <v>857699090.10942054</v>
      </c>
      <c r="F55" s="90">
        <f t="shared" ca="1" si="9"/>
        <v>735170648.66521764</v>
      </c>
      <c r="G55" s="90">
        <f t="shared" ca="1" si="9"/>
        <v>612642207.22101474</v>
      </c>
      <c r="H55" s="90">
        <f t="shared" ca="1" si="9"/>
        <v>490113765.77681178</v>
      </c>
      <c r="I55" s="90">
        <f t="shared" ca="1" si="9"/>
        <v>367585324.33260882</v>
      </c>
      <c r="J55" s="90">
        <f t="shared" ca="1" si="9"/>
        <v>245056882.88840589</v>
      </c>
      <c r="K55" s="90">
        <f t="shared" ca="1" si="9"/>
        <v>122528441.44420294</v>
      </c>
      <c r="L55">
        <f ca="1">IF('NGPS 2020'!$A63="MR",INDIRECT("'NGPS 2020'!"&amp;'Country Selector'!$B$3&amp;ROW($A63))*10^12,0)*'Process Emissions Multipliers'!$B$48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2030'!$A63="MR",INDIRECT("'NGPS 2030'!"&amp;'Country Selector'!$B$3&amp;ROW($A63))*10^12,0)*'Process Emissions Multipliers'!$D$48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Multipliers'!$E$48</f>
        <v>0</v>
      </c>
    </row>
    <row r="56" spans="1:42">
      <c r="A56" s="74">
        <v>4</v>
      </c>
      <c r="B56">
        <f ca="1">IF('NGPS 2010'!$A64="MR",INDIRECT("'NGPS 2010'!"&amp;'Country Selector'!$B$3&amp;ROW($A64))*10^12,0)</f>
        <v>1565390998.2642488</v>
      </c>
      <c r="C56" s="90">
        <f t="shared" ca="1" si="9"/>
        <v>1818601143.2307405</v>
      </c>
      <c r="D56" s="90">
        <f t="shared" ca="1" si="9"/>
        <v>2071811288.1972327</v>
      </c>
      <c r="E56" s="90">
        <f t="shared" ca="1" si="9"/>
        <v>2325021433.1637249</v>
      </c>
      <c r="F56" s="90">
        <f t="shared" ca="1" si="9"/>
        <v>2578231578.1302161</v>
      </c>
      <c r="G56" s="90">
        <f t="shared" ca="1" si="9"/>
        <v>2831441723.0967083</v>
      </c>
      <c r="H56" s="90">
        <f t="shared" ca="1" si="9"/>
        <v>3084651868.0632</v>
      </c>
      <c r="I56" s="90">
        <f t="shared" ca="1" si="9"/>
        <v>3337862013.0296917</v>
      </c>
      <c r="J56" s="90">
        <f t="shared" ca="1" si="9"/>
        <v>3591072157.9961834</v>
      </c>
      <c r="K56" s="90">
        <f t="shared" ca="1" si="9"/>
        <v>3844282302.9626756</v>
      </c>
      <c r="L56">
        <f ca="1">IF('NGPS 2020'!$A64="MR",INDIRECT("'NGPS 2020'!"&amp;'Country Selector'!$B$3&amp;ROW($A64))*10^12,0)*'Process Emissions Multipliers'!$B$48</f>
        <v>4097492447.9291673</v>
      </c>
      <c r="M56" s="90">
        <f t="shared" ca="1" si="10"/>
        <v>14934522585.887814</v>
      </c>
      <c r="N56" s="90">
        <f t="shared" ca="1" si="10"/>
        <v>25771552723.846458</v>
      </c>
      <c r="O56" s="90">
        <f t="shared" ca="1" si="10"/>
        <v>36608582861.805107</v>
      </c>
      <c r="P56" s="90">
        <f t="shared" ca="1" si="10"/>
        <v>47445612999.763748</v>
      </c>
      <c r="Q56" s="90">
        <f t="shared" ca="1" si="10"/>
        <v>58282643137.722397</v>
      </c>
      <c r="R56" s="90">
        <f t="shared" ca="1" si="10"/>
        <v>69119673275.681046</v>
      </c>
      <c r="S56" s="90">
        <f t="shared" ca="1" si="10"/>
        <v>79956703413.639694</v>
      </c>
      <c r="T56" s="90">
        <f t="shared" ca="1" si="10"/>
        <v>90793733551.598328</v>
      </c>
      <c r="U56" s="90">
        <f t="shared" ca="1" si="10"/>
        <v>101630763689.55699</v>
      </c>
      <c r="V56">
        <f ca="1">IF('NGPS 2030'!$A64="MR",INDIRECT("'NGPS 2030'!"&amp;'Country Selector'!$B$3&amp;ROW($A64))*10^12,0)*'Process Emissions Multipliers'!$D$48</f>
        <v>112467793827.51563</v>
      </c>
      <c r="W56" s="90">
        <f t="shared" ca="1" si="8"/>
        <v>119630544409.30418</v>
      </c>
      <c r="X56" s="90">
        <f t="shared" ca="1" si="8"/>
        <v>126793294991.09274</v>
      </c>
      <c r="Y56" s="90">
        <f t="shared" ca="1" si="8"/>
        <v>133956045572.88129</v>
      </c>
      <c r="Z56" s="90">
        <f t="shared" ca="1" si="8"/>
        <v>141118796154.66983</v>
      </c>
      <c r="AA56" s="90">
        <f t="shared" ca="1" si="8"/>
        <v>148281546736.4584</v>
      </c>
      <c r="AB56" s="90">
        <f t="shared" ca="1" si="8"/>
        <v>155444297318.24695</v>
      </c>
      <c r="AC56" s="90">
        <f t="shared" ca="1" si="8"/>
        <v>162607047900.03552</v>
      </c>
      <c r="AD56" s="90">
        <f t="shared" ca="1" si="8"/>
        <v>169769798481.82407</v>
      </c>
      <c r="AE56" s="90">
        <f t="shared" ca="1" si="8"/>
        <v>176932549063.61261</v>
      </c>
      <c r="AF56" s="90">
        <f t="shared" ca="1" si="8"/>
        <v>184095299645.40118</v>
      </c>
      <c r="AG56" s="90">
        <f t="shared" ca="1" si="8"/>
        <v>191258050227.1897</v>
      </c>
      <c r="AH56" s="90">
        <f t="shared" ca="1" si="8"/>
        <v>198420800808.97827</v>
      </c>
      <c r="AI56" s="90">
        <f t="shared" ca="1" si="8"/>
        <v>205583551390.76682</v>
      </c>
      <c r="AJ56" s="90">
        <f t="shared" ca="1" si="8"/>
        <v>212746301972.55542</v>
      </c>
      <c r="AK56" s="90">
        <f t="shared" ca="1" si="8"/>
        <v>219909052554.34393</v>
      </c>
      <c r="AL56" s="90">
        <f t="shared" ca="1" si="8"/>
        <v>227071803136.13248</v>
      </c>
      <c r="AM56" s="90">
        <f t="shared" ca="1" si="11"/>
        <v>234234553717.92105</v>
      </c>
      <c r="AN56" s="90">
        <f t="shared" ca="1" si="11"/>
        <v>241397304299.70963</v>
      </c>
      <c r="AO56" s="90">
        <f t="shared" ca="1" si="11"/>
        <v>248560054881.49817</v>
      </c>
      <c r="AP56">
        <f ca="1">V56*'Process Emissions Multipliers'!$E$48</f>
        <v>255722805463.28671</v>
      </c>
    </row>
    <row r="57" spans="1:42">
      <c r="A57" s="74">
        <v>5</v>
      </c>
      <c r="B57">
        <f ca="1">IF('NGPS 2010'!$A65="MR",INDIRECT("'NGPS 2010'!"&amp;'Country Selector'!$B$3&amp;ROW($A65))*10^12,0)</f>
        <v>2751975301.2299476</v>
      </c>
      <c r="C57" s="90">
        <f t="shared" ca="1" si="9"/>
        <v>2497166348.907701</v>
      </c>
      <c r="D57" s="90">
        <f t="shared" ca="1" si="9"/>
        <v>2242357396.5854554</v>
      </c>
      <c r="E57" s="90">
        <f t="shared" ca="1" si="9"/>
        <v>1987548444.2632089</v>
      </c>
      <c r="F57" s="90">
        <f t="shared" ca="1" si="9"/>
        <v>1732739491.9409623</v>
      </c>
      <c r="G57" s="90">
        <f t="shared" ca="1" si="9"/>
        <v>1477930539.6187162</v>
      </c>
      <c r="H57" s="90">
        <f t="shared" ca="1" si="9"/>
        <v>1223121587.2964702</v>
      </c>
      <c r="I57" s="90">
        <f t="shared" ca="1" si="9"/>
        <v>968312634.97422373</v>
      </c>
      <c r="J57" s="90">
        <f t="shared" ca="1" si="9"/>
        <v>713503682.65197754</v>
      </c>
      <c r="K57" s="90">
        <f t="shared" ca="1" si="9"/>
        <v>458694730.32973123</v>
      </c>
      <c r="L57">
        <f ca="1">IF('NGPS 2020'!$A65="MR",INDIRECT("'NGPS 2020'!"&amp;'Country Selector'!$B$3&amp;ROW($A65))*10^12,0)*'Process Emissions Multipliers'!$B$48</f>
        <v>203885778.00748497</v>
      </c>
      <c r="M57" s="90">
        <f t="shared" ca="1" si="10"/>
        <v>184594745.66918334</v>
      </c>
      <c r="N57" s="90">
        <f t="shared" ca="1" si="10"/>
        <v>165303713.33088171</v>
      </c>
      <c r="O57" s="90">
        <f t="shared" ca="1" si="10"/>
        <v>146012680.99258012</v>
      </c>
      <c r="P57" s="90">
        <f t="shared" ca="1" si="10"/>
        <v>126721648.65427849</v>
      </c>
      <c r="Q57" s="90">
        <f t="shared" ca="1" si="10"/>
        <v>107430616.31597686</v>
      </c>
      <c r="R57" s="90">
        <f t="shared" ca="1" si="10"/>
        <v>88139583.977675229</v>
      </c>
      <c r="S57" s="90">
        <f t="shared" ca="1" si="10"/>
        <v>68848551.639373615</v>
      </c>
      <c r="T57" s="90">
        <f t="shared" ca="1" si="10"/>
        <v>49557519.301071987</v>
      </c>
      <c r="U57" s="90">
        <f t="shared" ca="1" si="10"/>
        <v>30266486.962770365</v>
      </c>
      <c r="V57">
        <f ca="1">IF('NGPS 2030'!$A65="MR",INDIRECT("'NGPS 2030'!"&amp;'Country Selector'!$B$3&amp;ROW($A65))*10^12,0)*'Process Emissions Multipliers'!$D$48</f>
        <v>10975454.62446874</v>
      </c>
      <c r="W57" s="90">
        <f t="shared" ca="1" si="8"/>
        <v>11674449.788518755</v>
      </c>
      <c r="X57" s="90">
        <f t="shared" ca="1" si="8"/>
        <v>12373444.952568766</v>
      </c>
      <c r="Y57" s="90">
        <f t="shared" ca="1" si="8"/>
        <v>13072440.11661878</v>
      </c>
      <c r="Z57" s="90">
        <f t="shared" ca="1" si="8"/>
        <v>13771435.280668793</v>
      </c>
      <c r="AA57" s="90">
        <f t="shared" ca="1" si="8"/>
        <v>14470430.444718806</v>
      </c>
      <c r="AB57" s="90">
        <f t="shared" ca="1" si="8"/>
        <v>15169425.608768821</v>
      </c>
      <c r="AC57" s="90">
        <f t="shared" ca="1" si="8"/>
        <v>15868420.772818832</v>
      </c>
      <c r="AD57" s="90">
        <f t="shared" ca="1" si="8"/>
        <v>16567415.936868846</v>
      </c>
      <c r="AE57" s="90">
        <f t="shared" ca="1" si="8"/>
        <v>17266411.100918859</v>
      </c>
      <c r="AF57" s="90">
        <f t="shared" ca="1" si="8"/>
        <v>17965406.264968872</v>
      </c>
      <c r="AG57" s="90">
        <f t="shared" ca="1" si="8"/>
        <v>18664401.429018885</v>
      </c>
      <c r="AH57" s="90">
        <f t="shared" ca="1" si="8"/>
        <v>19363396.593068898</v>
      </c>
      <c r="AI57" s="90">
        <f t="shared" ca="1" si="8"/>
        <v>20062391.757118911</v>
      </c>
      <c r="AJ57" s="90">
        <f t="shared" ca="1" si="8"/>
        <v>20761386.921168923</v>
      </c>
      <c r="AK57" s="90">
        <f t="shared" ca="1" si="8"/>
        <v>21460382.08521894</v>
      </c>
      <c r="AL57" s="90">
        <f t="shared" ca="1" si="8"/>
        <v>22159377.249268953</v>
      </c>
      <c r="AM57" s="90">
        <f t="shared" ca="1" si="11"/>
        <v>22858372.413318962</v>
      </c>
      <c r="AN57" s="90">
        <f t="shared" ca="1" si="11"/>
        <v>23557367.577368975</v>
      </c>
      <c r="AO57" s="90">
        <f t="shared" ca="1" si="11"/>
        <v>24256362.741418991</v>
      </c>
      <c r="AP57">
        <f ca="1">V57*'Process Emissions Multipliers'!$E$48</f>
        <v>24955357.905469004</v>
      </c>
    </row>
    <row r="58" spans="1:42">
      <c r="A58" s="74">
        <v>6</v>
      </c>
      <c r="B58">
        <f ca="1">IF('NGPS 2010'!$A66="MR",INDIRECT("'NGPS 2010'!"&amp;'Country Selector'!$B$3&amp;ROW($A66))*10^12,0)</f>
        <v>7309691.4956494179</v>
      </c>
      <c r="C58" s="90">
        <f t="shared" ca="1" si="9"/>
        <v>661494340.12968743</v>
      </c>
      <c r="D58" s="90">
        <f t="shared" ca="1" si="9"/>
        <v>1315678988.7637255</v>
      </c>
      <c r="E58" s="90">
        <f t="shared" ca="1" si="9"/>
        <v>1969863637.3977633</v>
      </c>
      <c r="F58" s="90">
        <f t="shared" ca="1" si="9"/>
        <v>2624048286.0318012</v>
      </c>
      <c r="G58" s="90">
        <f t="shared" ca="1" si="9"/>
        <v>3278232934.6658392</v>
      </c>
      <c r="H58" s="90">
        <f t="shared" ca="1" si="9"/>
        <v>3932417583.2998772</v>
      </c>
      <c r="I58" s="90">
        <f t="shared" ca="1" si="9"/>
        <v>4586602231.9339151</v>
      </c>
      <c r="J58" s="90">
        <f t="shared" ca="1" si="9"/>
        <v>5240786880.5679531</v>
      </c>
      <c r="K58" s="90">
        <f t="shared" ca="1" si="9"/>
        <v>5894971529.2019911</v>
      </c>
      <c r="L58">
        <f ca="1">IF('NGPS 2020'!$A66="MR",INDIRECT("'NGPS 2020'!"&amp;'Country Selector'!$B$3&amp;ROW($A66))*10^12,0)*'Process Emissions Multipliers'!$B$48</f>
        <v>6549156177.8360291</v>
      </c>
      <c r="M58" s="90">
        <f t="shared" ca="1" si="10"/>
        <v>8322666282.9606075</v>
      </c>
      <c r="N58" s="90">
        <f t="shared" ca="1" si="10"/>
        <v>10096176388.085186</v>
      </c>
      <c r="O58" s="90">
        <f t="shared" ca="1" si="10"/>
        <v>11869686493.209763</v>
      </c>
      <c r="P58" s="90">
        <f t="shared" ca="1" si="10"/>
        <v>13643196598.334343</v>
      </c>
      <c r="Q58" s="90">
        <f t="shared" ca="1" si="10"/>
        <v>15416706703.458921</v>
      </c>
      <c r="R58" s="90">
        <f t="shared" ca="1" si="10"/>
        <v>17190216808.5835</v>
      </c>
      <c r="S58" s="90">
        <f t="shared" ca="1" si="10"/>
        <v>18963726913.708076</v>
      </c>
      <c r="T58" s="90">
        <f t="shared" ca="1" si="10"/>
        <v>20737237018.832657</v>
      </c>
      <c r="U58" s="90">
        <f t="shared" ca="1" si="10"/>
        <v>22510747123.957237</v>
      </c>
      <c r="V58">
        <f ca="1">IF('NGPS 2030'!$A66="MR",INDIRECT("'NGPS 2030'!"&amp;'Country Selector'!$B$3&amp;ROW($A66))*10^12,0)*'Process Emissions Multipliers'!$D$48</f>
        <v>24284257229.081814</v>
      </c>
      <c r="W58" s="90">
        <f t="shared" ca="1" si="8"/>
        <v>25830851784.521145</v>
      </c>
      <c r="X58" s="90">
        <f t="shared" ca="1" si="8"/>
        <v>27377446339.960472</v>
      </c>
      <c r="Y58" s="90">
        <f t="shared" ca="1" si="8"/>
        <v>28924040895.399799</v>
      </c>
      <c r="Z58" s="90">
        <f t="shared" ca="1" si="8"/>
        <v>30470635450.83913</v>
      </c>
      <c r="AA58" s="90">
        <f t="shared" ca="1" si="8"/>
        <v>32017230006.278461</v>
      </c>
      <c r="AB58" s="90">
        <f t="shared" ca="1" si="8"/>
        <v>33563824561.717789</v>
      </c>
      <c r="AC58" s="90">
        <f t="shared" ca="1" si="8"/>
        <v>35110419117.15712</v>
      </c>
      <c r="AD58" s="90">
        <f t="shared" ca="1" si="8"/>
        <v>36657013672.596451</v>
      </c>
      <c r="AE58" s="90">
        <f t="shared" ca="1" si="8"/>
        <v>38203608228.035782</v>
      </c>
      <c r="AF58" s="90">
        <f t="shared" ca="1" si="8"/>
        <v>39750202783.475105</v>
      </c>
      <c r="AG58" s="90">
        <f t="shared" ca="1" si="8"/>
        <v>41296797338.914436</v>
      </c>
      <c r="AH58" s="90">
        <f t="shared" ca="1" si="8"/>
        <v>42843391894.35376</v>
      </c>
      <c r="AI58" s="90">
        <f t="shared" ca="1" si="8"/>
        <v>44389986449.793091</v>
      </c>
      <c r="AJ58" s="90">
        <f t="shared" ca="1" si="8"/>
        <v>45936581005.232422</v>
      </c>
      <c r="AK58" s="90">
        <f t="shared" ca="1" si="8"/>
        <v>47483175560.671753</v>
      </c>
      <c r="AL58" s="90">
        <f t="shared" ca="1" si="8"/>
        <v>49029770116.111084</v>
      </c>
      <c r="AM58" s="90">
        <f t="shared" ca="1" si="11"/>
        <v>50576364671.550415</v>
      </c>
      <c r="AN58" s="90">
        <f t="shared" ca="1" si="11"/>
        <v>52122959226.989738</v>
      </c>
      <c r="AO58" s="90">
        <f t="shared" ca="1" si="11"/>
        <v>53669553782.429077</v>
      </c>
      <c r="AP58">
        <f ca="1">V58*'Process Emissions Multipliers'!$E$48</f>
        <v>55216148337.868401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Selector'!$B$3&amp;ROW($A67))*10^12,0)*'Process Emissions Multipliers'!$B$48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Selector'!$B$3&amp;ROW($A67))*10^12,0)*'Process Emissions Multipliers'!$D$48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Multipliers'!$E$48</f>
        <v>0</v>
      </c>
    </row>
    <row r="60" spans="1:42">
      <c r="A60" s="74">
        <v>8</v>
      </c>
      <c r="B60">
        <f ca="1">IF('NGPS 2010'!$A68="MR",INDIRECT("'NGPS 2010'!"&amp;'Country Selector'!$B$3&amp;ROW($A68))*10^12,0)</f>
        <v>205677809317.12677</v>
      </c>
      <c r="C60" s="90">
        <f t="shared" ca="1" si="9"/>
        <v>200380623519.89581</v>
      </c>
      <c r="D60" s="90">
        <f t="shared" ca="1" si="9"/>
        <v>195083437722.66483</v>
      </c>
      <c r="E60" s="90">
        <f t="shared" ca="1" si="9"/>
        <v>189786251925.43387</v>
      </c>
      <c r="F60" s="90">
        <f t="shared" ca="1" si="9"/>
        <v>184489066128.20291</v>
      </c>
      <c r="G60" s="90">
        <f t="shared" ca="1" si="9"/>
        <v>179191880330.97192</v>
      </c>
      <c r="H60" s="90">
        <f t="shared" ca="1" si="9"/>
        <v>173894694533.74097</v>
      </c>
      <c r="I60" s="90">
        <f t="shared" ca="1" si="9"/>
        <v>168597508736.50998</v>
      </c>
      <c r="J60" s="90">
        <f t="shared" ca="1" si="9"/>
        <v>163300322939.27902</v>
      </c>
      <c r="K60" s="90">
        <f t="shared" ca="1" si="9"/>
        <v>158003137142.04803</v>
      </c>
      <c r="L60">
        <f ca="1">IF('NGPS 2020'!$A68="MR",INDIRECT("'NGPS 2020'!"&amp;'Country Selector'!$B$3&amp;ROW($A68))*10^12,0)*'Process Emissions Multipliers'!$B$48</f>
        <v>152705951344.81708</v>
      </c>
      <c r="M60" s="90">
        <f t="shared" ca="1" si="10"/>
        <v>158023616468.19382</v>
      </c>
      <c r="N60" s="90">
        <f t="shared" ca="1" si="10"/>
        <v>163341281591.57056</v>
      </c>
      <c r="O60" s="90">
        <f t="shared" ca="1" si="10"/>
        <v>168658946714.9473</v>
      </c>
      <c r="P60" s="90">
        <f t="shared" ca="1" si="10"/>
        <v>173976611838.32404</v>
      </c>
      <c r="Q60" s="90">
        <f t="shared" ca="1" si="10"/>
        <v>179294276961.70081</v>
      </c>
      <c r="R60" s="90">
        <f t="shared" ca="1" si="10"/>
        <v>184611942085.07755</v>
      </c>
      <c r="S60" s="90">
        <f t="shared" ca="1" si="10"/>
        <v>189929607208.45428</v>
      </c>
      <c r="T60" s="90">
        <f t="shared" ca="1" si="10"/>
        <v>195247272331.83102</v>
      </c>
      <c r="U60" s="90">
        <f t="shared" ca="1" si="10"/>
        <v>200564937455.20776</v>
      </c>
      <c r="V60">
        <f ca="1">IF('NGPS 2030'!$A68="MR",INDIRECT("'NGPS 2030'!"&amp;'Country Selector'!$B$3&amp;ROW($A68))*10^12,0)*'Process Emissions Multipliers'!$D$48</f>
        <v>205882602578.5845</v>
      </c>
      <c r="W60" s="90">
        <f t="shared" ca="1" si="8"/>
        <v>218994673876.62671</v>
      </c>
      <c r="X60" s="90">
        <f t="shared" ca="1" si="8"/>
        <v>232106745174.66895</v>
      </c>
      <c r="Y60" s="90">
        <f t="shared" ca="1" si="8"/>
        <v>245218816472.71115</v>
      </c>
      <c r="Z60" s="90">
        <f t="shared" ca="1" si="8"/>
        <v>258330887770.75342</v>
      </c>
      <c r="AA60" s="90">
        <f t="shared" ca="1" si="8"/>
        <v>271442959068.79559</v>
      </c>
      <c r="AB60" s="90">
        <f t="shared" ca="1" si="8"/>
        <v>284555030366.83783</v>
      </c>
      <c r="AC60" s="90">
        <f t="shared" ca="1" si="8"/>
        <v>297667101664.88007</v>
      </c>
      <c r="AD60" s="90">
        <f t="shared" ca="1" si="8"/>
        <v>310779172962.9223</v>
      </c>
      <c r="AE60" s="90">
        <f t="shared" ca="1" si="8"/>
        <v>323891244260.96448</v>
      </c>
      <c r="AF60" s="90">
        <f t="shared" ca="1" si="8"/>
        <v>337003315559.00671</v>
      </c>
      <c r="AG60" s="90">
        <f t="shared" ca="1" si="8"/>
        <v>350115386857.04895</v>
      </c>
      <c r="AH60" s="90">
        <f t="shared" ca="1" si="8"/>
        <v>363227458155.09119</v>
      </c>
      <c r="AI60" s="90">
        <f t="shared" ca="1" si="8"/>
        <v>376339529453.13336</v>
      </c>
      <c r="AJ60" s="90">
        <f t="shared" ca="1" si="8"/>
        <v>389451600751.17566</v>
      </c>
      <c r="AK60" s="90">
        <f t="shared" ca="1" si="8"/>
        <v>402563672049.21783</v>
      </c>
      <c r="AL60" s="90">
        <f t="shared" ca="1" si="8"/>
        <v>415675743347.26007</v>
      </c>
      <c r="AM60" s="90">
        <f t="shared" ca="1" si="11"/>
        <v>428787814645.30225</v>
      </c>
      <c r="AN60" s="90">
        <f t="shared" ca="1" si="11"/>
        <v>441899885943.34448</v>
      </c>
      <c r="AO60" s="90">
        <f t="shared" ca="1" si="11"/>
        <v>455011957241.38672</v>
      </c>
      <c r="AP60">
        <f ca="1">V60*'Process Emissions Multipliers'!$E$48</f>
        <v>468124028539.42896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326156427.09465933</v>
      </c>
      <c r="C62" s="90">
        <f t="shared" ca="1" si="9"/>
        <v>297753088.29106045</v>
      </c>
      <c r="D62" s="90">
        <f t="shared" ca="1" si="9"/>
        <v>269349749.48746157</v>
      </c>
      <c r="E62" s="90">
        <f t="shared" ca="1" si="9"/>
        <v>240946410.68386266</v>
      </c>
      <c r="F62" s="90">
        <f t="shared" ca="1" si="9"/>
        <v>212543071.88026375</v>
      </c>
      <c r="G62" s="90">
        <f t="shared" ca="1" si="9"/>
        <v>184139733.07666487</v>
      </c>
      <c r="H62" s="90">
        <f t="shared" ca="1" si="9"/>
        <v>155736394.27306598</v>
      </c>
      <c r="I62" s="90">
        <f t="shared" ca="1" si="9"/>
        <v>127333055.46946709</v>
      </c>
      <c r="J62" s="90">
        <f t="shared" ca="1" si="9"/>
        <v>98929716.665868193</v>
      </c>
      <c r="K62" s="90">
        <f t="shared" ca="1" si="9"/>
        <v>70526377.862269312</v>
      </c>
      <c r="L62">
        <f ca="1">IF('NGPS 2020'!$A70="MR",INDIRECT("'NGPS 2020'!"&amp;'Country Selector'!$B$3&amp;ROW($A70))*10^12,0)*'Process Emissions Multipliers'!$B$48</f>
        <v>42123039.058670424</v>
      </c>
      <c r="M62" s="90">
        <f t="shared" ca="1" si="10"/>
        <v>3124832834.0246935</v>
      </c>
      <c r="N62" s="90">
        <f t="shared" ca="1" si="10"/>
        <v>6207542628.9907169</v>
      </c>
      <c r="O62" s="90">
        <f t="shared" ca="1" si="10"/>
        <v>9290252423.9567413</v>
      </c>
      <c r="P62" s="90">
        <f t="shared" ca="1" si="10"/>
        <v>12372962218.922762</v>
      </c>
      <c r="Q62" s="90">
        <f t="shared" ca="1" si="10"/>
        <v>15455672013.888786</v>
      </c>
      <c r="R62" s="90">
        <f t="shared" ca="1" si="10"/>
        <v>18538381808.854809</v>
      </c>
      <c r="S62" s="90">
        <f t="shared" ca="1" si="10"/>
        <v>21621091603.820835</v>
      </c>
      <c r="T62" s="90">
        <f t="shared" ca="1" si="10"/>
        <v>24703801398.786854</v>
      </c>
      <c r="U62" s="90">
        <f t="shared" ca="1" si="10"/>
        <v>27786511193.752876</v>
      </c>
      <c r="V62">
        <f ca="1">IF('NGPS 2030'!$A70="MR",INDIRECT("'NGPS 2030'!"&amp;'Country Selector'!$B$3&amp;ROW($A70))*10^12,0)*'Process Emissions Multipliers'!$D$48</f>
        <v>30869220988.718903</v>
      </c>
      <c r="W62" s="90">
        <f t="shared" ca="1" si="8"/>
        <v>32835192962.308117</v>
      </c>
      <c r="X62" s="90">
        <f t="shared" ca="1" si="8"/>
        <v>34801164935.897324</v>
      </c>
      <c r="Y62" s="90">
        <f t="shared" ca="1" si="8"/>
        <v>36767136909.486542</v>
      </c>
      <c r="Z62" s="90">
        <f t="shared" ca="1" si="8"/>
        <v>38733108883.07576</v>
      </c>
      <c r="AA62" s="90">
        <f t="shared" ca="1" si="8"/>
        <v>40699080856.664978</v>
      </c>
      <c r="AB62" s="90">
        <f t="shared" ca="1" si="8"/>
        <v>42665052830.254196</v>
      </c>
      <c r="AC62" s="90">
        <f t="shared" ca="1" si="8"/>
        <v>44631024803.843399</v>
      </c>
      <c r="AD62" s="90">
        <f t="shared" ca="1" si="8"/>
        <v>46596996777.432617</v>
      </c>
      <c r="AE62" s="90">
        <f t="shared" ca="1" si="8"/>
        <v>48562968751.021835</v>
      </c>
      <c r="AF62" s="90">
        <f t="shared" ca="1" si="8"/>
        <v>50528940724.611046</v>
      </c>
      <c r="AG62" s="90">
        <f t="shared" ca="1" si="8"/>
        <v>52494912698.200256</v>
      </c>
      <c r="AH62" s="90">
        <f t="shared" ca="1" si="8"/>
        <v>54460884671.789474</v>
      </c>
      <c r="AI62" s="90">
        <f t="shared" ca="1" si="8"/>
        <v>56426856645.378693</v>
      </c>
      <c r="AJ62" s="90">
        <f t="shared" ca="1" si="8"/>
        <v>58392828618.967903</v>
      </c>
      <c r="AK62" s="90">
        <f t="shared" ca="1" si="8"/>
        <v>60358800592.557121</v>
      </c>
      <c r="AL62" s="90">
        <f t="shared" ca="1" si="8"/>
        <v>62324772566.146332</v>
      </c>
      <c r="AM62" s="90">
        <f t="shared" ca="1" si="11"/>
        <v>64290744539.73555</v>
      </c>
      <c r="AN62" s="90">
        <f t="shared" ca="1" si="11"/>
        <v>66256716513.324753</v>
      </c>
      <c r="AO62" s="90">
        <f t="shared" ca="1" si="11"/>
        <v>68222688486.913971</v>
      </c>
      <c r="AP62">
        <f ca="1">V62*'Process Emissions Multipliers'!$E$48</f>
        <v>70188660460.503189</v>
      </c>
    </row>
    <row r="63" spans="1:42">
      <c r="A63" s="74">
        <v>11</v>
      </c>
      <c r="B63">
        <f ca="1">IF('NGPS 2010'!$A71="MR",INDIRECT("'NGPS 2010'!"&amp;'Country Selector'!$B$3&amp;ROW($A71))*10^12,0)</f>
        <v>8822241637.2918396</v>
      </c>
      <c r="C63" s="90">
        <f t="shared" ca="1" si="9"/>
        <v>7940618590.2924128</v>
      </c>
      <c r="D63" s="90">
        <f t="shared" ca="1" si="9"/>
        <v>7058995543.292985</v>
      </c>
      <c r="E63" s="90">
        <f t="shared" ca="1" si="9"/>
        <v>6177372496.2935591</v>
      </c>
      <c r="F63" s="90">
        <f t="shared" ref="D63:K95" ca="1" si="12">$B63*($L$1-F$1)/($L$1-$B$1)+$L63*(F$1-$B$1)/($L$1-$B$1)</f>
        <v>5295749449.2941313</v>
      </c>
      <c r="G63" s="90">
        <f t="shared" ca="1" si="12"/>
        <v>4414126402.2947044</v>
      </c>
      <c r="H63" s="90">
        <f t="shared" ca="1" si="12"/>
        <v>3532503355.2952771</v>
      </c>
      <c r="I63" s="90">
        <f t="shared" ca="1" si="12"/>
        <v>2650880308.2958503</v>
      </c>
      <c r="J63" s="90">
        <f t="shared" ca="1" si="12"/>
        <v>1769257261.2964232</v>
      </c>
      <c r="K63" s="90">
        <f t="shared" ca="1" si="12"/>
        <v>887634214.29699624</v>
      </c>
      <c r="L63">
        <f ca="1">IF('NGPS 2020'!$A71="MR",INDIRECT("'NGPS 2020'!"&amp;'Country Selector'!$B$3&amp;ROW($A71))*10^12,0)*'Process Emissions Multipliers'!$B$48</f>
        <v>6011167.2975691892</v>
      </c>
      <c r="M63" s="90">
        <f t="shared" ca="1" si="10"/>
        <v>6103253.3209732864</v>
      </c>
      <c r="N63" s="90">
        <f t="shared" ca="1" si="10"/>
        <v>6195339.3443773855</v>
      </c>
      <c r="O63" s="90">
        <f t="shared" ca="1" si="10"/>
        <v>6287425.3677814845</v>
      </c>
      <c r="P63" s="90">
        <f t="shared" ref="N63:U95" ca="1" si="13">$L63*($V$1-P$1)/($V$1-$L$1)+$V63*(P$1-$L$1)/($V$1-$L$1)</f>
        <v>6379511.3911855817</v>
      </c>
      <c r="Q63" s="90">
        <f t="shared" ca="1" si="13"/>
        <v>6471597.4145896798</v>
      </c>
      <c r="R63" s="90">
        <f t="shared" ca="1" si="13"/>
        <v>6563683.4379937779</v>
      </c>
      <c r="S63" s="90">
        <f t="shared" ca="1" si="13"/>
        <v>6655769.4613978751</v>
      </c>
      <c r="T63" s="90">
        <f t="shared" ca="1" si="13"/>
        <v>6747855.4848019741</v>
      </c>
      <c r="U63" s="90">
        <f t="shared" ca="1" si="13"/>
        <v>6839941.5082060713</v>
      </c>
      <c r="V63">
        <f ca="1">IF('NGPS 2030'!$A71="MR",INDIRECT("'NGPS 2030'!"&amp;'Country Selector'!$B$3&amp;ROW($A71))*10^12,0)*'Process Emissions Multipliers'!$D$48</f>
        <v>6932027.5316101694</v>
      </c>
      <c r="W63" s="90">
        <f t="shared" ref="W63:AL78" ca="1" si="14">$V63*($AP$1-W$1)/($AP$1-$V$1)+$AP63*(W$1-$V$1)/($AP$1-$V$1)</f>
        <v>7373508.4440139784</v>
      </c>
      <c r="X63" s="90">
        <f t="shared" ca="1" si="14"/>
        <v>7814989.3564177863</v>
      </c>
      <c r="Y63" s="90">
        <f t="shared" ca="1" si="14"/>
        <v>8256470.2688215952</v>
      </c>
      <c r="Z63" s="90">
        <f t="shared" ca="1" si="14"/>
        <v>8697951.1812254041</v>
      </c>
      <c r="AA63" s="90">
        <f t="shared" ca="1" si="14"/>
        <v>9139432.0936292112</v>
      </c>
      <c r="AB63" s="90">
        <f t="shared" ca="1" si="14"/>
        <v>9580913.006033022</v>
      </c>
      <c r="AC63" s="90">
        <f t="shared" ca="1" si="14"/>
        <v>10022393.918436829</v>
      </c>
      <c r="AD63" s="90">
        <f t="shared" ca="1" si="14"/>
        <v>10463874.830840638</v>
      </c>
      <c r="AE63" s="90">
        <f t="shared" ca="1" si="14"/>
        <v>10905355.743244445</v>
      </c>
      <c r="AF63" s="90">
        <f t="shared" ca="1" si="14"/>
        <v>11346836.655648254</v>
      </c>
      <c r="AG63" s="90">
        <f t="shared" ca="1" si="14"/>
        <v>11788317.568052063</v>
      </c>
      <c r="AH63" s="90">
        <f t="shared" ca="1" si="14"/>
        <v>12229798.480455872</v>
      </c>
      <c r="AI63" s="90">
        <f t="shared" ca="1" si="14"/>
        <v>12671279.392859679</v>
      </c>
      <c r="AJ63" s="90">
        <f t="shared" ca="1" si="14"/>
        <v>13112760.305263489</v>
      </c>
      <c r="AK63" s="90">
        <f t="shared" ca="1" si="14"/>
        <v>13554241.217667297</v>
      </c>
      <c r="AL63" s="90">
        <f t="shared" ca="1" si="14"/>
        <v>13995722.130071105</v>
      </c>
      <c r="AM63" s="90">
        <f t="shared" ca="1" si="11"/>
        <v>14437203.042474912</v>
      </c>
      <c r="AN63" s="90">
        <f t="shared" ca="1" si="11"/>
        <v>14878683.954878721</v>
      </c>
      <c r="AO63" s="90">
        <f t="shared" ca="1" si="11"/>
        <v>15320164.86728253</v>
      </c>
      <c r="AP63">
        <f ca="1">V63*'Process Emissions Multipliers'!$E$48</f>
        <v>15761645.779686339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Selector'!$B$3&amp;ROW($A72))*10^12,0)*'Process Emissions Multipliers'!$B$48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Selector'!$B$3&amp;ROW($A72))*10^12,0)*'Process Emissions Multipliers'!$D$48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Multipliers'!$E$48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29424658.420040827</v>
      </c>
      <c r="C65" s="90">
        <f t="shared" ca="1" si="15"/>
        <v>2316217998.5126595</v>
      </c>
      <c r="D65" s="90">
        <f t="shared" ca="1" si="12"/>
        <v>4603011338.605278</v>
      </c>
      <c r="E65" s="90">
        <f t="shared" ca="1" si="12"/>
        <v>6889804678.697897</v>
      </c>
      <c r="F65" s="90">
        <f t="shared" ca="1" si="12"/>
        <v>9176598018.7905159</v>
      </c>
      <c r="G65" s="90">
        <f t="shared" ca="1" si="12"/>
        <v>11463391358.883133</v>
      </c>
      <c r="H65" s="90">
        <f t="shared" ca="1" si="12"/>
        <v>13750184698.975754</v>
      </c>
      <c r="I65" s="90">
        <f t="shared" ca="1" si="12"/>
        <v>16036978039.068371</v>
      </c>
      <c r="J65" s="90">
        <f t="shared" ca="1" si="12"/>
        <v>18323771379.160992</v>
      </c>
      <c r="K65" s="90">
        <f t="shared" ca="1" si="12"/>
        <v>20610564719.253605</v>
      </c>
      <c r="L65">
        <f ca="1">IF('NGPS 2020'!$A73="MR",INDIRECT("'NGPS 2020'!"&amp;'Country Selector'!$B$3&amp;ROW($A73))*10^12,0)*'Process Emissions Multipliers'!$B$48</f>
        <v>22897358059.346226</v>
      </c>
      <c r="M65" s="90">
        <f t="shared" ca="1" si="16"/>
        <v>20607622253.411602</v>
      </c>
      <c r="N65" s="90">
        <f t="shared" ca="1" si="13"/>
        <v>18317886447.476982</v>
      </c>
      <c r="O65" s="90">
        <f t="shared" ca="1" si="13"/>
        <v>16028150641.542358</v>
      </c>
      <c r="P65" s="90">
        <f t="shared" ca="1" si="13"/>
        <v>13738414835.607737</v>
      </c>
      <c r="Q65" s="90">
        <f t="shared" ca="1" si="13"/>
        <v>11448679029.673113</v>
      </c>
      <c r="R65" s="90">
        <f t="shared" ca="1" si="13"/>
        <v>9158943223.7384911</v>
      </c>
      <c r="S65" s="90">
        <f t="shared" ca="1" si="13"/>
        <v>6869207417.8038683</v>
      </c>
      <c r="T65" s="90">
        <f t="shared" ca="1" si="13"/>
        <v>4579471611.8692455</v>
      </c>
      <c r="U65" s="90">
        <f t="shared" ca="1" si="13"/>
        <v>2289735805.9346228</v>
      </c>
      <c r="V65">
        <f ca="1">IF('NGPS 2030'!$A73="MR",INDIRECT("'NGPS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2010'!$A74="MR",INDIRECT("'NGPS 2010'!"&amp;'Country Selector'!$B$3&amp;ROW($A74))*10^12,0)</f>
        <v>24260101461.779369</v>
      </c>
      <c r="C66" s="90">
        <f t="shared" ca="1" si="15"/>
        <v>21834304841.684483</v>
      </c>
      <c r="D66" s="90">
        <f t="shared" ca="1" si="12"/>
        <v>19408508221.589596</v>
      </c>
      <c r="E66" s="90">
        <f t="shared" ca="1" si="12"/>
        <v>16982711601.494709</v>
      </c>
      <c r="F66" s="90">
        <f t="shared" ca="1" si="12"/>
        <v>14556914981.399822</v>
      </c>
      <c r="G66" s="90">
        <f t="shared" ca="1" si="12"/>
        <v>12131118361.304935</v>
      </c>
      <c r="H66" s="90">
        <f t="shared" ca="1" si="12"/>
        <v>9705321741.2100487</v>
      </c>
      <c r="I66" s="90">
        <f t="shared" ca="1" si="12"/>
        <v>7279525121.1151609</v>
      </c>
      <c r="J66" s="90">
        <f t="shared" ca="1" si="12"/>
        <v>4853728501.0202742</v>
      </c>
      <c r="K66" s="90">
        <f t="shared" ca="1" si="12"/>
        <v>2427931880.9253874</v>
      </c>
      <c r="L66">
        <f ca="1">IF('NGPS 2020'!$A74="MR",INDIRECT("'NGPS 2020'!"&amp;'Country Selector'!$B$3&amp;ROW($A74))*10^12,0)*'Process Emissions Multipliers'!$B$48</f>
        <v>2135260.8305001804</v>
      </c>
      <c r="M66" s="90">
        <f t="shared" ca="1" si="16"/>
        <v>2573694.1418663189</v>
      </c>
      <c r="N66" s="90">
        <f t="shared" ca="1" si="13"/>
        <v>3012127.4532324574</v>
      </c>
      <c r="O66" s="90">
        <f t="shared" ca="1" si="13"/>
        <v>3450560.7645985964</v>
      </c>
      <c r="P66" s="90">
        <f t="shared" ca="1" si="13"/>
        <v>3888994.0759647349</v>
      </c>
      <c r="Q66" s="90">
        <f t="shared" ca="1" si="13"/>
        <v>4327427.3873308729</v>
      </c>
      <c r="R66" s="90">
        <f t="shared" ca="1" si="13"/>
        <v>4765860.6986970119</v>
      </c>
      <c r="S66" s="90">
        <f t="shared" ca="1" si="13"/>
        <v>5204294.0100631509</v>
      </c>
      <c r="T66" s="90">
        <f t="shared" ca="1" si="13"/>
        <v>5642727.3214292889</v>
      </c>
      <c r="U66" s="90">
        <f t="shared" ca="1" si="13"/>
        <v>6081160.632795427</v>
      </c>
      <c r="V66">
        <f ca="1">IF('NGPS 2030'!$A74="MR",INDIRECT("'NGPS 2030'!"&amp;'Country Selector'!$B$3&amp;ROW($A74))*10^12,0)*'Process Emissions Multipliers'!$D$48</f>
        <v>6519593.944161566</v>
      </c>
      <c r="W66" s="90">
        <f t="shared" ca="1" si="14"/>
        <v>6934808.1466219286</v>
      </c>
      <c r="X66" s="90">
        <f t="shared" ca="1" si="14"/>
        <v>7350022.3490822911</v>
      </c>
      <c r="Y66" s="90">
        <f t="shared" ca="1" si="14"/>
        <v>7765236.5515426546</v>
      </c>
      <c r="Z66" s="90">
        <f t="shared" ca="1" si="14"/>
        <v>8180450.7540030163</v>
      </c>
      <c r="AA66" s="90">
        <f t="shared" ca="1" si="14"/>
        <v>8595664.9564633798</v>
      </c>
      <c r="AB66" s="90">
        <f t="shared" ca="1" si="14"/>
        <v>9010879.1589237414</v>
      </c>
      <c r="AC66" s="90">
        <f t="shared" ca="1" si="14"/>
        <v>9426093.3613841049</v>
      </c>
      <c r="AD66" s="90">
        <f t="shared" ca="1" si="14"/>
        <v>9841307.5638444684</v>
      </c>
      <c r="AE66" s="90">
        <f t="shared" ca="1" si="14"/>
        <v>10256521.76630483</v>
      </c>
      <c r="AF66" s="90">
        <f t="shared" ca="1" si="14"/>
        <v>10671735.968765192</v>
      </c>
      <c r="AG66" s="90">
        <f t="shared" ca="1" si="14"/>
        <v>11086950.171225555</v>
      </c>
      <c r="AH66" s="90">
        <f t="shared" ca="1" si="14"/>
        <v>11502164.373685919</v>
      </c>
      <c r="AI66" s="90">
        <f t="shared" ca="1" si="14"/>
        <v>11917378.57614628</v>
      </c>
      <c r="AJ66" s="90">
        <f t="shared" ca="1" si="14"/>
        <v>12332592.778606644</v>
      </c>
      <c r="AK66" s="90">
        <f t="shared" ca="1" si="14"/>
        <v>12747806.981067006</v>
      </c>
      <c r="AL66" s="90">
        <f t="shared" ca="1" si="14"/>
        <v>13163021.183527367</v>
      </c>
      <c r="AM66" s="90">
        <f t="shared" ca="1" si="11"/>
        <v>13578235.385987731</v>
      </c>
      <c r="AN66" s="90">
        <f t="shared" ca="1" si="11"/>
        <v>13993449.588448094</v>
      </c>
      <c r="AO66" s="90">
        <f t="shared" ca="1" si="11"/>
        <v>14408663.790908458</v>
      </c>
      <c r="AP66">
        <f ca="1">V66*'Process Emissions Multipliers'!$E$48</f>
        <v>14823877.993368819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Selector'!$B$3&amp;ROW($A75))*10^12,0)*'Process Emissions Multipliers'!$B$48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Selector'!$B$3&amp;ROW($A75))*10^12,0)*'Process Emissions Multipliers'!$D$48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Multipliers'!$E$48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64840658.545506358</v>
      </c>
      <c r="C68" s="90">
        <f t="shared" ca="1" si="15"/>
        <v>58356592.690955721</v>
      </c>
      <c r="D68" s="90">
        <f t="shared" ca="1" si="12"/>
        <v>51872526.836405084</v>
      </c>
      <c r="E68" s="90">
        <f t="shared" ca="1" si="12"/>
        <v>45388460.981854454</v>
      </c>
      <c r="F68" s="90">
        <f t="shared" ca="1" si="12"/>
        <v>38904395.127303816</v>
      </c>
      <c r="G68" s="90">
        <f t="shared" ca="1" si="12"/>
        <v>32420329.272753179</v>
      </c>
      <c r="H68" s="90">
        <f t="shared" ca="1" si="12"/>
        <v>25936263.418202542</v>
      </c>
      <c r="I68" s="90">
        <f t="shared" ca="1" si="12"/>
        <v>19452197.563651908</v>
      </c>
      <c r="J68" s="90">
        <f t="shared" ca="1" si="12"/>
        <v>12968131.709101271</v>
      </c>
      <c r="K68" s="90">
        <f t="shared" ca="1" si="12"/>
        <v>6484065.8545506354</v>
      </c>
      <c r="L68">
        <f ca="1">IF('NGPS 2020'!$A76="MR",INDIRECT("'NGPS 2020'!"&amp;'Country Selector'!$B$3&amp;ROW($A76))*10^12,0)*'Process Emissions Multipliers'!$B$48</f>
        <v>0</v>
      </c>
      <c r="M68" s="90">
        <f t="shared" ca="1" si="16"/>
        <v>1705447.1169285991</v>
      </c>
      <c r="N68" s="90">
        <f t="shared" ca="1" si="13"/>
        <v>3410894.2338571982</v>
      </c>
      <c r="O68" s="90">
        <f t="shared" ca="1" si="13"/>
        <v>5116341.3507857975</v>
      </c>
      <c r="P68" s="90">
        <f t="shared" ca="1" si="13"/>
        <v>6821788.4677143963</v>
      </c>
      <c r="Q68" s="90">
        <f t="shared" ca="1" si="13"/>
        <v>8527235.5846429951</v>
      </c>
      <c r="R68" s="90">
        <f t="shared" ca="1" si="13"/>
        <v>10232682.701571595</v>
      </c>
      <c r="S68" s="90">
        <f t="shared" ca="1" si="13"/>
        <v>11938129.818500195</v>
      </c>
      <c r="T68" s="90">
        <f t="shared" ca="1" si="13"/>
        <v>13643576.935428793</v>
      </c>
      <c r="U68" s="90">
        <f t="shared" ca="1" si="13"/>
        <v>15349024.052357391</v>
      </c>
      <c r="V68">
        <f ca="1">IF('NGPS 2030'!$A76="MR",INDIRECT("'NGPS 2030'!"&amp;'Country Selector'!$B$3&amp;ROW($A76))*10^12,0)*'Process Emissions Multipliers'!$D$48</f>
        <v>17054471.16928599</v>
      </c>
      <c r="W68" s="90">
        <f t="shared" ca="1" si="14"/>
        <v>18140621.427352253</v>
      </c>
      <c r="X68" s="90">
        <f t="shared" ca="1" si="14"/>
        <v>19226771.685418516</v>
      </c>
      <c r="Y68" s="90">
        <f t="shared" ca="1" si="14"/>
        <v>20312921.943484779</v>
      </c>
      <c r="Z68" s="90">
        <f t="shared" ca="1" si="14"/>
        <v>21399072.201551042</v>
      </c>
      <c r="AA68" s="90">
        <f t="shared" ca="1" si="14"/>
        <v>22485222.459617306</v>
      </c>
      <c r="AB68" s="90">
        <f t="shared" ca="1" si="14"/>
        <v>23571372.717683569</v>
      </c>
      <c r="AC68" s="90">
        <f t="shared" ca="1" si="14"/>
        <v>24657522.975749832</v>
      </c>
      <c r="AD68" s="90">
        <f t="shared" ca="1" si="14"/>
        <v>25743673.233816095</v>
      </c>
      <c r="AE68" s="90">
        <f t="shared" ca="1" si="14"/>
        <v>26829823.491882358</v>
      </c>
      <c r="AF68" s="90">
        <f t="shared" ca="1" si="14"/>
        <v>27915973.749948621</v>
      </c>
      <c r="AG68" s="90">
        <f t="shared" ca="1" si="14"/>
        <v>29002124.008014884</v>
      </c>
      <c r="AH68" s="90">
        <f t="shared" ca="1" si="14"/>
        <v>30088274.266081143</v>
      </c>
      <c r="AI68" s="90">
        <f t="shared" ca="1" si="14"/>
        <v>31174424.524147414</v>
      </c>
      <c r="AJ68" s="90">
        <f t="shared" ca="1" si="14"/>
        <v>32260574.782213673</v>
      </c>
      <c r="AK68" s="90">
        <f t="shared" ca="1" si="14"/>
        <v>33346725.04027994</v>
      </c>
      <c r="AL68" s="90">
        <f t="shared" ca="1" si="14"/>
        <v>34432875.298346199</v>
      </c>
      <c r="AM68" s="90">
        <f t="shared" ca="1" si="11"/>
        <v>35519025.556412458</v>
      </c>
      <c r="AN68" s="90">
        <f t="shared" ca="1" si="11"/>
        <v>36605175.814478725</v>
      </c>
      <c r="AO68" s="90">
        <f t="shared" ca="1" si="11"/>
        <v>37691326.072544985</v>
      </c>
      <c r="AP68">
        <f ca="1">V68*'Process Emissions Multipliers'!$E$48</f>
        <v>38777476.330611251</v>
      </c>
    </row>
    <row r="69" spans="1:42">
      <c r="A69" s="74">
        <v>17</v>
      </c>
      <c r="B69">
        <f ca="1">IF('NGPS 2010'!$A77="MR",INDIRECT("'NGPS 2010'!"&amp;'Country Selector'!$B$3&amp;ROW($A77))*10^12,0)</f>
        <v>0</v>
      </c>
      <c r="C69" s="90">
        <f t="shared" ca="1" si="15"/>
        <v>483498.05850581563</v>
      </c>
      <c r="D69" s="90">
        <f t="shared" ca="1" si="12"/>
        <v>966996.11701163126</v>
      </c>
      <c r="E69" s="90">
        <f t="shared" ca="1" si="12"/>
        <v>1450494.1755174468</v>
      </c>
      <c r="F69" s="90">
        <f t="shared" ca="1" si="12"/>
        <v>1933992.2340232625</v>
      </c>
      <c r="G69" s="90">
        <f t="shared" ca="1" si="12"/>
        <v>2417490.2925290782</v>
      </c>
      <c r="H69" s="90">
        <f t="shared" ca="1" si="12"/>
        <v>2900988.3510348937</v>
      </c>
      <c r="I69" s="90">
        <f t="shared" ca="1" si="12"/>
        <v>3384486.40954071</v>
      </c>
      <c r="J69" s="90">
        <f t="shared" ca="1" si="12"/>
        <v>3867984.468046525</v>
      </c>
      <c r="K69" s="90">
        <f t="shared" ca="1" si="12"/>
        <v>4351482.52655234</v>
      </c>
      <c r="L69">
        <f ca="1">IF('NGPS 2020'!$A77="MR",INDIRECT("'NGPS 2020'!"&amp;'Country Selector'!$B$3&amp;ROW($A77))*10^12,0)*'Process Emissions Multipliers'!$B$48</f>
        <v>4834980.5850581564</v>
      </c>
      <c r="M69" s="90">
        <f t="shared" ca="1" si="16"/>
        <v>4351482.52655234</v>
      </c>
      <c r="N69" s="90">
        <f t="shared" ca="1" si="13"/>
        <v>3867984.468046525</v>
      </c>
      <c r="O69" s="90">
        <f t="shared" ca="1" si="13"/>
        <v>3384486.40954071</v>
      </c>
      <c r="P69" s="90">
        <f t="shared" ca="1" si="13"/>
        <v>2900988.3510348937</v>
      </c>
      <c r="Q69" s="90">
        <f t="shared" ca="1" si="13"/>
        <v>2417490.2925290782</v>
      </c>
      <c r="R69" s="90">
        <f t="shared" ca="1" si="13"/>
        <v>1933992.2340232625</v>
      </c>
      <c r="S69" s="90">
        <f t="shared" ca="1" si="13"/>
        <v>1450494.1755174468</v>
      </c>
      <c r="T69" s="90">
        <f t="shared" ca="1" si="13"/>
        <v>966996.11701163126</v>
      </c>
      <c r="U69" s="90">
        <f t="shared" ca="1" si="13"/>
        <v>483498.05850581563</v>
      </c>
      <c r="V69">
        <f ca="1">IF('NGPS 2030'!$A77="MR",INDIRECT("'NGPS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2010'!$A78="MR",INDIRECT("'NGPS 2010'!"&amp;'Country Selector'!$B$3&amp;ROW($A78))*10^12,0)</f>
        <v>30844588244.631767</v>
      </c>
      <c r="C70" s="90">
        <f t="shared" ca="1" si="15"/>
        <v>27760129420.168591</v>
      </c>
      <c r="D70" s="90">
        <f t="shared" ca="1" si="12"/>
        <v>24675670595.705414</v>
      </c>
      <c r="E70" s="90">
        <f t="shared" ca="1" si="12"/>
        <v>21591211771.242237</v>
      </c>
      <c r="F70" s="90">
        <f t="shared" ca="1" si="12"/>
        <v>18506752946.77906</v>
      </c>
      <c r="G70" s="90">
        <f t="shared" ca="1" si="12"/>
        <v>15422294122.315884</v>
      </c>
      <c r="H70" s="90">
        <f t="shared" ca="1" si="12"/>
        <v>12337835297.852707</v>
      </c>
      <c r="I70" s="90">
        <f t="shared" ca="1" si="12"/>
        <v>9253376473.3895302</v>
      </c>
      <c r="J70" s="90">
        <f t="shared" ca="1" si="12"/>
        <v>6168917648.9263535</v>
      </c>
      <c r="K70" s="90">
        <f t="shared" ca="1" si="12"/>
        <v>3084458824.4631767</v>
      </c>
      <c r="L70">
        <f ca="1">IF('NGPS 2020'!$A78="MR",INDIRECT("'NGPS 2020'!"&amp;'Country Selector'!$B$3&amp;ROW($A78))*10^12,0)*'Process Emissions Multipliers'!$B$48</f>
        <v>0</v>
      </c>
      <c r="M70" s="90">
        <f t="shared" ca="1" si="16"/>
        <v>27498589590.40052</v>
      </c>
      <c r="N70" s="90">
        <f t="shared" ca="1" si="13"/>
        <v>54997179180.801041</v>
      </c>
      <c r="O70" s="90">
        <f t="shared" ca="1" si="13"/>
        <v>82495768771.201569</v>
      </c>
      <c r="P70" s="90">
        <f t="shared" ca="1" si="13"/>
        <v>109994358361.60208</v>
      </c>
      <c r="Q70" s="90">
        <f t="shared" ca="1" si="13"/>
        <v>137492947952.00259</v>
      </c>
      <c r="R70" s="90">
        <f t="shared" ca="1" si="13"/>
        <v>164991537542.40314</v>
      </c>
      <c r="S70" s="90">
        <f t="shared" ca="1" si="13"/>
        <v>192490127132.80365</v>
      </c>
      <c r="T70" s="90">
        <f t="shared" ca="1" si="13"/>
        <v>219988716723.20416</v>
      </c>
      <c r="U70" s="90">
        <f t="shared" ca="1" si="13"/>
        <v>247487306313.60468</v>
      </c>
      <c r="V70">
        <f ca="1">IF('NGPS 2030'!$A78="MR",INDIRECT("'NGPS 2030'!"&amp;'Country Selector'!$B$3&amp;ROW($A78))*10^12,0)*'Process Emissions Multipliers'!$D$48</f>
        <v>274985895904.00519</v>
      </c>
      <c r="W70" s="90">
        <f t="shared" ca="1" si="14"/>
        <v>292498957366.65637</v>
      </c>
      <c r="X70" s="90">
        <f t="shared" ca="1" si="14"/>
        <v>310012018829.3075</v>
      </c>
      <c r="Y70" s="90">
        <f t="shared" ca="1" si="14"/>
        <v>327525080291.95868</v>
      </c>
      <c r="Z70" s="90">
        <f t="shared" ca="1" si="14"/>
        <v>345038141754.60986</v>
      </c>
      <c r="AA70" s="90">
        <f t="shared" ca="1" si="14"/>
        <v>362551203217.26099</v>
      </c>
      <c r="AB70" s="90">
        <f t="shared" ca="1" si="14"/>
        <v>380064264679.91223</v>
      </c>
      <c r="AC70" s="90">
        <f t="shared" ca="1" si="14"/>
        <v>397577326142.56335</v>
      </c>
      <c r="AD70" s="90">
        <f t="shared" ca="1" si="14"/>
        <v>415090387605.21448</v>
      </c>
      <c r="AE70" s="90">
        <f t="shared" ca="1" si="14"/>
        <v>432603449067.8656</v>
      </c>
      <c r="AF70" s="90">
        <f t="shared" ca="1" si="14"/>
        <v>450116510530.51685</v>
      </c>
      <c r="AG70" s="90">
        <f t="shared" ca="1" si="14"/>
        <v>467629571993.16797</v>
      </c>
      <c r="AH70" s="90">
        <f t="shared" ca="1" si="14"/>
        <v>485142633455.81921</v>
      </c>
      <c r="AI70" s="90">
        <f t="shared" ca="1" si="14"/>
        <v>502655694918.47034</v>
      </c>
      <c r="AJ70" s="90">
        <f t="shared" ca="1" si="14"/>
        <v>520168756381.12146</v>
      </c>
      <c r="AK70" s="90">
        <f t="shared" ca="1" si="14"/>
        <v>537681817843.77258</v>
      </c>
      <c r="AL70" s="90">
        <f t="shared" ca="1" si="14"/>
        <v>555194879306.42383</v>
      </c>
      <c r="AM70" s="90">
        <f t="shared" ca="1" si="11"/>
        <v>572707940769.07507</v>
      </c>
      <c r="AN70" s="90">
        <f t="shared" ca="1" si="11"/>
        <v>590221002231.72607</v>
      </c>
      <c r="AO70" s="90">
        <f t="shared" ca="1" si="11"/>
        <v>607734063694.37732</v>
      </c>
      <c r="AP70">
        <f ca="1">V70*'Process Emissions Multipliers'!$E$48</f>
        <v>625247125157.02844</v>
      </c>
    </row>
    <row r="71" spans="1:42">
      <c r="A71" s="74">
        <v>19</v>
      </c>
      <c r="B71">
        <f ca="1">IF('NGPS 2010'!$A79="MR",INDIRECT("'NGPS 2010'!"&amp;'Country Selector'!$B$3&amp;ROW($A79))*10^12,0)</f>
        <v>2876368.5708810273</v>
      </c>
      <c r="C71" s="90">
        <f t="shared" ca="1" si="15"/>
        <v>3853504.3009449025</v>
      </c>
      <c r="D71" s="90">
        <f t="shared" ca="1" si="12"/>
        <v>4830640.0310087772</v>
      </c>
      <c r="E71" s="90">
        <f t="shared" ca="1" si="12"/>
        <v>5807775.7610726524</v>
      </c>
      <c r="F71" s="90">
        <f t="shared" ca="1" si="12"/>
        <v>6784911.4911365267</v>
      </c>
      <c r="G71" s="90">
        <f t="shared" ca="1" si="12"/>
        <v>7762047.2212004019</v>
      </c>
      <c r="H71" s="90">
        <f t="shared" ca="1" si="12"/>
        <v>8739182.9512642771</v>
      </c>
      <c r="I71" s="90">
        <f t="shared" ca="1" si="12"/>
        <v>9716318.6813281514</v>
      </c>
      <c r="J71" s="90">
        <f t="shared" ca="1" si="12"/>
        <v>10693454.411392028</v>
      </c>
      <c r="K71" s="90">
        <f t="shared" ca="1" si="12"/>
        <v>11670590.1414559</v>
      </c>
      <c r="L71">
        <f ca="1">IF('NGPS 2020'!$A79="MR",INDIRECT("'NGPS 2020'!"&amp;'Country Selector'!$B$3&amp;ROW($A79))*10^12,0)*'Process Emissions Multipliers'!$B$48</f>
        <v>12647725.871519776</v>
      </c>
      <c r="M71" s="90">
        <f t="shared" ca="1" si="16"/>
        <v>15935202920.762222</v>
      </c>
      <c r="N71" s="90">
        <f t="shared" ca="1" si="13"/>
        <v>31857758115.652924</v>
      </c>
      <c r="O71" s="90">
        <f t="shared" ca="1" si="13"/>
        <v>47780313310.543617</v>
      </c>
      <c r="P71" s="90">
        <f t="shared" ca="1" si="13"/>
        <v>63702868505.434326</v>
      </c>
      <c r="Q71" s="90">
        <f t="shared" ca="1" si="13"/>
        <v>79625423700.325027</v>
      </c>
      <c r="R71" s="90">
        <f t="shared" ca="1" si="13"/>
        <v>95547978895.215714</v>
      </c>
      <c r="S71" s="90">
        <f t="shared" ca="1" si="13"/>
        <v>111470534090.10643</v>
      </c>
      <c r="T71" s="90">
        <f t="shared" ca="1" si="13"/>
        <v>127393089284.99713</v>
      </c>
      <c r="U71" s="90">
        <f t="shared" ca="1" si="13"/>
        <v>143315644479.88785</v>
      </c>
      <c r="V71">
        <f ca="1">IF('NGPS 2030'!$A79="MR",INDIRECT("'NGPS 2030'!"&amp;'Country Selector'!$B$3&amp;ROW($A79))*10^12,0)*'Process Emissions Multipliers'!$D$48</f>
        <v>159238199674.77853</v>
      </c>
      <c r="W71" s="90">
        <f t="shared" ca="1" si="14"/>
        <v>169379622997.37628</v>
      </c>
      <c r="X71" s="90">
        <f t="shared" ca="1" si="14"/>
        <v>179521046319.97406</v>
      </c>
      <c r="Y71" s="90">
        <f t="shared" ca="1" si="14"/>
        <v>189662469642.57178</v>
      </c>
      <c r="Z71" s="90">
        <f t="shared" ca="1" si="14"/>
        <v>199803892965.16956</v>
      </c>
      <c r="AA71" s="90">
        <f t="shared" ca="1" si="14"/>
        <v>209945316287.76727</v>
      </c>
      <c r="AB71" s="90">
        <f t="shared" ca="1" si="14"/>
        <v>220086739610.36502</v>
      </c>
      <c r="AC71" s="90">
        <f t="shared" ca="1" si="14"/>
        <v>230228162932.96277</v>
      </c>
      <c r="AD71" s="90">
        <f t="shared" ca="1" si="14"/>
        <v>240369586255.56055</v>
      </c>
      <c r="AE71" s="90">
        <f t="shared" ca="1" si="14"/>
        <v>250511009578.15829</v>
      </c>
      <c r="AF71" s="90">
        <f t="shared" ca="1" si="14"/>
        <v>260652432900.75604</v>
      </c>
      <c r="AG71" s="90">
        <f t="shared" ca="1" si="14"/>
        <v>270793856223.35376</v>
      </c>
      <c r="AH71" s="90">
        <f t="shared" ca="1" si="14"/>
        <v>280935279545.95154</v>
      </c>
      <c r="AI71" s="90">
        <f t="shared" ca="1" si="14"/>
        <v>291076702868.54932</v>
      </c>
      <c r="AJ71" s="90">
        <f t="shared" ca="1" si="14"/>
        <v>301218126191.14703</v>
      </c>
      <c r="AK71" s="90">
        <f t="shared" ca="1" si="14"/>
        <v>311359549513.74475</v>
      </c>
      <c r="AL71" s="90">
        <f t="shared" ca="1" si="14"/>
        <v>321500972836.34253</v>
      </c>
      <c r="AM71" s="90">
        <f t="shared" ca="1" si="11"/>
        <v>331642396158.94031</v>
      </c>
      <c r="AN71" s="90">
        <f t="shared" ca="1" si="11"/>
        <v>341783819481.53802</v>
      </c>
      <c r="AO71" s="90">
        <f t="shared" ca="1" si="11"/>
        <v>351925242804.1358</v>
      </c>
      <c r="AP71">
        <f ca="1">V71*'Process Emissions Multipliers'!$E$48</f>
        <v>362066666126.73352</v>
      </c>
    </row>
    <row r="72" spans="1:42">
      <c r="A72" s="74">
        <v>20</v>
      </c>
      <c r="B72">
        <f ca="1">IF('NGPS 2010'!$A80="MR",INDIRECT("'NGPS 2010'!"&amp;'Country Selector'!$B$3&amp;ROW($A80))*10^12,0)</f>
        <v>4048763.6105979164</v>
      </c>
      <c r="C72" s="90">
        <f t="shared" ca="1" si="15"/>
        <v>3643887.249538125</v>
      </c>
      <c r="D72" s="90">
        <f t="shared" ca="1" si="12"/>
        <v>3239010.8884783331</v>
      </c>
      <c r="E72" s="90">
        <f t="shared" ca="1" si="12"/>
        <v>2834134.5274185417</v>
      </c>
      <c r="F72" s="90">
        <f t="shared" ca="1" si="12"/>
        <v>2429258.1663587498</v>
      </c>
      <c r="G72" s="90">
        <f t="shared" ca="1" si="12"/>
        <v>2024381.8052989584</v>
      </c>
      <c r="H72" s="90">
        <f t="shared" ca="1" si="12"/>
        <v>1619505.4442391666</v>
      </c>
      <c r="I72" s="90">
        <f t="shared" ca="1" si="12"/>
        <v>1214629.0831793749</v>
      </c>
      <c r="J72" s="90">
        <f t="shared" ca="1" si="12"/>
        <v>809752.72211958328</v>
      </c>
      <c r="K72" s="90">
        <f t="shared" ca="1" si="12"/>
        <v>404876.36105979164</v>
      </c>
      <c r="L72">
        <f ca="1">IF('NGPS 2020'!$A80="MR",INDIRECT("'NGPS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2030'!$A80="MR",INDIRECT("'NGPS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2010'!$A81="MR",INDIRECT("'NGPS 2010'!"&amp;'Country Selector'!$B$3&amp;ROW($A81))*10^12,0)</f>
        <v>0</v>
      </c>
      <c r="C73" s="90">
        <f t="shared" ca="1" si="15"/>
        <v>11271353028.964474</v>
      </c>
      <c r="D73" s="90">
        <f t="shared" ca="1" si="12"/>
        <v>22542706057.928947</v>
      </c>
      <c r="E73" s="90">
        <f t="shared" ca="1" si="12"/>
        <v>33814059086.893421</v>
      </c>
      <c r="F73" s="90">
        <f t="shared" ca="1" si="12"/>
        <v>45085412115.857895</v>
      </c>
      <c r="G73" s="90">
        <f t="shared" ca="1" si="12"/>
        <v>56356765144.822372</v>
      </c>
      <c r="H73" s="90">
        <f t="shared" ca="1" si="12"/>
        <v>67628118173.786842</v>
      </c>
      <c r="I73" s="90">
        <f t="shared" ca="1" si="12"/>
        <v>78899471202.751312</v>
      </c>
      <c r="J73" s="90">
        <f t="shared" ca="1" si="12"/>
        <v>90170824231.71579</v>
      </c>
      <c r="K73" s="90">
        <f t="shared" ca="1" si="12"/>
        <v>101442177260.68027</v>
      </c>
      <c r="L73">
        <f ca="1">IF('NGPS 2020'!$A81="MR",INDIRECT("'NGPS 2020'!"&amp;'Country Selector'!$B$3&amp;ROW($A81))*10^12,0)*'Process Emissions Multipliers'!$B$48</f>
        <v>112713530289.64474</v>
      </c>
      <c r="M73" s="90">
        <f t="shared" ca="1" si="16"/>
        <v>101442785499.46576</v>
      </c>
      <c r="N73" s="90">
        <f t="shared" ca="1" si="13"/>
        <v>90172040709.286758</v>
      </c>
      <c r="O73" s="90">
        <f t="shared" ca="1" si="13"/>
        <v>78901295919.107773</v>
      </c>
      <c r="P73" s="90">
        <f t="shared" ca="1" si="13"/>
        <v>67630551128.928787</v>
      </c>
      <c r="Q73" s="90">
        <f t="shared" ca="1" si="13"/>
        <v>56359806338.749802</v>
      </c>
      <c r="R73" s="90">
        <f t="shared" ca="1" si="13"/>
        <v>45089061548.570816</v>
      </c>
      <c r="S73" s="90">
        <f t="shared" ca="1" si="13"/>
        <v>33818316758.391827</v>
      </c>
      <c r="T73" s="90">
        <f t="shared" ca="1" si="13"/>
        <v>22547571968.212837</v>
      </c>
      <c r="U73" s="90">
        <f t="shared" ca="1" si="13"/>
        <v>11276827178.03385</v>
      </c>
      <c r="V73">
        <f ca="1">IF('NGPS 2030'!$A81="MR",INDIRECT("'NGPS 2030'!"&amp;'Country Selector'!$B$3&amp;ROW($A81))*10^12,0)*'Process Emissions Multipliers'!$D$48</f>
        <v>6082387.8548628548</v>
      </c>
      <c r="W73" s="90">
        <f t="shared" ca="1" si="14"/>
        <v>6469757.6579275234</v>
      </c>
      <c r="X73" s="90">
        <f t="shared" ca="1" si="14"/>
        <v>6857127.4609921928</v>
      </c>
      <c r="Y73" s="90">
        <f t="shared" ca="1" si="14"/>
        <v>7244497.2640568633</v>
      </c>
      <c r="Z73" s="90">
        <f t="shared" ca="1" si="14"/>
        <v>7631867.0671215318</v>
      </c>
      <c r="AA73" s="90">
        <f t="shared" ca="1" si="14"/>
        <v>8019236.8701862004</v>
      </c>
      <c r="AB73" s="90">
        <f t="shared" ca="1" si="14"/>
        <v>8406606.6732508689</v>
      </c>
      <c r="AC73" s="90">
        <f t="shared" ca="1" si="14"/>
        <v>8793976.4763155393</v>
      </c>
      <c r="AD73" s="90">
        <f t="shared" ca="1" si="14"/>
        <v>9181346.2793802097</v>
      </c>
      <c r="AE73" s="90">
        <f t="shared" ca="1" si="14"/>
        <v>9568716.0824448764</v>
      </c>
      <c r="AF73" s="90">
        <f t="shared" ca="1" si="14"/>
        <v>9956085.8855095468</v>
      </c>
      <c r="AG73" s="90">
        <f t="shared" ca="1" si="14"/>
        <v>10343455.688574217</v>
      </c>
      <c r="AH73" s="90">
        <f t="shared" ca="1" si="14"/>
        <v>10730825.491638886</v>
      </c>
      <c r="AI73" s="90">
        <f t="shared" ca="1" si="14"/>
        <v>11118195.294703554</v>
      </c>
      <c r="AJ73" s="90">
        <f t="shared" ca="1" si="14"/>
        <v>11505565.097768225</v>
      </c>
      <c r="AK73" s="90">
        <f t="shared" ca="1" si="14"/>
        <v>11892934.900832893</v>
      </c>
      <c r="AL73" s="90">
        <f t="shared" ca="1" si="14"/>
        <v>12280304.703897564</v>
      </c>
      <c r="AM73" s="90">
        <f t="shared" ca="1" si="11"/>
        <v>12667674.506962232</v>
      </c>
      <c r="AN73" s="90">
        <f t="shared" ca="1" si="11"/>
        <v>13055044.310026899</v>
      </c>
      <c r="AO73" s="90">
        <f t="shared" ca="1" si="11"/>
        <v>13442414.113091571</v>
      </c>
      <c r="AP73">
        <f ca="1">V73*'Process Emissions Multipliers'!$E$48</f>
        <v>13829783.91615624</v>
      </c>
    </row>
    <row r="74" spans="1:42">
      <c r="A74" s="74">
        <v>22</v>
      </c>
      <c r="B74">
        <f ca="1">IF('NGPS 2010'!$A82="MR",INDIRECT("'NGPS 2010'!"&amp;'Country Selector'!$B$3&amp;ROW($A82))*10^12,0)</f>
        <v>6513108.8469172483</v>
      </c>
      <c r="C74" s="90">
        <f t="shared" ca="1" si="15"/>
        <v>20936898822.292835</v>
      </c>
      <c r="D74" s="90">
        <f t="shared" ca="1" si="12"/>
        <v>41867284535.738754</v>
      </c>
      <c r="E74" s="90">
        <f t="shared" ca="1" si="12"/>
        <v>62797670249.184662</v>
      </c>
      <c r="F74" s="90">
        <f t="shared" ca="1" si="12"/>
        <v>83728055962.630585</v>
      </c>
      <c r="G74" s="90">
        <f t="shared" ca="1" si="12"/>
        <v>104658441676.07651</v>
      </c>
      <c r="H74" s="90">
        <f t="shared" ca="1" si="12"/>
        <v>125588827389.52242</v>
      </c>
      <c r="I74" s="90">
        <f t="shared" ca="1" si="12"/>
        <v>146519213102.96835</v>
      </c>
      <c r="J74" s="90">
        <f t="shared" ca="1" si="12"/>
        <v>167449598816.41425</v>
      </c>
      <c r="K74" s="90">
        <f t="shared" ca="1" si="12"/>
        <v>188379984529.8602</v>
      </c>
      <c r="L74">
        <f ca="1">IF('NGPS 2020'!$A82="MR",INDIRECT("'NGPS 2020'!"&amp;'Country Selector'!$B$3&amp;ROW($A82))*10^12,0)*'Process Emissions Multipliers'!$B$48</f>
        <v>209310370243.30609</v>
      </c>
      <c r="M74" s="90">
        <f t="shared" ca="1" si="16"/>
        <v>195139249505.60025</v>
      </c>
      <c r="N74" s="90">
        <f t="shared" ca="1" si="13"/>
        <v>180968128767.89438</v>
      </c>
      <c r="O74" s="90">
        <f t="shared" ca="1" si="13"/>
        <v>166797008030.18854</v>
      </c>
      <c r="P74" s="90">
        <f t="shared" ca="1" si="13"/>
        <v>152625887292.4827</v>
      </c>
      <c r="Q74" s="90">
        <f t="shared" ca="1" si="13"/>
        <v>138454766554.77686</v>
      </c>
      <c r="R74" s="90">
        <f t="shared" ca="1" si="13"/>
        <v>124283645817.07098</v>
      </c>
      <c r="S74" s="90">
        <f t="shared" ca="1" si="13"/>
        <v>110112525079.36514</v>
      </c>
      <c r="T74" s="90">
        <f t="shared" ca="1" si="13"/>
        <v>95941404341.659302</v>
      </c>
      <c r="U74" s="90">
        <f t="shared" ca="1" si="13"/>
        <v>81770283603.953445</v>
      </c>
      <c r="V74">
        <f ca="1">IF('NGPS 2030'!$A82="MR",INDIRECT("'NGPS 2030'!"&amp;'Country Selector'!$B$3&amp;ROW($A82))*10^12,0)*'Process Emissions Multipliers'!$D$48</f>
        <v>67599162866.247604</v>
      </c>
      <c r="W74" s="90">
        <f t="shared" ca="1" si="14"/>
        <v>71904359284.44368</v>
      </c>
      <c r="X74" s="90">
        <f t="shared" ca="1" si="14"/>
        <v>76209555702.63974</v>
      </c>
      <c r="Y74" s="90">
        <f t="shared" ca="1" si="14"/>
        <v>80514752120.835815</v>
      </c>
      <c r="Z74" s="90">
        <f t="shared" ca="1" si="14"/>
        <v>84819948539.031891</v>
      </c>
      <c r="AA74" s="90">
        <f t="shared" ca="1" si="14"/>
        <v>89125144957.227966</v>
      </c>
      <c r="AB74" s="90">
        <f t="shared" ca="1" si="14"/>
        <v>93430341375.424026</v>
      </c>
      <c r="AC74" s="90">
        <f t="shared" ca="1" si="14"/>
        <v>97735537793.620102</v>
      </c>
      <c r="AD74" s="90">
        <f t="shared" ca="1" si="14"/>
        <v>102040734211.81616</v>
      </c>
      <c r="AE74" s="90">
        <f t="shared" ca="1" si="14"/>
        <v>106345930630.01224</v>
      </c>
      <c r="AF74" s="90">
        <f t="shared" ca="1" si="14"/>
        <v>110651127048.20831</v>
      </c>
      <c r="AG74" s="90">
        <f t="shared" ca="1" si="14"/>
        <v>114956323466.40437</v>
      </c>
      <c r="AH74" s="90">
        <f t="shared" ca="1" si="14"/>
        <v>119261519884.60045</v>
      </c>
      <c r="AI74" s="90">
        <f t="shared" ca="1" si="14"/>
        <v>123566716302.79651</v>
      </c>
      <c r="AJ74" s="90">
        <f t="shared" ca="1" si="14"/>
        <v>127871912720.9926</v>
      </c>
      <c r="AK74" s="90">
        <f t="shared" ca="1" si="14"/>
        <v>132177109139.18866</v>
      </c>
      <c r="AL74" s="90">
        <f t="shared" ca="1" si="14"/>
        <v>136482305557.38474</v>
      </c>
      <c r="AM74" s="90">
        <f t="shared" ca="1" si="11"/>
        <v>140787501975.58078</v>
      </c>
      <c r="AN74" s="90">
        <f t="shared" ca="1" si="11"/>
        <v>145092698393.77686</v>
      </c>
      <c r="AO74" s="90">
        <f t="shared" ca="1" si="11"/>
        <v>149397894811.97293</v>
      </c>
      <c r="AP74">
        <f ca="1">V74*'Process Emissions Multipliers'!$E$48</f>
        <v>153703091230.16901</v>
      </c>
    </row>
    <row r="75" spans="1:42">
      <c r="A75" s="74">
        <v>23</v>
      </c>
      <c r="B75">
        <f ca="1">IF('NGPS 2010'!$A83="MR",INDIRECT("'NGPS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2020'!$A83="MR",INDIRECT("'NGPS 2020'!"&amp;'Country Selector'!$B$3&amp;ROW($A83))*10^12,0)*'Process Emissions Multipliers'!$B$48</f>
        <v>0</v>
      </c>
      <c r="M75" s="90">
        <f t="shared" ca="1" si="16"/>
        <v>69633278.140518159</v>
      </c>
      <c r="N75" s="90">
        <f t="shared" ca="1" si="13"/>
        <v>139266556.28103632</v>
      </c>
      <c r="O75" s="90">
        <f t="shared" ca="1" si="13"/>
        <v>208899834.42155448</v>
      </c>
      <c r="P75" s="90">
        <f t="shared" ca="1" si="13"/>
        <v>278533112.56207263</v>
      </c>
      <c r="Q75" s="90">
        <f t="shared" ca="1" si="13"/>
        <v>348166390.70259076</v>
      </c>
      <c r="R75" s="90">
        <f t="shared" ca="1" si="13"/>
        <v>417799668.84310895</v>
      </c>
      <c r="S75" s="90">
        <f t="shared" ca="1" si="13"/>
        <v>487432946.98362702</v>
      </c>
      <c r="T75" s="90">
        <f t="shared" ca="1" si="13"/>
        <v>557066225.12414527</v>
      </c>
      <c r="U75" s="90">
        <f t="shared" ca="1" si="13"/>
        <v>626699503.26466346</v>
      </c>
      <c r="V75">
        <f ca="1">IF('NGPS 2030'!$A83="MR",INDIRECT("'NGPS 2030'!"&amp;'Country Selector'!$B$3&amp;ROW($A83))*10^12,0)*'Process Emissions Multipliers'!$D$48</f>
        <v>696332781.40518153</v>
      </c>
      <c r="W75" s="90">
        <f t="shared" ca="1" si="14"/>
        <v>740680215.14943767</v>
      </c>
      <c r="X75" s="90">
        <f t="shared" ca="1" si="14"/>
        <v>785027648.89369392</v>
      </c>
      <c r="Y75" s="90">
        <f t="shared" ca="1" si="14"/>
        <v>829375082.63794994</v>
      </c>
      <c r="Z75" s="90">
        <f t="shared" ca="1" si="14"/>
        <v>873722516.38220608</v>
      </c>
      <c r="AA75" s="90">
        <f t="shared" ca="1" si="14"/>
        <v>918069950.1264621</v>
      </c>
      <c r="AB75" s="90">
        <f t="shared" ca="1" si="14"/>
        <v>962417383.87071824</v>
      </c>
      <c r="AC75" s="90">
        <f t="shared" ca="1" si="14"/>
        <v>1006764817.6149745</v>
      </c>
      <c r="AD75" s="90">
        <f t="shared" ca="1" si="14"/>
        <v>1051112251.3592305</v>
      </c>
      <c r="AE75" s="90">
        <f t="shared" ca="1" si="14"/>
        <v>1095459685.1034865</v>
      </c>
      <c r="AF75" s="90">
        <f t="shared" ca="1" si="14"/>
        <v>1139807118.8477428</v>
      </c>
      <c r="AG75" s="90">
        <f t="shared" ca="1" si="14"/>
        <v>1184154552.5919991</v>
      </c>
      <c r="AH75" s="90">
        <f t="shared" ca="1" si="14"/>
        <v>1228501986.3362551</v>
      </c>
      <c r="AI75" s="90">
        <f t="shared" ca="1" si="14"/>
        <v>1272849420.0805111</v>
      </c>
      <c r="AJ75" s="90">
        <f t="shared" ca="1" si="14"/>
        <v>1317196853.8247674</v>
      </c>
      <c r="AK75" s="90">
        <f t="shared" ca="1" si="14"/>
        <v>1361544287.5690236</v>
      </c>
      <c r="AL75" s="90">
        <f t="shared" ca="1" si="14"/>
        <v>1405891721.3132796</v>
      </c>
      <c r="AM75" s="90">
        <f t="shared" ca="1" si="11"/>
        <v>1450239155.0575356</v>
      </c>
      <c r="AN75" s="90">
        <f t="shared" ca="1" si="11"/>
        <v>1494586588.8017917</v>
      </c>
      <c r="AO75" s="90">
        <f t="shared" ca="1" si="11"/>
        <v>1538934022.5460477</v>
      </c>
      <c r="AP75">
        <f ca="1">V75*'Process Emissions Multipliers'!$E$48</f>
        <v>1583281456.2903039</v>
      </c>
    </row>
    <row r="76" spans="1:42">
      <c r="A76" s="74">
        <v>24</v>
      </c>
      <c r="B76">
        <f ca="1">IF('NGPS 2010'!$A84="MR",INDIRECT("'NGPS 2010'!"&amp;'Country Selector'!$B$3&amp;ROW($A84))*10^12,0)</f>
        <v>17037506.934158843</v>
      </c>
      <c r="C76" s="90">
        <f t="shared" ca="1" si="15"/>
        <v>15784830.762336109</v>
      </c>
      <c r="D76" s="90">
        <f t="shared" ca="1" si="12"/>
        <v>14532154.590513378</v>
      </c>
      <c r="E76" s="90">
        <f t="shared" ca="1" si="12"/>
        <v>13279478.418690646</v>
      </c>
      <c r="F76" s="90">
        <f t="shared" ca="1" si="12"/>
        <v>12026802.246867914</v>
      </c>
      <c r="G76" s="90">
        <f t="shared" ca="1" si="12"/>
        <v>10774126.075045181</v>
      </c>
      <c r="H76" s="90">
        <f t="shared" ca="1" si="12"/>
        <v>9521449.9032224491</v>
      </c>
      <c r="I76" s="90">
        <f t="shared" ca="1" si="12"/>
        <v>8268773.7313997168</v>
      </c>
      <c r="J76" s="90">
        <f t="shared" ca="1" si="12"/>
        <v>7016097.5595769854</v>
      </c>
      <c r="K76" s="90">
        <f t="shared" ca="1" si="12"/>
        <v>5763421.3877542531</v>
      </c>
      <c r="L76">
        <f ca="1">IF('NGPS 2020'!$A84="MR",INDIRECT("'NGPS 2020'!"&amp;'Country Selector'!$B$3&amp;ROW($A84))*10^12,0)*'Process Emissions Multipliers'!$B$48</f>
        <v>4510745.2159315208</v>
      </c>
      <c r="M76" s="90">
        <f t="shared" ca="1" si="16"/>
        <v>4059670.6943383687</v>
      </c>
      <c r="N76" s="90">
        <f t="shared" ca="1" si="13"/>
        <v>3608596.1727452166</v>
      </c>
      <c r="O76" s="90">
        <f t="shared" ca="1" si="13"/>
        <v>3157521.6511520646</v>
      </c>
      <c r="P76" s="90">
        <f t="shared" ca="1" si="13"/>
        <v>2706447.1295589125</v>
      </c>
      <c r="Q76" s="90">
        <f t="shared" ca="1" si="13"/>
        <v>2255372.6079657604</v>
      </c>
      <c r="R76" s="90">
        <f t="shared" ca="1" si="13"/>
        <v>1804298.0863726083</v>
      </c>
      <c r="S76" s="90">
        <f t="shared" ca="1" si="13"/>
        <v>1353223.5647794562</v>
      </c>
      <c r="T76" s="90">
        <f t="shared" ca="1" si="13"/>
        <v>902149.04318630416</v>
      </c>
      <c r="U76" s="90">
        <f t="shared" ca="1" si="13"/>
        <v>451074.52159315208</v>
      </c>
      <c r="V76">
        <f ca="1">IF('NGPS 2030'!$A84="MR",INDIRECT("'NGPS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2010'!$A85="MR",INDIRECT("'NGPS 2010'!"&amp;'Country Selector'!$B$3&amp;ROW($A85))*10^12,0)</f>
        <v>0</v>
      </c>
      <c r="C77" s="90">
        <f t="shared" ca="1" si="15"/>
        <v>5013205467.083662</v>
      </c>
      <c r="D77" s="90">
        <f t="shared" ca="1" si="12"/>
        <v>10026410934.167324</v>
      </c>
      <c r="E77" s="90">
        <f t="shared" ca="1" si="12"/>
        <v>15039616401.250986</v>
      </c>
      <c r="F77" s="90">
        <f t="shared" ca="1" si="12"/>
        <v>20052821868.334648</v>
      </c>
      <c r="G77" s="90">
        <f t="shared" ca="1" si="12"/>
        <v>25066027335.418308</v>
      </c>
      <c r="H77" s="90">
        <f t="shared" ca="1" si="12"/>
        <v>30079232802.501972</v>
      </c>
      <c r="I77" s="90">
        <f t="shared" ca="1" si="12"/>
        <v>35092438269.585632</v>
      </c>
      <c r="J77" s="90">
        <f t="shared" ca="1" si="12"/>
        <v>40105643736.669296</v>
      </c>
      <c r="K77" s="90">
        <f t="shared" ca="1" si="12"/>
        <v>45118849203.752953</v>
      </c>
      <c r="L77">
        <f ca="1">IF('NGPS 2020'!$A85="MR",INDIRECT("'NGPS 2020'!"&amp;'Country Selector'!$B$3&amp;ROW($A85))*10^12,0)*'Process Emissions Multipliers'!$B$48</f>
        <v>50132054670.836617</v>
      </c>
      <c r="M77" s="90">
        <f t="shared" ca="1" si="16"/>
        <v>45118849203.752953</v>
      </c>
      <c r="N77" s="90">
        <f t="shared" ca="1" si="13"/>
        <v>40105643736.669296</v>
      </c>
      <c r="O77" s="90">
        <f t="shared" ca="1" si="13"/>
        <v>35092438269.585632</v>
      </c>
      <c r="P77" s="90">
        <f t="shared" ca="1" si="13"/>
        <v>30079232802.501972</v>
      </c>
      <c r="Q77" s="90">
        <f t="shared" ca="1" si="13"/>
        <v>25066027335.418308</v>
      </c>
      <c r="R77" s="90">
        <f t="shared" ca="1" si="13"/>
        <v>20052821868.334648</v>
      </c>
      <c r="S77" s="90">
        <f t="shared" ca="1" si="13"/>
        <v>15039616401.250986</v>
      </c>
      <c r="T77" s="90">
        <f t="shared" ca="1" si="13"/>
        <v>10026410934.167324</v>
      </c>
      <c r="U77" s="90">
        <f t="shared" ca="1" si="13"/>
        <v>5013205467.083662</v>
      </c>
      <c r="V77">
        <f ca="1">IF('NGPS 2030'!$A85="MR",INDIRECT("'NGPS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Selector'!$B$3&amp;ROW($A86))*10^12,0)*'Process Emissions Multipliers'!$B$48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Selector'!$B$3&amp;ROW($A86))*10^12,0)*'Process Emissions Multipliers'!$D$48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Multipliers'!$E$48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282146177308.5954</v>
      </c>
      <c r="C79" s="90">
        <f t="shared" ca="1" si="15"/>
        <v>253997172976.32916</v>
      </c>
      <c r="D79" s="90">
        <f t="shared" ca="1" si="12"/>
        <v>225848168644.06293</v>
      </c>
      <c r="E79" s="90">
        <f t="shared" ca="1" si="12"/>
        <v>197699164311.79672</v>
      </c>
      <c r="F79" s="90">
        <f t="shared" ca="1" si="12"/>
        <v>169550159979.53049</v>
      </c>
      <c r="G79" s="90">
        <f t="shared" ca="1" si="12"/>
        <v>141401155647.26425</v>
      </c>
      <c r="H79" s="90">
        <f t="shared" ca="1" si="12"/>
        <v>113252151314.99803</v>
      </c>
      <c r="I79" s="90">
        <f t="shared" ca="1" si="12"/>
        <v>85103146982.731796</v>
      </c>
      <c r="J79" s="90">
        <f t="shared" ca="1" si="12"/>
        <v>56954142650.465569</v>
      </c>
      <c r="K79" s="90">
        <f t="shared" ca="1" si="12"/>
        <v>28805138318.199341</v>
      </c>
      <c r="L79">
        <f ca="1">IF('NGPS 2020'!$A87="MR",INDIRECT("'NGPS 2020'!"&amp;'Country Selector'!$B$3&amp;ROW($A87))*10^12,0)*'Process Emissions Multipliers'!$B$48</f>
        <v>656133985.93311405</v>
      </c>
      <c r="M79" s="90">
        <f t="shared" ca="1" si="16"/>
        <v>609361856.0104202</v>
      </c>
      <c r="N79" s="90">
        <f t="shared" ca="1" si="13"/>
        <v>562589726.08772635</v>
      </c>
      <c r="O79" s="90">
        <f t="shared" ca="1" si="13"/>
        <v>515817596.16503239</v>
      </c>
      <c r="P79" s="90">
        <f t="shared" ca="1" si="13"/>
        <v>469045466.24233854</v>
      </c>
      <c r="Q79" s="90">
        <f t="shared" ca="1" si="13"/>
        <v>422273336.31964463</v>
      </c>
      <c r="R79" s="90">
        <f t="shared" ca="1" si="13"/>
        <v>375501206.39695078</v>
      </c>
      <c r="S79" s="90">
        <f t="shared" ca="1" si="13"/>
        <v>328729076.47425687</v>
      </c>
      <c r="T79" s="90">
        <f t="shared" ca="1" si="13"/>
        <v>281956946.55156302</v>
      </c>
      <c r="U79" s="90">
        <f t="shared" ca="1" si="13"/>
        <v>235184816.62886912</v>
      </c>
      <c r="V79">
        <f ca="1">IF('NGPS 2030'!$A87="MR",INDIRECT("'NGPS 2030'!"&amp;'Country Selector'!$B$3&amp;ROW($A87))*10^12,0)*'Process Emissions Multipliers'!$D$48</f>
        <v>188412686.70617524</v>
      </c>
      <c r="W79" s="90">
        <f t="shared" ref="W79:AL94" ca="1" si="18">$V79*($AP$1-W$1)/($AP$1-$V$1)+$AP79*(W$1-$V$1)/($AP$1-$V$1)</f>
        <v>200412149.2669037</v>
      </c>
      <c r="X79" s="90">
        <f t="shared" ca="1" si="18"/>
        <v>212411611.82763216</v>
      </c>
      <c r="Y79" s="90">
        <f t="shared" ca="1" si="18"/>
        <v>224411074.38836062</v>
      </c>
      <c r="Z79" s="90">
        <f t="shared" ca="1" si="18"/>
        <v>236410536.94908911</v>
      </c>
      <c r="AA79" s="90">
        <f t="shared" ca="1" si="18"/>
        <v>248409999.50981754</v>
      </c>
      <c r="AB79" s="90">
        <f t="shared" ca="1" si="18"/>
        <v>260409462.07054603</v>
      </c>
      <c r="AC79" s="90">
        <f t="shared" ca="1" si="18"/>
        <v>272408924.63127446</v>
      </c>
      <c r="AD79" s="90">
        <f t="shared" ca="1" si="18"/>
        <v>284408387.19200295</v>
      </c>
      <c r="AE79" s="90">
        <f t="shared" ca="1" si="18"/>
        <v>296407849.75273138</v>
      </c>
      <c r="AF79" s="90">
        <f t="shared" ca="1" si="18"/>
        <v>308407312.31345987</v>
      </c>
      <c r="AG79" s="90">
        <f t="shared" ca="1" si="18"/>
        <v>320406774.8741883</v>
      </c>
      <c r="AH79" s="90">
        <f t="shared" ca="1" si="18"/>
        <v>332406237.43491679</v>
      </c>
      <c r="AI79" s="90">
        <f t="shared" ca="1" si="18"/>
        <v>344405699.99564523</v>
      </c>
      <c r="AJ79" s="90">
        <f t="shared" ca="1" si="18"/>
        <v>356405162.55637372</v>
      </c>
      <c r="AK79" s="90">
        <f t="shared" ca="1" si="18"/>
        <v>368404625.11710215</v>
      </c>
      <c r="AL79" s="90">
        <f t="shared" ca="1" si="18"/>
        <v>380404087.67783064</v>
      </c>
      <c r="AM79" s="90">
        <f t="shared" ca="1" si="17"/>
        <v>392403550.23855913</v>
      </c>
      <c r="AN79" s="90">
        <f t="shared" ca="1" si="17"/>
        <v>404403012.79928756</v>
      </c>
      <c r="AO79" s="90">
        <f t="shared" ca="1" si="17"/>
        <v>416402475.36001605</v>
      </c>
      <c r="AP79">
        <f ca="1">V79*'Process Emissions Multipliers'!$E$48</f>
        <v>428401937.92074448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3043756.3296459303</v>
      </c>
      <c r="C81" s="90">
        <f t="shared" ca="1" si="15"/>
        <v>2739380.6966813374</v>
      </c>
      <c r="D81" s="90">
        <f t="shared" ca="1" si="12"/>
        <v>2435005.0637167441</v>
      </c>
      <c r="E81" s="90">
        <f t="shared" ca="1" si="12"/>
        <v>2130629.4307521512</v>
      </c>
      <c r="F81" s="90">
        <f t="shared" ca="1" si="12"/>
        <v>1826253.7977875583</v>
      </c>
      <c r="G81" s="90">
        <f t="shared" ca="1" si="12"/>
        <v>1521878.1648229652</v>
      </c>
      <c r="H81" s="90">
        <f t="shared" ca="1" si="12"/>
        <v>1217502.531858372</v>
      </c>
      <c r="I81" s="90">
        <f t="shared" ca="1" si="12"/>
        <v>913126.89889377914</v>
      </c>
      <c r="J81" s="90">
        <f t="shared" ca="1" si="12"/>
        <v>608751.26592918602</v>
      </c>
      <c r="K81" s="90">
        <f t="shared" ca="1" si="12"/>
        <v>304375.63296459301</v>
      </c>
      <c r="L81">
        <f ca="1">IF('NGPS 2020'!$A89="MR",INDIRECT("'NGPS 2020'!"&amp;'Country Selector'!$B$3&amp;ROW($A89))*10^12,0)*'Process Emissions Multipliers'!$B$48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2030'!$A89="MR",INDIRECT("'NGPS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2010'!$A90="MR",INDIRECT("'NGPS 2010'!"&amp;'Country Selector'!$B$3&amp;ROW($A90))*10^12,0)</f>
        <v>67534953957.212097</v>
      </c>
      <c r="C82" s="90">
        <f t="shared" ca="1" si="15"/>
        <v>60781458561.490891</v>
      </c>
      <c r="D82" s="90">
        <f t="shared" ca="1" si="12"/>
        <v>54027963165.769676</v>
      </c>
      <c r="E82" s="90">
        <f t="shared" ca="1" si="12"/>
        <v>47274467770.04847</v>
      </c>
      <c r="F82" s="90">
        <f t="shared" ca="1" si="12"/>
        <v>40520972374.327255</v>
      </c>
      <c r="G82" s="90">
        <f t="shared" ca="1" si="12"/>
        <v>33767476978.606049</v>
      </c>
      <c r="H82" s="90">
        <f t="shared" ca="1" si="12"/>
        <v>27013981582.884838</v>
      </c>
      <c r="I82" s="90">
        <f t="shared" ca="1" si="12"/>
        <v>20260486187.163628</v>
      </c>
      <c r="J82" s="90">
        <f t="shared" ca="1" si="12"/>
        <v>13506990791.442419</v>
      </c>
      <c r="K82" s="90">
        <f t="shared" ca="1" si="12"/>
        <v>6753495395.7212095</v>
      </c>
      <c r="L82">
        <f ca="1">IF('NGPS 2020'!$A90="MR",INDIRECT("'NGPS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2030'!$A90="MR",INDIRECT("'NGPS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Selector'!$B$3&amp;ROW($A91))*10^12,0)*'Process Emissions Multipliers'!$B$48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Selector'!$B$3&amp;ROW($A91))*10^12,0)*'Process Emissions Multipliers'!$D$48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Multipliers'!$E$48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695640132.97807038</v>
      </c>
      <c r="C84" s="90">
        <f t="shared" ca="1" si="15"/>
        <v>626076119.68026328</v>
      </c>
      <c r="D84" s="90">
        <f t="shared" ca="1" si="12"/>
        <v>556512106.3824563</v>
      </c>
      <c r="E84" s="90">
        <f t="shared" ca="1" si="12"/>
        <v>486948093.08464926</v>
      </c>
      <c r="F84" s="90">
        <f t="shared" ca="1" si="12"/>
        <v>417384079.78684223</v>
      </c>
      <c r="G84" s="90">
        <f t="shared" ca="1" si="12"/>
        <v>347820066.48903519</v>
      </c>
      <c r="H84" s="90">
        <f t="shared" ca="1" si="12"/>
        <v>278256053.19122815</v>
      </c>
      <c r="I84" s="90">
        <f t="shared" ca="1" si="12"/>
        <v>208692039.89342111</v>
      </c>
      <c r="J84" s="90">
        <f t="shared" ca="1" si="12"/>
        <v>139128026.59561408</v>
      </c>
      <c r="K84" s="90">
        <f t="shared" ca="1" si="12"/>
        <v>69564013.297807038</v>
      </c>
      <c r="L84">
        <f ca="1">IF('NGPS 2020'!$A92="MR",INDIRECT("'NGPS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2030'!$A92="MR",INDIRECT("'NGPS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2020'!$A93="MR",INDIRECT("'NGPS 2020'!"&amp;'Country Selector'!$B$3&amp;ROW($A93))*10^12,0)*'Process Emissions Multipliers'!$B$48</f>
        <v>0</v>
      </c>
      <c r="M85" s="90">
        <f t="shared" ca="1" si="16"/>
        <v>164281.06211488959</v>
      </c>
      <c r="N85" s="90">
        <f t="shared" ca="1" si="13"/>
        <v>328562.12422977918</v>
      </c>
      <c r="O85" s="90">
        <f t="shared" ca="1" si="13"/>
        <v>492843.18634466885</v>
      </c>
      <c r="P85" s="90">
        <f t="shared" ca="1" si="13"/>
        <v>657124.24845955835</v>
      </c>
      <c r="Q85" s="90">
        <f t="shared" ca="1" si="13"/>
        <v>821405.31057444797</v>
      </c>
      <c r="R85" s="90">
        <f t="shared" ca="1" si="13"/>
        <v>985686.3726893377</v>
      </c>
      <c r="S85" s="90">
        <f t="shared" ca="1" si="13"/>
        <v>1149967.4348042272</v>
      </c>
      <c r="T85" s="90">
        <f t="shared" ca="1" si="13"/>
        <v>1314248.4969191167</v>
      </c>
      <c r="U85" s="90">
        <f t="shared" ca="1" si="13"/>
        <v>1478529.5590340062</v>
      </c>
      <c r="V85">
        <f ca="1">IF('NGPS 2030'!$A93="MR",INDIRECT("'NGPS 2030'!"&amp;'Country Selector'!$B$3&amp;ROW($A93))*10^12,0)*'Process Emissions Multipliers'!$D$48</f>
        <v>1642810.6211488959</v>
      </c>
      <c r="W85" s="90">
        <f t="shared" ca="1" si="18"/>
        <v>1747436.5085424816</v>
      </c>
      <c r="X85" s="90">
        <f t="shared" ca="1" si="18"/>
        <v>1852062.3959360672</v>
      </c>
      <c r="Y85" s="90">
        <f t="shared" ca="1" si="18"/>
        <v>1956688.2833296533</v>
      </c>
      <c r="Z85" s="90">
        <f t="shared" ca="1" si="18"/>
        <v>2061314.170723239</v>
      </c>
      <c r="AA85" s="90">
        <f t="shared" ca="1" si="18"/>
        <v>2165940.0581168253</v>
      </c>
      <c r="AB85" s="90">
        <f t="shared" ca="1" si="18"/>
        <v>2270565.9455104107</v>
      </c>
      <c r="AC85" s="90">
        <f t="shared" ca="1" si="18"/>
        <v>2375191.8329039961</v>
      </c>
      <c r="AD85" s="90">
        <f t="shared" ca="1" si="18"/>
        <v>2479817.7202975824</v>
      </c>
      <c r="AE85" s="90">
        <f t="shared" ca="1" si="18"/>
        <v>2584443.6076911679</v>
      </c>
      <c r="AF85" s="90">
        <f t="shared" ca="1" si="18"/>
        <v>2689069.4950847542</v>
      </c>
      <c r="AG85" s="90">
        <f t="shared" ca="1" si="18"/>
        <v>2793695.3824783396</v>
      </c>
      <c r="AH85" s="90">
        <f t="shared" ca="1" si="18"/>
        <v>2898321.2698719255</v>
      </c>
      <c r="AI85" s="90">
        <f t="shared" ca="1" si="18"/>
        <v>3002947.1572655113</v>
      </c>
      <c r="AJ85" s="90">
        <f t="shared" ca="1" si="18"/>
        <v>3107573.0446590967</v>
      </c>
      <c r="AK85" s="90">
        <f t="shared" ca="1" si="18"/>
        <v>3212198.9320526826</v>
      </c>
      <c r="AL85" s="90">
        <f t="shared" ca="1" si="18"/>
        <v>3316824.819446268</v>
      </c>
      <c r="AM85" s="90">
        <f t="shared" ca="1" si="17"/>
        <v>3421450.7068398544</v>
      </c>
      <c r="AN85" s="90">
        <f t="shared" ca="1" si="17"/>
        <v>3526076.5942334402</v>
      </c>
      <c r="AO85" s="90">
        <f t="shared" ca="1" si="17"/>
        <v>3630702.4816270261</v>
      </c>
      <c r="AP85">
        <f ca="1">V85*'Process Emissions Multipliers'!$E$48</f>
        <v>3735328.3690206115</v>
      </c>
    </row>
    <row r="86" spans="1:42">
      <c r="A86" s="74">
        <v>34</v>
      </c>
      <c r="B86">
        <f ca="1">IF('NGPS 2010'!$A94="MR",INDIRECT("'NGPS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2020'!$A94="MR",INDIRECT("'NGPS 2020'!"&amp;'Country Selector'!$B$3&amp;ROW($A94))*10^12,0)*'Process Emissions Multipliers'!$B$48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2030'!$A94="MR",INDIRECT("'NGPS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1165602418.4762969</v>
      </c>
      <c r="C87" s="90">
        <f t="shared" ca="1" si="15"/>
        <v>1135570211.0411646</v>
      </c>
      <c r="D87" s="90">
        <f t="shared" ca="1" si="12"/>
        <v>1105538003.6060326</v>
      </c>
      <c r="E87" s="90">
        <f t="shared" ca="1" si="12"/>
        <v>1075505796.1709003</v>
      </c>
      <c r="F87" s="90">
        <f t="shared" ca="1" si="12"/>
        <v>1045473588.7357681</v>
      </c>
      <c r="G87" s="90">
        <f t="shared" ca="1" si="12"/>
        <v>1015441381.3006359</v>
      </c>
      <c r="H87" s="90">
        <f t="shared" ca="1" si="12"/>
        <v>985409173.86550379</v>
      </c>
      <c r="I87" s="90">
        <f t="shared" ca="1" si="12"/>
        <v>955376966.43037152</v>
      </c>
      <c r="J87" s="90">
        <f t="shared" ca="1" si="12"/>
        <v>925344758.9952395</v>
      </c>
      <c r="K87" s="90">
        <f t="shared" ca="1" si="12"/>
        <v>895312551.56010723</v>
      </c>
      <c r="L87">
        <f ca="1">IF('NGPS 2020'!$A95="MR",INDIRECT("'NGPS 2020'!"&amp;'Country Selector'!$B$3&amp;ROW($A95))*10^12,0)*'Process Emissions Multipliers'!$B$48</f>
        <v>865280344.12497509</v>
      </c>
      <c r="M87" s="90">
        <f t="shared" ca="1" si="16"/>
        <v>895428610.51752031</v>
      </c>
      <c r="N87" s="90">
        <f t="shared" ca="1" si="13"/>
        <v>925576876.91006541</v>
      </c>
      <c r="O87" s="90">
        <f t="shared" ca="1" si="13"/>
        <v>955725143.30261064</v>
      </c>
      <c r="P87" s="90">
        <f t="shared" ca="1" si="13"/>
        <v>985873409.69515586</v>
      </c>
      <c r="Q87" s="90">
        <f t="shared" ca="1" si="13"/>
        <v>1016021676.0877011</v>
      </c>
      <c r="R87" s="90">
        <f t="shared" ca="1" si="13"/>
        <v>1046169942.4802463</v>
      </c>
      <c r="S87" s="90">
        <f t="shared" ca="1" si="13"/>
        <v>1076318208.8727915</v>
      </c>
      <c r="T87" s="90">
        <f t="shared" ca="1" si="13"/>
        <v>1106466475.2653368</v>
      </c>
      <c r="U87" s="90">
        <f t="shared" ca="1" si="13"/>
        <v>1136614741.657882</v>
      </c>
      <c r="V87">
        <f ca="1">IF('NGPS 2030'!$A95="MR",INDIRECT("'NGPS 2030'!"&amp;'Country Selector'!$B$3&amp;ROW($A95))*10^12,0)*'Process Emissions Multipliers'!$D$48</f>
        <v>1166763008.0504272</v>
      </c>
      <c r="W87" s="90">
        <f t="shared" ca="1" si="18"/>
        <v>1241070791.0192964</v>
      </c>
      <c r="X87" s="90">
        <f t="shared" ca="1" si="18"/>
        <v>1315378573.9881656</v>
      </c>
      <c r="Y87" s="90">
        <f t="shared" ca="1" si="18"/>
        <v>1389686356.9570348</v>
      </c>
      <c r="Z87" s="90">
        <f t="shared" ca="1" si="18"/>
        <v>1463994139.925904</v>
      </c>
      <c r="AA87" s="90">
        <f t="shared" ca="1" si="18"/>
        <v>1538301922.8947735</v>
      </c>
      <c r="AB87" s="90">
        <f t="shared" ca="1" si="18"/>
        <v>1612609705.8636425</v>
      </c>
      <c r="AC87" s="90">
        <f t="shared" ca="1" si="18"/>
        <v>1686917488.8325119</v>
      </c>
      <c r="AD87" s="90">
        <f t="shared" ca="1" si="18"/>
        <v>1761225271.8013809</v>
      </c>
      <c r="AE87" s="90">
        <f t="shared" ca="1" si="18"/>
        <v>1835533054.7702503</v>
      </c>
      <c r="AF87" s="90">
        <f t="shared" ca="1" si="18"/>
        <v>1909840837.7391195</v>
      </c>
      <c r="AG87" s="90">
        <f t="shared" ca="1" si="18"/>
        <v>1984148620.7079887</v>
      </c>
      <c r="AH87" s="90">
        <f t="shared" ca="1" si="18"/>
        <v>2058456403.6768579</v>
      </c>
      <c r="AI87" s="90">
        <f t="shared" ca="1" si="18"/>
        <v>2132764186.6457272</v>
      </c>
      <c r="AJ87" s="90">
        <f t="shared" ca="1" si="18"/>
        <v>2207071969.6145964</v>
      </c>
      <c r="AK87" s="90">
        <f t="shared" ca="1" si="18"/>
        <v>2281379752.5834656</v>
      </c>
      <c r="AL87" s="90">
        <f t="shared" ca="1" si="18"/>
        <v>2355687535.5523348</v>
      </c>
      <c r="AM87" s="90">
        <f t="shared" ca="1" si="17"/>
        <v>2429995318.5212035</v>
      </c>
      <c r="AN87" s="90">
        <f t="shared" ca="1" si="17"/>
        <v>2504303101.4900732</v>
      </c>
      <c r="AO87" s="90">
        <f t="shared" ca="1" si="17"/>
        <v>2578610884.4589419</v>
      </c>
      <c r="AP87">
        <f ca="1">V87*'Process Emissions Multipliers'!$E$48</f>
        <v>2652918667.4278116</v>
      </c>
    </row>
    <row r="88" spans="1:42">
      <c r="A88" s="74">
        <v>36</v>
      </c>
      <c r="B88">
        <f ca="1">IF('NGPS 2010'!$A96="MR",INDIRECT("'NGPS 2010'!"&amp;'Country Selector'!$B$3&amp;ROW($A96))*10^12,0)</f>
        <v>9091276070.4675579</v>
      </c>
      <c r="C88" s="90">
        <f t="shared" ca="1" si="15"/>
        <v>8182270295.5091772</v>
      </c>
      <c r="D88" s="90">
        <f t="shared" ca="1" si="12"/>
        <v>7273264520.5507965</v>
      </c>
      <c r="E88" s="90">
        <f t="shared" ca="1" si="12"/>
        <v>6364258745.5924158</v>
      </c>
      <c r="F88" s="90">
        <f t="shared" ca="1" si="12"/>
        <v>5455252970.6340361</v>
      </c>
      <c r="G88" s="90">
        <f t="shared" ca="1" si="12"/>
        <v>4546247195.6756554</v>
      </c>
      <c r="H88" s="90">
        <f t="shared" ca="1" si="12"/>
        <v>3637241420.7172747</v>
      </c>
      <c r="I88" s="90">
        <f t="shared" ca="1" si="12"/>
        <v>2728235645.758894</v>
      </c>
      <c r="J88" s="90">
        <f t="shared" ca="1" si="12"/>
        <v>1819229870.8005133</v>
      </c>
      <c r="K88" s="90">
        <f t="shared" ca="1" si="12"/>
        <v>910224095.84213269</v>
      </c>
      <c r="L88">
        <f ca="1">IF('NGPS 2020'!$A96="MR",INDIRECT("'NGPS 2020'!"&amp;'Country Selector'!$B$3&amp;ROW($A96))*10^12,0)*'Process Emissions Multipliers'!$B$48</f>
        <v>1218320.8837521689</v>
      </c>
      <c r="M88" s="90">
        <f t="shared" ca="1" si="16"/>
        <v>1480386.4712743396</v>
      </c>
      <c r="N88" s="90">
        <f t="shared" ca="1" si="13"/>
        <v>1742452.0587965103</v>
      </c>
      <c r="O88" s="90">
        <f t="shared" ca="1" si="13"/>
        <v>2004517.6463186811</v>
      </c>
      <c r="P88" s="90">
        <f t="shared" ca="1" si="13"/>
        <v>2266583.2338408516</v>
      </c>
      <c r="Q88" s="90">
        <f t="shared" ca="1" si="13"/>
        <v>2528648.8213630221</v>
      </c>
      <c r="R88" s="90">
        <f t="shared" ca="1" si="13"/>
        <v>2790714.4088851935</v>
      </c>
      <c r="S88" s="90">
        <f t="shared" ca="1" si="13"/>
        <v>3052779.996407364</v>
      </c>
      <c r="T88" s="90">
        <f t="shared" ca="1" si="13"/>
        <v>3314845.5839295345</v>
      </c>
      <c r="U88" s="90">
        <f t="shared" ca="1" si="13"/>
        <v>3576911.171451705</v>
      </c>
      <c r="V88">
        <f ca="1">IF('NGPS 2030'!$A96="MR",INDIRECT("'NGPS 2030'!"&amp;'Country Selector'!$B$3&amp;ROW($A96))*10^12,0)*'Process Emissions Multipliers'!$D$48</f>
        <v>3838976.758973876</v>
      </c>
      <c r="W88" s="90">
        <f t="shared" ca="1" si="18"/>
        <v>4083470.156399135</v>
      </c>
      <c r="X88" s="90">
        <f t="shared" ca="1" si="18"/>
        <v>4327963.553824394</v>
      </c>
      <c r="Y88" s="90">
        <f t="shared" ca="1" si="18"/>
        <v>4572456.9512496525</v>
      </c>
      <c r="Z88" s="90">
        <f t="shared" ca="1" si="18"/>
        <v>4816950.348674912</v>
      </c>
      <c r="AA88" s="90">
        <f t="shared" ca="1" si="18"/>
        <v>5061443.7461001705</v>
      </c>
      <c r="AB88" s="90">
        <f t="shared" ca="1" si="18"/>
        <v>5305937.1435254309</v>
      </c>
      <c r="AC88" s="90">
        <f t="shared" ca="1" si="18"/>
        <v>5550430.5409506885</v>
      </c>
      <c r="AD88" s="90">
        <f t="shared" ca="1" si="18"/>
        <v>5794923.938375948</v>
      </c>
      <c r="AE88" s="90">
        <f t="shared" ca="1" si="18"/>
        <v>6039417.3358012075</v>
      </c>
      <c r="AF88" s="90">
        <f t="shared" ca="1" si="18"/>
        <v>6283910.733226466</v>
      </c>
      <c r="AG88" s="90">
        <f t="shared" ca="1" si="18"/>
        <v>6528404.1306517245</v>
      </c>
      <c r="AH88" s="90">
        <f t="shared" ca="1" si="18"/>
        <v>6772897.528076984</v>
      </c>
      <c r="AI88" s="90">
        <f t="shared" ca="1" si="18"/>
        <v>7017390.9255022425</v>
      </c>
      <c r="AJ88" s="90">
        <f t="shared" ca="1" si="18"/>
        <v>7261884.3229275011</v>
      </c>
      <c r="AK88" s="90">
        <f t="shared" ca="1" si="18"/>
        <v>7506377.7203527605</v>
      </c>
      <c r="AL88" s="90">
        <f t="shared" ca="1" si="18"/>
        <v>7750871.11777802</v>
      </c>
      <c r="AM88" s="90">
        <f t="shared" ca="1" si="17"/>
        <v>7995364.5152032794</v>
      </c>
      <c r="AN88" s="90">
        <f t="shared" ca="1" si="17"/>
        <v>8239857.9126285389</v>
      </c>
      <c r="AO88" s="90">
        <f t="shared" ca="1" si="17"/>
        <v>8484351.3100537974</v>
      </c>
      <c r="AP88">
        <f ca="1">V88*'Process Emissions Multipliers'!$E$48</f>
        <v>8728844.707479056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2020'!$A98="MR",INDIRECT("'NGPS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2030'!$A98="MR",INDIRECT("'NGPS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2010'!$A99="MR",INDIRECT("'NGPS 2010'!"&amp;'Country Selector'!$B$3&amp;ROW($A99))*10^12,0)</f>
        <v>0</v>
      </c>
      <c r="C91" s="90">
        <f t="shared" ca="1" si="15"/>
        <v>284701.44400914968</v>
      </c>
      <c r="D91" s="90">
        <f t="shared" ca="1" si="12"/>
        <v>569402.88801829936</v>
      </c>
      <c r="E91" s="90">
        <f t="shared" ca="1" si="12"/>
        <v>854104.33202744904</v>
      </c>
      <c r="F91" s="90">
        <f t="shared" ca="1" si="12"/>
        <v>1138805.7760365987</v>
      </c>
      <c r="G91" s="90">
        <f t="shared" ca="1" si="12"/>
        <v>1423507.2200457484</v>
      </c>
      <c r="H91" s="90">
        <f t="shared" ca="1" si="12"/>
        <v>1708208.6640548981</v>
      </c>
      <c r="I91" s="90">
        <f t="shared" ca="1" si="12"/>
        <v>1992910.1080640475</v>
      </c>
      <c r="J91" s="90">
        <f t="shared" ca="1" si="12"/>
        <v>2277611.5520731974</v>
      </c>
      <c r="K91" s="90">
        <f t="shared" ca="1" si="12"/>
        <v>2562312.9960823474</v>
      </c>
      <c r="L91">
        <f ca="1">IF('NGPS 2020'!$A99="MR",INDIRECT("'NGPS 2020'!"&amp;'Country Selector'!$B$3&amp;ROW($A99))*10^12,0)*'Process Emissions Multipliers'!$B$48</f>
        <v>2847014.4400914968</v>
      </c>
      <c r="M91" s="90">
        <f t="shared" ca="1" si="16"/>
        <v>1046119493.9899632</v>
      </c>
      <c r="N91" s="90">
        <f t="shared" ca="1" si="13"/>
        <v>2089391973.539835</v>
      </c>
      <c r="O91" s="90">
        <f t="shared" ca="1" si="13"/>
        <v>3132664453.0897069</v>
      </c>
      <c r="P91" s="90">
        <f t="shared" ca="1" si="13"/>
        <v>4175936932.6395783</v>
      </c>
      <c r="Q91" s="90">
        <f t="shared" ca="1" si="13"/>
        <v>5219209412.1894503</v>
      </c>
      <c r="R91" s="90">
        <f t="shared" ca="1" si="13"/>
        <v>6262481891.7393217</v>
      </c>
      <c r="S91" s="90">
        <f t="shared" ca="1" si="13"/>
        <v>7305754371.2891932</v>
      </c>
      <c r="T91" s="90">
        <f t="shared" ca="1" si="13"/>
        <v>8349026850.8390656</v>
      </c>
      <c r="U91" s="90">
        <f t="shared" ca="1" si="13"/>
        <v>9392299330.388937</v>
      </c>
      <c r="V91">
        <f ca="1">IF('NGPS 2030'!$A99="MR",INDIRECT("'NGPS 2030'!"&amp;'Country Selector'!$B$3&amp;ROW($A99))*10^12,0)*'Process Emissions Multipliers'!$D$48</f>
        <v>10435571809.938808</v>
      </c>
      <c r="W91" s="90">
        <f t="shared" ca="1" si="18"/>
        <v>11100183389.032913</v>
      </c>
      <c r="X91" s="90">
        <f t="shared" ca="1" si="18"/>
        <v>11764794968.127018</v>
      </c>
      <c r="Y91" s="90">
        <f t="shared" ca="1" si="18"/>
        <v>12429406547.221123</v>
      </c>
      <c r="Z91" s="90">
        <f t="shared" ca="1" si="18"/>
        <v>13094018126.315231</v>
      </c>
      <c r="AA91" s="90">
        <f t="shared" ca="1" si="18"/>
        <v>13758629705.409336</v>
      </c>
      <c r="AB91" s="90">
        <f t="shared" ca="1" si="18"/>
        <v>14423241284.503441</v>
      </c>
      <c r="AC91" s="90">
        <f t="shared" ca="1" si="18"/>
        <v>15087852863.597546</v>
      </c>
      <c r="AD91" s="90">
        <f t="shared" ca="1" si="18"/>
        <v>15752464442.691652</v>
      </c>
      <c r="AE91" s="90">
        <f t="shared" ca="1" si="18"/>
        <v>16417076021.785757</v>
      </c>
      <c r="AF91" s="90">
        <f t="shared" ca="1" si="18"/>
        <v>17081687600.879862</v>
      </c>
      <c r="AG91" s="90">
        <f t="shared" ca="1" si="18"/>
        <v>17746299179.973969</v>
      </c>
      <c r="AH91" s="90">
        <f t="shared" ca="1" si="18"/>
        <v>18410910759.068073</v>
      </c>
      <c r="AI91" s="90">
        <f t="shared" ca="1" si="18"/>
        <v>19075522338.162178</v>
      </c>
      <c r="AJ91" s="90">
        <f t="shared" ca="1" si="18"/>
        <v>19740133917.256283</v>
      </c>
      <c r="AK91" s="90">
        <f t="shared" ca="1" si="18"/>
        <v>20404745496.350388</v>
      </c>
      <c r="AL91" s="90">
        <f t="shared" ca="1" si="18"/>
        <v>21069357075.444496</v>
      </c>
      <c r="AM91" s="90">
        <f t="shared" ca="1" si="17"/>
        <v>21733968654.538601</v>
      </c>
      <c r="AN91" s="90">
        <f t="shared" ca="1" si="17"/>
        <v>22398580233.632706</v>
      </c>
      <c r="AO91" s="90">
        <f t="shared" ca="1" si="17"/>
        <v>23063191812.72681</v>
      </c>
      <c r="AP91">
        <f ca="1">V91*'Process Emissions Multipliers'!$E$48</f>
        <v>23727803391.820915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1641176.5031421054</v>
      </c>
      <c r="C93" s="90">
        <f t="shared" ca="1" si="15"/>
        <v>1477058.852827895</v>
      </c>
      <c r="D93" s="90">
        <f t="shared" ca="1" si="12"/>
        <v>1312941.2025136843</v>
      </c>
      <c r="E93" s="90">
        <f t="shared" ca="1" si="12"/>
        <v>1148823.5521994738</v>
      </c>
      <c r="F93" s="90">
        <f t="shared" ca="1" si="12"/>
        <v>984705.90188526327</v>
      </c>
      <c r="G93" s="90">
        <f t="shared" ca="1" si="12"/>
        <v>820588.25157105271</v>
      </c>
      <c r="H93" s="90">
        <f t="shared" ca="1" si="12"/>
        <v>656470.60125684214</v>
      </c>
      <c r="I93" s="90">
        <f t="shared" ca="1" si="12"/>
        <v>492352.95094263164</v>
      </c>
      <c r="J93" s="90">
        <f t="shared" ca="1" si="12"/>
        <v>328235.30062842107</v>
      </c>
      <c r="K93" s="90">
        <f t="shared" ca="1" si="12"/>
        <v>164117.65031421054</v>
      </c>
      <c r="L93">
        <f ca="1">IF('NGPS 2020'!$A101="MR",INDIRECT("'NGPS 2020'!"&amp;'Country Selector'!$B$3&amp;ROW($A101))*10^12,0)*'Process Emissions Multipliers'!$B$48</f>
        <v>0</v>
      </c>
      <c r="M93" s="90">
        <f t="shared" ca="1" si="16"/>
        <v>140293.54647869649</v>
      </c>
      <c r="N93" s="90">
        <f t="shared" ca="1" si="13"/>
        <v>280587.09295739298</v>
      </c>
      <c r="O93" s="90">
        <f t="shared" ca="1" si="13"/>
        <v>420880.63943608943</v>
      </c>
      <c r="P93" s="90">
        <f t="shared" ca="1" si="13"/>
        <v>561174.18591478595</v>
      </c>
      <c r="Q93" s="90">
        <f t="shared" ca="1" si="13"/>
        <v>701467.73239348247</v>
      </c>
      <c r="R93" s="90">
        <f t="shared" ca="1" si="13"/>
        <v>841761.27887217887</v>
      </c>
      <c r="S93" s="90">
        <f t="shared" ca="1" si="13"/>
        <v>982054.82535087538</v>
      </c>
      <c r="T93" s="90">
        <f t="shared" ca="1" si="13"/>
        <v>1122348.3718295719</v>
      </c>
      <c r="U93" s="90">
        <f t="shared" ca="1" si="13"/>
        <v>1262641.9183082685</v>
      </c>
      <c r="V93">
        <f ca="1">IF('NGPS 2030'!$A101="MR",INDIRECT("'NGPS 2030'!"&amp;'Country Selector'!$B$3&amp;ROW($A101))*10^12,0)*'Process Emissions Multipliers'!$D$48</f>
        <v>1402935.4647869649</v>
      </c>
      <c r="W93" s="90">
        <f t="shared" ca="1" si="18"/>
        <v>1492284.3928189839</v>
      </c>
      <c r="X93" s="90">
        <f t="shared" ca="1" si="18"/>
        <v>1581633.3208510028</v>
      </c>
      <c r="Y93" s="90">
        <f t="shared" ca="1" si="18"/>
        <v>1670982.2488830215</v>
      </c>
      <c r="Z93" s="90">
        <f t="shared" ca="1" si="18"/>
        <v>1760331.1769150402</v>
      </c>
      <c r="AA93" s="90">
        <f t="shared" ca="1" si="18"/>
        <v>1849680.1049470592</v>
      </c>
      <c r="AB93" s="90">
        <f t="shared" ca="1" si="18"/>
        <v>1939029.0329790781</v>
      </c>
      <c r="AC93" s="90">
        <f t="shared" ca="1" si="18"/>
        <v>2028377.9610110971</v>
      </c>
      <c r="AD93" s="90">
        <f t="shared" ca="1" si="18"/>
        <v>2117726.889043116</v>
      </c>
      <c r="AE93" s="90">
        <f t="shared" ca="1" si="18"/>
        <v>2207075.8170751347</v>
      </c>
      <c r="AF93" s="90">
        <f t="shared" ca="1" si="18"/>
        <v>2296424.7451071534</v>
      </c>
      <c r="AG93" s="90">
        <f t="shared" ca="1" si="18"/>
        <v>2385773.6731391726</v>
      </c>
      <c r="AH93" s="90">
        <f t="shared" ca="1" si="18"/>
        <v>2475122.6011711918</v>
      </c>
      <c r="AI93" s="90">
        <f t="shared" ca="1" si="18"/>
        <v>2564471.5292032105</v>
      </c>
      <c r="AJ93" s="90">
        <f t="shared" ca="1" si="18"/>
        <v>2653820.4572352292</v>
      </c>
      <c r="AK93" s="90">
        <f t="shared" ca="1" si="18"/>
        <v>2743169.3852672484</v>
      </c>
      <c r="AL93" s="90">
        <f t="shared" ca="1" si="18"/>
        <v>2832518.3132992666</v>
      </c>
      <c r="AM93" s="90">
        <f t="shared" ca="1" si="17"/>
        <v>2921867.2413312858</v>
      </c>
      <c r="AN93" s="90">
        <f t="shared" ca="1" si="17"/>
        <v>3011216.1693633045</v>
      </c>
      <c r="AO93" s="90">
        <f t="shared" ca="1" si="17"/>
        <v>3100565.0973953232</v>
      </c>
      <c r="AP93">
        <f ca="1">V93*'Process Emissions Multipliers'!$E$48</f>
        <v>3189914.0254273424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773909963.25288081</v>
      </c>
      <c r="D94" s="90">
        <f t="shared" ca="1" si="12"/>
        <v>1547819926.5057616</v>
      </c>
      <c r="E94" s="90">
        <f t="shared" ca="1" si="12"/>
        <v>2321729889.7586427</v>
      </c>
      <c r="F94" s="90">
        <f t="shared" ca="1" si="12"/>
        <v>3095639853.0115232</v>
      </c>
      <c r="G94" s="90">
        <f t="shared" ca="1" si="12"/>
        <v>3869549816.2644043</v>
      </c>
      <c r="H94" s="90">
        <f t="shared" ca="1" si="12"/>
        <v>4643459779.5172853</v>
      </c>
      <c r="I94" s="90">
        <f t="shared" ca="1" si="12"/>
        <v>5417369742.7701664</v>
      </c>
      <c r="J94" s="90">
        <f t="shared" ca="1" si="12"/>
        <v>6191279706.0230465</v>
      </c>
      <c r="K94" s="90">
        <f t="shared" ca="1" si="12"/>
        <v>6965189669.2759275</v>
      </c>
      <c r="L94">
        <f ca="1">IF('NGPS 2020'!$A102="MR",INDIRECT("'NGPS 2020'!"&amp;'Country Selector'!$B$3&amp;ROW($A102))*10^12,0)*'Process Emissions Multipliers'!$B$48</f>
        <v>7739099632.5288086</v>
      </c>
      <c r="M94" s="90">
        <f t="shared" ca="1" si="16"/>
        <v>6965189669.2759275</v>
      </c>
      <c r="N94" s="90">
        <f t="shared" ca="1" si="13"/>
        <v>6191279706.0230465</v>
      </c>
      <c r="O94" s="90">
        <f t="shared" ca="1" si="13"/>
        <v>5417369742.7701664</v>
      </c>
      <c r="P94" s="90">
        <f t="shared" ca="1" si="13"/>
        <v>4643459779.5172853</v>
      </c>
      <c r="Q94" s="90">
        <f t="shared" ca="1" si="13"/>
        <v>3869549816.2644043</v>
      </c>
      <c r="R94" s="90">
        <f t="shared" ca="1" si="13"/>
        <v>3095639853.0115232</v>
      </c>
      <c r="S94" s="90">
        <f t="shared" ca="1" si="13"/>
        <v>2321729889.7586427</v>
      </c>
      <c r="T94" s="90">
        <f t="shared" ca="1" si="13"/>
        <v>1547819926.5057616</v>
      </c>
      <c r="U94" s="90">
        <f t="shared" ca="1" si="13"/>
        <v>773909963.25288081</v>
      </c>
      <c r="V94">
        <f ca="1">IF('NGPS 2030'!$A102="MR",INDIRECT("'NGPS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2020'!$A103="MR",INDIRECT("'NGPS 2020'!"&amp;'Country Selector'!$B$3&amp;ROW($A103))*10^12,0)*'Process Emissions Multipliers'!$B$48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2030'!$A103="MR",INDIRECT("'NGPS 2030'!"&amp;'Country Selector'!$B$3&amp;ROW($A103))*10^12,0)*'Process Emissions Multipliers'!$D$48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Multipliers'!$E$48</f>
        <v>0</v>
      </c>
    </row>
    <row r="96" spans="1:42">
      <c r="A96" s="74">
        <v>44</v>
      </c>
      <c r="B96">
        <f ca="1">IF('NGPS 2010'!$A104="MR",INDIRECT("'NGPS 2010'!"&amp;'Country Selector'!$B$3&amp;ROW($A104))*10^12,0)</f>
        <v>3835158.0951001551</v>
      </c>
      <c r="C96" s="90">
        <f t="shared" ca="1" si="15"/>
        <v>3451642.2855901397</v>
      </c>
      <c r="D96" s="90">
        <f t="shared" ca="1" si="20"/>
        <v>3068126.4760801243</v>
      </c>
      <c r="E96" s="90">
        <f t="shared" ca="1" si="20"/>
        <v>2684610.6665701084</v>
      </c>
      <c r="F96" s="90">
        <f t="shared" ca="1" si="20"/>
        <v>2301094.857060093</v>
      </c>
      <c r="G96" s="90">
        <f t="shared" ca="1" si="20"/>
        <v>1917579.0475500778</v>
      </c>
      <c r="H96" s="90">
        <f t="shared" ca="1" si="20"/>
        <v>1534063.2380400621</v>
      </c>
      <c r="I96" s="90">
        <f t="shared" ca="1" si="20"/>
        <v>1150547.4285300465</v>
      </c>
      <c r="J96" s="90">
        <f t="shared" ca="1" si="20"/>
        <v>767031.61902003107</v>
      </c>
      <c r="K96" s="90">
        <f t="shared" ca="1" si="20"/>
        <v>383515.80951001553</v>
      </c>
      <c r="L96">
        <f ca="1">IF('NGPS 2020'!$A104="MR",INDIRECT("'NGPS 2020'!"&amp;'Country Selector'!$B$3&amp;ROW($A104))*10^12,0)*'Process Emissions Multipliers'!$B$48</f>
        <v>0</v>
      </c>
      <c r="M96" s="90">
        <f t="shared" ca="1" si="16"/>
        <v>191948.83804463418</v>
      </c>
      <c r="N96" s="90">
        <f t="shared" ca="1" si="21"/>
        <v>383897.67608926835</v>
      </c>
      <c r="O96" s="90">
        <f t="shared" ca="1" si="21"/>
        <v>575846.5141339025</v>
      </c>
      <c r="P96" s="90">
        <f t="shared" ca="1" si="21"/>
        <v>767795.3521785367</v>
      </c>
      <c r="Q96" s="90">
        <f t="shared" ca="1" si="21"/>
        <v>959744.19022317079</v>
      </c>
      <c r="R96" s="90">
        <f t="shared" ca="1" si="21"/>
        <v>1151693.028267805</v>
      </c>
      <c r="S96" s="90">
        <f t="shared" ca="1" si="21"/>
        <v>1343641.8663124393</v>
      </c>
      <c r="T96" s="90">
        <f t="shared" ca="1" si="21"/>
        <v>1535590.7043570734</v>
      </c>
      <c r="U96" s="90">
        <f t="shared" ca="1" si="21"/>
        <v>1727539.5424017075</v>
      </c>
      <c r="V96">
        <f ca="1">IF('NGPS 2030'!$A104="MR",INDIRECT("'NGPS 2030'!"&amp;'Country Selector'!$B$3&amp;ROW($A104))*10^12,0)*'Process Emissions Multipliers'!$D$48</f>
        <v>1919488.3804463418</v>
      </c>
      <c r="W96" s="90">
        <f t="shared" ca="1" si="22"/>
        <v>2041735.0792200731</v>
      </c>
      <c r="X96" s="90">
        <f t="shared" ca="1" si="22"/>
        <v>2163981.7779938038</v>
      </c>
      <c r="Y96" s="90">
        <f t="shared" ca="1" si="22"/>
        <v>2286228.4767675353</v>
      </c>
      <c r="Z96" s="90">
        <f t="shared" ca="1" si="22"/>
        <v>2408475.1755412668</v>
      </c>
      <c r="AA96" s="90">
        <f t="shared" ca="1" si="22"/>
        <v>2530721.8743149978</v>
      </c>
      <c r="AB96" s="90">
        <f t="shared" ca="1" si="22"/>
        <v>2652968.5730887288</v>
      </c>
      <c r="AC96" s="90">
        <f t="shared" ca="1" si="22"/>
        <v>2775215.2718624603</v>
      </c>
      <c r="AD96" s="90">
        <f t="shared" ca="1" si="22"/>
        <v>2897461.9706361913</v>
      </c>
      <c r="AE96" s="90">
        <f t="shared" ca="1" si="22"/>
        <v>3019708.6694099223</v>
      </c>
      <c r="AF96" s="90">
        <f t="shared" ca="1" si="22"/>
        <v>3141955.3681836538</v>
      </c>
      <c r="AG96" s="90">
        <f t="shared" ca="1" si="22"/>
        <v>3264202.0669573848</v>
      </c>
      <c r="AH96" s="90">
        <f t="shared" ca="1" si="22"/>
        <v>3386448.7657311163</v>
      </c>
      <c r="AI96" s="90">
        <f t="shared" ca="1" si="22"/>
        <v>3508695.4645048478</v>
      </c>
      <c r="AJ96" s="90">
        <f t="shared" ca="1" si="22"/>
        <v>3630942.1632785788</v>
      </c>
      <c r="AK96" s="90">
        <f t="shared" ca="1" si="22"/>
        <v>3753188.8620523098</v>
      </c>
      <c r="AL96" s="90">
        <f t="shared" ca="1" si="22"/>
        <v>3875435.5608260408</v>
      </c>
      <c r="AM96" s="90">
        <f t="shared" ca="1" si="19"/>
        <v>3997682.2595997723</v>
      </c>
      <c r="AN96" s="90">
        <f t="shared" ca="1" si="19"/>
        <v>4119928.9583735028</v>
      </c>
      <c r="AO96" s="90">
        <f t="shared" ca="1" si="19"/>
        <v>4242175.6571472343</v>
      </c>
      <c r="AP96">
        <f ca="1">V96*'Process Emissions Multipliers'!$E$48</f>
        <v>4364422.3559209658</v>
      </c>
    </row>
    <row r="97" spans="1:42">
      <c r="A97" s="74">
        <v>45</v>
      </c>
      <c r="B97">
        <f ca="1">IF('NGPS 2010'!$A105="MR",INDIRECT("'NGPS 2010'!"&amp;'Country Selector'!$B$3&amp;ROW($A105))*10^12,0)</f>
        <v>0</v>
      </c>
      <c r="C97" s="90">
        <f t="shared" ca="1" si="15"/>
        <v>104042.76399893523</v>
      </c>
      <c r="D97" s="90">
        <f t="shared" ca="1" si="20"/>
        <v>208085.52799787046</v>
      </c>
      <c r="E97" s="90">
        <f t="shared" ca="1" si="20"/>
        <v>312128.2919968057</v>
      </c>
      <c r="F97" s="90">
        <f t="shared" ca="1" si="20"/>
        <v>416171.05599574093</v>
      </c>
      <c r="G97" s="90">
        <f t="shared" ca="1" si="20"/>
        <v>520213.8199946761</v>
      </c>
      <c r="H97" s="90">
        <f t="shared" ca="1" si="20"/>
        <v>624256.58399361139</v>
      </c>
      <c r="I97" s="90">
        <f t="shared" ca="1" si="20"/>
        <v>728299.34799254662</v>
      </c>
      <c r="J97" s="90">
        <f t="shared" ca="1" si="20"/>
        <v>832342.11199148186</v>
      </c>
      <c r="K97" s="90">
        <f t="shared" ca="1" si="20"/>
        <v>936384.87599041709</v>
      </c>
      <c r="L97">
        <f ca="1">IF('NGPS 2020'!$A105="MR",INDIRECT("'NGPS 2020'!"&amp;'Country Selector'!$B$3&amp;ROW($A105))*10^12,0)*'Process Emissions Multipliers'!$B$48</f>
        <v>1040427.6399893523</v>
      </c>
      <c r="M97" s="90">
        <f t="shared" ca="1" si="16"/>
        <v>936384.87599041709</v>
      </c>
      <c r="N97" s="90">
        <f t="shared" ca="1" si="21"/>
        <v>832342.11199148186</v>
      </c>
      <c r="O97" s="90">
        <f t="shared" ca="1" si="21"/>
        <v>728299.34799254662</v>
      </c>
      <c r="P97" s="90">
        <f t="shared" ca="1" si="21"/>
        <v>624256.58399361139</v>
      </c>
      <c r="Q97" s="90">
        <f t="shared" ca="1" si="21"/>
        <v>520213.8199946761</v>
      </c>
      <c r="R97" s="90">
        <f t="shared" ca="1" si="21"/>
        <v>416171.05599574093</v>
      </c>
      <c r="S97" s="90">
        <f t="shared" ca="1" si="21"/>
        <v>312128.2919968057</v>
      </c>
      <c r="T97" s="90">
        <f t="shared" ca="1" si="21"/>
        <v>208085.52799787046</v>
      </c>
      <c r="U97" s="90">
        <f t="shared" ca="1" si="21"/>
        <v>104042.76399893523</v>
      </c>
      <c r="V97">
        <f ca="1">IF('NGPS 2030'!$A105="MR",INDIRECT("'NGPS 2030'!"&amp;'Country Selector'!$B$3&amp;ROW($A105))*10^12,0)*'Process Emissions Multipliers'!$D$48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Multipliers'!$E$48</f>
        <v>0</v>
      </c>
    </row>
    <row r="98" spans="1:42">
      <c r="A98" s="74">
        <v>46</v>
      </c>
      <c r="B98">
        <f ca="1">IF('NGPS 2010'!$A106="MR",INDIRECT("'NGPS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2020'!$A106="MR",INDIRECT("'NGPS 2020'!"&amp;'Country Selector'!$B$3&amp;ROW($A106))*10^12,0)*'Process Emissions Multipliers'!$B$48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2030'!$A106="MR",INDIRECT("'NGPS 2030'!"&amp;'Country Selector'!$B$3&amp;ROW($A106))*10^12,0)*'Process Emissions Multipliers'!$D$48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Multipliers'!$E$48</f>
        <v>0</v>
      </c>
    </row>
    <row r="99" spans="1:42">
      <c r="A99" s="74">
        <v>47</v>
      </c>
      <c r="B99">
        <f ca="1">IF('NGPS 2010'!$A107="MR",INDIRECT("'NGPS 2010'!"&amp;'Country Selector'!$B$3&amp;ROW($A107))*10^12,0)</f>
        <v>10425191453.565575</v>
      </c>
      <c r="C99" s="90">
        <f t="shared" ca="1" si="15"/>
        <v>9382814658.9309368</v>
      </c>
      <c r="D99" s="90">
        <f t="shared" ca="1" si="20"/>
        <v>8340437864.2962961</v>
      </c>
      <c r="E99" s="90">
        <f t="shared" ca="1" si="20"/>
        <v>7298061069.6616554</v>
      </c>
      <c r="F99" s="90">
        <f t="shared" ca="1" si="20"/>
        <v>6255684275.0270185</v>
      </c>
      <c r="G99" s="90">
        <f t="shared" ca="1" si="20"/>
        <v>5213307480.3923788</v>
      </c>
      <c r="H99" s="90">
        <f t="shared" ca="1" si="20"/>
        <v>4170930685.7577395</v>
      </c>
      <c r="I99" s="90">
        <f t="shared" ca="1" si="20"/>
        <v>3128553891.1231003</v>
      </c>
      <c r="J99" s="90">
        <f t="shared" ca="1" si="20"/>
        <v>2086177096.488461</v>
      </c>
      <c r="K99" s="90">
        <f t="shared" ca="1" si="20"/>
        <v>1043800301.8538219</v>
      </c>
      <c r="L99">
        <f ca="1">IF('NGPS 2020'!$A107="MR",INDIRECT("'NGPS 2020'!"&amp;'Country Selector'!$B$3&amp;ROW($A107))*10^12,0)*'Process Emissions Multipliers'!$B$48</f>
        <v>1423507.2191826331</v>
      </c>
      <c r="M99" s="90">
        <f t="shared" ca="1" si="16"/>
        <v>1281156.4972643699</v>
      </c>
      <c r="N99" s="90">
        <f t="shared" ca="1" si="21"/>
        <v>1138805.7753461064</v>
      </c>
      <c r="O99" s="90">
        <f t="shared" ca="1" si="21"/>
        <v>996455.05342784314</v>
      </c>
      <c r="P99" s="90">
        <f t="shared" ca="1" si="21"/>
        <v>854104.3315095799</v>
      </c>
      <c r="Q99" s="90">
        <f t="shared" ca="1" si="21"/>
        <v>711753.60959131655</v>
      </c>
      <c r="R99" s="90">
        <f t="shared" ca="1" si="21"/>
        <v>569402.88767305319</v>
      </c>
      <c r="S99" s="90">
        <f t="shared" ca="1" si="21"/>
        <v>427052.16575478995</v>
      </c>
      <c r="T99" s="90">
        <f t="shared" ca="1" si="21"/>
        <v>284701.4438365266</v>
      </c>
      <c r="U99" s="90">
        <f t="shared" ca="1" si="21"/>
        <v>142350.7219182633</v>
      </c>
      <c r="V99">
        <f ca="1">IF('NGPS 2030'!$A107="MR",INDIRECT("'NGPS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2010'!$A108="MR",INDIRECT("'NGPS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2020'!$A108="MR",INDIRECT("'NGPS 2020'!"&amp;'Country Selector'!$B$3&amp;ROW($A108))*10^12,0)*'Process Emissions Multipliers'!$B$48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2030'!$A108="MR",INDIRECT("'NGPS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2020'!$A109="MR",INDIRECT("'NGPS 2020'!"&amp;'Country Selector'!$B$3&amp;ROW($A109))*10^12,0)*'Process Emissions Multipliers'!$B$48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2030'!$A109="MR",INDIRECT("'NGPS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2010'!$A110="MR",INDIRECT("'NGPS 2010'!"&amp;'Country Selector'!$B$3&amp;ROW($A110))*10^12,0)</f>
        <v>1401539.9525391103</v>
      </c>
      <c r="C102" s="90">
        <f t="shared" ca="1" si="15"/>
        <v>1261385.9572851993</v>
      </c>
      <c r="D102" s="90">
        <f t="shared" ca="1" si="20"/>
        <v>1121231.9620312883</v>
      </c>
      <c r="E102" s="90">
        <f t="shared" ca="1" si="20"/>
        <v>981077.96677737718</v>
      </c>
      <c r="F102" s="90">
        <f t="shared" ca="1" si="20"/>
        <v>840923.97152346617</v>
      </c>
      <c r="G102" s="90">
        <f t="shared" ca="1" si="20"/>
        <v>700769.97626955516</v>
      </c>
      <c r="H102" s="90">
        <f t="shared" ca="1" si="20"/>
        <v>560615.98101564415</v>
      </c>
      <c r="I102" s="90">
        <f t="shared" ca="1" si="20"/>
        <v>420461.98576173309</v>
      </c>
      <c r="J102" s="90">
        <f t="shared" ca="1" si="20"/>
        <v>280307.99050782208</v>
      </c>
      <c r="K102" s="90">
        <f t="shared" ca="1" si="20"/>
        <v>140153.99525391104</v>
      </c>
      <c r="L102">
        <f ca="1">IF('NGPS 2020'!$A110="MR",INDIRECT("'NGPS 2020'!"&amp;'Country Selector'!$B$3&amp;ROW($A110))*10^12,0)*'Process Emissions Multipliers'!$B$48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2030'!$A110="MR",INDIRECT("'NGPS 2030'!"&amp;'Country Selector'!$B$3&amp;ROW($A110))*10^12,0)*'Process Emissions Multipliers'!$D$48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Multipliers'!$E$48</f>
        <v>0</v>
      </c>
    </row>
    <row r="103" spans="1:4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2020'!$A111="MR",INDIRECT("'NGPS 2020'!"&amp;'Country Selector'!$B$3&amp;ROW($A111))*10^12,0)*'Process Emissions Multipliers'!$B$48</f>
        <v>0</v>
      </c>
      <c r="M103" s="90">
        <f t="shared" ca="1" si="16"/>
        <v>28761096218.06728</v>
      </c>
      <c r="N103" s="90">
        <f t="shared" ca="1" si="21"/>
        <v>57522192436.13456</v>
      </c>
      <c r="O103" s="90">
        <f t="shared" ca="1" si="21"/>
        <v>86283288654.201828</v>
      </c>
      <c r="P103" s="90">
        <f t="shared" ca="1" si="21"/>
        <v>115044384872.26912</v>
      </c>
      <c r="Q103" s="90">
        <f t="shared" ca="1" si="21"/>
        <v>143805481090.3364</v>
      </c>
      <c r="R103" s="90">
        <f t="shared" ca="1" si="21"/>
        <v>172566577308.40366</v>
      </c>
      <c r="S103" s="90">
        <f t="shared" ca="1" si="21"/>
        <v>201327673526.47095</v>
      </c>
      <c r="T103" s="90">
        <f t="shared" ca="1" si="21"/>
        <v>230088769744.53824</v>
      </c>
      <c r="U103" s="90">
        <f t="shared" ca="1" si="21"/>
        <v>258849865962.60553</v>
      </c>
      <c r="V103">
        <f ca="1">IF('NGPS 2030'!$A111="MR",INDIRECT("'NGPS 2030'!"&amp;'Country Selector'!$B$3&amp;ROW($A111))*10^12,0)*'Process Emissions Multipliers'!$D$48</f>
        <v>287610962180.67279</v>
      </c>
      <c r="W103" s="90">
        <f t="shared" ca="1" si="22"/>
        <v>305928077832.8905</v>
      </c>
      <c r="X103" s="90">
        <f t="shared" ca="1" si="22"/>
        <v>324245193485.10822</v>
      </c>
      <c r="Y103" s="90">
        <f t="shared" ca="1" si="22"/>
        <v>342562309137.32593</v>
      </c>
      <c r="Z103" s="90">
        <f t="shared" ca="1" si="22"/>
        <v>360879424789.54358</v>
      </c>
      <c r="AA103" s="90">
        <f t="shared" ca="1" si="22"/>
        <v>379196540441.76129</v>
      </c>
      <c r="AB103" s="90">
        <f t="shared" ca="1" si="22"/>
        <v>397513656093.979</v>
      </c>
      <c r="AC103" s="90">
        <f t="shared" ca="1" si="22"/>
        <v>415830771746.19666</v>
      </c>
      <c r="AD103" s="90">
        <f t="shared" ca="1" si="22"/>
        <v>434147887398.41443</v>
      </c>
      <c r="AE103" s="90">
        <f t="shared" ca="1" si="22"/>
        <v>452465003050.63214</v>
      </c>
      <c r="AF103" s="90">
        <f t="shared" ca="1" si="22"/>
        <v>470782118702.84985</v>
      </c>
      <c r="AG103" s="90">
        <f t="shared" ca="1" si="22"/>
        <v>489099234355.0675</v>
      </c>
      <c r="AH103" s="90">
        <f t="shared" ca="1" si="22"/>
        <v>507416350007.28522</v>
      </c>
      <c r="AI103" s="90">
        <f t="shared" ca="1" si="22"/>
        <v>525733465659.50293</v>
      </c>
      <c r="AJ103" s="90">
        <f t="shared" ca="1" si="22"/>
        <v>544050581311.72058</v>
      </c>
      <c r="AK103" s="90">
        <f t="shared" ca="1" si="22"/>
        <v>562367696963.93835</v>
      </c>
      <c r="AL103" s="90">
        <f t="shared" ca="1" si="22"/>
        <v>580684812616.15601</v>
      </c>
      <c r="AM103" s="90">
        <f t="shared" ca="1" si="19"/>
        <v>599001928268.37378</v>
      </c>
      <c r="AN103" s="90">
        <f t="shared" ca="1" si="19"/>
        <v>617319043920.59143</v>
      </c>
      <c r="AO103" s="90">
        <f t="shared" ca="1" si="19"/>
        <v>635636159572.8092</v>
      </c>
      <c r="AP103">
        <f ca="1">V103*'Process Emissions Multipliers'!$E$48</f>
        <v>653953275225.02686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Selector'!$B$3&amp;ROW($A113))*10^12,0)*'Process Emissions Multipliers'!$B$48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Selector'!$B$3&amp;ROW($A113))*10^12,0)*'Process Emissions Multipliers'!$D$48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Multipliers'!$E$48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0</v>
      </c>
      <c r="C106" s="90">
        <f t="shared" ca="1" si="15"/>
        <v>21329448278.083977</v>
      </c>
      <c r="D106" s="90">
        <f t="shared" ca="1" si="20"/>
        <v>42658896556.167953</v>
      </c>
      <c r="E106" s="90">
        <f t="shared" ca="1" si="20"/>
        <v>63988344834.25193</v>
      </c>
      <c r="F106" s="90">
        <f t="shared" ca="1" si="20"/>
        <v>85317793112.335907</v>
      </c>
      <c r="G106" s="90">
        <f t="shared" ca="1" si="20"/>
        <v>106647241390.41988</v>
      </c>
      <c r="H106" s="90">
        <f t="shared" ca="1" si="20"/>
        <v>127976689668.50386</v>
      </c>
      <c r="I106" s="90">
        <f t="shared" ca="1" si="20"/>
        <v>149306137946.58783</v>
      </c>
      <c r="J106" s="90">
        <f t="shared" ca="1" si="20"/>
        <v>170635586224.67181</v>
      </c>
      <c r="K106" s="90">
        <f t="shared" ca="1" si="20"/>
        <v>191965034502.7558</v>
      </c>
      <c r="L106">
        <f ca="1">IF('NGPS 2020'!$A114="MR",INDIRECT("'NGPS 2020'!"&amp;'Country Selector'!$B$3&amp;ROW($A114))*10^12,0)*'Process Emissions Multipliers'!$B$48</f>
        <v>213294482780.83975</v>
      </c>
      <c r="M106" s="90">
        <f t="shared" ca="1" si="16"/>
        <v>191965150658.96423</v>
      </c>
      <c r="N106" s="90">
        <f t="shared" ca="1" si="21"/>
        <v>170635818537.08868</v>
      </c>
      <c r="O106" s="90">
        <f t="shared" ca="1" si="21"/>
        <v>149306486415.21317</v>
      </c>
      <c r="P106" s="90">
        <f t="shared" ca="1" si="21"/>
        <v>127977154293.33763</v>
      </c>
      <c r="Q106" s="90">
        <f t="shared" ca="1" si="21"/>
        <v>106647822171.4621</v>
      </c>
      <c r="R106" s="90">
        <f t="shared" ca="1" si="21"/>
        <v>85318490049.586563</v>
      </c>
      <c r="S106" s="90">
        <f t="shared" ca="1" si="21"/>
        <v>63989157927.711029</v>
      </c>
      <c r="T106" s="90">
        <f t="shared" ca="1" si="21"/>
        <v>42659825805.835495</v>
      </c>
      <c r="U106" s="90">
        <f t="shared" ca="1" si="21"/>
        <v>21330493683.959961</v>
      </c>
      <c r="V106">
        <f ca="1">IF('NGPS 2030'!$A114="MR",INDIRECT("'NGPS 2030'!"&amp;'Country Selector'!$B$3&amp;ROW($A114))*10^12,0)*'Process Emissions Multipliers'!$D$48</f>
        <v>1161562.084426889</v>
      </c>
      <c r="W106" s="90">
        <f t="shared" ca="1" si="22"/>
        <v>1235538.635516457</v>
      </c>
      <c r="X106" s="90">
        <f t="shared" ca="1" si="22"/>
        <v>1309515.1866060253</v>
      </c>
      <c r="Y106" s="90">
        <f t="shared" ca="1" si="22"/>
        <v>1383491.7376955934</v>
      </c>
      <c r="Z106" s="90">
        <f t="shared" ca="1" si="22"/>
        <v>1457468.2887851615</v>
      </c>
      <c r="AA106" s="90">
        <f t="shared" ca="1" si="22"/>
        <v>1531444.8398747297</v>
      </c>
      <c r="AB106" s="90">
        <f t="shared" ca="1" si="22"/>
        <v>1605421.3909642976</v>
      </c>
      <c r="AC106" s="90">
        <f t="shared" ca="1" si="22"/>
        <v>1679397.9420538659</v>
      </c>
      <c r="AD106" s="90">
        <f t="shared" ca="1" si="22"/>
        <v>1753374.4931434339</v>
      </c>
      <c r="AE106" s="90">
        <f t="shared" ca="1" si="22"/>
        <v>1827351.0442330022</v>
      </c>
      <c r="AF106" s="90">
        <f t="shared" ca="1" si="22"/>
        <v>1901327.5953225703</v>
      </c>
      <c r="AG106" s="90">
        <f t="shared" ca="1" si="22"/>
        <v>1975304.1464121388</v>
      </c>
      <c r="AH106" s="90">
        <f t="shared" ca="1" si="22"/>
        <v>2049280.6975017064</v>
      </c>
      <c r="AI106" s="90">
        <f t="shared" ca="1" si="22"/>
        <v>2123257.248591275</v>
      </c>
      <c r="AJ106" s="90">
        <f t="shared" ca="1" si="22"/>
        <v>2197233.799680843</v>
      </c>
      <c r="AK106" s="90">
        <f t="shared" ca="1" si="22"/>
        <v>2271210.3507704111</v>
      </c>
      <c r="AL106" s="90">
        <f t="shared" ca="1" si="22"/>
        <v>2345186.9018599791</v>
      </c>
      <c r="AM106" s="90">
        <f t="shared" ca="1" si="19"/>
        <v>2419163.4529495472</v>
      </c>
      <c r="AN106" s="90">
        <f t="shared" ca="1" si="19"/>
        <v>2493140.0040391157</v>
      </c>
      <c r="AO106" s="90">
        <f t="shared" ca="1" si="19"/>
        <v>2567116.5551286838</v>
      </c>
      <c r="AP106">
        <f ca="1">V106*'Process Emissions Multipliers'!$E$48</f>
        <v>2641093.1062182519</v>
      </c>
    </row>
    <row r="107" spans="1:4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2020'!$A115="MR",INDIRECT("'NGPS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2020'!$A116="MR",INDIRECT("'NGPS 2020'!"&amp;'Country Selector'!$B$3&amp;ROW($A116))*10^12,0)*'Process Emissions Multipliers'!$B$48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2030'!$A116="MR",INDIRECT("'NGPS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2010'!$A117="MR",INDIRECT("'NGPS 2010'!"&amp;'Country Selector'!$B$3&amp;ROW($A117))*10^12,0)</f>
        <v>0</v>
      </c>
      <c r="C109" s="90">
        <f t="shared" ca="1" si="15"/>
        <v>86142.33007262864</v>
      </c>
      <c r="D109" s="90">
        <f t="shared" ca="1" si="20"/>
        <v>172284.66014525728</v>
      </c>
      <c r="E109" s="90">
        <f t="shared" ca="1" si="20"/>
        <v>258426.99021788593</v>
      </c>
      <c r="F109" s="90">
        <f t="shared" ca="1" si="20"/>
        <v>344569.32029051456</v>
      </c>
      <c r="G109" s="90">
        <f t="shared" ca="1" si="20"/>
        <v>430711.65036314318</v>
      </c>
      <c r="H109" s="90">
        <f t="shared" ca="1" si="20"/>
        <v>516853.98043577187</v>
      </c>
      <c r="I109" s="90">
        <f t="shared" ca="1" si="20"/>
        <v>602996.31050840043</v>
      </c>
      <c r="J109" s="90">
        <f t="shared" ca="1" si="20"/>
        <v>689138.64058102912</v>
      </c>
      <c r="K109" s="90">
        <f t="shared" ca="1" si="20"/>
        <v>775280.97065365769</v>
      </c>
      <c r="L109">
        <f ca="1">IF('NGPS 2020'!$A117="MR",INDIRECT("'NGPS 2020'!"&amp;'Country Selector'!$B$3&amp;ROW($A117))*10^12,0)*'Process Emissions Multipliers'!$B$48</f>
        <v>861423.30072628637</v>
      </c>
      <c r="M109" s="90">
        <f t="shared" ca="1" si="16"/>
        <v>775280.97065365769</v>
      </c>
      <c r="N109" s="90">
        <f t="shared" ca="1" si="21"/>
        <v>689138.64058102912</v>
      </c>
      <c r="O109" s="90">
        <f t="shared" ca="1" si="21"/>
        <v>602996.31050840043</v>
      </c>
      <c r="P109" s="90">
        <f t="shared" ca="1" si="21"/>
        <v>516853.98043577187</v>
      </c>
      <c r="Q109" s="90">
        <f t="shared" ca="1" si="21"/>
        <v>430711.65036314318</v>
      </c>
      <c r="R109" s="90">
        <f t="shared" ca="1" si="21"/>
        <v>344569.32029051456</v>
      </c>
      <c r="S109" s="90">
        <f t="shared" ca="1" si="21"/>
        <v>258426.99021788593</v>
      </c>
      <c r="T109" s="90">
        <f t="shared" ca="1" si="21"/>
        <v>172284.66014525728</v>
      </c>
      <c r="U109" s="90">
        <f t="shared" ca="1" si="21"/>
        <v>86142.33007262864</v>
      </c>
      <c r="V109">
        <f ca="1">IF('NGPS 2030'!$A117="MR",INDIRECT("'NGPS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2010'!$A118="MR",INDIRECT("'NGPS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2020'!$A118="MR",INDIRECT("'NGPS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287324872990.81909</v>
      </c>
      <c r="C111" s="90">
        <f t="shared" ca="1" si="15"/>
        <v>258592385691.73721</v>
      </c>
      <c r="D111" s="90">
        <f t="shared" ca="1" si="20"/>
        <v>229859898392.65527</v>
      </c>
      <c r="E111" s="90">
        <f t="shared" ca="1" si="20"/>
        <v>201127411093.57336</v>
      </c>
      <c r="F111" s="90">
        <f t="shared" ca="1" si="20"/>
        <v>172394923794.49146</v>
      </c>
      <c r="G111" s="90">
        <f t="shared" ca="1" si="20"/>
        <v>143662436495.40955</v>
      </c>
      <c r="H111" s="90">
        <f t="shared" ca="1" si="20"/>
        <v>114929949196.32764</v>
      </c>
      <c r="I111" s="90">
        <f t="shared" ca="1" si="20"/>
        <v>86197461897.245728</v>
      </c>
      <c r="J111" s="90">
        <f t="shared" ca="1" si="20"/>
        <v>57464974598.163818</v>
      </c>
      <c r="K111" s="90">
        <f t="shared" ca="1" si="20"/>
        <v>28732487299.081909</v>
      </c>
      <c r="L111">
        <f ca="1">IF('NGPS 2020'!$A119="MR",INDIRECT("'NGPS 2020'!"&amp;'Country Selector'!$B$3&amp;ROW($A119))*10^12,0)*'Process Emissions Multipliers'!$B$48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2030'!$A119="MR",INDIRECT("'NGPS 2030'!"&amp;'Country Selector'!$B$3&amp;ROW($A119))*10^12,0)*'Process Emissions Multipliers'!$D$48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Multipliers'!$E$48</f>
        <v>0</v>
      </c>
    </row>
    <row r="112" spans="1:4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2020'!$A120="MR",INDIRECT("'NGPS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2030'!$A120="MR",INDIRECT("'NGPS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2010'!$A121="MR",INDIRECT("'NGPS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2020'!$A121="MR",INDIRECT("'NGPS 2020'!"&amp;'Country Selector'!$B$3&amp;ROW($A121))*10^12,0)*'Process Emissions Multipliers'!$B$48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2030'!$A121="MR",INDIRECT("'NGPS 2030'!"&amp;'Country Selector'!$B$3&amp;ROW($A121))*10^12,0)*'Process Emissions Multipliers'!$D$48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Multipliers'!$E$48</f>
        <v>0</v>
      </c>
    </row>
    <row r="114" spans="1:42">
      <c r="A114" s="74">
        <v>62</v>
      </c>
      <c r="B114">
        <f ca="1">IF('NGPS 2010'!$A122="MR",INDIRECT("'NGPS 2010'!"&amp;'Country Selector'!$B$3&amp;ROW($A122))*10^12,0)</f>
        <v>1160406.6685322323</v>
      </c>
      <c r="C114" s="90">
        <f t="shared" ca="1" si="15"/>
        <v>1044366.0016790091</v>
      </c>
      <c r="D114" s="90">
        <f t="shared" ca="1" si="20"/>
        <v>928325.33482578583</v>
      </c>
      <c r="E114" s="90">
        <f t="shared" ca="1" si="20"/>
        <v>812284.6679725626</v>
      </c>
      <c r="F114" s="90">
        <f t="shared" ca="1" si="20"/>
        <v>696244.00111933937</v>
      </c>
      <c r="G114" s="90">
        <f t="shared" ca="1" si="20"/>
        <v>580203.33426611614</v>
      </c>
      <c r="H114" s="90">
        <f t="shared" ca="1" si="20"/>
        <v>464162.66741289292</v>
      </c>
      <c r="I114" s="90">
        <f t="shared" ca="1" si="20"/>
        <v>348122.00055966969</v>
      </c>
      <c r="J114" s="90">
        <f t="shared" ca="1" si="20"/>
        <v>232081.33370644646</v>
      </c>
      <c r="K114" s="90">
        <f t="shared" ca="1" si="20"/>
        <v>116040.66685322323</v>
      </c>
      <c r="L114">
        <f ca="1">IF('NGPS 2020'!$A122="MR",INDIRECT("'NGPS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2020'!$A123="MR",INDIRECT("'NGPS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2030'!$A123="MR",INDIRECT("'NGPS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2020'!$A124="MR",INDIRECT("'NGPS 2020'!"&amp;'Country Selector'!$B$3&amp;ROW($A124))*10^12,0)*'Process Emissions Multipliers'!$B$48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2030'!$A124="MR",INDIRECT("'NGPS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2020'!$A126="MR",INDIRECT("'NGPS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2020'!$A127="MR",INDIRECT("'NGPS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2030'!$A128="MR",INDIRECT("'NGPS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2010'!$A129="MR",INDIRECT("'NGPS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2020'!$A129="MR",INDIRECT("'NGPS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2030'!$A129="MR",INDIRECT("'NGPS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2020'!$A130="MR",INDIRECT("'NGPS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2020'!$A131="MR",INDIRECT("'NGPS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2030'!$A131="MR",INDIRECT("'NGPS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Selector'!$B$3&amp;ROW($A132))*10^12,0)*'Process Emissions Multipliers'!$B$48</f>
        <v>0</v>
      </c>
      <c r="M124" s="90">
        <f t="shared" ca="1" si="16"/>
        <v>15788531061.489456</v>
      </c>
      <c r="N124" s="90">
        <f t="shared" ca="1" si="21"/>
        <v>31577062122.978912</v>
      </c>
      <c r="O124" s="90">
        <f t="shared" ca="1" si="21"/>
        <v>47365593184.468369</v>
      </c>
      <c r="P124" s="90">
        <f t="shared" ca="1" si="21"/>
        <v>63154124245.957825</v>
      </c>
      <c r="Q124" s="90">
        <f t="shared" ca="1" si="21"/>
        <v>78942655307.447281</v>
      </c>
      <c r="R124" s="90">
        <f t="shared" ca="1" si="21"/>
        <v>94731186368.936737</v>
      </c>
      <c r="S124" s="90">
        <f t="shared" ca="1" si="21"/>
        <v>110519717430.42619</v>
      </c>
      <c r="T124" s="90">
        <f t="shared" ca="1" si="21"/>
        <v>126308248491.91565</v>
      </c>
      <c r="U124" s="90">
        <f t="shared" ca="1" si="21"/>
        <v>142096779553.40509</v>
      </c>
      <c r="V124">
        <f ca="1">IF('NGPS 2030'!$A132="MR",INDIRECT("'NGPS 2030'!"&amp;'Country Selector'!$B$3&amp;ROW($A132))*10^12,0)*'Process Emissions Multipliers'!$D$48</f>
        <v>157885310614.89456</v>
      </c>
      <c r="W124" s="90">
        <f t="shared" ca="1" si="24"/>
        <v>167940572321.16647</v>
      </c>
      <c r="X124" s="90">
        <f t="shared" ca="1" si="24"/>
        <v>177995834027.43839</v>
      </c>
      <c r="Y124" s="90">
        <f t="shared" ca="1" si="24"/>
        <v>188051095733.7103</v>
      </c>
      <c r="Z124" s="90">
        <f t="shared" ca="1" si="24"/>
        <v>198106357439.98224</v>
      </c>
      <c r="AA124" s="90">
        <f t="shared" ca="1" si="24"/>
        <v>208161619146.25415</v>
      </c>
      <c r="AB124" s="90">
        <f t="shared" ca="1" si="24"/>
        <v>218216880852.52606</v>
      </c>
      <c r="AC124" s="90">
        <f t="shared" ca="1" si="24"/>
        <v>228272142558.79797</v>
      </c>
      <c r="AD124" s="90">
        <f t="shared" ca="1" si="24"/>
        <v>238327404265.06989</v>
      </c>
      <c r="AE124" s="90">
        <f t="shared" ca="1" si="24"/>
        <v>248382665971.3418</v>
      </c>
      <c r="AF124" s="90">
        <f t="shared" ca="1" si="24"/>
        <v>258437927677.61371</v>
      </c>
      <c r="AG124" s="90">
        <f t="shared" ca="1" si="24"/>
        <v>268493189383.88562</v>
      </c>
      <c r="AH124" s="90">
        <f t="shared" ca="1" si="24"/>
        <v>278548451090.15759</v>
      </c>
      <c r="AI124" s="90">
        <f t="shared" ca="1" si="24"/>
        <v>288603712796.42944</v>
      </c>
      <c r="AJ124" s="90">
        <f t="shared" ca="1" si="24"/>
        <v>298658974502.70135</v>
      </c>
      <c r="AK124" s="90">
        <f t="shared" ca="1" si="24"/>
        <v>308714236208.97333</v>
      </c>
      <c r="AL124" s="90">
        <f t="shared" ca="1" si="24"/>
        <v>318769497915.24524</v>
      </c>
      <c r="AM124" s="90">
        <f t="shared" ca="1" si="23"/>
        <v>328824759621.51715</v>
      </c>
      <c r="AN124" s="90">
        <f t="shared" ca="1" si="23"/>
        <v>338880021327.78906</v>
      </c>
      <c r="AO124" s="90">
        <f t="shared" ca="1" si="23"/>
        <v>348935283034.06104</v>
      </c>
      <c r="AP124">
        <f ca="1">V124*'Process Emissions Multipliers'!$E$48</f>
        <v>358990544740.33289</v>
      </c>
    </row>
    <row r="125" spans="1:4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11708895033.403502</v>
      </c>
      <c r="D127" s="90">
        <f t="shared" ca="1" si="15"/>
        <v>23417790066.807003</v>
      </c>
      <c r="E127" s="90">
        <f t="shared" ca="1" si="15"/>
        <v>35126685100.210503</v>
      </c>
      <c r="F127" s="90">
        <f t="shared" ca="1" si="15"/>
        <v>46835580133.614006</v>
      </c>
      <c r="G127" s="90">
        <f t="shared" ca="1" si="15"/>
        <v>58544475167.017502</v>
      </c>
      <c r="H127" s="90">
        <f t="shared" ca="1" si="15"/>
        <v>70253370200.421005</v>
      </c>
      <c r="I127" s="90">
        <f t="shared" ca="1" si="15"/>
        <v>81962265233.824509</v>
      </c>
      <c r="J127" s="90">
        <f t="shared" ca="1" si="15"/>
        <v>93671160267.228012</v>
      </c>
      <c r="K127" s="90">
        <f t="shared" ca="1" si="15"/>
        <v>105380055300.63152</v>
      </c>
      <c r="L127">
        <f ca="1">IF('NGPS 2020'!$A135="MR",INDIRECT("'NGPS 2020'!"&amp;'Country Selector'!$B$3&amp;ROW($A135))*10^12,0)*'Process Emissions Multipliers'!$B$48</f>
        <v>117088950334.03502</v>
      </c>
      <c r="M127" s="90">
        <f t="shared" ca="1" si="16"/>
        <v>105380055300.63152</v>
      </c>
      <c r="N127" s="90">
        <f t="shared" ca="1" si="16"/>
        <v>93671160267.228012</v>
      </c>
      <c r="O127" s="90">
        <f t="shared" ca="1" si="16"/>
        <v>81962265233.824509</v>
      </c>
      <c r="P127" s="90">
        <f t="shared" ca="1" si="16"/>
        <v>70253370200.421005</v>
      </c>
      <c r="Q127" s="90">
        <f t="shared" ca="1" si="16"/>
        <v>58544475167.017502</v>
      </c>
      <c r="R127" s="90">
        <f t="shared" ca="1" si="16"/>
        <v>46835580133.614006</v>
      </c>
      <c r="S127" s="90">
        <f t="shared" ca="1" si="16"/>
        <v>35126685100.210503</v>
      </c>
      <c r="T127" s="90">
        <f t="shared" ca="1" si="16"/>
        <v>23417790066.807003</v>
      </c>
      <c r="U127" s="90">
        <f t="shared" ca="1" si="16"/>
        <v>11708895033.403502</v>
      </c>
      <c r="V127">
        <f ca="1">IF('NGPS 2030'!$A135="MR",INDIRECT("'NGPS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Selector'!$B$3&amp;ROW($A137))*10^12,0)*'Process Emissions Multipliers'!$B$48</f>
        <v>0</v>
      </c>
      <c r="M129" s="90">
        <f t="shared" ca="1" si="28"/>
        <v>219041.41615318615</v>
      </c>
      <c r="N129" s="90">
        <f t="shared" ca="1" si="28"/>
        <v>438082.83230637229</v>
      </c>
      <c r="O129" s="90">
        <f t="shared" ca="1" si="28"/>
        <v>657124.24845955835</v>
      </c>
      <c r="P129" s="90">
        <f t="shared" ca="1" si="28"/>
        <v>876165.66461274459</v>
      </c>
      <c r="Q129" s="90">
        <f t="shared" ca="1" si="28"/>
        <v>1095207.0807659307</v>
      </c>
      <c r="R129" s="90">
        <f t="shared" ca="1" si="28"/>
        <v>1314248.4969191167</v>
      </c>
      <c r="S129" s="90">
        <f t="shared" ca="1" si="28"/>
        <v>1533289.9130723029</v>
      </c>
      <c r="T129" s="90">
        <f t="shared" ca="1" si="28"/>
        <v>1752331.3292254892</v>
      </c>
      <c r="U129" s="90">
        <f t="shared" ca="1" si="28"/>
        <v>1971372.7453786754</v>
      </c>
      <c r="V129">
        <f ca="1">IF('NGPS 2030'!$A137="MR",INDIRECT("'NGPS 2030'!"&amp;'Country Selector'!$B$3&amp;ROW($A137))*10^12,0)*'Process Emissions Multipliers'!$D$48</f>
        <v>2190414.1615318614</v>
      </c>
      <c r="W129" s="90">
        <f t="shared" ca="1" si="26"/>
        <v>2329915.3447233089</v>
      </c>
      <c r="X129" s="90">
        <f t="shared" ca="1" si="26"/>
        <v>2469416.5279147569</v>
      </c>
      <c r="Y129" s="90">
        <f t="shared" ca="1" si="26"/>
        <v>2608917.7111062044</v>
      </c>
      <c r="Z129" s="90">
        <f t="shared" ca="1" si="26"/>
        <v>2748418.8942976524</v>
      </c>
      <c r="AA129" s="90">
        <f t="shared" ca="1" si="26"/>
        <v>2887920.0774890999</v>
      </c>
      <c r="AB129" s="90">
        <f t="shared" ca="1" si="26"/>
        <v>3027421.2606805479</v>
      </c>
      <c r="AC129" s="90">
        <f t="shared" ca="1" si="26"/>
        <v>3166922.4438719954</v>
      </c>
      <c r="AD129" s="90">
        <f t="shared" ca="1" si="26"/>
        <v>3306423.627063443</v>
      </c>
      <c r="AE129" s="90">
        <f t="shared" ca="1" si="26"/>
        <v>3445924.8102548914</v>
      </c>
      <c r="AF129" s="90">
        <f t="shared" ca="1" si="26"/>
        <v>3585425.9934463389</v>
      </c>
      <c r="AG129" s="90">
        <f t="shared" ca="1" si="26"/>
        <v>3724927.1766377864</v>
      </c>
      <c r="AH129" s="90">
        <f t="shared" ca="1" si="26"/>
        <v>3864428.359829234</v>
      </c>
      <c r="AI129" s="90">
        <f t="shared" ca="1" si="26"/>
        <v>4003929.5430206819</v>
      </c>
      <c r="AJ129" s="90">
        <f t="shared" ca="1" si="26"/>
        <v>4143430.7262121295</v>
      </c>
      <c r="AK129" s="90">
        <f t="shared" ca="1" si="26"/>
        <v>4282931.9094035774</v>
      </c>
      <c r="AL129" s="90">
        <f t="shared" ca="1" si="26"/>
        <v>4422433.092595025</v>
      </c>
      <c r="AM129" s="90">
        <f t="shared" ca="1" si="25"/>
        <v>4561934.2757864734</v>
      </c>
      <c r="AN129" s="90">
        <f t="shared" ca="1" si="25"/>
        <v>4701435.4589779209</v>
      </c>
      <c r="AO129" s="90">
        <f t="shared" ca="1" si="25"/>
        <v>4840936.6421693685</v>
      </c>
      <c r="AP129">
        <f ca="1">V129*'Process Emissions Multipliers'!$E$48</f>
        <v>4980437.825360816</v>
      </c>
    </row>
    <row r="130" spans="1:42">
      <c r="A130" s="74">
        <v>78</v>
      </c>
      <c r="B130">
        <f ca="1">IF('NGPS 2010'!$A138="MR",INDIRECT("'NGPS 2010'!"&amp;'Country Selector'!$B$3&amp;ROW($A138))*10^12,0)</f>
        <v>12119347.928774005</v>
      </c>
      <c r="C130" s="90">
        <f t="shared" ca="1" si="27"/>
        <v>11807088.134774458</v>
      </c>
      <c r="D130" s="90">
        <f t="shared" ca="1" si="27"/>
        <v>11494828.340774912</v>
      </c>
      <c r="E130" s="90">
        <f t="shared" ca="1" si="27"/>
        <v>11182568.546775365</v>
      </c>
      <c r="F130" s="90">
        <f t="shared" ca="1" si="27"/>
        <v>10870308.752775818</v>
      </c>
      <c r="G130" s="90">
        <f t="shared" ca="1" si="27"/>
        <v>10558048.958776273</v>
      </c>
      <c r="H130" s="90">
        <f t="shared" ca="1" si="27"/>
        <v>10245789.164776726</v>
      </c>
      <c r="I130" s="90">
        <f t="shared" ca="1" si="27"/>
        <v>9933529.3707771786</v>
      </c>
      <c r="J130" s="90">
        <f t="shared" ca="1" si="27"/>
        <v>9621269.5767776314</v>
      </c>
      <c r="K130" s="90">
        <f t="shared" ca="1" si="27"/>
        <v>9309009.7827780843</v>
      </c>
      <c r="L130">
        <f ca="1">IF('NGPS 2020'!$A138="MR",INDIRECT("'NGPS 2020'!"&amp;'Country Selector'!$B$3&amp;ROW($A138))*10^12,0)*'Process Emissions Multipliers'!$B$48</f>
        <v>8996749.988778539</v>
      </c>
      <c r="M130" s="90">
        <f t="shared" ca="1" si="28"/>
        <v>9310216.505459588</v>
      </c>
      <c r="N130" s="90">
        <f t="shared" ca="1" si="28"/>
        <v>9623683.022140637</v>
      </c>
      <c r="O130" s="90">
        <f t="shared" ca="1" si="28"/>
        <v>9937149.5388216898</v>
      </c>
      <c r="P130" s="90">
        <f t="shared" ca="1" si="28"/>
        <v>10250616.055502739</v>
      </c>
      <c r="Q130" s="90">
        <f t="shared" ca="1" si="28"/>
        <v>10564082.572183788</v>
      </c>
      <c r="R130" s="90">
        <f t="shared" ca="1" si="28"/>
        <v>10877549.088864837</v>
      </c>
      <c r="S130" s="90">
        <f t="shared" ca="1" si="28"/>
        <v>11191015.605545886</v>
      </c>
      <c r="T130" s="90">
        <f t="shared" ca="1" si="28"/>
        <v>11504482.122226937</v>
      </c>
      <c r="U130" s="90">
        <f t="shared" ca="1" si="28"/>
        <v>11817948.638907988</v>
      </c>
      <c r="V130">
        <f ca="1">IF('NGPS 2030'!$A138="MR",INDIRECT("'NGPS 2030'!"&amp;'Country Selector'!$B$3&amp;ROW($A138))*10^12,0)*'Process Emissions Multipliers'!$D$48</f>
        <v>12131415.155589037</v>
      </c>
      <c r="W130" s="90">
        <f t="shared" ca="1" si="26"/>
        <v>12904030.123896122</v>
      </c>
      <c r="X130" s="90">
        <f t="shared" ca="1" si="26"/>
        <v>13676645.092203211</v>
      </c>
      <c r="Y130" s="90">
        <f t="shared" ca="1" si="26"/>
        <v>14449260.060510295</v>
      </c>
      <c r="Z130" s="90">
        <f t="shared" ca="1" si="26"/>
        <v>15221875.02881738</v>
      </c>
      <c r="AA130" s="90">
        <f t="shared" ca="1" si="26"/>
        <v>15994489.997124467</v>
      </c>
      <c r="AB130" s="90">
        <f t="shared" ca="1" si="26"/>
        <v>16767104.965431552</v>
      </c>
      <c r="AC130" s="90">
        <f t="shared" ca="1" si="26"/>
        <v>17539719.933738638</v>
      </c>
      <c r="AD130" s="90">
        <f t="shared" ca="1" si="26"/>
        <v>18312334.902045727</v>
      </c>
      <c r="AE130" s="90">
        <f t="shared" ca="1" si="26"/>
        <v>19084949.870352808</v>
      </c>
      <c r="AF130" s="90">
        <f t="shared" ca="1" si="26"/>
        <v>19857564.838659897</v>
      </c>
      <c r="AG130" s="90">
        <f t="shared" ca="1" si="26"/>
        <v>20630179.806966983</v>
      </c>
      <c r="AH130" s="90">
        <f t="shared" ca="1" si="26"/>
        <v>21402794.775274068</v>
      </c>
      <c r="AI130" s="90">
        <f t="shared" ca="1" si="26"/>
        <v>22175409.743581153</v>
      </c>
      <c r="AJ130" s="90">
        <f t="shared" ca="1" si="26"/>
        <v>22948024.711888239</v>
      </c>
      <c r="AK130" s="90">
        <f t="shared" ca="1" si="26"/>
        <v>23720639.680195324</v>
      </c>
      <c r="AL130" s="90">
        <f t="shared" ca="1" si="26"/>
        <v>24493254.648502413</v>
      </c>
      <c r="AM130" s="90">
        <f t="shared" ca="1" si="25"/>
        <v>25265869.616809499</v>
      </c>
      <c r="AN130" s="90">
        <f t="shared" ca="1" si="25"/>
        <v>26038484.58511658</v>
      </c>
      <c r="AO130" s="90">
        <f t="shared" ca="1" si="25"/>
        <v>26811099.553423669</v>
      </c>
      <c r="AP130">
        <f ca="1">V130*'Process Emissions Multipliers'!$E$48</f>
        <v>27583714.521730755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Selector'!$B$3&amp;ROW($A139))*10^12,0)*'Process Emissions Multipliers'!$B$48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2030'!$A139="MR",INDIRECT("'NGPS 2030'!"&amp;'Country Selector'!$B$3&amp;ROW($A139))*10^12,0)*'Process Emissions Multipliers'!$D$48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Multipliers'!$E$48</f>
        <v>0</v>
      </c>
    </row>
    <row r="132" spans="1:42">
      <c r="A132" s="74">
        <v>80</v>
      </c>
      <c r="B132">
        <f ca="1">IF('NGPS 2010'!$A140="MR",INDIRECT("'NGPS 2010'!"&amp;'Country Selector'!$B$3&amp;ROW($A140))*10^12,0)</f>
        <v>157728260687.93576</v>
      </c>
      <c r="C132" s="90">
        <f t="shared" ca="1" si="27"/>
        <v>141955597061.92679</v>
      </c>
      <c r="D132" s="90">
        <f t="shared" ca="1" si="27"/>
        <v>126182933435.91783</v>
      </c>
      <c r="E132" s="90">
        <f t="shared" ca="1" si="27"/>
        <v>110410269809.90887</v>
      </c>
      <c r="F132" s="90">
        <f t="shared" ca="1" si="27"/>
        <v>94637606183.899902</v>
      </c>
      <c r="G132" s="90">
        <f t="shared" ca="1" si="27"/>
        <v>78864942557.890961</v>
      </c>
      <c r="H132" s="90">
        <f t="shared" ca="1" si="27"/>
        <v>63092278931.881996</v>
      </c>
      <c r="I132" s="90">
        <f t="shared" ca="1" si="27"/>
        <v>47319615305.873032</v>
      </c>
      <c r="J132" s="90">
        <f t="shared" ca="1" si="27"/>
        <v>31546951679.864075</v>
      </c>
      <c r="K132" s="90">
        <f t="shared" ca="1" si="27"/>
        <v>15774288053.855114</v>
      </c>
      <c r="L132">
        <f ca="1">IF('NGPS 2020'!$A140="MR",INDIRECT("'NGPS 2020'!"&amp;'Country Selector'!$B$3&amp;ROW($A140))*10^12,0)*'Process Emissions Multipliers'!$B$48</f>
        <v>1624427.8461537124</v>
      </c>
      <c r="M132" s="90">
        <f t="shared" ca="1" si="28"/>
        <v>1461985.061538341</v>
      </c>
      <c r="N132" s="90">
        <f t="shared" ca="1" si="28"/>
        <v>1299542.2769229698</v>
      </c>
      <c r="O132" s="90">
        <f t="shared" ca="1" si="28"/>
        <v>1137099.4923075987</v>
      </c>
      <c r="P132" s="90">
        <f t="shared" ca="1" si="28"/>
        <v>974656.70769222756</v>
      </c>
      <c r="Q132" s="90">
        <f t="shared" ca="1" si="28"/>
        <v>812213.92307685618</v>
      </c>
      <c r="R132" s="90">
        <f t="shared" ca="1" si="28"/>
        <v>649771.13846148492</v>
      </c>
      <c r="S132" s="90">
        <f t="shared" ca="1" si="28"/>
        <v>487328.35384611378</v>
      </c>
      <c r="T132" s="90">
        <f t="shared" ca="1" si="28"/>
        <v>324885.56923074246</v>
      </c>
      <c r="U132" s="90">
        <f t="shared" ca="1" si="28"/>
        <v>162442.78461537123</v>
      </c>
      <c r="V132">
        <f ca="1">IF('NGPS 2030'!$A140="MR",INDIRECT("'NGPS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2020'!$A141="MR",INDIRECT("'NGPS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2030'!$A141="MR",INDIRECT("'NGPS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2020'!$A142="MR",INDIRECT("'NGPS 2020'!"&amp;'Country Selector'!$B$3&amp;ROW($A142))*10^12,0)*'Process Emissions Multipliers'!$B$48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2030'!$A142="MR",INDIRECT("'NGPS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2020'!$A143="MR",INDIRECT("'NGPS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2030'!$A143="MR",INDIRECT("'NGPS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2020'!$A144="MR",INDIRECT("'NGPS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2030'!$A144="MR",INDIRECT("'NGPS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2010'!$A145="MR",INDIRECT("'NGPS 2010'!"&amp;'Country Selector'!$B$3&amp;ROW($A145))*10^12,0)</f>
        <v>2188235.3369306885</v>
      </c>
      <c r="C137" s="90">
        <f t="shared" ca="1" si="27"/>
        <v>1969411.8032376196</v>
      </c>
      <c r="D137" s="90">
        <f t="shared" ca="1" si="27"/>
        <v>1750588.2695445507</v>
      </c>
      <c r="E137" s="90">
        <f t="shared" ca="1" si="27"/>
        <v>1531764.735851482</v>
      </c>
      <c r="F137" s="90">
        <f t="shared" ca="1" si="27"/>
        <v>1312941.2021584131</v>
      </c>
      <c r="G137" s="90">
        <f t="shared" ca="1" si="27"/>
        <v>1094117.6684653442</v>
      </c>
      <c r="H137" s="90">
        <f t="shared" ca="1" si="27"/>
        <v>875294.13477227534</v>
      </c>
      <c r="I137" s="90">
        <f t="shared" ca="1" si="27"/>
        <v>656470.60107920656</v>
      </c>
      <c r="J137" s="90">
        <f t="shared" ca="1" si="27"/>
        <v>437647.06738613767</v>
      </c>
      <c r="K137" s="90">
        <f t="shared" ca="1" si="27"/>
        <v>218823.53369306884</v>
      </c>
      <c r="L137">
        <f ca="1">IF('NGPS 2020'!$A145="MR",INDIRECT("'NGPS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2030'!$A145="MR",INDIRECT("'NGPS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2010'!$A146="MR",INDIRECT("'NGPS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2020'!$A146="MR",INDIRECT("'NGPS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2030'!$A146="MR",INDIRECT("'NGPS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2020'!$A147="MR",INDIRECT("'NGPS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2030'!$A147="MR",INDIRECT("'NGPS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2020'!$A149="MR",INDIRECT("'NGPS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2020'!$A151="MR",INDIRECT("'NGPS 2020'!"&amp;'Country Selector'!$B$3&amp;ROW($A151))*10^12,0)*'Process Emissions Multipliers'!$B$48</f>
        <v>0</v>
      </c>
      <c r="M143" s="90">
        <f t="shared" ca="1" si="28"/>
        <v>109520.70807659307</v>
      </c>
      <c r="N143" s="90">
        <f t="shared" ca="1" si="28"/>
        <v>219041.41615318615</v>
      </c>
      <c r="O143" s="90">
        <f t="shared" ca="1" si="28"/>
        <v>328562.12422977918</v>
      </c>
      <c r="P143" s="90">
        <f t="shared" ca="1" si="28"/>
        <v>438082.83230637229</v>
      </c>
      <c r="Q143" s="90">
        <f t="shared" ca="1" si="28"/>
        <v>547603.54038296535</v>
      </c>
      <c r="R143" s="90">
        <f t="shared" ca="1" si="28"/>
        <v>657124.24845955835</v>
      </c>
      <c r="S143" s="90">
        <f t="shared" ca="1" si="28"/>
        <v>766644.95653615147</v>
      </c>
      <c r="T143" s="90">
        <f t="shared" ca="1" si="28"/>
        <v>876165.66461274459</v>
      </c>
      <c r="U143" s="90">
        <f t="shared" ca="1" si="28"/>
        <v>985686.3726893377</v>
      </c>
      <c r="V143">
        <f ca="1">IF('NGPS 2030'!$A151="MR",INDIRECT("'NGPS 2030'!"&amp;'Country Selector'!$B$3&amp;ROW($A151))*10^12,0)*'Process Emissions Multipliers'!$D$48</f>
        <v>1095207.0807659307</v>
      </c>
      <c r="W143" s="90">
        <f t="shared" ref="W143:AL158" ca="1" si="30">$V143*($AP$1-W$1)/($AP$1-$V$1)+$AP143*(W$1-$V$1)/($AP$1-$V$1)</f>
        <v>1164957.6723616545</v>
      </c>
      <c r="X143" s="90">
        <f t="shared" ca="1" si="30"/>
        <v>1234708.2639573785</v>
      </c>
      <c r="Y143" s="90">
        <f t="shared" ca="1" si="30"/>
        <v>1304458.8555531022</v>
      </c>
      <c r="Z143" s="90">
        <f t="shared" ca="1" si="30"/>
        <v>1374209.4471488262</v>
      </c>
      <c r="AA143" s="90">
        <f t="shared" ca="1" si="30"/>
        <v>1443960.03874455</v>
      </c>
      <c r="AB143" s="90">
        <f t="shared" ca="1" si="30"/>
        <v>1513710.630340274</v>
      </c>
      <c r="AC143" s="90">
        <f t="shared" ca="1" si="30"/>
        <v>1583461.2219359977</v>
      </c>
      <c r="AD143" s="90">
        <f t="shared" ca="1" si="30"/>
        <v>1653211.8135317215</v>
      </c>
      <c r="AE143" s="90">
        <f t="shared" ca="1" si="30"/>
        <v>1722962.4051274457</v>
      </c>
      <c r="AF143" s="90">
        <f t="shared" ca="1" si="30"/>
        <v>1792712.9967231695</v>
      </c>
      <c r="AG143" s="90">
        <f t="shared" ca="1" si="30"/>
        <v>1862463.5883188932</v>
      </c>
      <c r="AH143" s="90">
        <f t="shared" ca="1" si="30"/>
        <v>1932214.179914617</v>
      </c>
      <c r="AI143" s="90">
        <f t="shared" ca="1" si="30"/>
        <v>2001964.771510341</v>
      </c>
      <c r="AJ143" s="90">
        <f t="shared" ca="1" si="30"/>
        <v>2071715.3631060647</v>
      </c>
      <c r="AK143" s="90">
        <f t="shared" ca="1" si="30"/>
        <v>2141465.9547017887</v>
      </c>
      <c r="AL143" s="90">
        <f t="shared" ca="1" si="30"/>
        <v>2211216.5462975125</v>
      </c>
      <c r="AM143" s="90">
        <f t="shared" ca="1" si="29"/>
        <v>2280967.1378932367</v>
      </c>
      <c r="AN143" s="90">
        <f t="shared" ca="1" si="29"/>
        <v>2350717.7294889605</v>
      </c>
      <c r="AO143" s="90">
        <f t="shared" ca="1" si="29"/>
        <v>2420468.3210846842</v>
      </c>
      <c r="AP143">
        <f ca="1">V143*'Process Emissions Multipliers'!$E$48</f>
        <v>2490218.912680408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Selector'!$B$3&amp;ROW($A152))*10^12,0)*'Process Emissions Multipliers'!$B$48</f>
        <v>0</v>
      </c>
      <c r="M144" s="90">
        <f t="shared" ca="1" si="28"/>
        <v>10525687374.326559</v>
      </c>
      <c r="N144" s="90">
        <f t="shared" ca="1" si="28"/>
        <v>21051374748.653118</v>
      </c>
      <c r="O144" s="90">
        <f t="shared" ca="1" si="28"/>
        <v>31577062122.979675</v>
      </c>
      <c r="P144" s="90">
        <f t="shared" ca="1" si="28"/>
        <v>42102749497.306236</v>
      </c>
      <c r="Q144" s="90">
        <f t="shared" ca="1" si="28"/>
        <v>52628436871.632797</v>
      </c>
      <c r="R144" s="90">
        <f t="shared" ca="1" si="28"/>
        <v>63154124245.959351</v>
      </c>
      <c r="S144" s="90">
        <f t="shared" ca="1" si="28"/>
        <v>73679811620.285919</v>
      </c>
      <c r="T144" s="90">
        <f t="shared" ca="1" si="28"/>
        <v>84205498994.612473</v>
      </c>
      <c r="U144" s="90">
        <f t="shared" ca="1" si="28"/>
        <v>94731186368.939041</v>
      </c>
      <c r="V144">
        <f ca="1">IF('NGPS 2030'!$A152="MR",INDIRECT("'NGPS 2030'!"&amp;'Country Selector'!$B$3&amp;ROW($A152))*10^12,0)*'Process Emissions Multipliers'!$D$48</f>
        <v>105256873743.26559</v>
      </c>
      <c r="W144" s="90">
        <f t="shared" ca="1" si="30"/>
        <v>111960381547.44705</v>
      </c>
      <c r="X144" s="90">
        <f t="shared" ca="1" si="30"/>
        <v>118663889351.62848</v>
      </c>
      <c r="Y144" s="90">
        <f t="shared" ca="1" si="30"/>
        <v>125367397155.80991</v>
      </c>
      <c r="Z144" s="90">
        <f t="shared" ca="1" si="30"/>
        <v>132070904959.99135</v>
      </c>
      <c r="AA144" s="90">
        <f t="shared" ca="1" si="30"/>
        <v>138774412764.17279</v>
      </c>
      <c r="AB144" s="90">
        <f t="shared" ca="1" si="30"/>
        <v>145477920568.35425</v>
      </c>
      <c r="AC144" s="90">
        <f t="shared" ca="1" si="30"/>
        <v>152181428372.53568</v>
      </c>
      <c r="AD144" s="90">
        <f t="shared" ca="1" si="30"/>
        <v>158884936176.7171</v>
      </c>
      <c r="AE144" s="90">
        <f t="shared" ca="1" si="30"/>
        <v>165588443980.89856</v>
      </c>
      <c r="AF144" s="90">
        <f t="shared" ca="1" si="30"/>
        <v>172291951785.07999</v>
      </c>
      <c r="AG144" s="90">
        <f t="shared" ca="1" si="30"/>
        <v>178995459589.26144</v>
      </c>
      <c r="AH144" s="90">
        <f t="shared" ca="1" si="30"/>
        <v>185698967393.44287</v>
      </c>
      <c r="AI144" s="90">
        <f t="shared" ca="1" si="30"/>
        <v>192402475197.62433</v>
      </c>
      <c r="AJ144" s="90">
        <f t="shared" ca="1" si="30"/>
        <v>199105983001.80576</v>
      </c>
      <c r="AK144" s="90">
        <f t="shared" ca="1" si="30"/>
        <v>205809490805.98718</v>
      </c>
      <c r="AL144" s="90">
        <f t="shared" ca="1" si="30"/>
        <v>212512998610.16861</v>
      </c>
      <c r="AM144" s="90">
        <f t="shared" ca="1" si="29"/>
        <v>219216506414.35007</v>
      </c>
      <c r="AN144" s="90">
        <f t="shared" ca="1" si="29"/>
        <v>225920014218.53149</v>
      </c>
      <c r="AO144" s="90">
        <f t="shared" ca="1" si="29"/>
        <v>232623522022.71292</v>
      </c>
      <c r="AP144">
        <f ca="1">V144*'Process Emissions Multipliers'!$E$48</f>
        <v>239327029826.89438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Selector'!$B$3&amp;ROW($A153))*10^12,0)*'Process Emissions Multipliers'!$B$48</f>
        <v>0</v>
      </c>
      <c r="M145" s="90">
        <f t="shared" ca="1" si="28"/>
        <v>187058.06203555554</v>
      </c>
      <c r="N145" s="90">
        <f t="shared" ca="1" si="28"/>
        <v>374116.12407111109</v>
      </c>
      <c r="O145" s="90">
        <f t="shared" ca="1" si="28"/>
        <v>561174.18610666669</v>
      </c>
      <c r="P145" s="90">
        <f t="shared" ca="1" si="28"/>
        <v>748232.24814222218</v>
      </c>
      <c r="Q145" s="90">
        <f t="shared" ca="1" si="28"/>
        <v>935290.31017777766</v>
      </c>
      <c r="R145" s="90">
        <f t="shared" ca="1" si="28"/>
        <v>1122348.3722133334</v>
      </c>
      <c r="S145" s="90">
        <f t="shared" ca="1" si="28"/>
        <v>1309406.4342488889</v>
      </c>
      <c r="T145" s="90">
        <f t="shared" ca="1" si="28"/>
        <v>1496464.4962844444</v>
      </c>
      <c r="U145" s="90">
        <f t="shared" ca="1" si="28"/>
        <v>1683522.5583200001</v>
      </c>
      <c r="V145">
        <f ca="1">IF('NGPS 2030'!$A153="MR",INDIRECT("'NGPS 2030'!"&amp;'Country Selector'!$B$3&amp;ROW($A153))*10^12,0)*'Process Emissions Multipliers'!$D$48</f>
        <v>1870580.6203555556</v>
      </c>
      <c r="W145" s="90">
        <f t="shared" ca="1" si="30"/>
        <v>1989712.5244389819</v>
      </c>
      <c r="X145" s="90">
        <f t="shared" ca="1" si="30"/>
        <v>2108844.428522408</v>
      </c>
      <c r="Y145" s="90">
        <f t="shared" ca="1" si="30"/>
        <v>2227976.3326058341</v>
      </c>
      <c r="Z145" s="90">
        <f t="shared" ca="1" si="30"/>
        <v>2347108.2366892602</v>
      </c>
      <c r="AA145" s="90">
        <f t="shared" ca="1" si="30"/>
        <v>2466240.1407726873</v>
      </c>
      <c r="AB145" s="90">
        <f t="shared" ca="1" si="30"/>
        <v>2585372.0448561134</v>
      </c>
      <c r="AC145" s="90">
        <f t="shared" ca="1" si="30"/>
        <v>2704503.9489395395</v>
      </c>
      <c r="AD145" s="90">
        <f t="shared" ca="1" si="30"/>
        <v>2823635.8530229656</v>
      </c>
      <c r="AE145" s="90">
        <f t="shared" ca="1" si="30"/>
        <v>2942767.7571063917</v>
      </c>
      <c r="AF145" s="90">
        <f t="shared" ca="1" si="30"/>
        <v>3061899.6611898178</v>
      </c>
      <c r="AG145" s="90">
        <f t="shared" ca="1" si="30"/>
        <v>3181031.5652732444</v>
      </c>
      <c r="AH145" s="90">
        <f t="shared" ca="1" si="30"/>
        <v>3300163.469356671</v>
      </c>
      <c r="AI145" s="90">
        <f t="shared" ca="1" si="30"/>
        <v>3419295.3734400971</v>
      </c>
      <c r="AJ145" s="90">
        <f t="shared" ca="1" si="30"/>
        <v>3538427.2775235232</v>
      </c>
      <c r="AK145" s="90">
        <f t="shared" ca="1" si="30"/>
        <v>3657559.1816069498</v>
      </c>
      <c r="AL145" s="90">
        <f t="shared" ca="1" si="30"/>
        <v>3776691.0856903754</v>
      </c>
      <c r="AM145" s="90">
        <f t="shared" ca="1" si="29"/>
        <v>3895822.9897738025</v>
      </c>
      <c r="AN145" s="90">
        <f t="shared" ca="1" si="29"/>
        <v>4014954.8938572281</v>
      </c>
      <c r="AO145" s="90">
        <f t="shared" ca="1" si="29"/>
        <v>4134086.7979406551</v>
      </c>
      <c r="AP145">
        <f ca="1">V145*'Process Emissions Multipliers'!$E$48</f>
        <v>4253218.7020240808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81221.392307685615</v>
      </c>
      <c r="D146" s="90">
        <f t="shared" ca="1" si="27"/>
        <v>162442.78461537123</v>
      </c>
      <c r="E146" s="90">
        <f t="shared" ca="1" si="27"/>
        <v>243664.17692305689</v>
      </c>
      <c r="F146" s="90">
        <f t="shared" ca="1" si="27"/>
        <v>324885.56923074246</v>
      </c>
      <c r="G146" s="90">
        <f t="shared" ca="1" si="27"/>
        <v>406106.96153842809</v>
      </c>
      <c r="H146" s="90">
        <f t="shared" ca="1" si="27"/>
        <v>487328.35384611378</v>
      </c>
      <c r="I146" s="90">
        <f t="shared" ca="1" si="27"/>
        <v>568549.74615379935</v>
      </c>
      <c r="J146" s="90">
        <f t="shared" ca="1" si="27"/>
        <v>649771.13846148492</v>
      </c>
      <c r="K146" s="90">
        <f t="shared" ca="1" si="27"/>
        <v>730992.53076917049</v>
      </c>
      <c r="L146">
        <f ca="1">IF('NGPS 2020'!$A154="MR",INDIRECT("'NGPS 2020'!"&amp;'Country Selector'!$B$3&amp;ROW($A154))*10^12,0)*'Process Emissions Multipliers'!$B$48</f>
        <v>812213.92307685618</v>
      </c>
      <c r="M146" s="90">
        <f t="shared" ca="1" si="28"/>
        <v>730992.53076917049</v>
      </c>
      <c r="N146" s="90">
        <f t="shared" ca="1" si="28"/>
        <v>649771.13846148492</v>
      </c>
      <c r="O146" s="90">
        <f t="shared" ca="1" si="28"/>
        <v>568549.74615379935</v>
      </c>
      <c r="P146" s="90">
        <f t="shared" ca="1" si="28"/>
        <v>487328.35384611378</v>
      </c>
      <c r="Q146" s="90">
        <f t="shared" ca="1" si="28"/>
        <v>406106.96153842809</v>
      </c>
      <c r="R146" s="90">
        <f t="shared" ca="1" si="28"/>
        <v>324885.56923074246</v>
      </c>
      <c r="S146" s="90">
        <f t="shared" ca="1" si="28"/>
        <v>243664.17692305689</v>
      </c>
      <c r="T146" s="90">
        <f t="shared" ca="1" si="28"/>
        <v>162442.78461537123</v>
      </c>
      <c r="U146" s="90">
        <f t="shared" ca="1" si="28"/>
        <v>81221.392307685615</v>
      </c>
      <c r="V146">
        <f ca="1">IF('NGPS 2030'!$A154="MR",INDIRECT("'NGPS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7805930022.2688856</v>
      </c>
      <c r="D147" s="90">
        <f t="shared" ca="1" si="27"/>
        <v>15611860044.537771</v>
      </c>
      <c r="E147" s="90">
        <f t="shared" ca="1" si="27"/>
        <v>23417790066.80666</v>
      </c>
      <c r="F147" s="90">
        <f t="shared" ca="1" si="27"/>
        <v>31223720089.075542</v>
      </c>
      <c r="G147" s="90">
        <f t="shared" ca="1" si="27"/>
        <v>39029650111.344429</v>
      </c>
      <c r="H147" s="90">
        <f t="shared" ca="1" si="27"/>
        <v>46835580133.613319</v>
      </c>
      <c r="I147" s="90">
        <f t="shared" ca="1" si="27"/>
        <v>54641510155.882202</v>
      </c>
      <c r="J147" s="90">
        <f t="shared" ca="1" si="27"/>
        <v>62447440178.151085</v>
      </c>
      <c r="K147" s="90">
        <f t="shared" ca="1" si="27"/>
        <v>70253370200.419968</v>
      </c>
      <c r="L147">
        <f ca="1">IF('NGPS 2020'!$A155="MR",INDIRECT("'NGPS 2020'!"&amp;'Country Selector'!$B$3&amp;ROW($A155))*10^12,0)*'Process Emissions Multipliers'!$B$48</f>
        <v>78059300222.688858</v>
      </c>
      <c r="M147" s="90">
        <f t="shared" ca="1" si="28"/>
        <v>70253370200.419968</v>
      </c>
      <c r="N147" s="90">
        <f t="shared" ca="1" si="28"/>
        <v>62447440178.151085</v>
      </c>
      <c r="O147" s="90">
        <f t="shared" ca="1" si="28"/>
        <v>54641510155.882202</v>
      </c>
      <c r="P147" s="90">
        <f t="shared" ca="1" si="28"/>
        <v>46835580133.613319</v>
      </c>
      <c r="Q147" s="90">
        <f t="shared" ca="1" si="28"/>
        <v>39029650111.344429</v>
      </c>
      <c r="R147" s="90">
        <f t="shared" ca="1" si="28"/>
        <v>31223720089.075542</v>
      </c>
      <c r="S147" s="90">
        <f t="shared" ca="1" si="28"/>
        <v>23417790066.80666</v>
      </c>
      <c r="T147" s="90">
        <f t="shared" ca="1" si="28"/>
        <v>15611860044.537771</v>
      </c>
      <c r="U147" s="90">
        <f t="shared" ca="1" si="28"/>
        <v>7805930022.2688856</v>
      </c>
      <c r="V147">
        <f ca="1">IF('NGPS 2030'!$A155="MR",INDIRECT("'NGPS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138723.6852743726</v>
      </c>
      <c r="D148" s="90">
        <f t="shared" ca="1" si="27"/>
        <v>277447.37054874521</v>
      </c>
      <c r="E148" s="90">
        <f t="shared" ca="1" si="27"/>
        <v>416171.05582311779</v>
      </c>
      <c r="F148" s="90">
        <f t="shared" ca="1" si="27"/>
        <v>554894.74109749042</v>
      </c>
      <c r="G148" s="90">
        <f t="shared" ca="1" si="27"/>
        <v>693618.426371863</v>
      </c>
      <c r="H148" s="90">
        <f t="shared" ca="1" si="27"/>
        <v>832342.11164623557</v>
      </c>
      <c r="I148" s="90">
        <f t="shared" ca="1" si="27"/>
        <v>971065.79692060815</v>
      </c>
      <c r="J148" s="90">
        <f t="shared" ca="1" si="27"/>
        <v>1109789.4821949808</v>
      </c>
      <c r="K148" s="90">
        <f t="shared" ca="1" si="27"/>
        <v>1248513.1674693534</v>
      </c>
      <c r="L148">
        <f ca="1">IF('NGPS 2020'!$A156="MR",INDIRECT("'NGPS 2020'!"&amp;'Country Selector'!$B$3&amp;ROW($A156))*10^12,0)*'Process Emissions Multipliers'!$B$48</f>
        <v>1387236.852743726</v>
      </c>
      <c r="M148" s="90">
        <f t="shared" ca="1" si="28"/>
        <v>1248513.1674693534</v>
      </c>
      <c r="N148" s="90">
        <f t="shared" ca="1" si="28"/>
        <v>1109789.4821949808</v>
      </c>
      <c r="O148" s="90">
        <f t="shared" ca="1" si="28"/>
        <v>971065.79692060815</v>
      </c>
      <c r="P148" s="90">
        <f t="shared" ca="1" si="28"/>
        <v>832342.11164623557</v>
      </c>
      <c r="Q148" s="90">
        <f t="shared" ca="1" si="28"/>
        <v>693618.426371863</v>
      </c>
      <c r="R148" s="90">
        <f t="shared" ca="1" si="28"/>
        <v>554894.74109749042</v>
      </c>
      <c r="S148" s="90">
        <f t="shared" ca="1" si="28"/>
        <v>416171.05582311779</v>
      </c>
      <c r="T148" s="90">
        <f t="shared" ca="1" si="28"/>
        <v>277447.37054874521</v>
      </c>
      <c r="U148" s="90">
        <f t="shared" ca="1" si="28"/>
        <v>138723.6852743726</v>
      </c>
      <c r="V148">
        <f ca="1">IF('NGPS 2030'!$A156="MR",INDIRECT("'NGPS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2020'!$A157="MR",INDIRECT("'NGPS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2030'!$A157="MR",INDIRECT("'NGPS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2030'!$A158="MR",INDIRECT("'NGPS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2010'!$A159="MR",INDIRECT("'NGPS 2010'!"&amp;'Country Selector'!$B$3&amp;ROW($A159))*10^12,0)</f>
        <v>1094117.6693535226</v>
      </c>
      <c r="C151" s="90">
        <f t="shared" ca="1" si="27"/>
        <v>984705.90241817036</v>
      </c>
      <c r="D151" s="90">
        <f t="shared" ca="1" si="27"/>
        <v>875294.13548281812</v>
      </c>
      <c r="E151" s="90">
        <f t="shared" ca="1" si="27"/>
        <v>765882.36854746589</v>
      </c>
      <c r="F151" s="90">
        <f t="shared" ca="1" si="27"/>
        <v>656470.60161211365</v>
      </c>
      <c r="G151" s="90">
        <f t="shared" ca="1" si="27"/>
        <v>547058.8346767613</v>
      </c>
      <c r="H151" s="90">
        <f t="shared" ca="1" si="27"/>
        <v>437647.06774140906</v>
      </c>
      <c r="I151" s="90">
        <f t="shared" ca="1" si="27"/>
        <v>328235.30080605682</v>
      </c>
      <c r="J151" s="90">
        <f t="shared" ca="1" si="27"/>
        <v>218823.53387070453</v>
      </c>
      <c r="K151" s="90">
        <f t="shared" ca="1" si="27"/>
        <v>109411.76693535227</v>
      </c>
      <c r="L151">
        <f ca="1">IF('NGPS 2020'!$A159="MR",INDIRECT("'NGPS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105152173791.95718</v>
      </c>
      <c r="C152" s="90">
        <f t="shared" ca="1" si="27"/>
        <v>94636956412.761459</v>
      </c>
      <c r="D152" s="90">
        <f t="shared" ca="1" si="27"/>
        <v>84121739033.56575</v>
      </c>
      <c r="E152" s="90">
        <f t="shared" ca="1" si="27"/>
        <v>73606521654.370026</v>
      </c>
      <c r="F152" s="90">
        <f t="shared" ca="1" si="27"/>
        <v>63091304275.174316</v>
      </c>
      <c r="G152" s="90">
        <f t="shared" ca="1" si="27"/>
        <v>52576086895.978592</v>
      </c>
      <c r="H152" s="90">
        <f t="shared" ca="1" si="27"/>
        <v>42060869516.782875</v>
      </c>
      <c r="I152" s="90">
        <f t="shared" ca="1" si="27"/>
        <v>31545652137.587158</v>
      </c>
      <c r="J152" s="90">
        <f t="shared" ca="1" si="27"/>
        <v>21030434758.391438</v>
      </c>
      <c r="K152" s="90">
        <f t="shared" ca="1" si="27"/>
        <v>10515217379.195719</v>
      </c>
      <c r="L152">
        <f ca="1">IF('NGPS 2020'!$A160="MR",INDIRECT("'NGPS 2020'!"&amp;'Country Selector'!$B$3&amp;ROW($A160))*10^12,0)*'Process Emissions Multipliers'!$B$48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2030'!$A160="MR",INDIRECT("'NGPS 2030'!"&amp;'Country Selector'!$B$3&amp;ROW($A160))*10^12,0)*'Process Emissions Multipliers'!$D$48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Multipliers'!$E$48</f>
        <v>0</v>
      </c>
    </row>
    <row r="153" spans="1:42">
      <c r="A153" s="74">
        <v>150</v>
      </c>
      <c r="B153">
        <f ca="1">IF('NGPS 2010'!$A161="MR",INDIRECT("'NGPS 2010'!"&amp;'Country Selector'!$B$3&amp;ROW($A161))*10^12,0)</f>
        <v>17611000096.183105</v>
      </c>
      <c r="C153" s="90">
        <f t="shared" ca="1" si="27"/>
        <v>17157106987.944563</v>
      </c>
      <c r="D153" s="90">
        <f t="shared" ca="1" si="27"/>
        <v>16703213879.70602</v>
      </c>
      <c r="E153" s="90">
        <f t="shared" ca="1" si="27"/>
        <v>16249320771.467482</v>
      </c>
      <c r="F153" s="90">
        <f t="shared" ca="1" si="27"/>
        <v>15795427663.228939</v>
      </c>
      <c r="G153" s="90">
        <f t="shared" ca="1" si="27"/>
        <v>15341534554.990396</v>
      </c>
      <c r="H153" s="90">
        <f t="shared" ca="1" si="27"/>
        <v>14887641446.751854</v>
      </c>
      <c r="I153" s="90">
        <f t="shared" ca="1" si="27"/>
        <v>14433748338.513313</v>
      </c>
      <c r="J153" s="90">
        <f t="shared" ca="1" si="27"/>
        <v>13979855230.274773</v>
      </c>
      <c r="K153" s="90">
        <f t="shared" ca="1" si="27"/>
        <v>13525962122.03623</v>
      </c>
      <c r="L153">
        <f ca="1">IF('NGPS 2020'!$A161="MR",INDIRECT("'NGPS 2020'!"&amp;'Country Selector'!$B$3&amp;ROW($A161))*10^12,0)*'Process Emissions Multipliers'!$B$48</f>
        <v>13072069013.797688</v>
      </c>
      <c r="M153" s="90">
        <f t="shared" ca="1" si="28"/>
        <v>13527528590.112524</v>
      </c>
      <c r="N153" s="90">
        <f t="shared" ca="1" si="28"/>
        <v>13982988166.427361</v>
      </c>
      <c r="O153" s="90">
        <f t="shared" ca="1" si="28"/>
        <v>14438447742.742195</v>
      </c>
      <c r="P153" s="90">
        <f t="shared" ca="1" si="28"/>
        <v>14893907319.05703</v>
      </c>
      <c r="Q153" s="90">
        <f t="shared" ca="1" si="28"/>
        <v>15349366895.371866</v>
      </c>
      <c r="R153" s="90">
        <f t="shared" ca="1" si="28"/>
        <v>15804826471.686703</v>
      </c>
      <c r="S153" s="90">
        <f t="shared" ca="1" si="28"/>
        <v>16260286048.001539</v>
      </c>
      <c r="T153" s="90">
        <f t="shared" ca="1" si="28"/>
        <v>16715745624.316372</v>
      </c>
      <c r="U153" s="90">
        <f t="shared" ca="1" si="28"/>
        <v>17171205200.631208</v>
      </c>
      <c r="V153">
        <f ca="1">IF('NGPS 2030'!$A161="MR",INDIRECT("'NGPS 2030'!"&amp;'Country Selector'!$B$3&amp;ROW($A161))*10^12,0)*'Process Emissions Multipliers'!$D$48</f>
        <v>17626664776.946045</v>
      </c>
      <c r="W153" s="90">
        <f t="shared" ca="1" si="30"/>
        <v>18749256401.52874</v>
      </c>
      <c r="X153" s="90">
        <f t="shared" ca="1" si="30"/>
        <v>19871848026.111431</v>
      </c>
      <c r="Y153" s="90">
        <f t="shared" ca="1" si="30"/>
        <v>20994439650.694122</v>
      </c>
      <c r="Z153" s="90">
        <f t="shared" ca="1" si="30"/>
        <v>22117031275.276817</v>
      </c>
      <c r="AA153" s="90">
        <f t="shared" ca="1" si="30"/>
        <v>23239622899.859509</v>
      </c>
      <c r="AB153" s="90">
        <f t="shared" ca="1" si="30"/>
        <v>24362214524.4422</v>
      </c>
      <c r="AC153" s="90">
        <f t="shared" ca="1" si="30"/>
        <v>25484806149.024895</v>
      </c>
      <c r="AD153" s="90">
        <f t="shared" ca="1" si="30"/>
        <v>26607397773.60759</v>
      </c>
      <c r="AE153" s="90">
        <f t="shared" ca="1" si="30"/>
        <v>27729989398.190281</v>
      </c>
      <c r="AF153" s="90">
        <f t="shared" ca="1" si="30"/>
        <v>28852581022.772972</v>
      </c>
      <c r="AG153" s="90">
        <f t="shared" ca="1" si="30"/>
        <v>29975172647.355663</v>
      </c>
      <c r="AH153" s="90">
        <f t="shared" ca="1" si="30"/>
        <v>31097764271.938354</v>
      </c>
      <c r="AI153" s="90">
        <f t="shared" ca="1" si="30"/>
        <v>32220355896.521049</v>
      </c>
      <c r="AJ153" s="90">
        <f t="shared" ca="1" si="30"/>
        <v>33342947521.103741</v>
      </c>
      <c r="AK153" s="90">
        <f t="shared" ca="1" si="30"/>
        <v>34465539145.68644</v>
      </c>
      <c r="AL153" s="90">
        <f t="shared" ca="1" si="30"/>
        <v>35588130770.269127</v>
      </c>
      <c r="AM153" s="90">
        <f t="shared" ca="1" si="29"/>
        <v>36710722394.851822</v>
      </c>
      <c r="AN153" s="90">
        <f t="shared" ca="1" si="29"/>
        <v>37833314019.434517</v>
      </c>
      <c r="AO153" s="90">
        <f t="shared" ca="1" si="29"/>
        <v>38955905644.017212</v>
      </c>
      <c r="AP153">
        <f ca="1">V153*'Process Emissions Multipliers'!$E$48</f>
        <v>40078497268.599899</v>
      </c>
    </row>
    <row r="154" spans="1:42">
      <c r="A154" s="74">
        <v>200</v>
      </c>
      <c r="B154">
        <f ca="1">IF('NGPS 2010'!$A162="MR",INDIRECT("'NGPS 2010'!"&amp;'Country Selector'!$B$3&amp;ROW($A162))*10^12,0)</f>
        <v>168686966244.45789</v>
      </c>
      <c r="C154" s="90">
        <f t="shared" ca="1" si="27"/>
        <v>164340679825.03793</v>
      </c>
      <c r="D154" s="90">
        <f t="shared" ca="1" si="27"/>
        <v>159994393405.61795</v>
      </c>
      <c r="E154" s="90">
        <f t="shared" ca="1" si="27"/>
        <v>155648106986.19797</v>
      </c>
      <c r="F154" s="90">
        <f t="shared" ca="1" si="27"/>
        <v>151301820566.77802</v>
      </c>
      <c r="G154" s="90">
        <f t="shared" ca="1" si="27"/>
        <v>146955534147.35803</v>
      </c>
      <c r="H154" s="90">
        <f t="shared" ca="1" si="27"/>
        <v>142609247727.93805</v>
      </c>
      <c r="I154" s="90">
        <f t="shared" ca="1" si="27"/>
        <v>138262961308.5181</v>
      </c>
      <c r="J154" s="90">
        <f t="shared" ca="1" si="27"/>
        <v>133916674889.09811</v>
      </c>
      <c r="K154" s="90">
        <f t="shared" ca="1" si="27"/>
        <v>129570388469.67816</v>
      </c>
      <c r="L154">
        <f ca="1">IF('NGPS 2020'!$A162="MR",INDIRECT("'NGPS 2020'!"&amp;'Country Selector'!$B$3&amp;ROW($A162))*10^12,0)*'Process Emissions Multipliers'!$B$48</f>
        <v>125224102050.25818</v>
      </c>
      <c r="M154" s="90">
        <f t="shared" ca="1" si="28"/>
        <v>129587184619.97592</v>
      </c>
      <c r="N154" s="90">
        <f t="shared" ca="1" si="28"/>
        <v>133950267189.69362</v>
      </c>
      <c r="O154" s="90">
        <f t="shared" ca="1" si="28"/>
        <v>138313349759.41135</v>
      </c>
      <c r="P154" s="90">
        <f t="shared" ca="1" si="28"/>
        <v>142676432329.12906</v>
      </c>
      <c r="Q154" s="90">
        <f t="shared" ca="1" si="28"/>
        <v>147039514898.8468</v>
      </c>
      <c r="R154" s="90">
        <f t="shared" ca="1" si="28"/>
        <v>151402597468.56451</v>
      </c>
      <c r="S154" s="90">
        <f t="shared" ca="1" si="28"/>
        <v>155765680038.28223</v>
      </c>
      <c r="T154" s="90">
        <f t="shared" ca="1" si="28"/>
        <v>160128762607.99994</v>
      </c>
      <c r="U154" s="90">
        <f t="shared" ca="1" si="28"/>
        <v>164491845177.71765</v>
      </c>
      <c r="V154">
        <f ca="1">IF('NGPS 2030'!$A162="MR",INDIRECT("'NGPS 2030'!"&amp;'Country Selector'!$B$3&amp;ROW($A162))*10^12,0)*'Process Emissions Multipliers'!$D$48</f>
        <v>168854927747.43539</v>
      </c>
      <c r="W154" s="90">
        <f t="shared" ca="1" si="30"/>
        <v>179608812844.67206</v>
      </c>
      <c r="X154" s="90">
        <f t="shared" ca="1" si="30"/>
        <v>190362697941.90872</v>
      </c>
      <c r="Y154" s="90">
        <f t="shared" ca="1" si="30"/>
        <v>201116583039.14545</v>
      </c>
      <c r="Z154" s="90">
        <f t="shared" ca="1" si="30"/>
        <v>211870468136.38208</v>
      </c>
      <c r="AA154" s="90">
        <f t="shared" ca="1" si="30"/>
        <v>222624353233.61877</v>
      </c>
      <c r="AB154" s="90">
        <f t="shared" ca="1" si="30"/>
        <v>233378238330.85547</v>
      </c>
      <c r="AC154" s="90">
        <f t="shared" ca="1" si="30"/>
        <v>244132123428.0921</v>
      </c>
      <c r="AD154" s="90">
        <f t="shared" ca="1" si="30"/>
        <v>254886008525.3288</v>
      </c>
      <c r="AE154" s="90">
        <f t="shared" ca="1" si="30"/>
        <v>265639893622.56549</v>
      </c>
      <c r="AF154" s="90">
        <f t="shared" ca="1" si="30"/>
        <v>276393778719.80212</v>
      </c>
      <c r="AG154" s="90">
        <f t="shared" ca="1" si="30"/>
        <v>287147663817.03882</v>
      </c>
      <c r="AH154" s="90">
        <f t="shared" ca="1" si="30"/>
        <v>297901548914.27551</v>
      </c>
      <c r="AI154" s="90">
        <f t="shared" ca="1" si="30"/>
        <v>308655434011.51215</v>
      </c>
      <c r="AJ154" s="90">
        <f t="shared" ca="1" si="30"/>
        <v>319409319108.74884</v>
      </c>
      <c r="AK154" s="90">
        <f t="shared" ca="1" si="30"/>
        <v>330163204205.98547</v>
      </c>
      <c r="AL154" s="90">
        <f t="shared" ca="1" si="30"/>
        <v>340917089303.22217</v>
      </c>
      <c r="AM154" s="90">
        <f t="shared" ca="1" si="29"/>
        <v>351670974400.45886</v>
      </c>
      <c r="AN154" s="90">
        <f t="shared" ca="1" si="29"/>
        <v>362424859497.69556</v>
      </c>
      <c r="AO154" s="90">
        <f t="shared" ca="1" si="29"/>
        <v>373178744594.93219</v>
      </c>
      <c r="AP154">
        <f ca="1">V154*'Process Emissions Multipliers'!$E$48</f>
        <v>383932629692.16888</v>
      </c>
    </row>
    <row r="155" spans="1:42">
      <c r="A155" s="74">
        <v>250</v>
      </c>
      <c r="B155">
        <f ca="1">IF('NGPS 2010'!$A163="MR",INDIRECT("'NGPS 2010'!"&amp;'Country Selector'!$B$3&amp;ROW($A163))*10^12,0)</f>
        <v>828882574072.03979</v>
      </c>
      <c r="C155" s="90">
        <f t="shared" ca="1" si="27"/>
        <v>807526086637.42456</v>
      </c>
      <c r="D155" s="90">
        <f t="shared" ca="1" si="27"/>
        <v>786169599202.80933</v>
      </c>
      <c r="E155" s="90">
        <f t="shared" ca="1" si="27"/>
        <v>764813111768.19409</v>
      </c>
      <c r="F155" s="90">
        <f t="shared" ca="1" si="27"/>
        <v>743456624333.57874</v>
      </c>
      <c r="G155" s="90">
        <f t="shared" ca="1" si="27"/>
        <v>722100136898.9635</v>
      </c>
      <c r="H155" s="90">
        <f t="shared" ca="1" si="27"/>
        <v>700743649464.34827</v>
      </c>
      <c r="I155" s="90">
        <f t="shared" ca="1" si="27"/>
        <v>679387162029.73291</v>
      </c>
      <c r="J155" s="90">
        <f t="shared" ca="1" si="27"/>
        <v>658030674595.11768</v>
      </c>
      <c r="K155" s="90">
        <f t="shared" ca="1" si="27"/>
        <v>636674187160.50244</v>
      </c>
      <c r="L155">
        <f ca="1">IF('NGPS 2020'!$A163="MR",INDIRECT("'NGPS 2020'!"&amp;'Country Selector'!$B$3&amp;ROW($A163))*10^12,0)*'Process Emissions Multipliers'!$B$48</f>
        <v>615317699725.88721</v>
      </c>
      <c r="M155" s="90">
        <f t="shared" ca="1" si="28"/>
        <v>636756718944.69067</v>
      </c>
      <c r="N155" s="90">
        <f t="shared" ca="1" si="28"/>
        <v>658195738163.49426</v>
      </c>
      <c r="O155" s="90">
        <f t="shared" ca="1" si="28"/>
        <v>679634757382.29785</v>
      </c>
      <c r="P155" s="90">
        <f t="shared" ca="1" si="28"/>
        <v>701073776601.10132</v>
      </c>
      <c r="Q155" s="90">
        <f t="shared" ca="1" si="28"/>
        <v>722512795819.90491</v>
      </c>
      <c r="R155" s="90">
        <f t="shared" ca="1" si="28"/>
        <v>743951815038.70837</v>
      </c>
      <c r="S155" s="90">
        <f t="shared" ca="1" si="28"/>
        <v>765390834257.51196</v>
      </c>
      <c r="T155" s="90">
        <f t="shared" ca="1" si="28"/>
        <v>786829853476.31555</v>
      </c>
      <c r="U155" s="90">
        <f t="shared" ca="1" si="28"/>
        <v>808268872695.11914</v>
      </c>
      <c r="V155">
        <f ca="1">IF('NGPS 2030'!$A163="MR",INDIRECT("'NGPS 2030'!"&amp;'Country Selector'!$B$3&amp;ROW($A163))*10^12,0)*'Process Emissions Multipliers'!$D$48</f>
        <v>829707891913.92261</v>
      </c>
      <c r="W155" s="90">
        <f t="shared" ca="1" si="30"/>
        <v>882549603156.47949</v>
      </c>
      <c r="X155" s="90">
        <f t="shared" ca="1" si="30"/>
        <v>935391314399.0365</v>
      </c>
      <c r="Y155" s="90">
        <f t="shared" ca="1" si="30"/>
        <v>988233025641.59338</v>
      </c>
      <c r="Z155" s="90">
        <f t="shared" ca="1" si="30"/>
        <v>1041074736884.1501</v>
      </c>
      <c r="AA155" s="90">
        <f t="shared" ca="1" si="30"/>
        <v>1093916448126.7073</v>
      </c>
      <c r="AB155" s="90">
        <f t="shared" ca="1" si="30"/>
        <v>1146758159369.2642</v>
      </c>
      <c r="AC155" s="90">
        <f t="shared" ca="1" si="30"/>
        <v>1199599870611.8208</v>
      </c>
      <c r="AD155" s="90">
        <f t="shared" ca="1" si="30"/>
        <v>1252441581854.3779</v>
      </c>
      <c r="AE155" s="90">
        <f t="shared" ca="1" si="30"/>
        <v>1305283293096.9348</v>
      </c>
      <c r="AF155" s="90">
        <f t="shared" ca="1" si="30"/>
        <v>1358125004339.4917</v>
      </c>
      <c r="AG155" s="90">
        <f t="shared" ca="1" si="30"/>
        <v>1410966715582.0486</v>
      </c>
      <c r="AH155" s="90">
        <f t="shared" ca="1" si="30"/>
        <v>1463808426824.6057</v>
      </c>
      <c r="AI155" s="90">
        <f t="shared" ca="1" si="30"/>
        <v>1516650138067.1626</v>
      </c>
      <c r="AJ155" s="90">
        <f t="shared" ca="1" si="30"/>
        <v>1569491849309.7192</v>
      </c>
      <c r="AK155" s="90">
        <f t="shared" ca="1" si="30"/>
        <v>1622333560552.2761</v>
      </c>
      <c r="AL155" s="90">
        <f t="shared" ca="1" si="30"/>
        <v>1675175271794.833</v>
      </c>
      <c r="AM155" s="90">
        <f t="shared" ca="1" si="29"/>
        <v>1728016983037.3901</v>
      </c>
      <c r="AN155" s="90">
        <f t="shared" ca="1" si="29"/>
        <v>1780858694279.947</v>
      </c>
      <c r="AO155" s="90">
        <f t="shared" ca="1" si="29"/>
        <v>1833700405522.5039</v>
      </c>
      <c r="AP155">
        <f ca="1">V155*'Process Emissions Multipliers'!$E$48</f>
        <v>1886542116765.0608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Selector'!$B$3&amp;ROW($A164))*10^12,0)*'Process Emissions Multipliers'!$B$48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Selector'!$B$3&amp;ROW($A164))*10^12,0)*'Process Emissions Multipliers'!$D$48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Multipliers'!$E$48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82857808679.950302</v>
      </c>
      <c r="C157" s="90">
        <f t="shared" ref="C157:C177" ca="1" si="33">$B157*($L$1-C$1)/($L$1-$B$1)+$L157*(C$1-$B$1)/($L$1-$B$1)</f>
        <v>80722944459.992355</v>
      </c>
      <c r="D157" s="90">
        <f t="shared" ca="1" si="31"/>
        <v>78588080240.034409</v>
      </c>
      <c r="E157" s="90">
        <f t="shared" ca="1" si="31"/>
        <v>76453216020.076447</v>
      </c>
      <c r="F157" s="90">
        <f t="shared" ca="1" si="31"/>
        <v>74318351800.1185</v>
      </c>
      <c r="G157" s="90">
        <f t="shared" ca="1" si="31"/>
        <v>72183487580.160553</v>
      </c>
      <c r="H157" s="90">
        <f t="shared" ca="1" si="31"/>
        <v>70048623360.202606</v>
      </c>
      <c r="I157" s="90">
        <f t="shared" ca="1" si="31"/>
        <v>67913759140.244659</v>
      </c>
      <c r="J157" s="90">
        <f t="shared" ca="1" si="31"/>
        <v>65778894920.286705</v>
      </c>
      <c r="K157" s="90">
        <f t="shared" ca="1" si="31"/>
        <v>63644030700.328758</v>
      </c>
      <c r="L157">
        <f ca="1">IF('NGPS 2020'!$A165="MR",INDIRECT("'NGPS 2020'!"&amp;'Country Selector'!$B$3&amp;ROW($A165))*10^12,0)*'Process Emissions Multipliers'!$B$48</f>
        <v>61509166480.370804</v>
      </c>
      <c r="M157" s="90">
        <f t="shared" ref="M157:M177" ca="1" si="34">$L157*($V$1-M$1)/($V$1-$L$1)+$V157*(M$1-$L$1)/($V$1-$L$1)</f>
        <v>55358249832.333725</v>
      </c>
      <c r="N157" s="90">
        <f t="shared" ca="1" si="32"/>
        <v>49207333184.296646</v>
      </c>
      <c r="O157" s="90">
        <f t="shared" ca="1" si="32"/>
        <v>43056416536.259567</v>
      </c>
      <c r="P157" s="90">
        <f t="shared" ca="1" si="32"/>
        <v>36905499888.222488</v>
      </c>
      <c r="Q157" s="90">
        <f t="shared" ca="1" si="32"/>
        <v>30754583240.185402</v>
      </c>
      <c r="R157" s="90">
        <f t="shared" ca="1" si="32"/>
        <v>24603666592.148323</v>
      </c>
      <c r="S157" s="90">
        <f t="shared" ca="1" si="32"/>
        <v>18452749944.111244</v>
      </c>
      <c r="T157" s="90">
        <f t="shared" ca="1" si="32"/>
        <v>12301833296.074162</v>
      </c>
      <c r="U157" s="90">
        <f t="shared" ca="1" si="32"/>
        <v>6150916648.0370808</v>
      </c>
      <c r="V157">
        <f ca="1">IF('NGPS 2030'!$A165="MR",INDIRECT("'NGPS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2010'!$A166="MR",INDIRECT("'NGPS 2010'!"&amp;'Country Selector'!$B$3&amp;ROW($A166))*10^12,0)</f>
        <v>421532807.48991048</v>
      </c>
      <c r="C158" s="90">
        <f t="shared" ca="1" si="33"/>
        <v>410671847.94271344</v>
      </c>
      <c r="D158" s="90">
        <f t="shared" ca="1" si="31"/>
        <v>399810888.39551628</v>
      </c>
      <c r="E158" s="90">
        <f t="shared" ca="1" si="31"/>
        <v>388949928.84831917</v>
      </c>
      <c r="F158" s="90">
        <f t="shared" ca="1" si="31"/>
        <v>378088969.30112207</v>
      </c>
      <c r="G158" s="90">
        <f t="shared" ca="1" si="31"/>
        <v>367228009.75392497</v>
      </c>
      <c r="H158" s="90">
        <f t="shared" ca="1" si="31"/>
        <v>356367050.20672786</v>
      </c>
      <c r="I158" s="90">
        <f t="shared" ca="1" si="31"/>
        <v>345506090.65953076</v>
      </c>
      <c r="J158" s="90">
        <f t="shared" ca="1" si="31"/>
        <v>334645131.11233371</v>
      </c>
      <c r="K158" s="90">
        <f t="shared" ca="1" si="31"/>
        <v>323784171.56513661</v>
      </c>
      <c r="L158">
        <f ca="1">IF('NGPS 2020'!$A166="MR",INDIRECT("'NGPS 2020'!"&amp;'Country Selector'!$B$3&amp;ROW($A166))*10^12,0)*'Process Emissions Multipliers'!$B$48</f>
        <v>312923212.01793951</v>
      </c>
      <c r="M158" s="90">
        <f t="shared" ca="1" si="34"/>
        <v>323846185.84916335</v>
      </c>
      <c r="N158" s="90">
        <f t="shared" ca="1" si="32"/>
        <v>334769159.68038726</v>
      </c>
      <c r="O158" s="90">
        <f t="shared" ca="1" si="32"/>
        <v>345692133.5116111</v>
      </c>
      <c r="P158" s="90">
        <f t="shared" ca="1" si="32"/>
        <v>356615107.34283495</v>
      </c>
      <c r="Q158" s="90">
        <f t="shared" ca="1" si="32"/>
        <v>367538081.17405885</v>
      </c>
      <c r="R158" s="90">
        <f t="shared" ca="1" si="32"/>
        <v>378461055.0052827</v>
      </c>
      <c r="S158" s="90">
        <f t="shared" ca="1" si="32"/>
        <v>389384028.83650661</v>
      </c>
      <c r="T158" s="90">
        <f t="shared" ca="1" si="32"/>
        <v>400307002.66773045</v>
      </c>
      <c r="U158" s="90">
        <f t="shared" ca="1" si="32"/>
        <v>411229976.49895436</v>
      </c>
      <c r="V158">
        <f ca="1">IF('NGPS 2030'!$A166="MR",INDIRECT("'NGPS 2030'!"&amp;'Country Selector'!$B$3&amp;ROW($A166))*10^12,0)*'Process Emissions Multipliers'!$D$48</f>
        <v>422152950.3301782</v>
      </c>
      <c r="W158" s="90">
        <f t="shared" ca="1" si="30"/>
        <v>449038658.56429374</v>
      </c>
      <c r="X158" s="90">
        <f t="shared" ca="1" si="30"/>
        <v>475924366.79840916</v>
      </c>
      <c r="Y158" s="90">
        <f t="shared" ca="1" si="30"/>
        <v>502810075.03252459</v>
      </c>
      <c r="Z158" s="90">
        <f t="shared" ca="1" si="30"/>
        <v>529695783.26664013</v>
      </c>
      <c r="AA158" s="90">
        <f t="shared" ca="1" si="30"/>
        <v>556581491.50075555</v>
      </c>
      <c r="AB158" s="90">
        <f t="shared" ca="1" si="30"/>
        <v>583467199.73487115</v>
      </c>
      <c r="AC158" s="90">
        <f t="shared" ca="1" si="30"/>
        <v>610352907.96898651</v>
      </c>
      <c r="AD158" s="90">
        <f t="shared" ca="1" si="30"/>
        <v>637238616.20310199</v>
      </c>
      <c r="AE158" s="90">
        <f t="shared" ca="1" si="30"/>
        <v>664124324.43721747</v>
      </c>
      <c r="AF158" s="90">
        <f t="shared" ca="1" si="30"/>
        <v>691010032.67133296</v>
      </c>
      <c r="AG158" s="90">
        <f t="shared" ca="1" si="30"/>
        <v>717895740.90544844</v>
      </c>
      <c r="AH158" s="90">
        <f t="shared" ca="1" si="30"/>
        <v>744781449.13956392</v>
      </c>
      <c r="AI158" s="90">
        <f t="shared" ca="1" si="30"/>
        <v>771667157.3736794</v>
      </c>
      <c r="AJ158" s="90">
        <f t="shared" ca="1" si="30"/>
        <v>798552865.607795</v>
      </c>
      <c r="AK158" s="90">
        <f t="shared" ca="1" si="30"/>
        <v>825438573.84191036</v>
      </c>
      <c r="AL158" s="90">
        <f t="shared" ref="AL158:AO173" ca="1" si="35">$V158*($AP$1-AL$1)/($AP$1-$V$1)+$AP158*(AL$1-$V$1)/($AP$1-$V$1)</f>
        <v>852324282.07602584</v>
      </c>
      <c r="AM158" s="90">
        <f t="shared" ca="1" si="35"/>
        <v>879209990.31014132</v>
      </c>
      <c r="AN158" s="90">
        <f t="shared" ca="1" si="35"/>
        <v>906095698.54425693</v>
      </c>
      <c r="AO158" s="90">
        <f t="shared" ca="1" si="35"/>
        <v>932981406.77837229</v>
      </c>
      <c r="AP158">
        <f ca="1">V158*'Process Emissions Multipliers'!$E$48</f>
        <v>959867115.01248777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Selector'!$B$3&amp;ROW($A167))*10^12,0)*'Process Emissions Multipliers'!$B$48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Selector'!$B$3&amp;ROW($A167))*10^12,0)*'Process Emissions Multipliers'!$D$48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Multipliers'!$E$48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243695.21511857782</v>
      </c>
      <c r="C160" s="90">
        <f t="shared" ca="1" si="33"/>
        <v>237416.31141045055</v>
      </c>
      <c r="D160" s="90">
        <f t="shared" ca="1" si="31"/>
        <v>231137.40770232334</v>
      </c>
      <c r="E160" s="90">
        <f t="shared" ca="1" si="31"/>
        <v>224858.5039941961</v>
      </c>
      <c r="F160" s="90">
        <f t="shared" ca="1" si="31"/>
        <v>218579.60028606883</v>
      </c>
      <c r="G160" s="90">
        <f t="shared" ca="1" si="31"/>
        <v>212300.69657794159</v>
      </c>
      <c r="H160" s="90">
        <f t="shared" ca="1" si="31"/>
        <v>206021.79286981435</v>
      </c>
      <c r="I160" s="90">
        <f t="shared" ca="1" si="31"/>
        <v>199742.88916168711</v>
      </c>
      <c r="J160" s="90">
        <f t="shared" ca="1" si="31"/>
        <v>193463.98545355984</v>
      </c>
      <c r="K160" s="90">
        <f t="shared" ca="1" si="31"/>
        <v>187185.0817454326</v>
      </c>
      <c r="L160">
        <f ca="1">IF('NGPS 2020'!$A168="MR",INDIRECT("'NGPS 2020'!"&amp;'Country Selector'!$B$3&amp;ROW($A168))*10^12,0)*'Process Emissions Multipliers'!$B$48</f>
        <v>180906.17803730536</v>
      </c>
      <c r="M160" s="90">
        <f t="shared" ca="1" si="34"/>
        <v>187209.34630160662</v>
      </c>
      <c r="N160" s="90">
        <f t="shared" ca="1" si="32"/>
        <v>193512.51456590788</v>
      </c>
      <c r="O160" s="90">
        <f t="shared" ca="1" si="32"/>
        <v>199815.68283020917</v>
      </c>
      <c r="P160" s="90">
        <f t="shared" ca="1" si="32"/>
        <v>206118.85109451044</v>
      </c>
      <c r="Q160" s="90">
        <f t="shared" ca="1" si="32"/>
        <v>212422.01935881173</v>
      </c>
      <c r="R160" s="90">
        <f t="shared" ca="1" si="32"/>
        <v>218725.18762311299</v>
      </c>
      <c r="S160" s="90">
        <f t="shared" ca="1" si="32"/>
        <v>225028.35588741425</v>
      </c>
      <c r="T160" s="90">
        <f t="shared" ca="1" si="32"/>
        <v>231331.52415171551</v>
      </c>
      <c r="U160" s="90">
        <f t="shared" ca="1" si="32"/>
        <v>237634.6924160168</v>
      </c>
      <c r="V160">
        <f ca="1">IF('NGPS 2030'!$A168="MR",INDIRECT("'NGPS 2030'!"&amp;'Country Selector'!$B$3&amp;ROW($A168))*10^12,0)*'Process Emissions Multipliers'!$D$48</f>
        <v>243937.86068031806</v>
      </c>
      <c r="W160" s="90">
        <f t="shared" ca="1" si="36"/>
        <v>259473.56200462667</v>
      </c>
      <c r="X160" s="90">
        <f t="shared" ca="1" si="36"/>
        <v>275009.26332893531</v>
      </c>
      <c r="Y160" s="90">
        <f t="shared" ca="1" si="36"/>
        <v>290544.96465324389</v>
      </c>
      <c r="Z160" s="90">
        <f t="shared" ca="1" si="36"/>
        <v>306080.66597755253</v>
      </c>
      <c r="AA160" s="90">
        <f t="shared" ca="1" si="36"/>
        <v>321616.36730186117</v>
      </c>
      <c r="AB160" s="90">
        <f t="shared" ca="1" si="36"/>
        <v>337152.06862616981</v>
      </c>
      <c r="AC160" s="90">
        <f t="shared" ca="1" si="36"/>
        <v>352687.76995047845</v>
      </c>
      <c r="AD160" s="90">
        <f t="shared" ca="1" si="36"/>
        <v>368223.47127478709</v>
      </c>
      <c r="AE160" s="90">
        <f t="shared" ca="1" si="36"/>
        <v>383759.17259909573</v>
      </c>
      <c r="AF160" s="90">
        <f t="shared" ca="1" si="36"/>
        <v>399294.87392340432</v>
      </c>
      <c r="AG160" s="90">
        <f t="shared" ca="1" si="36"/>
        <v>414830.57524771296</v>
      </c>
      <c r="AH160" s="90">
        <f t="shared" ca="1" si="36"/>
        <v>430366.27657202154</v>
      </c>
      <c r="AI160" s="90">
        <f t="shared" ca="1" si="36"/>
        <v>445901.97789633018</v>
      </c>
      <c r="AJ160" s="90">
        <f t="shared" ca="1" si="36"/>
        <v>461437.67922063882</v>
      </c>
      <c r="AK160" s="90">
        <f t="shared" ca="1" si="36"/>
        <v>476973.3805449474</v>
      </c>
      <c r="AL160" s="90">
        <f t="shared" ca="1" si="36"/>
        <v>492509.08186925604</v>
      </c>
      <c r="AM160" s="90">
        <f t="shared" ca="1" si="35"/>
        <v>508044.78319356468</v>
      </c>
      <c r="AN160" s="90">
        <f t="shared" ca="1" si="35"/>
        <v>523580.48451787332</v>
      </c>
      <c r="AO160" s="90">
        <f t="shared" ca="1" si="35"/>
        <v>539116.18584218191</v>
      </c>
      <c r="AP160">
        <f ca="1">V160*'Process Emissions Multipliers'!$E$48</f>
        <v>554651.88716649055</v>
      </c>
    </row>
    <row r="161" spans="1:42">
      <c r="A161" s="74">
        <v>550</v>
      </c>
      <c r="B161">
        <f ca="1">IF('NGPS 2010'!$A169="MR",INDIRECT("'NGPS 2010'!"&amp;'Country Selector'!$B$3&amp;ROW($A169))*10^12,0)</f>
        <v>455989434662.01544</v>
      </c>
      <c r="C161" s="90">
        <f t="shared" ca="1" si="33"/>
        <v>444240686484.29138</v>
      </c>
      <c r="D161" s="90">
        <f t="shared" ca="1" si="31"/>
        <v>432491938306.56732</v>
      </c>
      <c r="E161" s="90">
        <f t="shared" ca="1" si="31"/>
        <v>420743190128.8432</v>
      </c>
      <c r="F161" s="90">
        <f t="shared" ca="1" si="31"/>
        <v>408994441951.11926</v>
      </c>
      <c r="G161" s="90">
        <f t="shared" ca="1" si="31"/>
        <v>397245693773.39514</v>
      </c>
      <c r="H161" s="90">
        <f t="shared" ca="1" si="31"/>
        <v>385496945595.67108</v>
      </c>
      <c r="I161" s="90">
        <f t="shared" ca="1" si="31"/>
        <v>373748197417.94702</v>
      </c>
      <c r="J161" s="90">
        <f t="shared" ca="1" si="31"/>
        <v>361999449240.22296</v>
      </c>
      <c r="K161" s="90">
        <f t="shared" ca="1" si="31"/>
        <v>350250701062.4989</v>
      </c>
      <c r="L161">
        <f ca="1">IF('NGPS 2020'!$A169="MR",INDIRECT("'NGPS 2020'!"&amp;'Country Selector'!$B$3&amp;ROW($A169))*10^12,0)*'Process Emissions Multipliers'!$B$48</f>
        <v>338501952884.77484</v>
      </c>
      <c r="M161" s="90">
        <f t="shared" ca="1" si="34"/>
        <v>350296103900.96057</v>
      </c>
      <c r="N161" s="90">
        <f t="shared" ca="1" si="32"/>
        <v>362090254917.14636</v>
      </c>
      <c r="O161" s="90">
        <f t="shared" ca="1" si="32"/>
        <v>373884405933.33203</v>
      </c>
      <c r="P161" s="90">
        <f t="shared" ca="1" si="32"/>
        <v>385678556949.51782</v>
      </c>
      <c r="Q161" s="90">
        <f t="shared" ca="1" si="32"/>
        <v>397472707965.70349</v>
      </c>
      <c r="R161" s="90">
        <f t="shared" ca="1" si="32"/>
        <v>409266858981.88928</v>
      </c>
      <c r="S161" s="90">
        <f t="shared" ca="1" si="32"/>
        <v>421061009998.07501</v>
      </c>
      <c r="T161" s="90">
        <f t="shared" ca="1" si="32"/>
        <v>432855161014.26074</v>
      </c>
      <c r="U161" s="90">
        <f t="shared" ca="1" si="32"/>
        <v>444649312030.44653</v>
      </c>
      <c r="V161">
        <f ca="1">IF('NGPS 2030'!$A169="MR",INDIRECT("'NGPS 2030'!"&amp;'Country Selector'!$B$3&amp;ROW($A169))*10^12,0)*'Process Emissions Multipliers'!$D$48</f>
        <v>456443463046.63226</v>
      </c>
      <c r="W161" s="90">
        <f t="shared" ca="1" si="36"/>
        <v>485513035492.45526</v>
      </c>
      <c r="X161" s="90">
        <f t="shared" ca="1" si="36"/>
        <v>514582607938.27826</v>
      </c>
      <c r="Y161" s="90">
        <f t="shared" ca="1" si="36"/>
        <v>543652180384.1012</v>
      </c>
      <c r="Z161" s="90">
        <f t="shared" ca="1" si="36"/>
        <v>572721752829.92419</v>
      </c>
      <c r="AA161" s="90">
        <f t="shared" ca="1" si="36"/>
        <v>601791325275.74731</v>
      </c>
      <c r="AB161" s="90">
        <f t="shared" ca="1" si="36"/>
        <v>630860897721.57019</v>
      </c>
      <c r="AC161" s="90">
        <f t="shared" ca="1" si="36"/>
        <v>659930470167.39307</v>
      </c>
      <c r="AD161" s="90">
        <f t="shared" ca="1" si="36"/>
        <v>689000042613.21606</v>
      </c>
      <c r="AE161" s="90">
        <f t="shared" ca="1" si="36"/>
        <v>718069615059.03918</v>
      </c>
      <c r="AF161" s="90">
        <f t="shared" ca="1" si="36"/>
        <v>747139187504.86206</v>
      </c>
      <c r="AG161" s="90">
        <f t="shared" ca="1" si="36"/>
        <v>776208759950.68506</v>
      </c>
      <c r="AH161" s="90">
        <f t="shared" ca="1" si="36"/>
        <v>805278332396.50806</v>
      </c>
      <c r="AI161" s="90">
        <f t="shared" ca="1" si="36"/>
        <v>834347904842.33105</v>
      </c>
      <c r="AJ161" s="90">
        <f t="shared" ca="1" si="36"/>
        <v>863417477288.15393</v>
      </c>
      <c r="AK161" s="90">
        <f t="shared" ca="1" si="36"/>
        <v>892487049733.97705</v>
      </c>
      <c r="AL161" s="90">
        <f t="shared" ca="1" si="36"/>
        <v>921556622179.79993</v>
      </c>
      <c r="AM161" s="90">
        <f t="shared" ca="1" si="35"/>
        <v>950626194625.62305</v>
      </c>
      <c r="AN161" s="90">
        <f t="shared" ca="1" si="35"/>
        <v>979695767071.44604</v>
      </c>
      <c r="AO161" s="90">
        <f t="shared" ca="1" si="35"/>
        <v>1008765339517.2689</v>
      </c>
      <c r="AP161">
        <f ca="1">V161*'Process Emissions Multipliers'!$E$48</f>
        <v>1037834911963.0919</v>
      </c>
    </row>
    <row r="162" spans="1:42">
      <c r="A162" s="74">
        <v>600</v>
      </c>
      <c r="B162">
        <f ca="1">IF('NGPS 2010'!$A170="MR",INDIRECT("'NGPS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2020'!$A170="MR",INDIRECT("'NGPS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2030'!$A170="MR",INDIRECT("'NGPS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2010'!$A171="MR",INDIRECT("'NGPS 2010'!"&amp;'Country Selector'!$B$3&amp;ROW($A171))*10^12,0)</f>
        <v>75998239110.337097</v>
      </c>
      <c r="C163" s="90">
        <f t="shared" ca="1" si="33"/>
        <v>74835467153.851334</v>
      </c>
      <c r="D163" s="90">
        <f t="shared" ca="1" si="31"/>
        <v>73672695197.365555</v>
      </c>
      <c r="E163" s="90">
        <f t="shared" ca="1" si="31"/>
        <v>72509923240.879791</v>
      </c>
      <c r="F163" s="90">
        <f t="shared" ca="1" si="31"/>
        <v>71347151284.394012</v>
      </c>
      <c r="G163" s="90">
        <f t="shared" ca="1" si="31"/>
        <v>70184379327.908264</v>
      </c>
      <c r="H163" s="90">
        <f t="shared" ca="1" si="31"/>
        <v>69021607371.422485</v>
      </c>
      <c r="I163" s="90">
        <f t="shared" ca="1" si="31"/>
        <v>67858835414.936714</v>
      </c>
      <c r="J163" s="90">
        <f t="shared" ca="1" si="31"/>
        <v>66696063458.450951</v>
      </c>
      <c r="K163" s="90">
        <f t="shared" ca="1" si="31"/>
        <v>65533291501.965179</v>
      </c>
      <c r="L163">
        <f ca="1">IF('NGPS 2020'!$A171="MR",INDIRECT("'NGPS 2020'!"&amp;'Country Selector'!$B$3&amp;ROW($A171))*10^12,0)*'Process Emissions Multipliers'!$B$48</f>
        <v>64370519545.479416</v>
      </c>
      <c r="M163" s="90">
        <f t="shared" ca="1" si="34"/>
        <v>66613329733.248337</v>
      </c>
      <c r="N163" s="90">
        <f t="shared" ca="1" si="32"/>
        <v>68856139921.017258</v>
      </c>
      <c r="O163" s="90">
        <f t="shared" ca="1" si="32"/>
        <v>71098950108.786163</v>
      </c>
      <c r="P163" s="90">
        <f t="shared" ca="1" si="32"/>
        <v>73341760296.555084</v>
      </c>
      <c r="Q163" s="90">
        <f t="shared" ca="1" si="32"/>
        <v>75584570484.32402</v>
      </c>
      <c r="R163" s="90">
        <f t="shared" ca="1" si="32"/>
        <v>77827380672.092926</v>
      </c>
      <c r="S163" s="90">
        <f t="shared" ca="1" si="32"/>
        <v>80070190859.861862</v>
      </c>
      <c r="T163" s="90">
        <f t="shared" ca="1" si="32"/>
        <v>82313001047.630783</v>
      </c>
      <c r="U163" s="90">
        <f t="shared" ca="1" si="32"/>
        <v>84555811235.399704</v>
      </c>
      <c r="V163">
        <f ca="1">IF('NGPS 2030'!$A171="MR",INDIRECT("'NGPS 2030'!"&amp;'Country Selector'!$B$3&amp;ROW($A171))*10^12,0)*'Process Emissions Multipliers'!$D$48</f>
        <v>86798621423.168625</v>
      </c>
      <c r="W163" s="90">
        <f t="shared" ca="1" si="36"/>
        <v>92326576181.939224</v>
      </c>
      <c r="X163" s="90">
        <f t="shared" ca="1" si="36"/>
        <v>97854530940.709824</v>
      </c>
      <c r="Y163" s="90">
        <f t="shared" ca="1" si="36"/>
        <v>103382485699.48042</v>
      </c>
      <c r="Z163" s="90">
        <f t="shared" ca="1" si="36"/>
        <v>108910440458.25101</v>
      </c>
      <c r="AA163" s="90">
        <f t="shared" ca="1" si="36"/>
        <v>114438395217.02161</v>
      </c>
      <c r="AB163" s="90">
        <f t="shared" ca="1" si="36"/>
        <v>119966349975.79222</v>
      </c>
      <c r="AC163" s="90">
        <f t="shared" ca="1" si="36"/>
        <v>125494304734.56281</v>
      </c>
      <c r="AD163" s="90">
        <f t="shared" ca="1" si="36"/>
        <v>131022259493.3334</v>
      </c>
      <c r="AE163" s="90">
        <f t="shared" ca="1" si="36"/>
        <v>136550214252.104</v>
      </c>
      <c r="AF163" s="90">
        <f t="shared" ca="1" si="36"/>
        <v>142078169010.8746</v>
      </c>
      <c r="AG163" s="90">
        <f t="shared" ca="1" si="36"/>
        <v>147606123769.6452</v>
      </c>
      <c r="AH163" s="90">
        <f t="shared" ca="1" si="36"/>
        <v>153134078528.4158</v>
      </c>
      <c r="AI163" s="90">
        <f t="shared" ca="1" si="36"/>
        <v>158662033287.1864</v>
      </c>
      <c r="AJ163" s="90">
        <f t="shared" ca="1" si="36"/>
        <v>164189988045.957</v>
      </c>
      <c r="AK163" s="90">
        <f t="shared" ca="1" si="36"/>
        <v>169717942804.7276</v>
      </c>
      <c r="AL163" s="90">
        <f t="shared" ca="1" si="36"/>
        <v>175245897563.4982</v>
      </c>
      <c r="AM163" s="90">
        <f t="shared" ca="1" si="35"/>
        <v>180773852322.2688</v>
      </c>
      <c r="AN163" s="90">
        <f t="shared" ca="1" si="35"/>
        <v>186301807081.0394</v>
      </c>
      <c r="AO163" s="90">
        <f t="shared" ca="1" si="35"/>
        <v>191829761839.80997</v>
      </c>
      <c r="AP163">
        <f ca="1">V163*'Process Emissions Multipliers'!$E$48</f>
        <v>197357716598.5806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208716163175.93579</v>
      </c>
      <c r="C165" s="90">
        <f t="shared" ca="1" si="33"/>
        <v>203338508661.65411</v>
      </c>
      <c r="D165" s="90">
        <f t="shared" ca="1" si="31"/>
        <v>197960854147.37244</v>
      </c>
      <c r="E165" s="90">
        <f t="shared" ca="1" si="31"/>
        <v>192583199633.09076</v>
      </c>
      <c r="F165" s="90">
        <f t="shared" ca="1" si="31"/>
        <v>187205545118.80908</v>
      </c>
      <c r="G165" s="90">
        <f t="shared" ca="1" si="31"/>
        <v>181827890604.5274</v>
      </c>
      <c r="H165" s="90">
        <f t="shared" ca="1" si="31"/>
        <v>176450236090.24573</v>
      </c>
      <c r="I165" s="90">
        <f t="shared" ca="1" si="31"/>
        <v>171072581575.96405</v>
      </c>
      <c r="J165" s="90">
        <f t="shared" ca="1" si="31"/>
        <v>165694927061.68237</v>
      </c>
      <c r="K165" s="90">
        <f t="shared" ca="1" si="31"/>
        <v>160317272547.4007</v>
      </c>
      <c r="L165">
        <f ca="1">IF('NGPS 2020'!$A173="MR",INDIRECT("'NGPS 2020'!"&amp;'Country Selector'!$B$3&amp;ROW($A173))*10^12,0)*'Process Emissions Multipliers'!$B$48</f>
        <v>154939618033.11902</v>
      </c>
      <c r="M165" s="90">
        <f t="shared" ca="1" si="34"/>
        <v>160338054402.24353</v>
      </c>
      <c r="N165" s="90">
        <f t="shared" ca="1" si="32"/>
        <v>165736490771.36801</v>
      </c>
      <c r="O165" s="90">
        <f t="shared" ca="1" si="32"/>
        <v>171134927140.49249</v>
      </c>
      <c r="P165" s="90">
        <f t="shared" ca="1" si="32"/>
        <v>176533363509.617</v>
      </c>
      <c r="Q165" s="90">
        <f t="shared" ca="1" si="32"/>
        <v>181931799878.74152</v>
      </c>
      <c r="R165" s="90">
        <f t="shared" ca="1" si="32"/>
        <v>187330236247.86597</v>
      </c>
      <c r="S165" s="90">
        <f t="shared" ca="1" si="32"/>
        <v>192728672616.99048</v>
      </c>
      <c r="T165" s="90">
        <f t="shared" ca="1" si="32"/>
        <v>198127108986.11499</v>
      </c>
      <c r="U165" s="90">
        <f t="shared" ca="1" si="32"/>
        <v>203525545355.23947</v>
      </c>
      <c r="V165">
        <f ca="1">IF('NGPS 2030'!$A173="MR",INDIRECT("'NGPS 2030'!"&amp;'Country Selector'!$B$3&amp;ROW($A173))*10^12,0)*'Process Emissions Multipliers'!$D$48</f>
        <v>208923981724.36398</v>
      </c>
      <c r="W165" s="90">
        <f t="shared" ca="1" si="36"/>
        <v>222229749719.96286</v>
      </c>
      <c r="X165" s="90">
        <f t="shared" ca="1" si="36"/>
        <v>235535517715.56171</v>
      </c>
      <c r="Y165" s="90">
        <f t="shared" ca="1" si="36"/>
        <v>248841285711.16058</v>
      </c>
      <c r="Z165" s="90">
        <f t="shared" ca="1" si="36"/>
        <v>262147053706.75946</v>
      </c>
      <c r="AA165" s="90">
        <f t="shared" ca="1" si="36"/>
        <v>275452821702.3584</v>
      </c>
      <c r="AB165" s="90">
        <f t="shared" ca="1" si="36"/>
        <v>288758589697.95715</v>
      </c>
      <c r="AC165" s="90">
        <f t="shared" ca="1" si="36"/>
        <v>302064357693.55609</v>
      </c>
      <c r="AD165" s="90">
        <f t="shared" ca="1" si="36"/>
        <v>315370125689.15491</v>
      </c>
      <c r="AE165" s="90">
        <f t="shared" ca="1" si="36"/>
        <v>328675893684.75378</v>
      </c>
      <c r="AF165" s="90">
        <f t="shared" ca="1" si="36"/>
        <v>341981661680.35272</v>
      </c>
      <c r="AG165" s="90">
        <f t="shared" ca="1" si="36"/>
        <v>355287429675.95154</v>
      </c>
      <c r="AH165" s="90">
        <f t="shared" ca="1" si="36"/>
        <v>368593197671.55042</v>
      </c>
      <c r="AI165" s="90">
        <f t="shared" ca="1" si="36"/>
        <v>381898965667.14929</v>
      </c>
      <c r="AJ165" s="90">
        <f t="shared" ca="1" si="36"/>
        <v>395204733662.74817</v>
      </c>
      <c r="AK165" s="90">
        <f t="shared" ca="1" si="36"/>
        <v>408510501658.34698</v>
      </c>
      <c r="AL165" s="90">
        <f t="shared" ca="1" si="36"/>
        <v>421816269653.94592</v>
      </c>
      <c r="AM165" s="90">
        <f t="shared" ca="1" si="35"/>
        <v>435122037649.5448</v>
      </c>
      <c r="AN165" s="90">
        <f t="shared" ca="1" si="35"/>
        <v>448427805645.14362</v>
      </c>
      <c r="AO165" s="90">
        <f t="shared" ca="1" si="35"/>
        <v>461733573640.74249</v>
      </c>
      <c r="AP165">
        <f ca="1">V165*'Process Emissions Multipliers'!$E$48</f>
        <v>475039341636.34137</v>
      </c>
    </row>
    <row r="166" spans="1:42">
      <c r="A166" s="74">
        <v>800</v>
      </c>
      <c r="B166">
        <f ca="1">IF('NGPS 2010'!$A174="MR",INDIRECT("'NGPS 2010'!"&amp;'Country Selector'!$B$3&amp;ROW($A174))*10^12,0)</f>
        <v>266964.71167042549</v>
      </c>
      <c r="C166" s="90">
        <f t="shared" ca="1" si="33"/>
        <v>530502881.38453835</v>
      </c>
      <c r="D166" s="90">
        <f t="shared" ca="1" si="31"/>
        <v>1060738798.0574063</v>
      </c>
      <c r="E166" s="90">
        <f t="shared" ca="1" si="31"/>
        <v>1590974714.7302742</v>
      </c>
      <c r="F166" s="90">
        <f t="shared" ca="1" si="31"/>
        <v>2121210631.4031422</v>
      </c>
      <c r="G166" s="90">
        <f t="shared" ca="1" si="31"/>
        <v>2651446548.0760102</v>
      </c>
      <c r="H166" s="90">
        <f t="shared" ca="1" si="31"/>
        <v>3181682464.748878</v>
      </c>
      <c r="I166" s="90">
        <f t="shared" ca="1" si="31"/>
        <v>3711918381.4217458</v>
      </c>
      <c r="J166" s="90">
        <f t="shared" ca="1" si="31"/>
        <v>4242154298.094614</v>
      </c>
      <c r="K166" s="90">
        <f t="shared" ca="1" si="31"/>
        <v>4772390214.7674818</v>
      </c>
      <c r="L166">
        <f ca="1">IF('NGPS 2020'!$A174="MR",INDIRECT("'NGPS 2020'!"&amp;'Country Selector'!$B$3&amp;ROW($A174))*10^12,0)*'Process Emissions Multipliers'!$B$48</f>
        <v>5302626131.4403496</v>
      </c>
      <c r="M166" s="90">
        <f t="shared" ca="1" si="34"/>
        <v>5487381264.589776</v>
      </c>
      <c r="N166" s="90">
        <f t="shared" ca="1" si="32"/>
        <v>5672136397.7392006</v>
      </c>
      <c r="O166" s="90">
        <f t="shared" ca="1" si="32"/>
        <v>5856891530.8886261</v>
      </c>
      <c r="P166" s="90">
        <f t="shared" ca="1" si="32"/>
        <v>6041646664.0380516</v>
      </c>
      <c r="Q166" s="90">
        <f t="shared" ca="1" si="32"/>
        <v>6226401797.1874771</v>
      </c>
      <c r="R166" s="90">
        <f t="shared" ca="1" si="32"/>
        <v>6411156930.3369026</v>
      </c>
      <c r="S166" s="90">
        <f t="shared" ca="1" si="32"/>
        <v>6595912063.4863291</v>
      </c>
      <c r="T166" s="90">
        <f t="shared" ca="1" si="32"/>
        <v>6780667196.6357536</v>
      </c>
      <c r="U166" s="90">
        <f t="shared" ca="1" si="32"/>
        <v>6965422329.7851791</v>
      </c>
      <c r="V166">
        <f ca="1">IF('NGPS 2030'!$A174="MR",INDIRECT("'NGPS 2030'!"&amp;'Country Selector'!$B$3&amp;ROW($A174))*10^12,0)*'Process Emissions Multipliers'!$D$48</f>
        <v>7150177462.9346046</v>
      </c>
      <c r="W166" s="90">
        <f t="shared" ca="1" si="36"/>
        <v>7605551717.5507412</v>
      </c>
      <c r="X166" s="90">
        <f t="shared" ca="1" si="36"/>
        <v>8060925972.1668777</v>
      </c>
      <c r="Y166" s="90">
        <f t="shared" ca="1" si="36"/>
        <v>8516300226.7830133</v>
      </c>
      <c r="Z166" s="90">
        <f t="shared" ca="1" si="36"/>
        <v>8971674481.3991508</v>
      </c>
      <c r="AA166" s="90">
        <f t="shared" ca="1" si="36"/>
        <v>9427048736.0152874</v>
      </c>
      <c r="AB166" s="90">
        <f t="shared" ca="1" si="36"/>
        <v>9882422990.631424</v>
      </c>
      <c r="AC166" s="90">
        <f t="shared" ca="1" si="36"/>
        <v>10337797245.247559</v>
      </c>
      <c r="AD166" s="90">
        <f t="shared" ca="1" si="36"/>
        <v>10793171499.863697</v>
      </c>
      <c r="AE166" s="90">
        <f t="shared" ca="1" si="36"/>
        <v>11248545754.479834</v>
      </c>
      <c r="AF166" s="90">
        <f t="shared" ca="1" si="36"/>
        <v>11703920009.09597</v>
      </c>
      <c r="AG166" s="90">
        <f t="shared" ca="1" si="36"/>
        <v>12159294263.712107</v>
      </c>
      <c r="AH166" s="90">
        <f t="shared" ca="1" si="36"/>
        <v>12614668518.328241</v>
      </c>
      <c r="AI166" s="90">
        <f t="shared" ca="1" si="36"/>
        <v>13070042772.944382</v>
      </c>
      <c r="AJ166" s="90">
        <f t="shared" ca="1" si="36"/>
        <v>13525417027.560514</v>
      </c>
      <c r="AK166" s="90">
        <f t="shared" ca="1" si="36"/>
        <v>13980791282.176653</v>
      </c>
      <c r="AL166" s="90">
        <f t="shared" ca="1" si="36"/>
        <v>14436165536.792789</v>
      </c>
      <c r="AM166" s="90">
        <f t="shared" ca="1" si="35"/>
        <v>14891539791.408926</v>
      </c>
      <c r="AN166" s="90">
        <f t="shared" ca="1" si="35"/>
        <v>15346914046.025063</v>
      </c>
      <c r="AO166" s="90">
        <f t="shared" ca="1" si="35"/>
        <v>15802288300.641201</v>
      </c>
      <c r="AP166">
        <f ca="1">V166*'Process Emissions Multipliers'!$E$48</f>
        <v>16257662555.257336</v>
      </c>
    </row>
    <row r="167" spans="1:42">
      <c r="A167" s="74">
        <v>850</v>
      </c>
      <c r="B167">
        <f ca="1">IF('NGPS 2010'!$A175="MR",INDIRECT("'NGPS 2010'!"&amp;'Country Selector'!$B$3&amp;ROW($A175))*10^12,0)</f>
        <v>7142798152.9161854</v>
      </c>
      <c r="C167" s="90">
        <f t="shared" ca="1" si="33"/>
        <v>6428518337.624567</v>
      </c>
      <c r="D167" s="90">
        <f t="shared" ca="1" si="31"/>
        <v>5714238522.3329487</v>
      </c>
      <c r="E167" s="90">
        <f t="shared" ca="1" si="31"/>
        <v>4999958707.0413303</v>
      </c>
      <c r="F167" s="90">
        <f t="shared" ca="1" si="31"/>
        <v>4285678891.7497115</v>
      </c>
      <c r="G167" s="90">
        <f t="shared" ca="1" si="31"/>
        <v>3571399076.4580927</v>
      </c>
      <c r="H167" s="90">
        <f t="shared" ca="1" si="31"/>
        <v>2857119261.1664743</v>
      </c>
      <c r="I167" s="90">
        <f t="shared" ca="1" si="31"/>
        <v>2142839445.8748558</v>
      </c>
      <c r="J167" s="90">
        <f t="shared" ca="1" si="31"/>
        <v>1428559630.5832372</v>
      </c>
      <c r="K167" s="90">
        <f t="shared" ca="1" si="31"/>
        <v>714279815.29161859</v>
      </c>
      <c r="L167">
        <f ca="1">IF('NGPS 2020'!$A175="MR",INDIRECT("'NGPS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2030'!$A175="MR",INDIRECT("'NGPS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2010'!$A176="MR",INDIRECT("'NGPS 2010'!"&amp;'Country Selector'!$B$3&amp;ROW($A176))*10^12,0)</f>
        <v>133482.35583521274</v>
      </c>
      <c r="C168" s="90">
        <f t="shared" ca="1" si="33"/>
        <v>130043.13011426486</v>
      </c>
      <c r="D168" s="90">
        <f t="shared" ca="1" si="31"/>
        <v>126603.90439331697</v>
      </c>
      <c r="E168" s="90">
        <f t="shared" ca="1" si="31"/>
        <v>123164.67867236907</v>
      </c>
      <c r="F168" s="90">
        <f t="shared" ca="1" si="31"/>
        <v>119725.45295142119</v>
      </c>
      <c r="G168" s="90">
        <f t="shared" ca="1" si="31"/>
        <v>116286.22723047331</v>
      </c>
      <c r="H168" s="90">
        <f t="shared" ca="1" si="31"/>
        <v>112847.00150952541</v>
      </c>
      <c r="I168" s="90">
        <f t="shared" ca="1" si="31"/>
        <v>109407.77578857752</v>
      </c>
      <c r="J168" s="90">
        <f t="shared" ca="1" si="31"/>
        <v>105968.55006762962</v>
      </c>
      <c r="K168" s="90">
        <f t="shared" ca="1" si="31"/>
        <v>102529.32434668175</v>
      </c>
      <c r="L168">
        <f ca="1">IF('NGPS 2020'!$A176="MR",INDIRECT("'NGPS 2020'!"&amp;'Country Selector'!$B$3&amp;ROW($A176))*10^12,0)*'Process Emissions Multipliers'!$B$48</f>
        <v>99090.098625733852</v>
      </c>
      <c r="M168" s="90">
        <f t="shared" ca="1" si="34"/>
        <v>102542.6149903951</v>
      </c>
      <c r="N168" s="90">
        <f t="shared" ca="1" si="32"/>
        <v>105995.13135505632</v>
      </c>
      <c r="O168" s="90">
        <f t="shared" ca="1" si="32"/>
        <v>109447.64771971757</v>
      </c>
      <c r="P168" s="90">
        <f t="shared" ca="1" si="32"/>
        <v>112900.1640843788</v>
      </c>
      <c r="Q168" s="90">
        <f t="shared" ca="1" si="32"/>
        <v>116352.68044904005</v>
      </c>
      <c r="R168" s="90">
        <f t="shared" ca="1" si="32"/>
        <v>119805.19681370129</v>
      </c>
      <c r="S168" s="90">
        <f t="shared" ca="1" si="32"/>
        <v>123257.71317836252</v>
      </c>
      <c r="T168" s="90">
        <f t="shared" ca="1" si="32"/>
        <v>126710.22954302377</v>
      </c>
      <c r="U168" s="90">
        <f t="shared" ca="1" si="32"/>
        <v>130162.74590768501</v>
      </c>
      <c r="V168">
        <f ca="1">IF('NGPS 2030'!$A176="MR",INDIRECT("'NGPS 2030'!"&amp;'Country Selector'!$B$3&amp;ROW($A176))*10^12,0)*'Process Emissions Multipliers'!$D$48</f>
        <v>133615.26227234624</v>
      </c>
      <c r="W168" s="90">
        <f t="shared" ca="1" si="36"/>
        <v>142124.83434632901</v>
      </c>
      <c r="X168" s="90">
        <f t="shared" ca="1" si="36"/>
        <v>150634.40642031177</v>
      </c>
      <c r="Y168" s="90">
        <f t="shared" ca="1" si="36"/>
        <v>159143.97849429454</v>
      </c>
      <c r="Z168" s="90">
        <f t="shared" ca="1" si="36"/>
        <v>167653.55056827731</v>
      </c>
      <c r="AA168" s="90">
        <f t="shared" ca="1" si="36"/>
        <v>176163.12264226007</v>
      </c>
      <c r="AB168" s="90">
        <f t="shared" ca="1" si="36"/>
        <v>184672.69471624284</v>
      </c>
      <c r="AC168" s="90">
        <f t="shared" ca="1" si="36"/>
        <v>193182.26679022561</v>
      </c>
      <c r="AD168" s="90">
        <f t="shared" ca="1" si="36"/>
        <v>201691.83886420837</v>
      </c>
      <c r="AE168" s="90">
        <f t="shared" ca="1" si="36"/>
        <v>210201.41093819114</v>
      </c>
      <c r="AF168" s="90">
        <f t="shared" ca="1" si="36"/>
        <v>218710.98301217391</v>
      </c>
      <c r="AG168" s="90">
        <f t="shared" ca="1" si="36"/>
        <v>227220.55508615667</v>
      </c>
      <c r="AH168" s="90">
        <f t="shared" ca="1" si="36"/>
        <v>235730.12716013944</v>
      </c>
      <c r="AI168" s="90">
        <f t="shared" ca="1" si="36"/>
        <v>244239.69923412221</v>
      </c>
      <c r="AJ168" s="90">
        <f t="shared" ca="1" si="36"/>
        <v>252749.27130810497</v>
      </c>
      <c r="AK168" s="90">
        <f t="shared" ca="1" si="36"/>
        <v>261258.84338208771</v>
      </c>
      <c r="AL168" s="90">
        <f t="shared" ca="1" si="36"/>
        <v>269768.41545607051</v>
      </c>
      <c r="AM168" s="90">
        <f t="shared" ca="1" si="35"/>
        <v>278277.9875300533</v>
      </c>
      <c r="AN168" s="90">
        <f t="shared" ca="1" si="35"/>
        <v>286787.55960403604</v>
      </c>
      <c r="AO168" s="90">
        <f t="shared" ca="1" si="35"/>
        <v>295297.13167801878</v>
      </c>
      <c r="AP168">
        <f ca="1">V168*'Process Emissions Multipliers'!$E$48</f>
        <v>303806.70375200157</v>
      </c>
    </row>
    <row r="169" spans="1:42">
      <c r="A169" s="74">
        <v>950</v>
      </c>
      <c r="B169">
        <f ca="1">IF('NGPS 2010'!$A177="MR",INDIRECT("'NGPS 2010'!"&amp;'Country Selector'!$B$3&amp;ROW($A177))*10^12,0)</f>
        <v>1190449216.6401327</v>
      </c>
      <c r="C169" s="90">
        <f t="shared" ca="1" si="33"/>
        <v>1159776821.6208096</v>
      </c>
      <c r="D169" s="90">
        <f t="shared" ca="1" si="31"/>
        <v>1129104426.6014864</v>
      </c>
      <c r="E169" s="90">
        <f t="shared" ca="1" si="31"/>
        <v>1098432031.5821633</v>
      </c>
      <c r="F169" s="90">
        <f t="shared" ca="1" si="31"/>
        <v>1067759636.5628402</v>
      </c>
      <c r="G169" s="90">
        <f t="shared" ca="1" si="31"/>
        <v>1037087241.5435171</v>
      </c>
      <c r="H169" s="90">
        <f t="shared" ca="1" si="31"/>
        <v>1006414846.524194</v>
      </c>
      <c r="I169" s="90">
        <f t="shared" ca="1" si="31"/>
        <v>975742451.50487089</v>
      </c>
      <c r="J169" s="90">
        <f t="shared" ca="1" si="31"/>
        <v>945070056.48554778</v>
      </c>
      <c r="K169" s="90">
        <f t="shared" ca="1" si="31"/>
        <v>914397661.46622467</v>
      </c>
      <c r="L169">
        <f ca="1">IF('NGPS 2020'!$A177="MR",INDIRECT("'NGPS 2020'!"&amp;'Country Selector'!$B$3&amp;ROW($A177))*10^12,0)*'Process Emissions Multipliers'!$B$48</f>
        <v>883725266.44690156</v>
      </c>
      <c r="M169" s="90">
        <f t="shared" ca="1" si="34"/>
        <v>914516194.41804183</v>
      </c>
      <c r="N169" s="90">
        <f t="shared" ca="1" si="32"/>
        <v>945307122.38918197</v>
      </c>
      <c r="O169" s="90">
        <f t="shared" ca="1" si="32"/>
        <v>976098050.36032224</v>
      </c>
      <c r="P169" s="90">
        <f t="shared" ca="1" si="32"/>
        <v>1006888978.3314625</v>
      </c>
      <c r="Q169" s="90">
        <f t="shared" ca="1" si="32"/>
        <v>1037679906.3026026</v>
      </c>
      <c r="R169" s="90">
        <f t="shared" ca="1" si="32"/>
        <v>1068470834.2737429</v>
      </c>
      <c r="S169" s="90">
        <f t="shared" ca="1" si="32"/>
        <v>1099261762.2448831</v>
      </c>
      <c r="T169" s="90">
        <f t="shared" ca="1" si="32"/>
        <v>1130052690.2160234</v>
      </c>
      <c r="U169" s="90">
        <f t="shared" ca="1" si="32"/>
        <v>1160843618.1871636</v>
      </c>
      <c r="V169">
        <f ca="1">IF('NGPS 2030'!$A177="MR",INDIRECT("'NGPS 2030'!"&amp;'Country Selector'!$B$3&amp;ROW($A177))*10^12,0)*'Process Emissions Multipliers'!$D$48</f>
        <v>1191634546.1583037</v>
      </c>
      <c r="W169" s="90">
        <f t="shared" ca="1" si="36"/>
        <v>1267526325.9140699</v>
      </c>
      <c r="X169" s="90">
        <f t="shared" ca="1" si="36"/>
        <v>1343418105.669836</v>
      </c>
      <c r="Y169" s="90">
        <f t="shared" ca="1" si="36"/>
        <v>1419309885.4256022</v>
      </c>
      <c r="Z169" s="90">
        <f t="shared" ca="1" si="36"/>
        <v>1495201665.1813684</v>
      </c>
      <c r="AA169" s="90">
        <f t="shared" ca="1" si="36"/>
        <v>1571093444.9371347</v>
      </c>
      <c r="AB169" s="90">
        <f t="shared" ca="1" si="36"/>
        <v>1646985224.6929007</v>
      </c>
      <c r="AC169" s="90">
        <f t="shared" ca="1" si="36"/>
        <v>1722877004.4486668</v>
      </c>
      <c r="AD169" s="90">
        <f t="shared" ca="1" si="36"/>
        <v>1798768784.204433</v>
      </c>
      <c r="AE169" s="90">
        <f t="shared" ca="1" si="36"/>
        <v>1874660563.9601991</v>
      </c>
      <c r="AF169" s="90">
        <f t="shared" ca="1" si="36"/>
        <v>1950552343.7159653</v>
      </c>
      <c r="AG169" s="90">
        <f t="shared" ca="1" si="36"/>
        <v>2026444123.4717314</v>
      </c>
      <c r="AH169" s="90">
        <f t="shared" ca="1" si="36"/>
        <v>2102335903.2274976</v>
      </c>
      <c r="AI169" s="90">
        <f t="shared" ca="1" si="36"/>
        <v>2178227682.983264</v>
      </c>
      <c r="AJ169" s="90">
        <f t="shared" ca="1" si="36"/>
        <v>2254119462.7390299</v>
      </c>
      <c r="AK169" s="90">
        <f t="shared" ca="1" si="36"/>
        <v>2330011242.4947958</v>
      </c>
      <c r="AL169" s="90">
        <f t="shared" ca="1" si="36"/>
        <v>2405903022.2505622</v>
      </c>
      <c r="AM169" s="90">
        <f t="shared" ca="1" si="35"/>
        <v>2481794802.0063286</v>
      </c>
      <c r="AN169" s="90">
        <f t="shared" ca="1" si="35"/>
        <v>2557686581.7620945</v>
      </c>
      <c r="AO169" s="90">
        <f t="shared" ca="1" si="35"/>
        <v>2633578361.5178604</v>
      </c>
      <c r="AP169">
        <f ca="1">V169*'Process Emissions Multipliers'!$E$48</f>
        <v>2709470141.2736268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Selector'!$B$3&amp;ROW($A179))*10^12,0)*'Process Emissions Multipliers'!$B$48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Selector'!$B$3&amp;ROW($A179))*10^12,0)*'Process Emissions Multipliers'!$D$48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Multipliers'!$E$48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180691629514.73315</v>
      </c>
      <c r="C172" s="90">
        <f t="shared" ca="1" si="33"/>
        <v>176036038196.99838</v>
      </c>
      <c r="D172" s="90">
        <f t="shared" ca="1" si="31"/>
        <v>171380446879.26367</v>
      </c>
      <c r="E172" s="90">
        <f t="shared" ca="1" si="31"/>
        <v>166724855561.5289</v>
      </c>
      <c r="F172" s="90">
        <f t="shared" ca="1" si="31"/>
        <v>162069264243.79416</v>
      </c>
      <c r="G172" s="90">
        <f t="shared" ca="1" si="31"/>
        <v>157413672926.05942</v>
      </c>
      <c r="H172" s="90">
        <f t="shared" ca="1" si="31"/>
        <v>152758081608.32468</v>
      </c>
      <c r="I172" s="90">
        <f t="shared" ca="1" si="31"/>
        <v>148102490290.5899</v>
      </c>
      <c r="J172" s="90">
        <f t="shared" ca="1" si="31"/>
        <v>143446898972.85516</v>
      </c>
      <c r="K172" s="90">
        <f t="shared" ca="1" si="31"/>
        <v>138791307655.12045</v>
      </c>
      <c r="L172">
        <f ca="1">IF('NGPS 2020'!$A180="MR",INDIRECT("'NGPS 2020'!"&amp;'Country Selector'!$B$3&amp;ROW($A180))*10^12,0)*'Process Emissions Multipliers'!$B$48</f>
        <v>134135716337.38568</v>
      </c>
      <c r="M172" s="90">
        <f t="shared" ca="1" si="34"/>
        <v>138809285381.56613</v>
      </c>
      <c r="N172" s="90">
        <f t="shared" ca="1" si="32"/>
        <v>143482854425.74658</v>
      </c>
      <c r="O172" s="90">
        <f t="shared" ca="1" si="32"/>
        <v>148156423469.92703</v>
      </c>
      <c r="P172" s="90">
        <f t="shared" ca="1" si="32"/>
        <v>152829992514.10748</v>
      </c>
      <c r="Q172" s="90">
        <f t="shared" ca="1" si="32"/>
        <v>157503561558.28793</v>
      </c>
      <c r="R172" s="90">
        <f t="shared" ca="1" si="32"/>
        <v>162177130602.46838</v>
      </c>
      <c r="S172" s="90">
        <f t="shared" ca="1" si="32"/>
        <v>166850699646.64883</v>
      </c>
      <c r="T172" s="90">
        <f t="shared" ca="1" si="32"/>
        <v>171524268690.82928</v>
      </c>
      <c r="U172" s="90">
        <f t="shared" ca="1" si="32"/>
        <v>176197837735.00974</v>
      </c>
      <c r="V172">
        <f ca="1">IF('NGPS 2030'!$A180="MR",INDIRECT("'NGPS 2030'!"&amp;'Country Selector'!$B$3&amp;ROW($A180))*10^12,0)*'Process Emissions Multipliers'!$D$48</f>
        <v>180871406779.19019</v>
      </c>
      <c r="W172" s="90">
        <f t="shared" ca="1" si="36"/>
        <v>192390586893.30743</v>
      </c>
      <c r="X172" s="90">
        <f t="shared" ca="1" si="36"/>
        <v>203909767007.42474</v>
      </c>
      <c r="Y172" s="90">
        <f t="shared" ca="1" si="36"/>
        <v>215428947121.54199</v>
      </c>
      <c r="Z172" s="90">
        <f t="shared" ca="1" si="36"/>
        <v>226948127235.65924</v>
      </c>
      <c r="AA172" s="90">
        <f t="shared" ca="1" si="36"/>
        <v>238467307349.77652</v>
      </c>
      <c r="AB172" s="90">
        <f t="shared" ca="1" si="36"/>
        <v>249986487463.8938</v>
      </c>
      <c r="AC172" s="90">
        <f t="shared" ca="1" si="36"/>
        <v>261505667578.01108</v>
      </c>
      <c r="AD172" s="90">
        <f t="shared" ca="1" si="36"/>
        <v>273024847692.12836</v>
      </c>
      <c r="AE172" s="90">
        <f t="shared" ca="1" si="36"/>
        <v>284544027806.24561</v>
      </c>
      <c r="AF172" s="90">
        <f t="shared" ca="1" si="36"/>
        <v>296063207920.36292</v>
      </c>
      <c r="AG172" s="90">
        <f t="shared" ca="1" si="36"/>
        <v>307582388034.48016</v>
      </c>
      <c r="AH172" s="90">
        <f t="shared" ca="1" si="36"/>
        <v>319101568148.59741</v>
      </c>
      <c r="AI172" s="90">
        <f t="shared" ca="1" si="36"/>
        <v>330620748262.71472</v>
      </c>
      <c r="AJ172" s="90">
        <f t="shared" ca="1" si="36"/>
        <v>342139928376.83197</v>
      </c>
      <c r="AK172" s="90">
        <f t="shared" ca="1" si="36"/>
        <v>353659108490.94928</v>
      </c>
      <c r="AL172" s="90">
        <f t="shared" ca="1" si="36"/>
        <v>365178288605.06647</v>
      </c>
      <c r="AM172" s="90">
        <f t="shared" ca="1" si="35"/>
        <v>376697468719.18378</v>
      </c>
      <c r="AN172" s="90">
        <f t="shared" ca="1" si="35"/>
        <v>388216648833.30103</v>
      </c>
      <c r="AO172" s="90">
        <f t="shared" ca="1" si="35"/>
        <v>399735828947.41833</v>
      </c>
      <c r="AP172">
        <f ca="1">V172*'Process Emissions Multipliers'!$E$48</f>
        <v>411255009061.53558</v>
      </c>
    </row>
    <row r="173" spans="1:42">
      <c r="A173" s="74">
        <v>3000</v>
      </c>
      <c r="B173">
        <f ca="1">IF('NGPS 2010'!$A181="MR",INDIRECT("'NGPS 2010'!"&amp;'Country Selector'!$B$3&amp;ROW($A181))*10^12,0)</f>
        <v>77962676075.646439</v>
      </c>
      <c r="C173" s="90">
        <f t="shared" ca="1" si="33"/>
        <v>75953936883.79837</v>
      </c>
      <c r="D173" s="90">
        <f t="shared" ca="1" si="31"/>
        <v>73945197691.950287</v>
      </c>
      <c r="E173" s="90">
        <f t="shared" ca="1" si="31"/>
        <v>71936458500.102219</v>
      </c>
      <c r="F173" s="90">
        <f t="shared" ca="1" si="31"/>
        <v>69927719308.25415</v>
      </c>
      <c r="G173" s="90">
        <f t="shared" ca="1" si="31"/>
        <v>67918980116.406067</v>
      </c>
      <c r="H173" s="90">
        <f t="shared" ca="1" si="31"/>
        <v>65910240924.557999</v>
      </c>
      <c r="I173" s="90">
        <f t="shared" ca="1" si="31"/>
        <v>63901501732.709923</v>
      </c>
      <c r="J173" s="90">
        <f t="shared" ca="1" si="31"/>
        <v>61892762540.861847</v>
      </c>
      <c r="K173" s="90">
        <f t="shared" ca="1" si="31"/>
        <v>59884023349.013779</v>
      </c>
      <c r="L173">
        <f ca="1">IF('NGPS 2020'!$A181="MR",INDIRECT("'NGPS 2020'!"&amp;'Country Selector'!$B$3&amp;ROW($A181))*10^12,0)*'Process Emissions Multipliers'!$B$48</f>
        <v>57875284157.165703</v>
      </c>
      <c r="M173" s="90">
        <f t="shared" ca="1" si="34"/>
        <v>59891786087.61882</v>
      </c>
      <c r="N173" s="90">
        <f t="shared" ca="1" si="32"/>
        <v>61908288018.07193</v>
      </c>
      <c r="O173" s="90">
        <f t="shared" ca="1" si="32"/>
        <v>63924789948.52504</v>
      </c>
      <c r="P173" s="90">
        <f t="shared" ca="1" si="32"/>
        <v>65941291878.978157</v>
      </c>
      <c r="Q173" s="90">
        <f t="shared" ca="1" si="32"/>
        <v>67957793809.431267</v>
      </c>
      <c r="R173" s="90">
        <f t="shared" ca="1" si="32"/>
        <v>69974295739.884384</v>
      </c>
      <c r="S173" s="90">
        <f t="shared" ca="1" si="32"/>
        <v>71990797670.337494</v>
      </c>
      <c r="T173" s="90">
        <f t="shared" ca="1" si="32"/>
        <v>74007299600.790604</v>
      </c>
      <c r="U173" s="90">
        <f t="shared" ca="1" si="32"/>
        <v>76023801531.243713</v>
      </c>
      <c r="V173">
        <f ca="1">IF('NGPS 2030'!$A181="MR",INDIRECT("'NGPS 2030'!"&amp;'Country Selector'!$B$3&amp;ROW($A181))*10^12,0)*'Process Emissions Multipliers'!$D$48</f>
        <v>78040303461.696838</v>
      </c>
      <c r="W173" s="90">
        <f t="shared" ca="1" si="36"/>
        <v>83010466118.932739</v>
      </c>
      <c r="X173" s="90">
        <f t="shared" ca="1" si="36"/>
        <v>87980628776.168625</v>
      </c>
      <c r="Y173" s="90">
        <f t="shared" ca="1" si="36"/>
        <v>92950791433.404541</v>
      </c>
      <c r="Z173" s="90">
        <f t="shared" ca="1" si="36"/>
        <v>97920954090.640442</v>
      </c>
      <c r="AA173" s="90">
        <f t="shared" ca="1" si="36"/>
        <v>102891116747.87634</v>
      </c>
      <c r="AB173" s="90">
        <f t="shared" ca="1" si="36"/>
        <v>107861279405.11224</v>
      </c>
      <c r="AC173" s="90">
        <f t="shared" ca="1" si="36"/>
        <v>112831442062.34814</v>
      </c>
      <c r="AD173" s="90">
        <f t="shared" ca="1" si="36"/>
        <v>117801604719.58405</v>
      </c>
      <c r="AE173" s="90">
        <f t="shared" ca="1" si="36"/>
        <v>122771767376.81995</v>
      </c>
      <c r="AF173" s="90">
        <f t="shared" ca="1" si="36"/>
        <v>127741930034.05583</v>
      </c>
      <c r="AG173" s="90">
        <f t="shared" ca="1" si="36"/>
        <v>132712092691.29172</v>
      </c>
      <c r="AH173" s="90">
        <f t="shared" ca="1" si="36"/>
        <v>137682255348.52765</v>
      </c>
      <c r="AI173" s="90">
        <f t="shared" ca="1" si="36"/>
        <v>142652418005.76352</v>
      </c>
      <c r="AJ173" s="90">
        <f t="shared" ca="1" si="36"/>
        <v>147622580662.99945</v>
      </c>
      <c r="AK173" s="90">
        <f t="shared" ca="1" si="36"/>
        <v>152592743320.23532</v>
      </c>
      <c r="AL173" s="90">
        <f t="shared" ca="1" si="36"/>
        <v>157562905977.47122</v>
      </c>
      <c r="AM173" s="90">
        <f t="shared" ca="1" si="35"/>
        <v>162533068634.70712</v>
      </c>
      <c r="AN173" s="90">
        <f t="shared" ca="1" si="35"/>
        <v>167503231291.94302</v>
      </c>
      <c r="AO173" s="90">
        <f t="shared" ca="1" si="35"/>
        <v>172473393949.17892</v>
      </c>
      <c r="AP173">
        <f ca="1">V173*'Process Emissions Multipliers'!$E$48</f>
        <v>177443556606.41483</v>
      </c>
    </row>
    <row r="174" spans="1:42">
      <c r="A174" s="74">
        <v>5000</v>
      </c>
      <c r="B174">
        <f ca="1">IF('NGPS 2010'!$A182="MR",INDIRECT("'NGPS 2010'!"&amp;'Country Selector'!$B$3&amp;ROW($A182))*10^12,0)</f>
        <v>118506012.95293473</v>
      </c>
      <c r="C174" s="90">
        <f t="shared" ca="1" si="33"/>
        <v>115452658.64696969</v>
      </c>
      <c r="D174" s="90">
        <f t="shared" ca="1" si="31"/>
        <v>112399304.34100464</v>
      </c>
      <c r="E174" s="90">
        <f t="shared" ca="1" si="31"/>
        <v>109345950.03503959</v>
      </c>
      <c r="F174" s="90">
        <f t="shared" ca="1" si="31"/>
        <v>106292595.72907457</v>
      </c>
      <c r="G174" s="90">
        <f t="shared" ca="1" si="31"/>
        <v>103239241.4231095</v>
      </c>
      <c r="H174" s="90">
        <f t="shared" ca="1" si="31"/>
        <v>100185887.11714447</v>
      </c>
      <c r="I174" s="90">
        <f t="shared" ca="1" si="31"/>
        <v>97132532.811179429</v>
      </c>
      <c r="J174" s="90">
        <f t="shared" ca="1" si="31"/>
        <v>94079178.505214393</v>
      </c>
      <c r="K174" s="90">
        <f t="shared" ca="1" si="31"/>
        <v>91025824.199249357</v>
      </c>
      <c r="L174">
        <f ca="1">IF('NGPS 2020'!$A182="MR",INDIRECT("'NGPS 2020'!"&amp;'Country Selector'!$B$3&amp;ROW($A182))*10^12,0)*'Process Emissions Multipliers'!$B$48</f>
        <v>87972469.893284306</v>
      </c>
      <c r="M174" s="90">
        <f t="shared" ca="1" si="34"/>
        <v>91037623.835059971</v>
      </c>
      <c r="N174" s="90">
        <f t="shared" ca="1" si="32"/>
        <v>94102777.77683565</v>
      </c>
      <c r="O174" s="90">
        <f t="shared" ca="1" si="32"/>
        <v>97167931.7186113</v>
      </c>
      <c r="P174" s="90">
        <f t="shared" ca="1" si="32"/>
        <v>100233085.66038698</v>
      </c>
      <c r="Q174" s="90">
        <f t="shared" ca="1" si="32"/>
        <v>103298239.60216266</v>
      </c>
      <c r="R174" s="90">
        <f t="shared" ca="1" si="32"/>
        <v>106363393.54393831</v>
      </c>
      <c r="S174" s="90">
        <f t="shared" ca="1" si="32"/>
        <v>109428547.48571399</v>
      </c>
      <c r="T174" s="90">
        <f t="shared" ca="1" si="32"/>
        <v>112493701.42748965</v>
      </c>
      <c r="U174" s="90">
        <f t="shared" ca="1" si="32"/>
        <v>115558855.36926533</v>
      </c>
      <c r="V174">
        <f ca="1">IF('NGPS 2030'!$A182="MR",INDIRECT("'NGPS 2030'!"&amp;'Country Selector'!$B$3&amp;ROW($A182))*10^12,0)*'Process Emissions Multipliers'!$D$48</f>
        <v>118624009.311041</v>
      </c>
      <c r="W174" s="90">
        <f t="shared" ca="1" si="36"/>
        <v>126178831.56539978</v>
      </c>
      <c r="X174" s="90">
        <f t="shared" ca="1" si="36"/>
        <v>133733653.81975856</v>
      </c>
      <c r="Y174" s="90">
        <f t="shared" ca="1" si="36"/>
        <v>141288476.07411733</v>
      </c>
      <c r="Z174" s="90">
        <f t="shared" ca="1" si="36"/>
        <v>148843298.3284761</v>
      </c>
      <c r="AA174" s="90">
        <f t="shared" ca="1" si="36"/>
        <v>156398120.5828349</v>
      </c>
      <c r="AB174" s="90">
        <f t="shared" ca="1" si="36"/>
        <v>163952942.83719367</v>
      </c>
      <c r="AC174" s="90">
        <f t="shared" ca="1" si="36"/>
        <v>171507765.09155244</v>
      </c>
      <c r="AD174" s="90">
        <f t="shared" ca="1" si="36"/>
        <v>179062587.3459112</v>
      </c>
      <c r="AE174" s="90">
        <f t="shared" ca="1" si="36"/>
        <v>186617409.60027</v>
      </c>
      <c r="AF174" s="90">
        <f t="shared" ca="1" si="36"/>
        <v>194172231.85462877</v>
      </c>
      <c r="AG174" s="90">
        <f t="shared" ca="1" si="36"/>
        <v>201727054.10898757</v>
      </c>
      <c r="AH174" s="90">
        <f t="shared" ca="1" si="36"/>
        <v>209281876.36334634</v>
      </c>
      <c r="AI174" s="90">
        <f t="shared" ca="1" si="36"/>
        <v>216836698.61770511</v>
      </c>
      <c r="AJ174" s="90">
        <f t="shared" ca="1" si="36"/>
        <v>224391520.87206388</v>
      </c>
      <c r="AK174" s="90">
        <f t="shared" ca="1" si="36"/>
        <v>231946343.12642264</v>
      </c>
      <c r="AL174" s="90">
        <f t="shared" ref="AL174:AO177" ca="1" si="37">$V174*($AP$1-AL$1)/($AP$1-$V$1)+$AP174*(AL$1-$V$1)/($AP$1-$V$1)</f>
        <v>239501165.38078141</v>
      </c>
      <c r="AM174" s="90">
        <f t="shared" ca="1" si="37"/>
        <v>247055987.63514021</v>
      </c>
      <c r="AN174" s="90">
        <f t="shared" ca="1" si="37"/>
        <v>254610809.88949901</v>
      </c>
      <c r="AO174" s="90">
        <f t="shared" ca="1" si="37"/>
        <v>262165632.14385778</v>
      </c>
      <c r="AP174">
        <f ca="1">V174*'Process Emissions Multipliers'!$E$48</f>
        <v>269720454.39821655</v>
      </c>
    </row>
    <row r="175" spans="1:42">
      <c r="A175" s="74">
        <v>10000</v>
      </c>
      <c r="B175">
        <f ca="1">IF('NGPS 2010'!$A183="MR",INDIRECT("'NGPS 2010'!"&amp;'Country Selector'!$B$3&amp;ROW($A183))*10^12,0)</f>
        <v>12244691456.722023</v>
      </c>
      <c r="C175" s="90">
        <f t="shared" ca="1" si="33"/>
        <v>11929202137.226038</v>
      </c>
      <c r="D175" s="90">
        <f t="shared" ca="1" si="31"/>
        <v>11613712817.730057</v>
      </c>
      <c r="E175" s="90">
        <f t="shared" ca="1" si="31"/>
        <v>11298223498.234074</v>
      </c>
      <c r="F175" s="90">
        <f t="shared" ca="1" si="31"/>
        <v>10982734178.738089</v>
      </c>
      <c r="G175" s="90">
        <f t="shared" ca="1" si="31"/>
        <v>10667244859.242105</v>
      </c>
      <c r="H175" s="90">
        <f t="shared" ca="1" si="31"/>
        <v>10351755539.746122</v>
      </c>
      <c r="I175" s="90">
        <f t="shared" ca="1" si="31"/>
        <v>10036266220.250137</v>
      </c>
      <c r="J175" s="90">
        <f t="shared" ca="1" si="31"/>
        <v>9720776900.7541542</v>
      </c>
      <c r="K175" s="90">
        <f t="shared" ca="1" si="31"/>
        <v>9405287581.258173</v>
      </c>
      <c r="L175">
        <f ca="1">IF('NGPS 2020'!$A183="MR",INDIRECT("'NGPS 2020'!"&amp;'Country Selector'!$B$3&amp;ROW($A183))*10^12,0)*'Process Emissions Multipliers'!$B$48</f>
        <v>9089798261.762188</v>
      </c>
      <c r="M175" s="90">
        <f t="shared" ca="1" si="34"/>
        <v>9406506784.3936348</v>
      </c>
      <c r="N175" s="90">
        <f t="shared" ca="1" si="32"/>
        <v>9723215307.0250778</v>
      </c>
      <c r="O175" s="90">
        <f t="shared" ca="1" si="32"/>
        <v>10039923829.656523</v>
      </c>
      <c r="P175" s="90">
        <f t="shared" ca="1" si="32"/>
        <v>10356632352.28797</v>
      </c>
      <c r="Q175" s="90">
        <f t="shared" ca="1" si="32"/>
        <v>10673340874.919415</v>
      </c>
      <c r="R175" s="90">
        <f t="shared" ca="1" si="32"/>
        <v>10990049397.550858</v>
      </c>
      <c r="S175" s="90">
        <f t="shared" ca="1" si="32"/>
        <v>11306757920.182304</v>
      </c>
      <c r="T175" s="90">
        <f t="shared" ca="1" si="32"/>
        <v>11623466442.813751</v>
      </c>
      <c r="U175" s="90">
        <f t="shared" ca="1" si="32"/>
        <v>11940174965.445196</v>
      </c>
      <c r="V175">
        <f ca="1">IF('NGPS 2030'!$A183="MR",INDIRECT("'NGPS 2030'!"&amp;'Country Selector'!$B$3&amp;ROW($A183))*10^12,0)*'Process Emissions Multipliers'!$D$48</f>
        <v>12256883488.076641</v>
      </c>
      <c r="W175" s="90">
        <f t="shared" ref="W175:AL177" ca="1" si="38">$V175*($AP$1-W$1)/($AP$1-$V$1)+$AP175*(W$1-$V$1)/($AP$1-$V$1)</f>
        <v>13037489173.912159</v>
      </c>
      <c r="X175" s="90">
        <f t="shared" ca="1" si="38"/>
        <v>13818094859.747679</v>
      </c>
      <c r="Y175" s="90">
        <f t="shared" ca="1" si="38"/>
        <v>14598700545.583195</v>
      </c>
      <c r="Z175" s="90">
        <f t="shared" ca="1" si="38"/>
        <v>15379306231.418715</v>
      </c>
      <c r="AA175" s="90">
        <f t="shared" ca="1" si="38"/>
        <v>16159911917.254234</v>
      </c>
      <c r="AB175" s="90">
        <f t="shared" ca="1" si="38"/>
        <v>16940517603.08975</v>
      </c>
      <c r="AC175" s="90">
        <f t="shared" ca="1" si="38"/>
        <v>17721123288.92527</v>
      </c>
      <c r="AD175" s="90">
        <f t="shared" ca="1" si="38"/>
        <v>18501728974.760788</v>
      </c>
      <c r="AE175" s="90">
        <f t="shared" ca="1" si="38"/>
        <v>19282334660.596306</v>
      </c>
      <c r="AF175" s="90">
        <f t="shared" ca="1" si="38"/>
        <v>20062940346.431824</v>
      </c>
      <c r="AG175" s="90">
        <f t="shared" ca="1" si="38"/>
        <v>20843546032.267342</v>
      </c>
      <c r="AH175" s="90">
        <f t="shared" ca="1" si="38"/>
        <v>21624151718.102859</v>
      </c>
      <c r="AI175" s="90">
        <f t="shared" ca="1" si="38"/>
        <v>22404757403.938377</v>
      </c>
      <c r="AJ175" s="90">
        <f t="shared" ca="1" si="38"/>
        <v>23185363089.773895</v>
      </c>
      <c r="AK175" s="90">
        <f t="shared" ca="1" si="38"/>
        <v>23965968775.609417</v>
      </c>
      <c r="AL175" s="90">
        <f t="shared" ca="1" si="38"/>
        <v>24746574461.444935</v>
      </c>
      <c r="AM175" s="90">
        <f t="shared" ca="1" si="37"/>
        <v>25527180147.280449</v>
      </c>
      <c r="AN175" s="90">
        <f t="shared" ca="1" si="37"/>
        <v>26307785833.115971</v>
      </c>
      <c r="AO175" s="90">
        <f t="shared" ca="1" si="37"/>
        <v>27088391518.951488</v>
      </c>
      <c r="AP175">
        <f ca="1">V175*'Process Emissions Multipliers'!$E$48</f>
        <v>27868997204.787006</v>
      </c>
    </row>
    <row r="176" spans="1:42">
      <c r="A176" s="74">
        <v>100000</v>
      </c>
      <c r="B176">
        <f ca="1">IF('NGPS 2010'!$A184="MR",INDIRECT("'NGPS 2010'!"&amp;'Country Selector'!$B$3&amp;ROW($A184))*10^12,0)</f>
        <v>3955463924.1892176</v>
      </c>
      <c r="C176" s="90">
        <f t="shared" ca="1" si="33"/>
        <v>3853549831.3643184</v>
      </c>
      <c r="D176" s="90">
        <f t="shared" ca="1" si="31"/>
        <v>3751635738.5394201</v>
      </c>
      <c r="E176" s="90">
        <f t="shared" ca="1" si="31"/>
        <v>3649721645.7145209</v>
      </c>
      <c r="F176" s="90">
        <f t="shared" ca="1" si="31"/>
        <v>3547807552.8896227</v>
      </c>
      <c r="G176" s="90">
        <f t="shared" ca="1" si="31"/>
        <v>3445893460.0647235</v>
      </c>
      <c r="H176" s="90">
        <f t="shared" ca="1" si="31"/>
        <v>3343979367.2398248</v>
      </c>
      <c r="I176" s="90">
        <f t="shared" ca="1" si="31"/>
        <v>3242065274.4149256</v>
      </c>
      <c r="J176" s="90">
        <f t="shared" ca="1" si="31"/>
        <v>3140151181.5900269</v>
      </c>
      <c r="K176" s="90">
        <f t="shared" ca="1" si="31"/>
        <v>3038237088.7651286</v>
      </c>
      <c r="L176">
        <f ca="1">IF('NGPS 2020'!$A184="MR",INDIRECT("'NGPS 2020'!"&amp;'Country Selector'!$B$3&amp;ROW($A184))*10^12,0)*'Process Emissions Multipliers'!$B$48</f>
        <v>2936322995.9402294</v>
      </c>
      <c r="M176" s="90">
        <f t="shared" ca="1" si="34"/>
        <v>3038630934.0519104</v>
      </c>
      <c r="N176" s="90">
        <f t="shared" ca="1" si="32"/>
        <v>3140938872.1635909</v>
      </c>
      <c r="O176" s="90">
        <f t="shared" ca="1" si="32"/>
        <v>3243246810.2752719</v>
      </c>
      <c r="P176" s="90">
        <f t="shared" ca="1" si="32"/>
        <v>3345554748.3869529</v>
      </c>
      <c r="Q176" s="90">
        <f t="shared" ca="1" si="32"/>
        <v>3447862686.4986339</v>
      </c>
      <c r="R176" s="90">
        <f t="shared" ca="1" si="32"/>
        <v>3550170624.6103144</v>
      </c>
      <c r="S176" s="90">
        <f t="shared" ca="1" si="32"/>
        <v>3652478562.7219954</v>
      </c>
      <c r="T176" s="90">
        <f t="shared" ca="1" si="32"/>
        <v>3754786500.8336763</v>
      </c>
      <c r="U176" s="90">
        <f t="shared" ca="1" si="32"/>
        <v>3857094438.9453573</v>
      </c>
      <c r="V176">
        <f ca="1">IF('NGPS 2030'!$A184="MR",INDIRECT("'NGPS 2030'!"&amp;'Country Selector'!$B$3&amp;ROW($A184))*10^12,0)*'Process Emissions Multipliers'!$D$48</f>
        <v>3959402377.0570378</v>
      </c>
      <c r="W176" s="90">
        <f t="shared" ca="1" si="38"/>
        <v>4211565336.021935</v>
      </c>
      <c r="X176" s="90">
        <f t="shared" ca="1" si="38"/>
        <v>4463728294.9868317</v>
      </c>
      <c r="Y176" s="90">
        <f t="shared" ca="1" si="38"/>
        <v>4715891253.9517279</v>
      </c>
      <c r="Z176" s="90">
        <f t="shared" ca="1" si="38"/>
        <v>4968054212.9166241</v>
      </c>
      <c r="AA176" s="90">
        <f t="shared" ca="1" si="38"/>
        <v>5220217171.8815212</v>
      </c>
      <c r="AB176" s="90">
        <f t="shared" ca="1" si="38"/>
        <v>5472380130.8464184</v>
      </c>
      <c r="AC176" s="90">
        <f t="shared" ca="1" si="38"/>
        <v>5724543089.8113146</v>
      </c>
      <c r="AD176" s="90">
        <f t="shared" ca="1" si="38"/>
        <v>5976706048.7762108</v>
      </c>
      <c r="AE176" s="90">
        <f t="shared" ca="1" si="38"/>
        <v>6228869007.7411079</v>
      </c>
      <c r="AF176" s="90">
        <f t="shared" ca="1" si="38"/>
        <v>6481031966.7060051</v>
      </c>
      <c r="AG176" s="90">
        <f t="shared" ca="1" si="38"/>
        <v>6733194925.6709003</v>
      </c>
      <c r="AH176" s="90">
        <f t="shared" ca="1" si="38"/>
        <v>6985357884.6357975</v>
      </c>
      <c r="AI176" s="90">
        <f t="shared" ca="1" si="38"/>
        <v>7237520843.6006947</v>
      </c>
      <c r="AJ176" s="90">
        <f t="shared" ca="1" si="38"/>
        <v>7489683802.5655909</v>
      </c>
      <c r="AK176" s="90">
        <f t="shared" ca="1" si="38"/>
        <v>7741846761.530488</v>
      </c>
      <c r="AL176" s="90">
        <f t="shared" ca="1" si="38"/>
        <v>7994009720.4953842</v>
      </c>
      <c r="AM176" s="90">
        <f t="shared" ca="1" si="37"/>
        <v>8246172679.4602814</v>
      </c>
      <c r="AN176" s="90">
        <f t="shared" ca="1" si="37"/>
        <v>8498335638.4251766</v>
      </c>
      <c r="AO176" s="90">
        <f t="shared" ca="1" si="37"/>
        <v>8750498597.3900738</v>
      </c>
      <c r="AP176">
        <f ca="1">V176*'Process Emissions Multipliers'!$E$48</f>
        <v>9002661556.3549709</v>
      </c>
    </row>
    <row r="177" spans="1:42">
      <c r="A177" s="74">
        <v>1000000</v>
      </c>
      <c r="B177">
        <f ca="1">IF('NGPS 2010'!$A185="MR",INDIRECT("'NGPS 2010'!"&amp;'Country Selector'!$B$3&amp;ROW($A185))*10^12,0)</f>
        <v>216068691492.77585</v>
      </c>
      <c r="C177" s="90">
        <f t="shared" ca="1" si="33"/>
        <v>210501596177.68234</v>
      </c>
      <c r="D177" s="90">
        <f t="shared" ca="1" si="31"/>
        <v>204934500862.58887</v>
      </c>
      <c r="E177" s="90">
        <f t="shared" ca="1" si="31"/>
        <v>199367405547.49536</v>
      </c>
      <c r="F177" s="90">
        <f t="shared" ca="1" si="31"/>
        <v>193800310232.40186</v>
      </c>
      <c r="G177" s="90">
        <f t="shared" ca="1" si="31"/>
        <v>188233214917.30838</v>
      </c>
      <c r="H177" s="90">
        <f t="shared" ca="1" si="31"/>
        <v>182666119602.21487</v>
      </c>
      <c r="I177" s="90">
        <f t="shared" ca="1" si="31"/>
        <v>177099024287.1214</v>
      </c>
      <c r="J177" s="90">
        <f t="shared" ca="1" si="31"/>
        <v>171531928972.02789</v>
      </c>
      <c r="K177" s="90">
        <f t="shared" ca="1" si="31"/>
        <v>165964833656.93439</v>
      </c>
      <c r="L177">
        <f ca="1">IF('NGPS 2020'!$A185="MR",INDIRECT("'NGPS 2020'!"&amp;'Country Selector'!$B$3&amp;ROW($A185))*10^12,0)*'Process Emissions Multipliers'!$B$48</f>
        <v>160397738341.84091</v>
      </c>
      <c r="M177" s="90">
        <f t="shared" ca="1" si="34"/>
        <v>165986347602.54514</v>
      </c>
      <c r="N177" s="90">
        <f t="shared" ca="1" si="32"/>
        <v>171574956863.24939</v>
      </c>
      <c r="O177" s="90">
        <f t="shared" ca="1" si="32"/>
        <v>177163566123.95364</v>
      </c>
      <c r="P177" s="90">
        <f t="shared" ca="1" si="32"/>
        <v>182752175384.65784</v>
      </c>
      <c r="Q177" s="90">
        <f t="shared" ca="1" si="32"/>
        <v>188340784645.36212</v>
      </c>
      <c r="R177" s="90">
        <f t="shared" ca="1" si="32"/>
        <v>193929393906.06635</v>
      </c>
      <c r="S177" s="90">
        <f t="shared" ca="1" si="32"/>
        <v>199518003166.7706</v>
      </c>
      <c r="T177" s="90">
        <f t="shared" ca="1" si="32"/>
        <v>205106612427.47482</v>
      </c>
      <c r="U177" s="90">
        <f t="shared" ca="1" si="32"/>
        <v>210695221688.17905</v>
      </c>
      <c r="V177">
        <f ca="1">IF('NGPS 2030'!$A185="MR",INDIRECT("'NGPS 2030'!"&amp;'Country Selector'!$B$3&amp;ROW($A185))*10^12,0)*'Process Emissions Multipliers'!$D$48</f>
        <v>216283830948.8833</v>
      </c>
      <c r="W177" s="90">
        <f t="shared" ca="1" si="38"/>
        <v>230058326591.04428</v>
      </c>
      <c r="X177" s="90">
        <f t="shared" ca="1" si="38"/>
        <v>243832822233.2052</v>
      </c>
      <c r="Y177" s="90">
        <f t="shared" ca="1" si="38"/>
        <v>257607317875.36618</v>
      </c>
      <c r="Z177" s="90">
        <f t="shared" ca="1" si="38"/>
        <v>271381813517.52713</v>
      </c>
      <c r="AA177" s="90">
        <f t="shared" ca="1" si="38"/>
        <v>285156309159.68811</v>
      </c>
      <c r="AB177" s="90">
        <f t="shared" ca="1" si="38"/>
        <v>298930804801.84906</v>
      </c>
      <c r="AC177" s="90">
        <f t="shared" ca="1" si="38"/>
        <v>312705300444.01001</v>
      </c>
      <c r="AD177" s="90">
        <f t="shared" ca="1" si="38"/>
        <v>326479796086.17102</v>
      </c>
      <c r="AE177" s="90">
        <f t="shared" ca="1" si="38"/>
        <v>340254291728.33191</v>
      </c>
      <c r="AF177" s="90">
        <f t="shared" ca="1" si="38"/>
        <v>354028787370.49286</v>
      </c>
      <c r="AG177" s="90">
        <f t="shared" ca="1" si="38"/>
        <v>367803283012.65381</v>
      </c>
      <c r="AH177" s="90">
        <f t="shared" ca="1" si="38"/>
        <v>381577778654.81482</v>
      </c>
      <c r="AI177" s="90">
        <f t="shared" ca="1" si="38"/>
        <v>395352274296.97571</v>
      </c>
      <c r="AJ177" s="90">
        <f t="shared" ca="1" si="38"/>
        <v>409126769939.13672</v>
      </c>
      <c r="AK177" s="90">
        <f t="shared" ca="1" si="38"/>
        <v>422901265581.29767</v>
      </c>
      <c r="AL177" s="90">
        <f t="shared" ca="1" si="38"/>
        <v>436675761223.45868</v>
      </c>
      <c r="AM177" s="90">
        <f t="shared" ca="1" si="37"/>
        <v>450450256865.61963</v>
      </c>
      <c r="AN177" s="90">
        <f t="shared" ca="1" si="37"/>
        <v>464224752507.78052</v>
      </c>
      <c r="AO177" s="90">
        <f t="shared" ca="1" si="37"/>
        <v>477999248149.94153</v>
      </c>
      <c r="AP177">
        <f ca="1">V177*'Process Emissions Multipliers'!$E$48</f>
        <v>491773743792.10248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0.570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Selector'!$B$3&amp;ROW($A35))*10^12,0)*'Process Emissions Multipliers'!$B$45</f>
        <v>0</v>
      </c>
      <c r="M27" s="90">
        <f t="shared" ca="1" si="4"/>
        <v>86091275707.875946</v>
      </c>
      <c r="N27" s="90">
        <f t="shared" ca="1" si="4"/>
        <v>172182551415.75189</v>
      </c>
      <c r="O27" s="90">
        <f t="shared" ca="1" si="4"/>
        <v>258273827123.62784</v>
      </c>
      <c r="P27" s="90">
        <f t="shared" ca="1" si="4"/>
        <v>344365102831.50378</v>
      </c>
      <c r="Q27" s="90">
        <f t="shared" ca="1" si="4"/>
        <v>430456378539.37976</v>
      </c>
      <c r="R27" s="90">
        <f t="shared" ca="1" si="4"/>
        <v>516547654247.25568</v>
      </c>
      <c r="S27" s="90">
        <f t="shared" ca="1" si="4"/>
        <v>602638929955.13159</v>
      </c>
      <c r="T27" s="90">
        <f t="shared" ca="1" si="4"/>
        <v>688730205663.00757</v>
      </c>
      <c r="U27" s="90">
        <f t="shared" ca="1" si="4"/>
        <v>774821481370.88354</v>
      </c>
      <c r="V27">
        <f ca="1">IF('Waste 2030'!$A35="MR",INDIRECT("'Waste 2030'!"&amp;'Country Selector'!$B$3&amp;ROW($A35))*10^12,0)*'Process Emissions Multipliers'!$D$45</f>
        <v>860912757078.75952</v>
      </c>
      <c r="W27" s="90">
        <f t="shared" ca="1" si="5"/>
        <v>877144388872.05237</v>
      </c>
      <c r="X27" s="90">
        <f t="shared" ca="1" si="5"/>
        <v>893376020665.34521</v>
      </c>
      <c r="Y27" s="90">
        <f t="shared" ca="1" si="5"/>
        <v>909607652458.63818</v>
      </c>
      <c r="Z27" s="90">
        <f t="shared" ca="1" si="5"/>
        <v>925839284251.93103</v>
      </c>
      <c r="AA27" s="90">
        <f t="shared" ca="1" si="5"/>
        <v>942070916045.22388</v>
      </c>
      <c r="AB27" s="90">
        <f t="shared" ca="1" si="5"/>
        <v>958302547838.51672</v>
      </c>
      <c r="AC27" s="90">
        <f t="shared" ca="1" si="5"/>
        <v>974534179631.80957</v>
      </c>
      <c r="AD27" s="90">
        <f t="shared" ca="1" si="5"/>
        <v>990765811425.10254</v>
      </c>
      <c r="AE27" s="90">
        <f t="shared" ca="1" si="5"/>
        <v>1006997443218.3955</v>
      </c>
      <c r="AF27" s="90">
        <f t="shared" ca="1" si="5"/>
        <v>1023229075011.6884</v>
      </c>
      <c r="AG27" s="90">
        <f t="shared" ca="1" si="5"/>
        <v>1039460706804.9812</v>
      </c>
      <c r="AH27" s="90">
        <f t="shared" ca="1" si="5"/>
        <v>1055692338598.274</v>
      </c>
      <c r="AI27" s="90">
        <f t="shared" ca="1" si="5"/>
        <v>1071923970391.567</v>
      </c>
      <c r="AJ27" s="90">
        <f t="shared" ca="1" si="5"/>
        <v>1088155602184.8599</v>
      </c>
      <c r="AK27" s="90">
        <f t="shared" ca="1" si="5"/>
        <v>1104387233978.1528</v>
      </c>
      <c r="AL27" s="90">
        <f t="shared" ca="1" si="5"/>
        <v>1120618865771.4456</v>
      </c>
      <c r="AM27" s="90">
        <f t="shared" ca="1" si="6"/>
        <v>1136850497564.7385</v>
      </c>
      <c r="AN27" s="90">
        <f t="shared" ca="1" si="6"/>
        <v>1153082129358.0315</v>
      </c>
      <c r="AO27" s="90">
        <f t="shared" ca="1" si="6"/>
        <v>1169313761151.3242</v>
      </c>
      <c r="AP27">
        <f ca="1">V27*'Process Emissions Multipliers'!$E$45</f>
        <v>1185545392944.6172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Selector'!$B$3&amp;ROW($A37))*10^12,0)*'Process Emissions Multipliers'!$B$45</f>
        <v>0</v>
      </c>
      <c r="M29" s="90">
        <f t="shared" ca="1" si="4"/>
        <v>64568456780.906967</v>
      </c>
      <c r="N29" s="90">
        <f t="shared" ca="1" si="4"/>
        <v>129136913561.81393</v>
      </c>
      <c r="O29" s="90">
        <f t="shared" ca="1" si="4"/>
        <v>193705370342.72089</v>
      </c>
      <c r="P29" s="90">
        <f t="shared" ca="1" si="4"/>
        <v>258273827123.62787</v>
      </c>
      <c r="Q29" s="90">
        <f t="shared" ca="1" si="4"/>
        <v>322842283904.53485</v>
      </c>
      <c r="R29" s="90">
        <f t="shared" ca="1" si="4"/>
        <v>387410740685.44177</v>
      </c>
      <c r="S29" s="90">
        <f t="shared" ca="1" si="4"/>
        <v>451979197466.34882</v>
      </c>
      <c r="T29" s="90">
        <f t="shared" ca="1" si="4"/>
        <v>516547654247.25574</v>
      </c>
      <c r="U29" s="90">
        <f t="shared" ca="1" si="4"/>
        <v>581116111028.16272</v>
      </c>
      <c r="V29">
        <f ca="1">IF('Waste 2030'!$A37="MR",INDIRECT("'Waste 2030'!"&amp;'Country Selector'!$B$3&amp;ROW($A37))*10^12,0)*'Process Emissions Multipliers'!$D$45</f>
        <v>645684567809.0697</v>
      </c>
      <c r="W29" s="90">
        <f t="shared" ca="1" si="5"/>
        <v>657858291654.03931</v>
      </c>
      <c r="X29" s="90">
        <f t="shared" ca="1" si="5"/>
        <v>670032015499.00903</v>
      </c>
      <c r="Y29" s="90">
        <f t="shared" ca="1" si="5"/>
        <v>682205739343.97876</v>
      </c>
      <c r="Z29" s="90">
        <f t="shared" ca="1" si="5"/>
        <v>694379463188.94836</v>
      </c>
      <c r="AA29" s="90">
        <f t="shared" ca="1" si="5"/>
        <v>706553187033.91797</v>
      </c>
      <c r="AB29" s="90">
        <f t="shared" ca="1" si="5"/>
        <v>718726910878.8877</v>
      </c>
      <c r="AC29" s="90">
        <f t="shared" ca="1" si="5"/>
        <v>730900634723.85742</v>
      </c>
      <c r="AD29" s="90">
        <f t="shared" ca="1" si="5"/>
        <v>743074358568.8269</v>
      </c>
      <c r="AE29" s="90">
        <f t="shared" ca="1" si="5"/>
        <v>755248082413.79663</v>
      </c>
      <c r="AF29" s="90">
        <f t="shared" ca="1" si="5"/>
        <v>767421806258.76636</v>
      </c>
      <c r="AG29" s="90">
        <f t="shared" ca="1" si="5"/>
        <v>779595530103.73608</v>
      </c>
      <c r="AH29" s="90">
        <f t="shared" ca="1" si="5"/>
        <v>791769253948.70569</v>
      </c>
      <c r="AI29" s="90">
        <f t="shared" ca="1" si="5"/>
        <v>803942977793.67542</v>
      </c>
      <c r="AJ29" s="90">
        <f t="shared" ca="1" si="5"/>
        <v>816116701638.64502</v>
      </c>
      <c r="AK29" s="90">
        <f t="shared" ca="1" si="5"/>
        <v>828290425483.61475</v>
      </c>
      <c r="AL29" s="90">
        <f t="shared" ca="1" si="5"/>
        <v>840464149328.58435</v>
      </c>
      <c r="AM29" s="90">
        <f t="shared" ca="1" si="6"/>
        <v>852637873173.55408</v>
      </c>
      <c r="AN29" s="90">
        <f t="shared" ca="1" si="6"/>
        <v>864811597018.52368</v>
      </c>
      <c r="AO29" s="90">
        <f t="shared" ca="1" si="6"/>
        <v>876985320863.49329</v>
      </c>
      <c r="AP29">
        <f ca="1">V29*'Process Emissions Multipliers'!$E$45</f>
        <v>889159044708.46301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Selector'!$B$3&amp;ROW($A39))*10^12,0)*'Process Emissions Multipliers'!$B$45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2030'!$A39="MR",INDIRECT("'Waste 2030'!"&amp;'Country Selector'!$B$3&amp;ROW($A39))*10^12,0)*'Process Emissions Multipliers'!$D$45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Multipliers'!$E$45</f>
        <v>0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Selector'!$B$3&amp;ROW($A40))*10^12,0)*'Process Emissions Multipliers'!$B$45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2030'!$A40="MR",INDIRECT("'Waste 2030'!"&amp;'Country Selector'!$B$3&amp;ROW($A40))*10^12,0)*'Process Emissions Multipliers'!$D$45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Multipliers'!$E$45</f>
        <v>0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58688249590.493637</v>
      </c>
      <c r="D33" s="90">
        <f t="shared" ca="1" si="3"/>
        <v>117376499180.98727</v>
      </c>
      <c r="E33" s="90">
        <f t="shared" ca="1" si="3"/>
        <v>176064748771.4809</v>
      </c>
      <c r="F33" s="90">
        <f t="shared" ca="1" si="3"/>
        <v>234752998361.97455</v>
      </c>
      <c r="G33" s="90">
        <f t="shared" ca="1" si="3"/>
        <v>293441247952.4682</v>
      </c>
      <c r="H33" s="90">
        <f t="shared" ca="1" si="3"/>
        <v>352129497542.96179</v>
      </c>
      <c r="I33" s="90">
        <f t="shared" ca="1" si="3"/>
        <v>410817747133.45544</v>
      </c>
      <c r="J33" s="90">
        <f t="shared" ca="1" si="3"/>
        <v>469505996723.9491</v>
      </c>
      <c r="K33" s="90">
        <f t="shared" ca="1" si="3"/>
        <v>528194246314.44275</v>
      </c>
      <c r="L33">
        <f ca="1">IF('Waste 2020'!$A41="MR",INDIRECT("'Waste 2020'!"&amp;'Country Selector'!$B$3&amp;ROW($A41))*10^12,0)*'Process Emissions Multipliers'!$B$45</f>
        <v>586882495904.9364</v>
      </c>
      <c r="M33" s="90">
        <f t="shared" ca="1" si="4"/>
        <v>528194246314.44275</v>
      </c>
      <c r="N33" s="90">
        <f t="shared" ca="1" si="4"/>
        <v>469505996723.9491</v>
      </c>
      <c r="O33" s="90">
        <f t="shared" ca="1" si="4"/>
        <v>410817747133.45544</v>
      </c>
      <c r="P33" s="90">
        <f t="shared" ca="1" si="4"/>
        <v>352129497542.96179</v>
      </c>
      <c r="Q33" s="90">
        <f t="shared" ca="1" si="4"/>
        <v>293441247952.4682</v>
      </c>
      <c r="R33" s="90">
        <f t="shared" ca="1" si="4"/>
        <v>234752998361.97455</v>
      </c>
      <c r="S33" s="90">
        <f t="shared" ca="1" si="4"/>
        <v>176064748771.4809</v>
      </c>
      <c r="T33" s="90">
        <f t="shared" ca="1" si="4"/>
        <v>117376499180.98727</v>
      </c>
      <c r="U33" s="90">
        <f t="shared" ca="1" si="4"/>
        <v>58688249590.493637</v>
      </c>
      <c r="V33">
        <f ca="1">IF('Waste 2030'!$A41="MR",INDIRECT("'Waste 2030'!"&amp;'Country Selector'!$B$3&amp;ROW($A41))*10^12,0)*'Process Emissions Multipliers'!$D$45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Multipliers'!$E$45</f>
        <v>0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55020233991.089188</v>
      </c>
      <c r="D34" s="90">
        <f t="shared" ca="1" si="3"/>
        <v>110040467982.17838</v>
      </c>
      <c r="E34" s="90">
        <f t="shared" ca="1" si="3"/>
        <v>165060701973.26755</v>
      </c>
      <c r="F34" s="90">
        <f t="shared" ca="1" si="3"/>
        <v>220080935964.35675</v>
      </c>
      <c r="G34" s="90">
        <f t="shared" ca="1" si="3"/>
        <v>275101169955.44592</v>
      </c>
      <c r="H34" s="90">
        <f t="shared" ca="1" si="3"/>
        <v>330121403946.5351</v>
      </c>
      <c r="I34" s="90">
        <f t="shared" ca="1" si="3"/>
        <v>385141637937.62433</v>
      </c>
      <c r="J34" s="90">
        <f t="shared" ca="1" si="3"/>
        <v>440161871928.7135</v>
      </c>
      <c r="K34" s="90">
        <f t="shared" ca="1" si="3"/>
        <v>495182105919.80261</v>
      </c>
      <c r="L34">
        <f ca="1">IF('Waste 2020'!$A42="MR",INDIRECT("'Waste 2020'!"&amp;'Country Selector'!$B$3&amp;ROW($A42))*10^12,0)*'Process Emissions Multipliers'!$B$45</f>
        <v>550202339910.89185</v>
      </c>
      <c r="M34" s="90">
        <f t="shared" ca="1" si="4"/>
        <v>495182105919.80261</v>
      </c>
      <c r="N34" s="90">
        <f t="shared" ca="1" si="4"/>
        <v>440161871928.7135</v>
      </c>
      <c r="O34" s="90">
        <f t="shared" ca="1" si="4"/>
        <v>385141637937.62433</v>
      </c>
      <c r="P34" s="90">
        <f t="shared" ca="1" si="4"/>
        <v>330121403946.5351</v>
      </c>
      <c r="Q34" s="90">
        <f t="shared" ca="1" si="4"/>
        <v>275101169955.44592</v>
      </c>
      <c r="R34" s="90">
        <f t="shared" ca="1" si="4"/>
        <v>220080935964.35675</v>
      </c>
      <c r="S34" s="90">
        <f t="shared" ca="1" si="4"/>
        <v>165060701973.26755</v>
      </c>
      <c r="T34" s="90">
        <f t="shared" ca="1" si="4"/>
        <v>110040467982.17838</v>
      </c>
      <c r="U34" s="90">
        <f t="shared" ca="1" si="4"/>
        <v>55020233991.089188</v>
      </c>
      <c r="V34">
        <f ca="1">IF('Waste 2030'!$A42="MR",INDIRECT("'Waste 2030'!"&amp;'Country Selector'!$B$3&amp;ROW($A42))*10^12,0)*'Process Emissions Multipliers'!$D$45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Multipliers'!$E$45</f>
        <v>0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2020'!$A43="MR",INDIRECT("'Waste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2030'!$A43="MR",INDIRECT("'Waste 2030'!"&amp;'Country Selector'!$B$3&amp;ROW($A43))*10^12,0)*'Process Emissions Multipliers'!$D$45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Multipliers'!$E$45</f>
        <v>0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2020'!$A44="MR",INDIRECT("'Waste 2020'!"&amp;'Country Selector'!$B$3&amp;ROW($A44))*10^12,0)*'Process Emissions Multipliers'!$B$45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2030'!$A44="MR",INDIRECT("'Waste 2030'!"&amp;'Country Selector'!$B$3&amp;ROW($A44))*10^12,0)*'Process Emissions Multipliers'!$D$45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Multipliers'!$E$45</f>
        <v>0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2020'!$A45="MR",INDIRECT("'Waste 2020'!"&amp;'Country Selector'!$B$3&amp;ROW($A45))*10^12,0)*'Process Emissions Multipliers'!$B$45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2030'!$A45="MR",INDIRECT("'Waste 2030'!"&amp;'Country Selector'!$B$3&amp;ROW($A45))*10^12,0)*'Process Emissions Multipliers'!$D$45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Multipliers'!$E$45</f>
        <v>0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2020'!$A46="MR",INDIRECT("'Waste 2020'!"&amp;'Country Selector'!$B$3&amp;ROW($A46))*10^12,0)*'Process Emissions Multipliers'!$B$45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2030'!$A46="MR",INDIRECT("'Waste 2030'!"&amp;'Country Selector'!$B$3&amp;ROW($A46))*10^12,0)*'Process Emissions Multipliers'!$D$45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Multipliers'!$E$45</f>
        <v>0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2020'!$A47="MR",INDIRECT("'Waste 2020'!"&amp;'Country Selector'!$B$3&amp;ROW($A47))*10^12,0)*'Process Emissions Multipliers'!$B$45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2030'!$A47="MR",INDIRECT("'Waste 2030'!"&amp;'Country Selector'!$B$3&amp;ROW($A47))*10^12,0)*'Process Emissions Multipliers'!$D$45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Multipliers'!$E$45</f>
        <v>0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2020'!$A48="MR",INDIRECT("'Waste 2020'!"&amp;'Country Selector'!$B$3&amp;ROW($A48))*10^12,0)*'Process Emissions Multipliers'!$B$45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2030'!$A48="MR",INDIRECT("'Waste 2030'!"&amp;'Country Selector'!$B$3&amp;ROW($A48))*10^12,0)*'Process Emissions Multipliers'!$D$45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Multipliers'!$E$45</f>
        <v>0</v>
      </c>
    </row>
    <row r="41" spans="1:42">
      <c r="A41" s="74">
        <v>-11</v>
      </c>
      <c r="B41">
        <f ca="1">IF('Waste 2010'!$A49="MR",INDIRECT("'Waste 2010'!"&amp;'Country Selector'!$B$3&amp;ROW($A49))*10^12,0)</f>
        <v>1042021547280.364</v>
      </c>
      <c r="C41" s="90">
        <f t="shared" ca="1" si="9"/>
        <v>937819392552.32751</v>
      </c>
      <c r="D41" s="90">
        <f t="shared" ca="1" si="9"/>
        <v>833617237824.29126</v>
      </c>
      <c r="E41" s="90">
        <f t="shared" ca="1" si="9"/>
        <v>729415083096.25476</v>
      </c>
      <c r="F41" s="90">
        <f t="shared" ca="1" si="9"/>
        <v>625212928368.21838</v>
      </c>
      <c r="G41" s="90">
        <f t="shared" ca="1" si="9"/>
        <v>521010773640.18201</v>
      </c>
      <c r="H41" s="90">
        <f t="shared" ca="1" si="9"/>
        <v>416808618912.14563</v>
      </c>
      <c r="I41" s="90">
        <f t="shared" ca="1" si="9"/>
        <v>312606464184.10919</v>
      </c>
      <c r="J41" s="90">
        <f t="shared" ca="1" si="9"/>
        <v>208404309456.07281</v>
      </c>
      <c r="K41" s="90">
        <f t="shared" ca="1" si="9"/>
        <v>104202154728.03641</v>
      </c>
      <c r="L41">
        <f ca="1">IF('Waste 2020'!$A49="MR",INDIRECT("'Waste 2020'!"&amp;'Country Selector'!$B$3&amp;ROW($A49))*10^12,0)*'Process Emissions Multipliers'!$B$45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2030'!$A49="MR",INDIRECT("'Waste 2030'!"&amp;'Country Selector'!$B$3&amp;ROW($A49))*10^12,0)*'Process Emissions Multipliers'!$D$45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Multipliers'!$E$45</f>
        <v>0</v>
      </c>
    </row>
    <row r="42" spans="1:42">
      <c r="A42" s="74">
        <v>-10</v>
      </c>
      <c r="B42">
        <f ca="1">IF('Waste 2010'!$A50="MR",INDIRECT("'Waste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2020'!$A50="MR",INDIRECT("'Waste 2020'!"&amp;'Country Selector'!$B$3&amp;ROW($A50))*10^12,0)*'Process Emissions Multipliers'!$B$45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2030'!$A50="MR",INDIRECT("'Waste 2030'!"&amp;'Country Selector'!$B$3&amp;ROW($A50))*10^12,0)*'Process Emissions Multipliers'!$D$45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Multipliers'!$E$45</f>
        <v>0</v>
      </c>
    </row>
    <row r="43" spans="1:42">
      <c r="A43" s="74">
        <v>-9</v>
      </c>
      <c r="B43">
        <f ca="1">IF('Waste 2010'!$A51="MR",INDIRECT("'Waste 2010'!"&amp;'Country Selector'!$B$3&amp;ROW($A51))*10^12,0)</f>
        <v>1563032320920.4973</v>
      </c>
      <c r="C43" s="90">
        <f t="shared" ca="1" si="9"/>
        <v>1406729088828.4478</v>
      </c>
      <c r="D43" s="90">
        <f t="shared" ca="1" si="9"/>
        <v>1250425856736.3979</v>
      </c>
      <c r="E43" s="90">
        <f t="shared" ca="1" si="9"/>
        <v>1094122624644.348</v>
      </c>
      <c r="F43" s="90">
        <f t="shared" ca="1" si="9"/>
        <v>937819392552.29846</v>
      </c>
      <c r="G43" s="90">
        <f t="shared" ca="1" si="9"/>
        <v>781516160460.24866</v>
      </c>
      <c r="H43" s="90">
        <f t="shared" ca="1" si="9"/>
        <v>625212928368.19897</v>
      </c>
      <c r="I43" s="90">
        <f t="shared" ca="1" si="9"/>
        <v>468909696276.14923</v>
      </c>
      <c r="J43" s="90">
        <f t="shared" ca="1" si="9"/>
        <v>312606464184.09949</v>
      </c>
      <c r="K43" s="90">
        <f t="shared" ca="1" si="9"/>
        <v>156303232092.04974</v>
      </c>
      <c r="L43">
        <f ca="1">IF('Waste 2020'!$A51="MR",INDIRECT("'Waste 2020'!"&amp;'Country Selector'!$B$3&amp;ROW($A51))*10^12,0)*'Process Emissions Multipliers'!$B$45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2030'!$A51="MR",INDIRECT("'Waste 2030'!"&amp;'Country Selector'!$B$3&amp;ROW($A51))*10^12,0)*'Process Emissions Multipliers'!$D$45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Multipliers'!$E$45</f>
        <v>0</v>
      </c>
    </row>
    <row r="44" spans="1:42">
      <c r="A44" s="74">
        <v>-8</v>
      </c>
      <c r="B44">
        <f ca="1">IF('Waste 2010'!$A52="MR",INDIRECT("'Waste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2020'!$A52="MR",INDIRECT("'Waste 2020'!"&amp;'Country Selector'!$B$3&amp;ROW($A52))*10^12,0)*'Process Emissions Multipliers'!$B$45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2030'!$A52="MR",INDIRECT("'Waste 2030'!"&amp;'Country Selector'!$B$3&amp;ROW($A52))*10^12,0)*'Process Emissions Multipliers'!$D$45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Multipliers'!$E$45</f>
        <v>0</v>
      </c>
    </row>
    <row r="45" spans="1:42">
      <c r="A45" s="74">
        <v>-7</v>
      </c>
      <c r="B45">
        <f ca="1">IF('Waste 2010'!$A53="MR",INDIRECT("'Waste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2020'!$A53="MR",INDIRECT("'Waste 2020'!"&amp;'Country Selector'!$B$3&amp;ROW($A53))*10^12,0)*'Process Emissions Multipliers'!$B$45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2030'!$A53="MR",INDIRECT("'Waste 2030'!"&amp;'Country Selector'!$B$3&amp;ROW($A53))*10^12,0)*'Process Emissions Multipliers'!$D$45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Multipliers'!$E$45</f>
        <v>0</v>
      </c>
    </row>
    <row r="46" spans="1:42">
      <c r="A46" s="74">
        <v>-6</v>
      </c>
      <c r="B46">
        <f ca="1">IF('Waste 2010'!$A54="MR",INDIRECT("'Waste 2010'!"&amp;'Country Selector'!$B$3&amp;ROW($A54))*10^12,0)</f>
        <v>1173771398085.9272</v>
      </c>
      <c r="C46" s="90">
        <f t="shared" ca="1" si="9"/>
        <v>1056394258277.3346</v>
      </c>
      <c r="D46" s="90">
        <f t="shared" ca="1" si="9"/>
        <v>939017118468.74182</v>
      </c>
      <c r="E46" s="90">
        <f t="shared" ca="1" si="9"/>
        <v>821639978660.14905</v>
      </c>
      <c r="F46" s="90">
        <f t="shared" ca="1" si="9"/>
        <v>704262838851.5564</v>
      </c>
      <c r="G46" s="90">
        <f t="shared" ca="1" si="9"/>
        <v>586885699042.96362</v>
      </c>
      <c r="H46" s="90">
        <f t="shared" ca="1" si="9"/>
        <v>469508559234.37091</v>
      </c>
      <c r="I46" s="90">
        <f t="shared" ca="1" si="9"/>
        <v>352131419425.7782</v>
      </c>
      <c r="J46" s="90">
        <f t="shared" ca="1" si="9"/>
        <v>234754279617.18546</v>
      </c>
      <c r="K46" s="90">
        <f t="shared" ca="1" si="9"/>
        <v>117377139808.59273</v>
      </c>
      <c r="L46">
        <f ca="1">IF('Waste 2020'!$A54="MR",INDIRECT("'Waste 2020'!"&amp;'Country Selector'!$B$3&amp;ROW($A54))*10^12,0)*'Process Emissions Multipliers'!$B$45</f>
        <v>0</v>
      </c>
      <c r="M46" s="90">
        <f t="shared" ca="1" si="10"/>
        <v>96976379533.009674</v>
      </c>
      <c r="N46" s="90">
        <f t="shared" ca="1" si="10"/>
        <v>193952759066.01935</v>
      </c>
      <c r="O46" s="90">
        <f t="shared" ca="1" si="10"/>
        <v>290929138599.02905</v>
      </c>
      <c r="P46" s="90">
        <f t="shared" ca="1" si="10"/>
        <v>387905518132.0387</v>
      </c>
      <c r="Q46" s="90">
        <f t="shared" ca="1" si="10"/>
        <v>484881897665.04846</v>
      </c>
      <c r="R46" s="90">
        <f t="shared" ca="1" si="10"/>
        <v>581858277198.05811</v>
      </c>
      <c r="S46" s="90">
        <f t="shared" ca="1" si="10"/>
        <v>678834656731.06775</v>
      </c>
      <c r="T46" s="90">
        <f t="shared" ca="1" si="10"/>
        <v>775811036264.07739</v>
      </c>
      <c r="U46" s="90">
        <f t="shared" ca="1" si="10"/>
        <v>872787415797.08716</v>
      </c>
      <c r="V46">
        <f ca="1">IF('Waste 2030'!$A54="MR",INDIRECT("'Waste 2030'!"&amp;'Country Selector'!$B$3&amp;ROW($A54))*10^12,0)*'Process Emissions Multipliers'!$D$45</f>
        <v>969763795330.0968</v>
      </c>
      <c r="W46" s="90">
        <f t="shared" ca="1" si="8"/>
        <v>988047702407.59924</v>
      </c>
      <c r="X46" s="90">
        <f t="shared" ca="1" si="7"/>
        <v>1006331609485.1014</v>
      </c>
      <c r="Y46" s="90">
        <f t="shared" ca="1" si="7"/>
        <v>1024615516562.6038</v>
      </c>
      <c r="Z46" s="90">
        <f t="shared" ca="1" si="7"/>
        <v>1042899423640.1061</v>
      </c>
      <c r="AA46" s="90">
        <f t="shared" ca="1" si="7"/>
        <v>1061183330717.6084</v>
      </c>
      <c r="AB46" s="90">
        <f t="shared" ca="1" si="7"/>
        <v>1079467237795.1107</v>
      </c>
      <c r="AC46" s="90">
        <f t="shared" ca="1" si="7"/>
        <v>1097751144872.613</v>
      </c>
      <c r="AD46" s="90">
        <f t="shared" ca="1" si="7"/>
        <v>1116035051950.1155</v>
      </c>
      <c r="AE46" s="90">
        <f t="shared" ca="1" si="7"/>
        <v>1134318959027.6177</v>
      </c>
      <c r="AF46" s="90">
        <f t="shared" ca="1" si="7"/>
        <v>1152602866105.1201</v>
      </c>
      <c r="AG46" s="90">
        <f t="shared" ca="1" si="7"/>
        <v>1170886773182.6226</v>
      </c>
      <c r="AH46" s="90">
        <f t="shared" ca="1" si="7"/>
        <v>1189170680260.1245</v>
      </c>
      <c r="AI46" s="90">
        <f t="shared" ca="1" si="7"/>
        <v>1207454587337.627</v>
      </c>
      <c r="AJ46" s="90">
        <f t="shared" ca="1" si="7"/>
        <v>1225738494415.1294</v>
      </c>
      <c r="AK46" s="90">
        <f t="shared" ca="1" si="7"/>
        <v>1244022401492.6316</v>
      </c>
      <c r="AL46" s="90">
        <f t="shared" ca="1" si="7"/>
        <v>1262306308570.134</v>
      </c>
      <c r="AM46" s="90">
        <f t="shared" ca="1" si="7"/>
        <v>1280590215647.6362</v>
      </c>
      <c r="AN46" s="90">
        <f t="shared" ca="1" si="6"/>
        <v>1298874122725.1387</v>
      </c>
      <c r="AO46" s="90">
        <f t="shared" ca="1" si="6"/>
        <v>1317158029802.6411</v>
      </c>
      <c r="AP46">
        <f ca="1">V46*'Process Emissions Multipliers'!$E$45</f>
        <v>1335441936880.1433</v>
      </c>
    </row>
    <row r="47" spans="1:42">
      <c r="A47" s="74">
        <v>-5</v>
      </c>
      <c r="B47">
        <f ca="1">IF('Waste 2010'!$A55="MR",INDIRECT("'Waste 2010'!"&amp;'Country Selector'!$B$3&amp;ROW($A55))*10^12,0)</f>
        <v>0</v>
      </c>
      <c r="C47" s="90">
        <f t="shared" ca="1" si="9"/>
        <v>66108602986.992844</v>
      </c>
      <c r="D47" s="90">
        <f t="shared" ca="1" si="9"/>
        <v>132217205973.98569</v>
      </c>
      <c r="E47" s="90">
        <f t="shared" ca="1" si="9"/>
        <v>198325808960.97855</v>
      </c>
      <c r="F47" s="90">
        <f t="shared" ca="1" si="9"/>
        <v>264434411947.97137</v>
      </c>
      <c r="G47" s="90">
        <f t="shared" ca="1" si="9"/>
        <v>330543014934.96423</v>
      </c>
      <c r="H47" s="90">
        <f t="shared" ca="1" si="9"/>
        <v>396651617921.95709</v>
      </c>
      <c r="I47" s="90">
        <f t="shared" ca="1" si="9"/>
        <v>462760220908.94989</v>
      </c>
      <c r="J47" s="90">
        <f t="shared" ca="1" si="9"/>
        <v>528868823895.94275</v>
      </c>
      <c r="K47" s="90">
        <f t="shared" ca="1" si="9"/>
        <v>594977426882.93567</v>
      </c>
      <c r="L47">
        <f ca="1">IF('Waste 2020'!$A55="MR",INDIRECT("'Waste 2020'!"&amp;'Country Selector'!$B$3&amp;ROW($A55))*10^12,0)*'Process Emissions Multipliers'!$B$45</f>
        <v>661086029869.92847</v>
      </c>
      <c r="M47" s="90">
        <f t="shared" ca="1" si="10"/>
        <v>667709711532.69299</v>
      </c>
      <c r="N47" s="90">
        <f t="shared" ca="1" si="10"/>
        <v>674333393195.45728</v>
      </c>
      <c r="O47" s="90">
        <f t="shared" ca="1" si="10"/>
        <v>680957074858.2218</v>
      </c>
      <c r="P47" s="90">
        <f t="shared" ca="1" si="10"/>
        <v>687580756520.98633</v>
      </c>
      <c r="Q47" s="90">
        <f t="shared" ca="1" si="10"/>
        <v>694204438183.75073</v>
      </c>
      <c r="R47" s="90">
        <f t="shared" ca="1" si="10"/>
        <v>700828119846.51514</v>
      </c>
      <c r="S47" s="90">
        <f t="shared" ca="1" si="10"/>
        <v>707451801509.27966</v>
      </c>
      <c r="T47" s="90">
        <f t="shared" ca="1" si="10"/>
        <v>714075483172.04407</v>
      </c>
      <c r="U47" s="90">
        <f t="shared" ca="1" si="10"/>
        <v>720699164834.80847</v>
      </c>
      <c r="V47">
        <f ca="1">IF('Waste 2030'!$A55="MR",INDIRECT("'Waste 2030'!"&amp;'Country Selector'!$B$3&amp;ROW($A55))*10^12,0)*'Process Emissions Multipliers'!$D$45</f>
        <v>727322846497.573</v>
      </c>
      <c r="W47" s="90">
        <f t="shared" ca="1" si="8"/>
        <v>741035776805.69971</v>
      </c>
      <c r="X47" s="90">
        <f t="shared" ca="1" si="7"/>
        <v>754748707113.82642</v>
      </c>
      <c r="Y47" s="90">
        <f t="shared" ca="1" si="7"/>
        <v>768461637421.95325</v>
      </c>
      <c r="Z47" s="90">
        <f t="shared" ca="1" si="7"/>
        <v>782174567730.07996</v>
      </c>
      <c r="AA47" s="90">
        <f t="shared" ca="1" si="7"/>
        <v>795887498038.20679</v>
      </c>
      <c r="AB47" s="90">
        <f t="shared" ca="1" si="7"/>
        <v>809600428346.3335</v>
      </c>
      <c r="AC47" s="90">
        <f t="shared" ca="1" si="7"/>
        <v>823313358654.46021</v>
      </c>
      <c r="AD47" s="90">
        <f t="shared" ca="1" si="7"/>
        <v>837026288962.58704</v>
      </c>
      <c r="AE47" s="90">
        <f t="shared" ca="1" si="7"/>
        <v>850739219270.71387</v>
      </c>
      <c r="AF47" s="90">
        <f t="shared" ca="1" si="7"/>
        <v>864452149578.84058</v>
      </c>
      <c r="AG47" s="90">
        <f t="shared" ca="1" si="7"/>
        <v>878165079886.96716</v>
      </c>
      <c r="AH47" s="90">
        <f t="shared" ca="1" si="7"/>
        <v>891878010195.09399</v>
      </c>
      <c r="AI47" s="90">
        <f t="shared" ca="1" si="7"/>
        <v>905590940503.2207</v>
      </c>
      <c r="AJ47" s="90">
        <f t="shared" ca="1" si="7"/>
        <v>919303870811.34741</v>
      </c>
      <c r="AK47" s="90">
        <f t="shared" ca="1" si="7"/>
        <v>933016801119.47437</v>
      </c>
      <c r="AL47" s="90">
        <f t="shared" ca="1" si="7"/>
        <v>946729731427.60107</v>
      </c>
      <c r="AM47" s="90">
        <f t="shared" ref="AM47:AO77" ca="1" si="11">$V47*($AP$1-AM$1)/($AP$1-$V$1)+$AP47*(AM$1-$V$1)/($AP$1-$V$1)</f>
        <v>960442661735.72778</v>
      </c>
      <c r="AN47" s="90">
        <f t="shared" ca="1" si="11"/>
        <v>974155592043.85461</v>
      </c>
      <c r="AO47" s="90">
        <f t="shared" ca="1" si="11"/>
        <v>987868522351.9812</v>
      </c>
      <c r="AP47">
        <f ca="1">V47*'Process Emissions Multipliers'!$E$45</f>
        <v>1001581452660.108</v>
      </c>
    </row>
    <row r="48" spans="1:42">
      <c r="A48" s="74">
        <v>-4</v>
      </c>
      <c r="B48">
        <f ca="1">IF('Waste 2010'!$A56="MR",INDIRECT("'Waste 2010'!"&amp;'Country Selector'!$B$3&amp;ROW($A56))*10^12,0)</f>
        <v>2934428495214.7632</v>
      </c>
      <c r="C48" s="90">
        <f t="shared" ca="1" si="9"/>
        <v>2640985645693.2866</v>
      </c>
      <c r="D48" s="90">
        <f t="shared" ca="1" si="9"/>
        <v>2347542796171.8105</v>
      </c>
      <c r="E48" s="90">
        <f t="shared" ca="1" si="9"/>
        <v>2054099946650.3345</v>
      </c>
      <c r="F48" s="90">
        <f t="shared" ca="1" si="9"/>
        <v>1760657097128.8579</v>
      </c>
      <c r="G48" s="90">
        <f t="shared" ca="1" si="9"/>
        <v>1467214247607.3816</v>
      </c>
      <c r="H48" s="90">
        <f t="shared" ca="1" si="9"/>
        <v>1173771398085.9053</v>
      </c>
      <c r="I48" s="90">
        <f t="shared" ca="1" si="9"/>
        <v>880328548564.42896</v>
      </c>
      <c r="J48" s="90">
        <f t="shared" ca="1" si="9"/>
        <v>586885699042.95264</v>
      </c>
      <c r="K48" s="90">
        <f t="shared" ca="1" si="9"/>
        <v>293442849521.47632</v>
      </c>
      <c r="L48">
        <f ca="1">IF('Waste 2020'!$A56="MR",INDIRECT("'Waste 2020'!"&amp;'Country Selector'!$B$3&amp;ROW($A56))*10^12,0)*'Process Emissions Multipliers'!$B$45</f>
        <v>0</v>
      </c>
      <c r="M48" s="90">
        <f t="shared" ca="1" si="10"/>
        <v>96976379533.009674</v>
      </c>
      <c r="N48" s="90">
        <f t="shared" ca="1" si="10"/>
        <v>193952759066.01935</v>
      </c>
      <c r="O48" s="90">
        <f t="shared" ca="1" si="10"/>
        <v>290929138599.02905</v>
      </c>
      <c r="P48" s="90">
        <f t="shared" ca="1" si="10"/>
        <v>387905518132.0387</v>
      </c>
      <c r="Q48" s="90">
        <f t="shared" ca="1" si="10"/>
        <v>484881897665.04846</v>
      </c>
      <c r="R48" s="90">
        <f t="shared" ca="1" si="10"/>
        <v>581858277198.05811</v>
      </c>
      <c r="S48" s="90">
        <f t="shared" ca="1" si="10"/>
        <v>678834656731.06775</v>
      </c>
      <c r="T48" s="90">
        <f t="shared" ca="1" si="10"/>
        <v>775811036264.07739</v>
      </c>
      <c r="U48" s="90">
        <f t="shared" ca="1" si="10"/>
        <v>872787415797.08716</v>
      </c>
      <c r="V48">
        <f ca="1">IF('Waste 2030'!$A56="MR",INDIRECT("'Waste 2030'!"&amp;'Country Selector'!$B$3&amp;ROW($A56))*10^12,0)*'Process Emissions Multipliers'!$D$45</f>
        <v>969763795330.0968</v>
      </c>
      <c r="W48" s="90">
        <f t="shared" ca="1" si="8"/>
        <v>988047702407.59924</v>
      </c>
      <c r="X48" s="90">
        <f t="shared" ca="1" si="8"/>
        <v>1006331609485.1014</v>
      </c>
      <c r="Y48" s="90">
        <f t="shared" ca="1" si="8"/>
        <v>1024615516562.6038</v>
      </c>
      <c r="Z48" s="90">
        <f t="shared" ca="1" si="8"/>
        <v>1042899423640.1061</v>
      </c>
      <c r="AA48" s="90">
        <f t="shared" ca="1" si="8"/>
        <v>1061183330717.6084</v>
      </c>
      <c r="AB48" s="90">
        <f t="shared" ca="1" si="8"/>
        <v>1079467237795.1107</v>
      </c>
      <c r="AC48" s="90">
        <f t="shared" ca="1" si="8"/>
        <v>1097751144872.613</v>
      </c>
      <c r="AD48" s="90">
        <f t="shared" ca="1" si="8"/>
        <v>1116035051950.1155</v>
      </c>
      <c r="AE48" s="90">
        <f t="shared" ca="1" si="8"/>
        <v>1134318959027.6177</v>
      </c>
      <c r="AF48" s="90">
        <f t="shared" ca="1" si="8"/>
        <v>1152602866105.1201</v>
      </c>
      <c r="AG48" s="90">
        <f t="shared" ca="1" si="8"/>
        <v>1170886773182.6226</v>
      </c>
      <c r="AH48" s="90">
        <f t="shared" ca="1" si="8"/>
        <v>1189170680260.1245</v>
      </c>
      <c r="AI48" s="90">
        <f t="shared" ca="1" si="8"/>
        <v>1207454587337.627</v>
      </c>
      <c r="AJ48" s="90">
        <f t="shared" ca="1" si="8"/>
        <v>1225738494415.1294</v>
      </c>
      <c r="AK48" s="90">
        <f t="shared" ca="1" si="8"/>
        <v>1244022401492.6316</v>
      </c>
      <c r="AL48" s="90">
        <f t="shared" ca="1" si="8"/>
        <v>1262306308570.134</v>
      </c>
      <c r="AM48" s="90">
        <f t="shared" ca="1" si="11"/>
        <v>1280590215647.6362</v>
      </c>
      <c r="AN48" s="90">
        <f t="shared" ca="1" si="11"/>
        <v>1298874122725.1387</v>
      </c>
      <c r="AO48" s="90">
        <f t="shared" ca="1" si="11"/>
        <v>1317158029802.6411</v>
      </c>
      <c r="AP48">
        <f ca="1">V48*'Process Emissions Multipliers'!$E$45</f>
        <v>1335441936880.1433</v>
      </c>
    </row>
    <row r="49" spans="1:42">
      <c r="A49" s="74">
        <v>-3</v>
      </c>
      <c r="B49">
        <f ca="1">IF('Waste 2010'!$A57="MR",INDIRECT("'Waste 2010'!"&amp;'Country Selector'!$B$3&amp;ROW($A57))*10^12,0)</f>
        <v>1173771398085.9272</v>
      </c>
      <c r="C49" s="90">
        <f t="shared" ca="1" si="9"/>
        <v>1184479676564.6348</v>
      </c>
      <c r="D49" s="90">
        <f t="shared" ca="1" si="9"/>
        <v>1195187955043.3423</v>
      </c>
      <c r="E49" s="90">
        <f t="shared" ca="1" si="9"/>
        <v>1205896233522.0496</v>
      </c>
      <c r="F49" s="90">
        <f t="shared" ca="1" si="9"/>
        <v>1216604512000.7573</v>
      </c>
      <c r="G49" s="90">
        <f t="shared" ca="1" si="9"/>
        <v>1227312790479.4646</v>
      </c>
      <c r="H49" s="90">
        <f t="shared" ca="1" si="9"/>
        <v>1238021068958.1721</v>
      </c>
      <c r="I49" s="90">
        <f t="shared" ca="1" si="9"/>
        <v>1248729347436.8794</v>
      </c>
      <c r="J49" s="90">
        <f t="shared" ca="1" si="9"/>
        <v>1259437625915.5872</v>
      </c>
      <c r="K49" s="90">
        <f t="shared" ca="1" si="9"/>
        <v>1270145904394.2944</v>
      </c>
      <c r="L49">
        <f ca="1">IF('Waste 2020'!$A57="MR",INDIRECT("'Waste 2020'!"&amp;'Country Selector'!$B$3&amp;ROW($A57))*10^12,0)*'Process Emissions Multipliers'!$B$45</f>
        <v>1280854182873.002</v>
      </c>
      <c r="M49" s="90">
        <f t="shared" ca="1" si="10"/>
        <v>1346721523651.7209</v>
      </c>
      <c r="N49" s="90">
        <f t="shared" ca="1" si="10"/>
        <v>1412588864430.4404</v>
      </c>
      <c r="O49" s="90">
        <f t="shared" ca="1" si="10"/>
        <v>1478456205209.1594</v>
      </c>
      <c r="P49" s="90">
        <f t="shared" ca="1" si="10"/>
        <v>1544323545987.8784</v>
      </c>
      <c r="Q49" s="90">
        <f t="shared" ca="1" si="10"/>
        <v>1610190886766.5979</v>
      </c>
      <c r="R49" s="90">
        <f t="shared" ca="1" si="10"/>
        <v>1676058227545.3169</v>
      </c>
      <c r="S49" s="90">
        <f t="shared" ca="1" si="10"/>
        <v>1741925568324.0361</v>
      </c>
      <c r="T49" s="90">
        <f t="shared" ca="1" si="10"/>
        <v>1807792909102.7551</v>
      </c>
      <c r="U49" s="90">
        <f t="shared" ca="1" si="10"/>
        <v>1873660249881.4746</v>
      </c>
      <c r="V49">
        <f ca="1">IF('Waste 2030'!$A57="MR",INDIRECT("'Waste 2030'!"&amp;'Country Selector'!$B$3&amp;ROW($A57))*10^12,0)*'Process Emissions Multipliers'!$D$45</f>
        <v>1939527590660.1936</v>
      </c>
      <c r="W49" s="90">
        <f t="shared" ca="1" si="8"/>
        <v>1976095404815.1985</v>
      </c>
      <c r="X49" s="90">
        <f t="shared" ca="1" si="8"/>
        <v>2012663218970.2029</v>
      </c>
      <c r="Y49" s="90">
        <f t="shared" ca="1" si="8"/>
        <v>2049231033125.2075</v>
      </c>
      <c r="Z49" s="90">
        <f t="shared" ca="1" si="8"/>
        <v>2085798847280.2122</v>
      </c>
      <c r="AA49" s="90">
        <f t="shared" ca="1" si="8"/>
        <v>2122366661435.2168</v>
      </c>
      <c r="AB49" s="90">
        <f t="shared" ca="1" si="8"/>
        <v>2158934475590.2214</v>
      </c>
      <c r="AC49" s="90">
        <f t="shared" ca="1" si="8"/>
        <v>2195502289745.2261</v>
      </c>
      <c r="AD49" s="90">
        <f t="shared" ca="1" si="8"/>
        <v>2232070103900.231</v>
      </c>
      <c r="AE49" s="90">
        <f t="shared" ca="1" si="8"/>
        <v>2268637918055.2354</v>
      </c>
      <c r="AF49" s="90">
        <f t="shared" ca="1" si="8"/>
        <v>2305205732210.2402</v>
      </c>
      <c r="AG49" s="90">
        <f t="shared" ca="1" si="8"/>
        <v>2341773546365.2451</v>
      </c>
      <c r="AH49" s="90">
        <f t="shared" ca="1" si="8"/>
        <v>2378341360520.249</v>
      </c>
      <c r="AI49" s="90">
        <f t="shared" ca="1" si="8"/>
        <v>2414909174675.2539</v>
      </c>
      <c r="AJ49" s="90">
        <f t="shared" ca="1" si="8"/>
        <v>2451476988830.2588</v>
      </c>
      <c r="AK49" s="90">
        <f t="shared" ca="1" si="8"/>
        <v>2488044802985.2632</v>
      </c>
      <c r="AL49" s="90">
        <f t="shared" ca="1" si="8"/>
        <v>2524612617140.2681</v>
      </c>
      <c r="AM49" s="90">
        <f t="shared" ca="1" si="11"/>
        <v>2561180431295.2725</v>
      </c>
      <c r="AN49" s="90">
        <f t="shared" ca="1" si="11"/>
        <v>2597748245450.2773</v>
      </c>
      <c r="AO49" s="90">
        <f t="shared" ca="1" si="11"/>
        <v>2634316059605.2822</v>
      </c>
      <c r="AP49">
        <f ca="1">V49*'Process Emissions Multipliers'!$E$45</f>
        <v>2670883873760.2866</v>
      </c>
    </row>
    <row r="50" spans="1:42">
      <c r="A50" s="74">
        <v>-2</v>
      </c>
      <c r="B50">
        <f ca="1">IF('Waste 2010'!$A58="MR",INDIRECT("'Waste 2010'!"&amp;'Country Selector'!$B$3&amp;ROW($A58))*10^12,0)</f>
        <v>2934428495214.7622</v>
      </c>
      <c r="C50" s="90">
        <f t="shared" ca="1" si="9"/>
        <v>2707094248680.2788</v>
      </c>
      <c r="D50" s="90">
        <f t="shared" ca="1" si="9"/>
        <v>2479760002145.7954</v>
      </c>
      <c r="E50" s="90">
        <f t="shared" ca="1" si="9"/>
        <v>2252425755611.312</v>
      </c>
      <c r="F50" s="90">
        <f t="shared" ca="1" si="9"/>
        <v>2025091509076.8289</v>
      </c>
      <c r="G50" s="90">
        <f t="shared" ca="1" si="9"/>
        <v>1797757262542.3452</v>
      </c>
      <c r="H50" s="90">
        <f t="shared" ca="1" si="9"/>
        <v>1570423016007.8618</v>
      </c>
      <c r="I50" s="90">
        <f t="shared" ca="1" si="9"/>
        <v>1343088769473.3787</v>
      </c>
      <c r="J50" s="90">
        <f t="shared" ca="1" si="9"/>
        <v>1115754522938.895</v>
      </c>
      <c r="K50" s="90">
        <f t="shared" ca="1" si="9"/>
        <v>888420276404.41187</v>
      </c>
      <c r="L50">
        <f ca="1">IF('Waste 2020'!$A58="MR",INDIRECT("'Waste 2020'!"&amp;'Country Selector'!$B$3&amp;ROW($A58))*10^12,0)*'Process Emissions Multipliers'!$B$45</f>
        <v>661086029869.92847</v>
      </c>
      <c r="M50" s="90">
        <f t="shared" ca="1" si="10"/>
        <v>667709711532.69299</v>
      </c>
      <c r="N50" s="90">
        <f t="shared" ca="1" si="10"/>
        <v>674333393195.45728</v>
      </c>
      <c r="O50" s="90">
        <f t="shared" ca="1" si="10"/>
        <v>680957074858.2218</v>
      </c>
      <c r="P50" s="90">
        <f t="shared" ca="1" si="10"/>
        <v>687580756520.98633</v>
      </c>
      <c r="Q50" s="90">
        <f t="shared" ca="1" si="10"/>
        <v>694204438183.75073</v>
      </c>
      <c r="R50" s="90">
        <f t="shared" ca="1" si="10"/>
        <v>700828119846.51514</v>
      </c>
      <c r="S50" s="90">
        <f t="shared" ca="1" si="10"/>
        <v>707451801509.27966</v>
      </c>
      <c r="T50" s="90">
        <f t="shared" ca="1" si="10"/>
        <v>714075483172.04407</v>
      </c>
      <c r="U50" s="90">
        <f t="shared" ca="1" si="10"/>
        <v>720699164834.80847</v>
      </c>
      <c r="V50">
        <f ca="1">IF('Waste 2030'!$A58="MR",INDIRECT("'Waste 2030'!"&amp;'Country Selector'!$B$3&amp;ROW($A58))*10^12,0)*'Process Emissions Multipliers'!$D$45</f>
        <v>727322846497.573</v>
      </c>
      <c r="W50" s="90">
        <f t="shared" ca="1" si="8"/>
        <v>741035776805.69971</v>
      </c>
      <c r="X50" s="90">
        <f t="shared" ca="1" si="8"/>
        <v>754748707113.82642</v>
      </c>
      <c r="Y50" s="90">
        <f t="shared" ca="1" si="8"/>
        <v>768461637421.95325</v>
      </c>
      <c r="Z50" s="90">
        <f t="shared" ca="1" si="8"/>
        <v>782174567730.07996</v>
      </c>
      <c r="AA50" s="90">
        <f t="shared" ca="1" si="8"/>
        <v>795887498038.20679</v>
      </c>
      <c r="AB50" s="90">
        <f t="shared" ca="1" si="8"/>
        <v>809600428346.3335</v>
      </c>
      <c r="AC50" s="90">
        <f t="shared" ca="1" si="8"/>
        <v>823313358654.46021</v>
      </c>
      <c r="AD50" s="90">
        <f t="shared" ca="1" si="8"/>
        <v>837026288962.58704</v>
      </c>
      <c r="AE50" s="90">
        <f t="shared" ca="1" si="8"/>
        <v>850739219270.71387</v>
      </c>
      <c r="AF50" s="90">
        <f t="shared" ca="1" si="8"/>
        <v>864452149578.84058</v>
      </c>
      <c r="AG50" s="90">
        <f t="shared" ca="1" si="8"/>
        <v>878165079886.96716</v>
      </c>
      <c r="AH50" s="90">
        <f t="shared" ca="1" si="8"/>
        <v>891878010195.09399</v>
      </c>
      <c r="AI50" s="90">
        <f t="shared" ca="1" si="8"/>
        <v>905590940503.2207</v>
      </c>
      <c r="AJ50" s="90">
        <f t="shared" ca="1" si="8"/>
        <v>919303870811.34741</v>
      </c>
      <c r="AK50" s="90">
        <f t="shared" ca="1" si="8"/>
        <v>933016801119.47437</v>
      </c>
      <c r="AL50" s="90">
        <f t="shared" ca="1" si="8"/>
        <v>946729731427.60107</v>
      </c>
      <c r="AM50" s="90">
        <f t="shared" ca="1" si="11"/>
        <v>960442661735.72778</v>
      </c>
      <c r="AN50" s="90">
        <f t="shared" ca="1" si="11"/>
        <v>974155592043.85461</v>
      </c>
      <c r="AO50" s="90">
        <f t="shared" ca="1" si="11"/>
        <v>987868522351.9812</v>
      </c>
      <c r="AP50">
        <f ca="1">V50*'Process Emissions Multipliers'!$E$45</f>
        <v>1001581452660.108</v>
      </c>
    </row>
    <row r="51" spans="1:42">
      <c r="A51" s="74">
        <v>-1</v>
      </c>
      <c r="B51">
        <f ca="1">IF('Waste 2010'!$A59="MR",INDIRECT("'Waste 2010'!"&amp;'Country Selector'!$B$3&amp;ROW($A59))*10^12,0)</f>
        <v>1760657097128.8367</v>
      </c>
      <c r="C51" s="90">
        <f t="shared" ca="1" si="9"/>
        <v>1712676805703.2532</v>
      </c>
      <c r="D51" s="90">
        <f t="shared" ca="1" si="9"/>
        <v>1664696514277.6699</v>
      </c>
      <c r="E51" s="90">
        <f t="shared" ca="1" si="9"/>
        <v>1616716222852.0864</v>
      </c>
      <c r="F51" s="90">
        <f t="shared" ca="1" si="9"/>
        <v>1568735931426.5029</v>
      </c>
      <c r="G51" s="90">
        <f t="shared" ca="1" si="9"/>
        <v>1520755640000.9194</v>
      </c>
      <c r="H51" s="90">
        <f t="shared" ca="1" si="9"/>
        <v>1472775348575.3362</v>
      </c>
      <c r="I51" s="90">
        <f t="shared" ca="1" si="9"/>
        <v>1424795057149.7529</v>
      </c>
      <c r="J51" s="90">
        <f t="shared" ca="1" si="9"/>
        <v>1376814765724.1694</v>
      </c>
      <c r="K51" s="90">
        <f t="shared" ca="1" si="9"/>
        <v>1328834474298.5859</v>
      </c>
      <c r="L51">
        <f ca="1">IF('Waste 2020'!$A59="MR",INDIRECT("'Waste 2020'!"&amp;'Country Selector'!$B$3&amp;ROW($A59))*10^12,0)*'Process Emissions Multipliers'!$B$45</f>
        <v>1280854182873.0024</v>
      </c>
      <c r="M51" s="90">
        <f t="shared" ca="1" si="10"/>
        <v>1298233333885.2166</v>
      </c>
      <c r="N51" s="90">
        <f t="shared" ca="1" si="10"/>
        <v>1315612484897.4309</v>
      </c>
      <c r="O51" s="90">
        <f t="shared" ca="1" si="10"/>
        <v>1332991635909.645</v>
      </c>
      <c r="P51" s="90">
        <f t="shared" ca="1" si="10"/>
        <v>1350370786921.8594</v>
      </c>
      <c r="Q51" s="90">
        <f t="shared" ca="1" si="10"/>
        <v>1367749937934.0735</v>
      </c>
      <c r="R51" s="90">
        <f t="shared" ca="1" si="10"/>
        <v>1385129088946.2876</v>
      </c>
      <c r="S51" s="90">
        <f t="shared" ca="1" si="10"/>
        <v>1402508239958.502</v>
      </c>
      <c r="T51" s="90">
        <f t="shared" ca="1" si="10"/>
        <v>1419887390970.7163</v>
      </c>
      <c r="U51" s="90">
        <f t="shared" ca="1" si="10"/>
        <v>1437266541982.9304</v>
      </c>
      <c r="V51">
        <f ca="1">IF('Waste 2030'!$A59="MR",INDIRECT("'Waste 2030'!"&amp;'Country Selector'!$B$3&amp;ROW($A59))*10^12,0)*'Process Emissions Multipliers'!$D$45</f>
        <v>1454645692995.1445</v>
      </c>
      <c r="W51" s="90">
        <f t="shared" ca="1" si="8"/>
        <v>1482071553611.3979</v>
      </c>
      <c r="X51" s="90">
        <f t="shared" ca="1" si="8"/>
        <v>1509497414227.6516</v>
      </c>
      <c r="Y51" s="90">
        <f t="shared" ca="1" si="8"/>
        <v>1536923274843.9048</v>
      </c>
      <c r="Z51" s="90">
        <f t="shared" ca="1" si="8"/>
        <v>1564349135460.1587</v>
      </c>
      <c r="AA51" s="90">
        <f t="shared" ca="1" si="8"/>
        <v>1591774996076.4119</v>
      </c>
      <c r="AB51" s="90">
        <f t="shared" ca="1" si="8"/>
        <v>1619200856692.6655</v>
      </c>
      <c r="AC51" s="90">
        <f t="shared" ca="1" si="8"/>
        <v>1646626717308.9189</v>
      </c>
      <c r="AD51" s="90">
        <f t="shared" ca="1" si="8"/>
        <v>1674052577925.1724</v>
      </c>
      <c r="AE51" s="90">
        <f t="shared" ca="1" si="8"/>
        <v>1701478438541.4258</v>
      </c>
      <c r="AF51" s="90">
        <f t="shared" ca="1" si="8"/>
        <v>1728904299157.6792</v>
      </c>
      <c r="AG51" s="90">
        <f t="shared" ca="1" si="8"/>
        <v>1756330159773.9326</v>
      </c>
      <c r="AH51" s="90">
        <f t="shared" ca="1" si="8"/>
        <v>1783756020390.1863</v>
      </c>
      <c r="AI51" s="90">
        <f t="shared" ca="1" si="8"/>
        <v>1811181881006.4397</v>
      </c>
      <c r="AJ51" s="90">
        <f t="shared" ca="1" si="8"/>
        <v>1838607741622.6934</v>
      </c>
      <c r="AK51" s="90">
        <f t="shared" ca="1" si="8"/>
        <v>1866033602238.9468</v>
      </c>
      <c r="AL51" s="90">
        <f t="shared" ca="1" si="8"/>
        <v>1893459462855.2002</v>
      </c>
      <c r="AM51" s="90">
        <f t="shared" ca="1" si="11"/>
        <v>1920885323471.4539</v>
      </c>
      <c r="AN51" s="90">
        <f t="shared" ca="1" si="11"/>
        <v>1948311184087.707</v>
      </c>
      <c r="AO51" s="90">
        <f t="shared" ca="1" si="11"/>
        <v>1975737044703.9609</v>
      </c>
      <c r="AP51">
        <f ca="1">V51*'Process Emissions Multipliers'!$E$45</f>
        <v>2003162905320.2141</v>
      </c>
    </row>
    <row r="52" spans="1:42">
      <c r="A52" s="74">
        <v>0</v>
      </c>
      <c r="B52">
        <f ca="1">IF('Waste 2010'!$A60="MR",INDIRECT("'Waste 2010'!"&amp;'Country Selector'!$B$3&amp;ROW($A60))*10^12,0)</f>
        <v>1760657097128.835</v>
      </c>
      <c r="C52" s="90">
        <f t="shared" ca="1" si="9"/>
        <v>1646568202716.259</v>
      </c>
      <c r="D52" s="90">
        <f t="shared" ca="1" si="9"/>
        <v>1532479308303.6826</v>
      </c>
      <c r="E52" s="90">
        <f t="shared" ca="1" si="9"/>
        <v>1418390413891.1062</v>
      </c>
      <c r="F52" s="90">
        <f t="shared" ca="1" si="9"/>
        <v>1304301519478.5303</v>
      </c>
      <c r="G52" s="90">
        <f t="shared" ca="1" si="9"/>
        <v>1190212625065.9541</v>
      </c>
      <c r="H52" s="90">
        <f t="shared" ca="1" si="9"/>
        <v>1076123730653.3779</v>
      </c>
      <c r="I52" s="90">
        <f t="shared" ca="1" si="9"/>
        <v>962034836240.80176</v>
      </c>
      <c r="J52" s="90">
        <f t="shared" ca="1" si="9"/>
        <v>847945941828.22559</v>
      </c>
      <c r="K52" s="90">
        <f t="shared" ca="1" si="9"/>
        <v>733857047415.64941</v>
      </c>
      <c r="L52">
        <f ca="1">IF('Waste 2020'!$A60="MR",INDIRECT("'Waste 2020'!"&amp;'Country Selector'!$B$3&amp;ROW($A60))*10^12,0)*'Process Emissions Multipliers'!$B$45</f>
        <v>619768153003.07324</v>
      </c>
      <c r="M52" s="90">
        <f t="shared" ca="1" si="10"/>
        <v>557791337702.76587</v>
      </c>
      <c r="N52" s="90">
        <f t="shared" ca="1" si="10"/>
        <v>495814522402.45862</v>
      </c>
      <c r="O52" s="90">
        <f t="shared" ca="1" si="10"/>
        <v>433837707102.15125</v>
      </c>
      <c r="P52" s="90">
        <f t="shared" ca="1" si="10"/>
        <v>371860891801.84393</v>
      </c>
      <c r="Q52" s="90">
        <f t="shared" ca="1" si="10"/>
        <v>309884076501.53662</v>
      </c>
      <c r="R52" s="90">
        <f t="shared" ca="1" si="10"/>
        <v>247907261201.22931</v>
      </c>
      <c r="S52" s="90">
        <f t="shared" ca="1" si="10"/>
        <v>185930445900.92197</v>
      </c>
      <c r="T52" s="90">
        <f t="shared" ca="1" si="10"/>
        <v>123953630600.61465</v>
      </c>
      <c r="U52" s="90">
        <f t="shared" ca="1" si="10"/>
        <v>61976815300.307327</v>
      </c>
      <c r="V52">
        <f ca="1">IF('Waste 2030'!$A60="MR",INDIRECT("'Waste 2030'!"&amp;'Country Selector'!$B$3&amp;ROW($A60))*10^12,0)*'Process Emissions Multipliers'!$D$45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Multipliers'!$E$45</f>
        <v>0</v>
      </c>
    </row>
    <row r="53" spans="1:42">
      <c r="A53" s="74">
        <v>1</v>
      </c>
      <c r="B53">
        <f ca="1">IF('Waste 2010'!$A61="MR",INDIRECT("'Waste 2010'!"&amp;'Country Selector'!$B$3&amp;ROW($A61))*10^12,0)</f>
        <v>0</v>
      </c>
      <c r="C53" s="90">
        <f t="shared" ca="1" si="9"/>
        <v>61976815300.307327</v>
      </c>
      <c r="D53" s="90">
        <f t="shared" ca="1" si="9"/>
        <v>123953630600.61465</v>
      </c>
      <c r="E53" s="90">
        <f t="shared" ca="1" si="9"/>
        <v>185930445900.92197</v>
      </c>
      <c r="F53" s="90">
        <f t="shared" ca="1" si="9"/>
        <v>247907261201.22931</v>
      </c>
      <c r="G53" s="90">
        <f t="shared" ca="1" si="9"/>
        <v>309884076501.53662</v>
      </c>
      <c r="H53" s="90">
        <f t="shared" ca="1" si="9"/>
        <v>371860891801.84393</v>
      </c>
      <c r="I53" s="90">
        <f t="shared" ca="1" si="9"/>
        <v>433837707102.15125</v>
      </c>
      <c r="J53" s="90">
        <f t="shared" ca="1" si="9"/>
        <v>495814522402.45862</v>
      </c>
      <c r="K53" s="90">
        <f t="shared" ca="1" si="9"/>
        <v>557791337702.76587</v>
      </c>
      <c r="L53">
        <f ca="1">IF('Waste 2020'!$A61="MR",INDIRECT("'Waste 2020'!"&amp;'Country Selector'!$B$3&amp;ROW($A61))*10^12,0)*'Process Emissions Multipliers'!$B$45</f>
        <v>619768153003.07324</v>
      </c>
      <c r="M53" s="90">
        <f t="shared" ca="1" si="10"/>
        <v>557791337702.76587</v>
      </c>
      <c r="N53" s="90">
        <f t="shared" ca="1" si="10"/>
        <v>495814522402.45862</v>
      </c>
      <c r="O53" s="90">
        <f t="shared" ca="1" si="10"/>
        <v>433837707102.15125</v>
      </c>
      <c r="P53" s="90">
        <f t="shared" ca="1" si="10"/>
        <v>371860891801.84393</v>
      </c>
      <c r="Q53" s="90">
        <f t="shared" ca="1" si="10"/>
        <v>309884076501.53662</v>
      </c>
      <c r="R53" s="90">
        <f t="shared" ca="1" si="10"/>
        <v>247907261201.22931</v>
      </c>
      <c r="S53" s="90">
        <f t="shared" ca="1" si="10"/>
        <v>185930445900.92197</v>
      </c>
      <c r="T53" s="90">
        <f t="shared" ca="1" si="10"/>
        <v>123953630600.61465</v>
      </c>
      <c r="U53" s="90">
        <f t="shared" ca="1" si="10"/>
        <v>61976815300.307327</v>
      </c>
      <c r="V53">
        <f ca="1">IF('Waste 2030'!$A61="MR",INDIRECT("'Waste 2030'!"&amp;'Country Selector'!$B$3&amp;ROW($A61))*10^12,0)*'Process Emissions Multipliers'!$D$45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Multipliers'!$E$45</f>
        <v>0</v>
      </c>
    </row>
    <row r="54" spans="1:42">
      <c r="A54" s="74">
        <v>2</v>
      </c>
      <c r="B54">
        <f ca="1">IF('Waste 2010'!$A62="MR",INDIRECT("'Waste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2020'!$A62="MR",INDIRECT("'Waste 2020'!"&amp;'Country Selector'!$B$3&amp;ROW($A62))*10^12,0)*'Process Emissions Multipliers'!$B$45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2030'!$A62="MR",INDIRECT("'Waste 2030'!"&amp;'Country Selector'!$B$3&amp;ROW($A62))*10^12,0)*'Process Emissions Multipliers'!$D$45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Multipliers'!$E$45</f>
        <v>0</v>
      </c>
    </row>
    <row r="55" spans="1:42">
      <c r="A55" s="74">
        <v>3</v>
      </c>
      <c r="B55">
        <f ca="1">IF('Waste 2010'!$A63="MR",INDIRECT("'Waste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2020'!$A63="MR",INDIRECT("'Waste 2020'!"&amp;'Country Selector'!$B$3&amp;ROW($A63))*10^12,0)*'Process Emissions Multipliers'!$B$45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2030'!$A63="MR",INDIRECT("'Waste 2030'!"&amp;'Country Selector'!$B$3&amp;ROW($A63))*10^12,0)*'Process Emissions Multipliers'!$D$45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Multipliers'!$E$45</f>
        <v>0</v>
      </c>
    </row>
    <row r="56" spans="1:42">
      <c r="A56" s="74">
        <v>4</v>
      </c>
      <c r="B56">
        <f ca="1">IF('Waste 2010'!$A64="MR",INDIRECT("'Waste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2020'!$A64="MR",INDIRECT("'Waste 2020'!"&amp;'Country Selector'!$B$3&amp;ROW($A64))*10^12,0)*'Process Emissions Multipliers'!$B$45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2030'!$A64="MR",INDIRECT("'Waste 2030'!"&amp;'Country Selector'!$B$3&amp;ROW($A64))*10^12,0)*'Process Emissions Multipliers'!$D$45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Multipliers'!$E$45</f>
        <v>0</v>
      </c>
    </row>
    <row r="57" spans="1:42">
      <c r="A57" s="74">
        <v>5</v>
      </c>
      <c r="B57">
        <f ca="1">IF('Waste 2010'!$A65="MR",INDIRECT("'Waste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2020'!$A65="MR",INDIRECT("'Waste 2020'!"&amp;'Country Selector'!$B$3&amp;ROW($A65))*10^12,0)*'Process Emissions Multipliers'!$B$45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2030'!$A65="MR",INDIRECT("'Waste 2030'!"&amp;'Country Selector'!$B$3&amp;ROW($A65))*10^12,0)*'Process Emissions Multipliers'!$D$45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Multipliers'!$E$45</f>
        <v>0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Selector'!$B$3&amp;ROW($A66))*10^12,0)*'Process Emissions Multipliers'!$B$45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Selector'!$B$3&amp;ROW($A66))*10^12,0)*'Process Emissions Multipliers'!$D$45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Multipliers'!$E$45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2020'!$A67="MR",INDIRECT("'Waste 2020'!"&amp;'Country Selector'!$B$3&amp;ROW($A67))*10^12,0)*'Process Emissions Multipliers'!$B$45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2030'!$A67="MR",INDIRECT("'Waste 2030'!"&amp;'Country Selector'!$B$3&amp;ROW($A67))*10^12,0)*'Process Emissions Multipliers'!$D$45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Multipliers'!$E$45</f>
        <v>0</v>
      </c>
    </row>
    <row r="60" spans="1:42">
      <c r="A60" s="74">
        <v>8</v>
      </c>
      <c r="B60">
        <f ca="1">IF('Waste 2010'!$A68="MR",INDIRECT("'Waste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2020'!$A68="MR",INDIRECT("'Waste 2020'!"&amp;'Country Selector'!$B$3&amp;ROW($A68))*10^12,0)*'Process Emissions Multipliers'!$B$45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2030'!$A68="MR",INDIRECT("'Waste 2030'!"&amp;'Country Selector'!$B$3&amp;ROW($A68))*10^12,0)*'Process Emissions Multipliers'!$D$45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Multipliers'!$E$45</f>
        <v>0</v>
      </c>
    </row>
    <row r="61" spans="1:42">
      <c r="A61" s="74">
        <v>9</v>
      </c>
      <c r="B61">
        <f ca="1">IF('Waste 2010'!$A69="MR",INDIRECT("'Waste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2020'!$A69="MR",INDIRECT("'Waste 2020'!"&amp;'Country Selector'!$B$3&amp;ROW($A69))*10^12,0)*'Process Emissions Multipliers'!$B$45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2030'!$A69="MR",INDIRECT("'Waste 2030'!"&amp;'Country Selector'!$B$3&amp;ROW($A69))*10^12,0)*'Process Emissions Multipliers'!$D$45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Multipliers'!$E$45</f>
        <v>0</v>
      </c>
    </row>
    <row r="62" spans="1:42">
      <c r="A62" s="74">
        <v>10</v>
      </c>
      <c r="B62">
        <f ca="1">IF('Waste 2010'!$A70="MR",INDIRECT("'Waste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2020'!$A70="MR",INDIRECT("'Waste 2020'!"&amp;'Country Selector'!$B$3&amp;ROW($A70))*10^12,0)*'Process Emissions Multipliers'!$B$45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2030'!$A70="MR",INDIRECT("'Waste 2030'!"&amp;'Country Selector'!$B$3&amp;ROW($A70))*10^12,0)*'Process Emissions Multipliers'!$D$45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Multipliers'!$E$45</f>
        <v>0</v>
      </c>
    </row>
    <row r="63" spans="1:42">
      <c r="A63" s="74">
        <v>11</v>
      </c>
      <c r="B63">
        <f ca="1">IF('Waste 2010'!$A71="MR",INDIRECT("'Waste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2020'!$A71="MR",INDIRECT("'Waste 2020'!"&amp;'Country Selector'!$B$3&amp;ROW($A71))*10^12,0)*'Process Emissions Multipliers'!$B$45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2030'!$A71="MR",INDIRECT("'Waste 2030'!"&amp;'Country Selector'!$B$3&amp;ROW($A71))*10^12,0)*'Process Emissions Multipliers'!$D$45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Multipliers'!$E$45</f>
        <v>0</v>
      </c>
    </row>
    <row r="64" spans="1:42">
      <c r="A64" s="74">
        <v>12</v>
      </c>
      <c r="B64">
        <f ca="1">IF('Waste 2010'!$A72="MR",INDIRECT("'Waste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2020'!$A72="MR",INDIRECT("'Waste 2020'!"&amp;'Country Selector'!$B$3&amp;ROW($A72))*10^12,0)*'Process Emissions Multipliers'!$B$45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2030'!$A72="MR",INDIRECT("'Waste 2030'!"&amp;'Country Selector'!$B$3&amp;ROW($A72))*10^12,0)*'Process Emissions Multipliers'!$D$45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Multipliers'!$E$45</f>
        <v>0</v>
      </c>
    </row>
    <row r="65" spans="1:42">
      <c r="A65" s="74">
        <v>13</v>
      </c>
      <c r="B65">
        <f ca="1">IF('Waste 2010'!$A73="MR",INDIRECT("'Waste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2020'!$A73="MR",INDIRECT("'Waste 2020'!"&amp;'Country Selector'!$B$3&amp;ROW($A73))*10^12,0)*'Process Emissions Multipliers'!$B$45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2030'!$A73="MR",INDIRECT("'Waste 2030'!"&amp;'Country Selector'!$B$3&amp;ROW($A73))*10^12,0)*'Process Emissions Multipliers'!$D$45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Multipliers'!$E$45</f>
        <v>0</v>
      </c>
    </row>
    <row r="66" spans="1:42">
      <c r="A66" s="74">
        <v>14</v>
      </c>
      <c r="B66">
        <f ca="1">IF('Waste 2010'!$A74="MR",INDIRECT("'Waste 2010'!"&amp;'Country Selector'!$B$3&amp;ROW($A74))*10^12,0)</f>
        <v>4956963660443.1279</v>
      </c>
      <c r="C66" s="90">
        <f t="shared" ca="1" si="15"/>
        <v>4670655133792.1426</v>
      </c>
      <c r="D66" s="90">
        <f t="shared" ca="1" si="12"/>
        <v>4384346607141.1587</v>
      </c>
      <c r="E66" s="90">
        <f t="shared" ca="1" si="12"/>
        <v>4098038080490.1738</v>
      </c>
      <c r="F66" s="90">
        <f t="shared" ca="1" si="12"/>
        <v>3811729553839.189</v>
      </c>
      <c r="G66" s="90">
        <f t="shared" ca="1" si="12"/>
        <v>3525421027188.2046</v>
      </c>
      <c r="H66" s="90">
        <f t="shared" ca="1" si="12"/>
        <v>3239112500537.2197</v>
      </c>
      <c r="I66" s="90">
        <f t="shared" ca="1" si="12"/>
        <v>2952803973886.2354</v>
      </c>
      <c r="J66" s="90">
        <f t="shared" ca="1" si="12"/>
        <v>2666495447235.2505</v>
      </c>
      <c r="K66" s="90">
        <f t="shared" ca="1" si="12"/>
        <v>2380186920584.2661</v>
      </c>
      <c r="L66">
        <f ca="1">IF('Waste 2020'!$A74="MR",INDIRECT("'Waste 2020'!"&amp;'Country Selector'!$B$3&amp;ROW($A74))*10^12,0)*'Process Emissions Multipliers'!$B$45</f>
        <v>2093878393933.2813</v>
      </c>
      <c r="M66" s="90">
        <f t="shared" ca="1" si="16"/>
        <v>2130215602901.3533</v>
      </c>
      <c r="N66" s="90">
        <f t="shared" ca="1" si="13"/>
        <v>2166552811869.4253</v>
      </c>
      <c r="O66" s="90">
        <f t="shared" ca="1" si="13"/>
        <v>2202890020837.4976</v>
      </c>
      <c r="P66" s="90">
        <f t="shared" ca="1" si="13"/>
        <v>2239227229805.5693</v>
      </c>
      <c r="Q66" s="90">
        <f t="shared" ca="1" si="13"/>
        <v>2275564438773.6416</v>
      </c>
      <c r="R66" s="90">
        <f t="shared" ca="1" si="13"/>
        <v>2311901647741.7139</v>
      </c>
      <c r="S66" s="90">
        <f t="shared" ca="1" si="13"/>
        <v>2348238856709.7856</v>
      </c>
      <c r="T66" s="90">
        <f t="shared" ca="1" si="13"/>
        <v>2384576065677.8579</v>
      </c>
      <c r="U66" s="90">
        <f t="shared" ca="1" si="13"/>
        <v>2420913274645.9297</v>
      </c>
      <c r="V66">
        <f ca="1">IF('Waste 2030'!$A74="MR",INDIRECT("'Waste 2030'!"&amp;'Country Selector'!$B$3&amp;ROW($A74))*10^12,0)*'Process Emissions Multipliers'!$D$45</f>
        <v>2457250483614.002</v>
      </c>
      <c r="W66" s="90">
        <f t="shared" ca="1" si="14"/>
        <v>2503579434771.8999</v>
      </c>
      <c r="X66" s="90">
        <f t="shared" ca="1" si="14"/>
        <v>2549908385929.7983</v>
      </c>
      <c r="Y66" s="90">
        <f t="shared" ca="1" si="14"/>
        <v>2596237337087.6963</v>
      </c>
      <c r="Z66" s="90">
        <f t="shared" ca="1" si="14"/>
        <v>2642566288245.5947</v>
      </c>
      <c r="AA66" s="90">
        <f t="shared" ca="1" si="14"/>
        <v>2688895239403.4932</v>
      </c>
      <c r="AB66" s="90">
        <f t="shared" ca="1" si="14"/>
        <v>2735224190561.3911</v>
      </c>
      <c r="AC66" s="90">
        <f t="shared" ca="1" si="14"/>
        <v>2781553141719.2891</v>
      </c>
      <c r="AD66" s="90">
        <f t="shared" ca="1" si="14"/>
        <v>2827882092877.1875</v>
      </c>
      <c r="AE66" s="90">
        <f t="shared" ca="1" si="14"/>
        <v>2874211044035.0859</v>
      </c>
      <c r="AF66" s="90">
        <f t="shared" ca="1" si="14"/>
        <v>2920539995192.9844</v>
      </c>
      <c r="AG66" s="90">
        <f t="shared" ca="1" si="14"/>
        <v>2966868946350.8823</v>
      </c>
      <c r="AH66" s="90">
        <f t="shared" ca="1" si="14"/>
        <v>3013197897508.7803</v>
      </c>
      <c r="AI66" s="90">
        <f t="shared" ca="1" si="14"/>
        <v>3059526848666.6787</v>
      </c>
      <c r="AJ66" s="90">
        <f t="shared" ca="1" si="14"/>
        <v>3105855799824.5771</v>
      </c>
      <c r="AK66" s="90">
        <f t="shared" ca="1" si="14"/>
        <v>3152184750982.4751</v>
      </c>
      <c r="AL66" s="90">
        <f t="shared" ca="1" si="14"/>
        <v>3198513702140.3735</v>
      </c>
      <c r="AM66" s="90">
        <f t="shared" ca="1" si="11"/>
        <v>3244842653298.2715</v>
      </c>
      <c r="AN66" s="90">
        <f t="shared" ca="1" si="11"/>
        <v>3291171604456.1699</v>
      </c>
      <c r="AO66" s="90">
        <f t="shared" ca="1" si="11"/>
        <v>3337500555614.0684</v>
      </c>
      <c r="AP66">
        <f ca="1">V66*'Process Emissions Multipliers'!$E$45</f>
        <v>3383829506771.9663</v>
      </c>
    </row>
    <row r="67" spans="1:42">
      <c r="A67" s="74">
        <v>15</v>
      </c>
      <c r="B67">
        <f ca="1">IF('Waste 2010'!$A75="MR",INDIRECT("'Waste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2020'!$A75="MR",INDIRECT("'Waste 2020'!"&amp;'Country Selector'!$B$3&amp;ROW($A75))*10^12,0)*'Process Emissions Multipliers'!$B$45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2030'!$A75="MR",INDIRECT("'Waste 2030'!"&amp;'Country Selector'!$B$3&amp;ROW($A75))*10^12,0)*'Process Emissions Multipliers'!$D$45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Multipliers'!$E$45</f>
        <v>0</v>
      </c>
    </row>
    <row r="68" spans="1:42">
      <c r="A68" s="74">
        <v>16</v>
      </c>
      <c r="B68">
        <f ca="1">IF('Waste 2010'!$A76="MR",INDIRECT("'Waste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2020'!$A76="MR",INDIRECT("'Waste 2020'!"&amp;'Country Selector'!$B$3&amp;ROW($A76))*10^12,0)*'Process Emissions Multipliers'!$B$45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2030'!$A76="MR",INDIRECT("'Waste 2030'!"&amp;'Country Selector'!$B$3&amp;ROW($A76))*10^12,0)*'Process Emissions Multipliers'!$D$45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Multipliers'!$E$45</f>
        <v>0</v>
      </c>
    </row>
    <row r="69" spans="1:42">
      <c r="A69" s="74">
        <v>17</v>
      </c>
      <c r="B69">
        <f ca="1">IF('Waste 2010'!$A77="MR",INDIRECT("'Waste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2020'!$A77="MR",INDIRECT("'Waste 2020'!"&amp;'Country Selector'!$B$3&amp;ROW($A77))*10^12,0)*'Process Emissions Multipliers'!$B$45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2030'!$A77="MR",INDIRECT("'Waste 2030'!"&amp;'Country Selector'!$B$3&amp;ROW($A77))*10^12,0)*'Process Emissions Multipliers'!$D$45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Multipliers'!$E$45</f>
        <v>0</v>
      </c>
    </row>
    <row r="70" spans="1:42">
      <c r="A70" s="74">
        <v>18</v>
      </c>
      <c r="B70">
        <f ca="1">IF('Waste 2010'!$A78="MR",INDIRECT("'Waste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2020'!$A78="MR",INDIRECT("'Waste 2020'!"&amp;'Country Selector'!$B$3&amp;ROW($A78))*10^12,0)*'Process Emissions Multipliers'!$B$45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2030'!$A78="MR",INDIRECT("'Waste 2030'!"&amp;'Country Selector'!$B$3&amp;ROW($A78))*10^12,0)*'Process Emissions Multipliers'!$D$45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Multipliers'!$E$45</f>
        <v>0</v>
      </c>
    </row>
    <row r="71" spans="1:42">
      <c r="A71" s="74">
        <v>19</v>
      </c>
      <c r="B71">
        <f ca="1">IF('Waste 2010'!$A79="MR",INDIRECT("'Waste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2020'!$A79="MR",INDIRECT("'Waste 2020'!"&amp;'Country Selector'!$B$3&amp;ROW($A79))*10^12,0)*'Process Emissions Multipliers'!$B$45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2030'!$A79="MR",INDIRECT("'Waste 2030'!"&amp;'Country Selector'!$B$3&amp;ROW($A79))*10^12,0)*'Process Emissions Multipliers'!$D$45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Multipliers'!$E$45</f>
        <v>0</v>
      </c>
    </row>
    <row r="72" spans="1:42">
      <c r="A72" s="74">
        <v>20</v>
      </c>
      <c r="B72">
        <f ca="1">IF('Waste 2010'!$A80="MR",INDIRECT("'Waste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2020'!$A80="MR",INDIRECT("'Waste 2020'!"&amp;'Country Selector'!$B$3&amp;ROW($A80))*10^12,0)*'Process Emissions Multipliers'!$B$45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2030'!$A80="MR",INDIRECT("'Waste 2030'!"&amp;'Country Selector'!$B$3&amp;ROW($A80))*10^12,0)*'Process Emissions Multipliers'!$D$45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Multipliers'!$E$45</f>
        <v>0</v>
      </c>
    </row>
    <row r="73" spans="1:42">
      <c r="A73" s="74">
        <v>21</v>
      </c>
      <c r="B73">
        <f ca="1">IF('Waste 2010'!$A81="MR",INDIRECT("'Waste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2020'!$A81="MR",INDIRECT("'Waste 2020'!"&amp;'Country Selector'!$B$3&amp;ROW($A81))*10^12,0)*'Process Emissions Multipliers'!$B$45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2030'!$A81="MR",INDIRECT("'Waste 2030'!"&amp;'Country Selector'!$B$3&amp;ROW($A81))*10^12,0)*'Process Emissions Multipliers'!$D$45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Multipliers'!$E$45</f>
        <v>0</v>
      </c>
    </row>
    <row r="74" spans="1:42">
      <c r="A74" s="74">
        <v>22</v>
      </c>
      <c r="B74">
        <f ca="1">IF('Waste 2010'!$A82="MR",INDIRECT("'Waste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2020'!$A82="MR",INDIRECT("'Waste 2020'!"&amp;'Country Selector'!$B$3&amp;ROW($A82))*10^12,0)*'Process Emissions Multipliers'!$B$45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2030'!$A82="MR",INDIRECT("'Waste 2030'!"&amp;'Country Selector'!$B$3&amp;ROW($A82))*10^12,0)*'Process Emissions Multipliers'!$D$45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Multipliers'!$E$45</f>
        <v>0</v>
      </c>
    </row>
    <row r="75" spans="1:42">
      <c r="A75" s="74">
        <v>23</v>
      </c>
      <c r="B75">
        <f ca="1">IF('Waste 2010'!$A83="MR",INDIRECT("'Waste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2020'!$A83="MR",INDIRECT("'Waste 2020'!"&amp;'Country Selector'!$B$3&amp;ROW($A83))*10^12,0)*'Process Emissions Multipliers'!$B$45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2030'!$A83="MR",INDIRECT("'Waste 2030'!"&amp;'Country Selector'!$B$3&amp;ROW($A83))*10^12,0)*'Process Emissions Multipliers'!$D$45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Multipliers'!$E$45</f>
        <v>0</v>
      </c>
    </row>
    <row r="76" spans="1:42">
      <c r="A76" s="74">
        <v>24</v>
      </c>
      <c r="B76">
        <f ca="1">IF('Waste 2010'!$A84="MR",INDIRECT("'Waste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2020'!$A84="MR",INDIRECT("'Waste 2020'!"&amp;'Country Selector'!$B$3&amp;ROW($A84))*10^12,0)*'Process Emissions Multipliers'!$B$45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2030'!$A84="MR",INDIRECT("'Waste 2030'!"&amp;'Country Selector'!$B$3&amp;ROW($A84))*10^12,0)*'Process Emissions Multipliers'!$D$45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Multipliers'!$E$45</f>
        <v>0</v>
      </c>
    </row>
    <row r="77" spans="1:42">
      <c r="A77" s="74">
        <v>25</v>
      </c>
      <c r="B77">
        <f ca="1">IF('Waste 2010'!$A85="MR",INDIRECT("'Waste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2020'!$A85="MR",INDIRECT("'Waste 2020'!"&amp;'Country Selector'!$B$3&amp;ROW($A85))*10^12,0)*'Process Emissions Multipliers'!$B$45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2030'!$A85="MR",INDIRECT("'Waste 2030'!"&amp;'Country Selector'!$B$3&amp;ROW($A85))*10^12,0)*'Process Emissions Multipliers'!$D$45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Multipliers'!$E$45</f>
        <v>0</v>
      </c>
    </row>
    <row r="78" spans="1:42">
      <c r="A78" s="74">
        <v>26</v>
      </c>
      <c r="B78">
        <f ca="1">IF('Waste 2010'!$A86="MR",INDIRECT("'Waste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2020'!$A86="MR",INDIRECT("'Waste 2020'!"&amp;'Country Selector'!$B$3&amp;ROW($A86))*10^12,0)*'Process Emissions Multipliers'!$B$45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2030'!$A86="MR",INDIRECT("'Waste 2030'!"&amp;'Country Selector'!$B$3&amp;ROW($A86))*10^12,0)*'Process Emissions Multipliers'!$D$45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Multipliers'!$E$45</f>
        <v>0</v>
      </c>
    </row>
    <row r="79" spans="1:42">
      <c r="A79" s="74">
        <v>27</v>
      </c>
      <c r="B79">
        <f ca="1">IF('Waste 2010'!$A87="MR",INDIRECT("'Waste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2020'!$A87="MR",INDIRECT("'Waste 2020'!"&amp;'Country Selector'!$B$3&amp;ROW($A87))*10^12,0)*'Process Emissions Multipliers'!$B$45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2030'!$A87="MR",INDIRECT("'Waste 2030'!"&amp;'Country Selector'!$B$3&amp;ROW($A87))*10^12,0)*'Process Emissions Multipliers'!$D$45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Multipliers'!$E$45</f>
        <v>0</v>
      </c>
    </row>
    <row r="80" spans="1:42">
      <c r="A80" s="74">
        <v>28</v>
      </c>
      <c r="B80">
        <f ca="1">IF('Waste 2010'!$A88="MR",INDIRECT("'Waste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2020'!$A88="MR",INDIRECT("'Waste 2020'!"&amp;'Country Selector'!$B$3&amp;ROW($A88))*10^12,0)*'Process Emissions Multipliers'!$B$45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2030'!$A88="MR",INDIRECT("'Waste 2030'!"&amp;'Country Selector'!$B$3&amp;ROW($A88))*10^12,0)*'Process Emissions Multipliers'!$D$45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Multipliers'!$E$45</f>
        <v>0</v>
      </c>
    </row>
    <row r="81" spans="1:42">
      <c r="A81" s="74">
        <v>29</v>
      </c>
      <c r="B81">
        <f ca="1">IF('Waste 2010'!$A89="MR",INDIRECT("'Waste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2020'!$A89="MR",INDIRECT("'Waste 2020'!"&amp;'Country Selector'!$B$3&amp;ROW($A89))*10^12,0)*'Process Emissions Multipliers'!$B$45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2030'!$A89="MR",INDIRECT("'Waste 2030'!"&amp;'Country Selector'!$B$3&amp;ROW($A89))*10^12,0)*'Process Emissions Multipliers'!$D$45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Multipliers'!$E$45</f>
        <v>0</v>
      </c>
    </row>
    <row r="82" spans="1:42">
      <c r="A82" s="74">
        <v>30</v>
      </c>
      <c r="B82">
        <f ca="1">IF('Waste 2010'!$A90="MR",INDIRECT("'Waste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2020'!$A90="MR",INDIRECT("'Waste 2020'!"&amp;'Country Selector'!$B$3&amp;ROW($A90))*10^12,0)*'Process Emissions Multipliers'!$B$45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2030'!$A90="MR",INDIRECT("'Waste 2030'!"&amp;'Country Selector'!$B$3&amp;ROW($A90))*10^12,0)*'Process Emissions Multipliers'!$D$45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Multipliers'!$E$45</f>
        <v>0</v>
      </c>
    </row>
    <row r="83" spans="1:42">
      <c r="A83" s="74">
        <v>31</v>
      </c>
      <c r="B83">
        <f ca="1">IF('Waste 2010'!$A91="MR",INDIRECT("'Waste 2010'!"&amp;'Country Selector'!$B$3&amp;ROW($A91))*10^12,0)</f>
        <v>0</v>
      </c>
      <c r="C83" s="90">
        <f t="shared" ca="1" si="15"/>
        <v>1467206239.7624013</v>
      </c>
      <c r="D83" s="90">
        <f t="shared" ca="1" si="12"/>
        <v>2934412479.5248027</v>
      </c>
      <c r="E83" s="90">
        <f t="shared" ca="1" si="12"/>
        <v>4401618719.2872038</v>
      </c>
      <c r="F83" s="90">
        <f t="shared" ca="1" si="12"/>
        <v>5868824959.0496054</v>
      </c>
      <c r="G83" s="90">
        <f t="shared" ca="1" si="12"/>
        <v>7336031198.812007</v>
      </c>
      <c r="H83" s="90">
        <f t="shared" ca="1" si="12"/>
        <v>8803237438.5744076</v>
      </c>
      <c r="I83" s="90">
        <f t="shared" ca="1" si="12"/>
        <v>10270443678.336811</v>
      </c>
      <c r="J83" s="90">
        <f t="shared" ca="1" si="12"/>
        <v>11737649918.099211</v>
      </c>
      <c r="K83" s="90">
        <f t="shared" ca="1" si="12"/>
        <v>13204856157.861612</v>
      </c>
      <c r="L83">
        <f ca="1">IF('Waste 2020'!$A91="MR",INDIRECT("'Waste 2020'!"&amp;'Country Selector'!$B$3&amp;ROW($A91))*10^12,0)*'Process Emissions Multipliers'!$B$45</f>
        <v>14672062397.624014</v>
      </c>
      <c r="M83" s="90">
        <f t="shared" ca="1" si="16"/>
        <v>13204856157.861612</v>
      </c>
      <c r="N83" s="90">
        <f t="shared" ca="1" si="13"/>
        <v>11737649918.099211</v>
      </c>
      <c r="O83" s="90">
        <f t="shared" ca="1" si="13"/>
        <v>10270443678.336811</v>
      </c>
      <c r="P83" s="90">
        <f t="shared" ca="1" si="13"/>
        <v>8803237438.5744076</v>
      </c>
      <c r="Q83" s="90">
        <f t="shared" ca="1" si="13"/>
        <v>7336031198.812007</v>
      </c>
      <c r="R83" s="90">
        <f t="shared" ca="1" si="13"/>
        <v>5868824959.0496054</v>
      </c>
      <c r="S83" s="90">
        <f t="shared" ca="1" si="13"/>
        <v>4401618719.2872038</v>
      </c>
      <c r="T83" s="90">
        <f t="shared" ca="1" si="13"/>
        <v>2934412479.5248027</v>
      </c>
      <c r="U83" s="90">
        <f t="shared" ca="1" si="13"/>
        <v>1467206239.7624013</v>
      </c>
      <c r="V83">
        <f ca="1">IF('Waste 2030'!$A91="MR",INDIRECT("'Waste 2030'!"&amp;'Country Selector'!$B$3&amp;ROW($A91))*10^12,0)*'Process Emissions Multipliers'!$D$45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Multipliers'!$E$45</f>
        <v>0</v>
      </c>
    </row>
    <row r="84" spans="1:42">
      <c r="A84" s="74">
        <v>32</v>
      </c>
      <c r="B84">
        <f ca="1">IF('Waste 2010'!$A92="MR",INDIRECT("'Waste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2020'!$A92="MR",INDIRECT("'Waste 2020'!"&amp;'Country Selector'!$B$3&amp;ROW($A92))*10^12,0)*'Process Emissions Multipliers'!$B$45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2030'!$A92="MR",INDIRECT("'Waste 2030'!"&amp;'Country Selector'!$B$3&amp;ROW($A92))*10^12,0)*'Process Emissions Multipliers'!$D$45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Multipliers'!$E$45</f>
        <v>0</v>
      </c>
    </row>
    <row r="85" spans="1:42">
      <c r="A85" s="74">
        <v>33</v>
      </c>
      <c r="B85">
        <f ca="1">IF('Waste 2010'!$A93="MR",INDIRECT("'Waste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2020'!$A93="MR",INDIRECT("'Waste 2020'!"&amp;'Country Selector'!$B$3&amp;ROW($A93))*10^12,0)*'Process Emissions Multipliers'!$B$45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2030'!$A93="MR",INDIRECT("'Waste 2030'!"&amp;'Country Selector'!$B$3&amp;ROW($A93))*10^12,0)*'Process Emissions Multipliers'!$D$45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Multipliers'!$E$45</f>
        <v>0</v>
      </c>
    </row>
    <row r="86" spans="1:42">
      <c r="A86" s="74">
        <v>34</v>
      </c>
      <c r="B86">
        <f ca="1">IF('Waste 2010'!$A94="MR",INDIRECT("'Waste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2020'!$A94="MR",INDIRECT("'Waste 2020'!"&amp;'Country Selector'!$B$3&amp;ROW($A94))*10^12,0)*'Process Emissions Multipliers'!$B$45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2030'!$A94="MR",INDIRECT("'Waste 2030'!"&amp;'Country Selector'!$B$3&amp;ROW($A94))*10^12,0)*'Process Emissions Multipliers'!$D$45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Multipliers'!$E$45</f>
        <v>0</v>
      </c>
    </row>
    <row r="87" spans="1:42">
      <c r="A87" s="74">
        <v>35</v>
      </c>
      <c r="B87">
        <f ca="1">IF('Waste 2010'!$A95="MR",INDIRECT("'Waste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2020'!$A95="MR",INDIRECT("'Waste 2020'!"&amp;'Country Selector'!$B$3&amp;ROW($A95))*10^12,0)*'Process Emissions Multipliers'!$B$45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2030'!$A95="MR",INDIRECT("'Waste 2030'!"&amp;'Country Selector'!$B$3&amp;ROW($A95))*10^12,0)*'Process Emissions Multipliers'!$D$45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Multipliers'!$E$45</f>
        <v>0</v>
      </c>
    </row>
    <row r="88" spans="1:42">
      <c r="A88" s="74">
        <v>36</v>
      </c>
      <c r="B88">
        <f ca="1">IF('Waste 2010'!$A96="MR",INDIRECT("'Waste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2020'!$A96="MR",INDIRECT("'Waste 2020'!"&amp;'Country Selector'!$B$3&amp;ROW($A96))*10^12,0)*'Process Emissions Multipliers'!$B$45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2030'!$A96="MR",INDIRECT("'Waste 2030'!"&amp;'Country Selector'!$B$3&amp;ROW($A96))*10^12,0)*'Process Emissions Multipliers'!$D$45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Multipliers'!$E$45</f>
        <v>0</v>
      </c>
    </row>
    <row r="89" spans="1:42">
      <c r="A89" s="74">
        <v>37</v>
      </c>
      <c r="B89">
        <f ca="1">IF('Waste 2010'!$A97="MR",INDIRECT("'Waste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2020'!$A97="MR",INDIRECT("'Waste 2020'!"&amp;'Country Selector'!$B$3&amp;ROW($A97))*10^12,0)*'Process Emissions Multipliers'!$B$45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2030'!$A97="MR",INDIRECT("'Waste 2030'!"&amp;'Country Selector'!$B$3&amp;ROW($A97))*10^12,0)*'Process Emissions Multipliers'!$D$45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Multipliers'!$E$45</f>
        <v>0</v>
      </c>
    </row>
    <row r="90" spans="1:42">
      <c r="A90" s="74">
        <v>38</v>
      </c>
      <c r="B90">
        <f ca="1">IF('Waste 2010'!$A98="MR",INDIRECT("'Waste 2010'!"&amp;'Country Selector'!$B$3&amp;ROW($A98))*10^12,0)</f>
        <v>39125713269.530846</v>
      </c>
      <c r="C90" s="90">
        <f t="shared" ca="1" si="15"/>
        <v>35213141942.577759</v>
      </c>
      <c r="D90" s="90">
        <f t="shared" ca="1" si="12"/>
        <v>31300570615.624676</v>
      </c>
      <c r="E90" s="90">
        <f t="shared" ca="1" si="12"/>
        <v>27387999288.671593</v>
      </c>
      <c r="F90" s="90">
        <f t="shared" ca="1" si="12"/>
        <v>23475427961.718506</v>
      </c>
      <c r="G90" s="90">
        <f t="shared" ca="1" si="12"/>
        <v>19562856634.765423</v>
      </c>
      <c r="H90" s="90">
        <f t="shared" ca="1" si="12"/>
        <v>15650285307.812338</v>
      </c>
      <c r="I90" s="90">
        <f t="shared" ca="1" si="12"/>
        <v>11737713980.859253</v>
      </c>
      <c r="J90" s="90">
        <f t="shared" ca="1" si="12"/>
        <v>7825142653.9061689</v>
      </c>
      <c r="K90" s="90">
        <f t="shared" ca="1" si="12"/>
        <v>3912571326.9530845</v>
      </c>
      <c r="L90">
        <f ca="1">IF('Waste 2020'!$A98="MR",INDIRECT("'Waste 2020'!"&amp;'Country Selector'!$B$3&amp;ROW($A98))*10^12,0)*'Process Emissions Multipliers'!$B$45</f>
        <v>0</v>
      </c>
      <c r="M90" s="90">
        <f t="shared" ca="1" si="16"/>
        <v>158661112632.82245</v>
      </c>
      <c r="N90" s="90">
        <f t="shared" ca="1" si="13"/>
        <v>317322225265.6449</v>
      </c>
      <c r="O90" s="90">
        <f t="shared" ca="1" si="13"/>
        <v>475983337898.46741</v>
      </c>
      <c r="P90" s="90">
        <f t="shared" ca="1" si="13"/>
        <v>634644450531.28979</v>
      </c>
      <c r="Q90" s="90">
        <f t="shared" ca="1" si="13"/>
        <v>793305563164.1123</v>
      </c>
      <c r="R90" s="90">
        <f t="shared" ca="1" si="13"/>
        <v>951966675796.93481</v>
      </c>
      <c r="S90" s="90">
        <f t="shared" ca="1" si="13"/>
        <v>1110627788429.7573</v>
      </c>
      <c r="T90" s="90">
        <f t="shared" ca="1" si="13"/>
        <v>1269288901062.5796</v>
      </c>
      <c r="U90" s="90">
        <f t="shared" ca="1" si="13"/>
        <v>1427950013695.4021</v>
      </c>
      <c r="V90">
        <f ca="1">IF('Waste 2030'!$A98="MR",INDIRECT("'Waste 2030'!"&amp;'Country Selector'!$B$3&amp;ROW($A98))*10^12,0)*'Process Emissions Multipliers'!$D$45</f>
        <v>1586611126328.2246</v>
      </c>
      <c r="W90" s="90">
        <f t="shared" ca="1" si="18"/>
        <v>1616525060568.3062</v>
      </c>
      <c r="X90" s="90">
        <f t="shared" ca="1" si="18"/>
        <v>1646438994808.3879</v>
      </c>
      <c r="Y90" s="90">
        <f t="shared" ca="1" si="18"/>
        <v>1676352929048.4697</v>
      </c>
      <c r="Z90" s="90">
        <f t="shared" ca="1" si="18"/>
        <v>1706266863288.5513</v>
      </c>
      <c r="AA90" s="90">
        <f t="shared" ca="1" si="18"/>
        <v>1736180797528.6331</v>
      </c>
      <c r="AB90" s="90">
        <f t="shared" ca="1" si="18"/>
        <v>1766094731768.7148</v>
      </c>
      <c r="AC90" s="90">
        <f t="shared" ca="1" si="18"/>
        <v>1796008666008.7964</v>
      </c>
      <c r="AD90" s="90">
        <f t="shared" ca="1" si="18"/>
        <v>1825922600248.8784</v>
      </c>
      <c r="AE90" s="90">
        <f t="shared" ca="1" si="18"/>
        <v>1855836534488.96</v>
      </c>
      <c r="AF90" s="90">
        <f t="shared" ca="1" si="18"/>
        <v>1885750468729.0415</v>
      </c>
      <c r="AG90" s="90">
        <f t="shared" ca="1" si="18"/>
        <v>1915664402969.1235</v>
      </c>
      <c r="AH90" s="90">
        <f t="shared" ca="1" si="18"/>
        <v>1945578337209.2051</v>
      </c>
      <c r="AI90" s="90">
        <f t="shared" ca="1" si="18"/>
        <v>1975492271449.2869</v>
      </c>
      <c r="AJ90" s="90">
        <f t="shared" ca="1" si="18"/>
        <v>2005406205689.3682</v>
      </c>
      <c r="AK90" s="90">
        <f t="shared" ca="1" si="18"/>
        <v>2035320139929.4502</v>
      </c>
      <c r="AL90" s="90">
        <f t="shared" ca="1" si="18"/>
        <v>2065234074169.5317</v>
      </c>
      <c r="AM90" s="90">
        <f t="shared" ca="1" si="17"/>
        <v>2095148008409.6133</v>
      </c>
      <c r="AN90" s="90">
        <f t="shared" ca="1" si="17"/>
        <v>2125061942649.6951</v>
      </c>
      <c r="AO90" s="90">
        <f t="shared" ca="1" si="17"/>
        <v>2154975876889.7769</v>
      </c>
      <c r="AP90">
        <f ca="1">V90*'Process Emissions Multipliers'!$E$45</f>
        <v>2184889811129.8586</v>
      </c>
    </row>
    <row r="91" spans="1:42">
      <c r="A91" s="74">
        <v>39</v>
      </c>
      <c r="B91">
        <f ca="1">IF('Waste 2010'!$A99="MR",INDIRECT("'Waste 2010'!"&amp;'Country Selector'!$B$3&amp;ROW($A99))*10^12,0)</f>
        <v>34734051576.013062</v>
      </c>
      <c r="C91" s="90">
        <f t="shared" ca="1" si="15"/>
        <v>31260646418.411755</v>
      </c>
      <c r="D91" s="90">
        <f t="shared" ca="1" si="12"/>
        <v>27787241260.810448</v>
      </c>
      <c r="E91" s="90">
        <f t="shared" ca="1" si="12"/>
        <v>24313836103.209145</v>
      </c>
      <c r="F91" s="90">
        <f t="shared" ca="1" si="12"/>
        <v>20840430945.607838</v>
      </c>
      <c r="G91" s="90">
        <f t="shared" ca="1" si="12"/>
        <v>17367025788.006531</v>
      </c>
      <c r="H91" s="90">
        <f t="shared" ca="1" si="12"/>
        <v>13893620630.405224</v>
      </c>
      <c r="I91" s="90">
        <f t="shared" ca="1" si="12"/>
        <v>10420215472.803919</v>
      </c>
      <c r="J91" s="90">
        <f t="shared" ca="1" si="12"/>
        <v>6946810315.2026119</v>
      </c>
      <c r="K91" s="90">
        <f t="shared" ca="1" si="12"/>
        <v>3473405157.601306</v>
      </c>
      <c r="L91">
        <f ca="1">IF('Waste 2020'!$A99="MR",INDIRECT("'Waste 2020'!"&amp;'Country Selector'!$B$3&amp;ROW($A99))*10^12,0)*'Process Emissions Multipliers'!$B$45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2030'!$A99="MR",INDIRECT("'Waste 2030'!"&amp;'Country Selector'!$B$3&amp;ROW($A99))*10^12,0)*'Process Emissions Multipliers'!$D$45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Multipliers'!$E$45</f>
        <v>0</v>
      </c>
    </row>
    <row r="92" spans="1:42">
      <c r="A92" s="74">
        <v>40</v>
      </c>
      <c r="B92">
        <f ca="1">IF('Waste 2010'!$A100="MR",INDIRECT("'Waste 2010'!"&amp;'Country Selector'!$B$3&amp;ROW($A100))*10^12,0)</f>
        <v>0</v>
      </c>
      <c r="C92" s="90">
        <f t="shared" ca="1" si="15"/>
        <v>1652715074.6748891</v>
      </c>
      <c r="D92" s="90">
        <f t="shared" ca="1" si="12"/>
        <v>3305430149.3497782</v>
      </c>
      <c r="E92" s="90">
        <f t="shared" ca="1" si="12"/>
        <v>4958145224.0246677</v>
      </c>
      <c r="F92" s="90">
        <f t="shared" ca="1" si="12"/>
        <v>6610860298.6995564</v>
      </c>
      <c r="G92" s="90">
        <f t="shared" ca="1" si="12"/>
        <v>8263575373.374445</v>
      </c>
      <c r="H92" s="90">
        <f t="shared" ca="1" si="12"/>
        <v>9916290448.0493355</v>
      </c>
      <c r="I92" s="90">
        <f t="shared" ca="1" si="12"/>
        <v>11569005522.724224</v>
      </c>
      <c r="J92" s="90">
        <f t="shared" ca="1" si="12"/>
        <v>13221720597.399113</v>
      </c>
      <c r="K92" s="90">
        <f t="shared" ca="1" si="12"/>
        <v>14874435672.074001</v>
      </c>
      <c r="L92">
        <f ca="1">IF('Waste 2020'!$A100="MR",INDIRECT("'Waste 2020'!"&amp;'Country Selector'!$B$3&amp;ROW($A100))*10^12,0)*'Process Emissions Multipliers'!$B$45</f>
        <v>16527150746.74889</v>
      </c>
      <c r="M92" s="90">
        <f t="shared" ca="1" si="16"/>
        <v>14874435672.074001</v>
      </c>
      <c r="N92" s="90">
        <f t="shared" ca="1" si="13"/>
        <v>13221720597.399113</v>
      </c>
      <c r="O92" s="90">
        <f t="shared" ca="1" si="13"/>
        <v>11569005522.724224</v>
      </c>
      <c r="P92" s="90">
        <f t="shared" ca="1" si="13"/>
        <v>9916290448.0493355</v>
      </c>
      <c r="Q92" s="90">
        <f t="shared" ca="1" si="13"/>
        <v>8263575373.374445</v>
      </c>
      <c r="R92" s="90">
        <f t="shared" ca="1" si="13"/>
        <v>6610860298.6995564</v>
      </c>
      <c r="S92" s="90">
        <f t="shared" ca="1" si="13"/>
        <v>4958145224.0246677</v>
      </c>
      <c r="T92" s="90">
        <f t="shared" ca="1" si="13"/>
        <v>3305430149.3497782</v>
      </c>
      <c r="U92" s="90">
        <f t="shared" ca="1" si="13"/>
        <v>1652715074.6748891</v>
      </c>
      <c r="V92">
        <f ca="1">IF('Waste 2030'!$A100="MR",INDIRECT("'Waste 2030'!"&amp;'Country Selector'!$B$3&amp;ROW($A100))*10^12,0)*'Process Emissions Multipliers'!$D$45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Multipliers'!$E$45</f>
        <v>0</v>
      </c>
    </row>
    <row r="93" spans="1:42">
      <c r="A93" s="74">
        <v>41</v>
      </c>
      <c r="B93">
        <f ca="1">IF('Waste 2010'!$A101="MR",INDIRECT("'Waste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2020'!$A101="MR",INDIRECT("'Waste 2020'!"&amp;'Country Selector'!$B$3&amp;ROW($A101))*10^12,0)*'Process Emissions Multipliers'!$B$45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2030'!$A101="MR",INDIRECT("'Waste 2030'!"&amp;'Country Selector'!$B$3&amp;ROW($A101))*10^12,0)*'Process Emissions Multipliers'!$D$45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Multipliers'!$E$45</f>
        <v>0</v>
      </c>
    </row>
    <row r="94" spans="1:42">
      <c r="A94" s="74">
        <v>42</v>
      </c>
      <c r="B94">
        <f ca="1">IF('Waste 2010'!$A102="MR",INDIRECT("'Waste 2010'!"&amp;'Country Selector'!$B$3&amp;ROW($A102))*10^12,0)</f>
        <v>39125713269.527298</v>
      </c>
      <c r="C94" s="90">
        <f t="shared" ca="1" si="15"/>
        <v>35213141942.57457</v>
      </c>
      <c r="D94" s="90">
        <f t="shared" ca="1" si="12"/>
        <v>31300570615.621838</v>
      </c>
      <c r="E94" s="90">
        <f t="shared" ca="1" si="12"/>
        <v>27387999288.669109</v>
      </c>
      <c r="F94" s="90">
        <f t="shared" ca="1" si="12"/>
        <v>23475427961.716377</v>
      </c>
      <c r="G94" s="90">
        <f t="shared" ca="1" si="12"/>
        <v>19562856634.763649</v>
      </c>
      <c r="H94" s="90">
        <f t="shared" ca="1" si="12"/>
        <v>15650285307.810919</v>
      </c>
      <c r="I94" s="90">
        <f t="shared" ca="1" si="12"/>
        <v>11737713980.858189</v>
      </c>
      <c r="J94" s="90">
        <f t="shared" ca="1" si="12"/>
        <v>7825142653.9054594</v>
      </c>
      <c r="K94" s="90">
        <f t="shared" ca="1" si="12"/>
        <v>3912571326.9527297</v>
      </c>
      <c r="L94">
        <f ca="1">IF('Waste 2020'!$A102="MR",INDIRECT("'Waste 2020'!"&amp;'Country Selector'!$B$3&amp;ROW($A102))*10^12,0)*'Process Emissions Multipliers'!$B$45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2030'!$A102="MR",INDIRECT("'Waste 2030'!"&amp;'Country Selector'!$B$3&amp;ROW($A102))*10^12,0)*'Process Emissions Multipliers'!$D$45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Multipliers'!$E$45</f>
        <v>0</v>
      </c>
    </row>
    <row r="95" spans="1:42">
      <c r="A95" s="74">
        <v>43</v>
      </c>
      <c r="B95">
        <f ca="1">IF('Waste 2010'!$A103="MR",INDIRECT("'Waste 2010'!"&amp;'Country Selector'!$B$3&amp;ROW($A103))*10^12,0)</f>
        <v>39125713269.527298</v>
      </c>
      <c r="C95" s="90">
        <f t="shared" ca="1" si="15"/>
        <v>36865857017.249458</v>
      </c>
      <c r="D95" s="90">
        <f t="shared" ca="1" si="12"/>
        <v>34606000764.971619</v>
      </c>
      <c r="E95" s="90">
        <f t="shared" ref="D95:K126" ca="1" si="20">$B95*($L$1-E$1)/($L$1-$B$1)+$L95*(E$1-$B$1)/($L$1-$B$1)</f>
        <v>32346144512.693779</v>
      </c>
      <c r="F95" s="90">
        <f t="shared" ca="1" si="20"/>
        <v>30086288260.415932</v>
      </c>
      <c r="G95" s="90">
        <f t="shared" ca="1" si="20"/>
        <v>27826432008.138092</v>
      </c>
      <c r="H95" s="90">
        <f t="shared" ca="1" si="20"/>
        <v>25566575755.860252</v>
      </c>
      <c r="I95" s="90">
        <f t="shared" ca="1" si="20"/>
        <v>23306719503.582413</v>
      </c>
      <c r="J95" s="90">
        <f t="shared" ca="1" si="20"/>
        <v>21046863251.304573</v>
      </c>
      <c r="K95" s="90">
        <f t="shared" ca="1" si="20"/>
        <v>18787006999.02673</v>
      </c>
      <c r="L95">
        <f ca="1">IF('Waste 2020'!$A103="MR",INDIRECT("'Waste 2020'!"&amp;'Country Selector'!$B$3&amp;ROW($A103))*10^12,0)*'Process Emissions Multipliers'!$B$45</f>
        <v>16527150746.74889</v>
      </c>
      <c r="M95" s="90">
        <f t="shared" ca="1" si="16"/>
        <v>14874435672.074001</v>
      </c>
      <c r="N95" s="90">
        <f t="shared" ca="1" si="13"/>
        <v>13221720597.399113</v>
      </c>
      <c r="O95" s="90">
        <f t="shared" ref="N95:U126" ca="1" si="21">$L95*($V$1-O$1)/($V$1-$L$1)+$V95*(O$1-$L$1)/($V$1-$L$1)</f>
        <v>11569005522.724224</v>
      </c>
      <c r="P95" s="90">
        <f t="shared" ca="1" si="21"/>
        <v>9916290448.0493355</v>
      </c>
      <c r="Q95" s="90">
        <f t="shared" ca="1" si="21"/>
        <v>8263575373.374445</v>
      </c>
      <c r="R95" s="90">
        <f t="shared" ca="1" si="21"/>
        <v>6610860298.6995564</v>
      </c>
      <c r="S95" s="90">
        <f t="shared" ca="1" si="21"/>
        <v>4958145224.0246677</v>
      </c>
      <c r="T95" s="90">
        <f t="shared" ca="1" si="21"/>
        <v>3305430149.3497782</v>
      </c>
      <c r="U95" s="90">
        <f t="shared" ca="1" si="21"/>
        <v>1652715074.6748891</v>
      </c>
      <c r="V95">
        <f ca="1">IF('Waste 2030'!$A103="MR",INDIRECT("'Waste 2030'!"&amp;'Country Selector'!$B$3&amp;ROW($A103))*10^12,0)*'Process Emissions Multipliers'!$D$45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Multipliers'!$E$45</f>
        <v>0</v>
      </c>
    </row>
    <row r="96" spans="1:42">
      <c r="A96" s="74">
        <v>44</v>
      </c>
      <c r="B96">
        <f ca="1">IF('Waste 2010'!$A104="MR",INDIRECT("'Waste 2010'!"&amp;'Country Selector'!$B$3&amp;ROW($A104))*10^12,0)</f>
        <v>0</v>
      </c>
      <c r="C96" s="90">
        <f t="shared" ca="1" si="15"/>
        <v>1652715074.6748891</v>
      </c>
      <c r="D96" s="90">
        <f t="shared" ca="1" si="20"/>
        <v>3305430149.3497782</v>
      </c>
      <c r="E96" s="90">
        <f t="shared" ca="1" si="20"/>
        <v>4958145224.0246677</v>
      </c>
      <c r="F96" s="90">
        <f t="shared" ca="1" si="20"/>
        <v>6610860298.6995564</v>
      </c>
      <c r="G96" s="90">
        <f t="shared" ca="1" si="20"/>
        <v>8263575373.374445</v>
      </c>
      <c r="H96" s="90">
        <f t="shared" ca="1" si="20"/>
        <v>9916290448.0493355</v>
      </c>
      <c r="I96" s="90">
        <f t="shared" ca="1" si="20"/>
        <v>11569005522.724224</v>
      </c>
      <c r="J96" s="90">
        <f t="shared" ca="1" si="20"/>
        <v>13221720597.399113</v>
      </c>
      <c r="K96" s="90">
        <f t="shared" ca="1" si="20"/>
        <v>14874435672.074001</v>
      </c>
      <c r="L96">
        <f ca="1">IF('Waste 2020'!$A104="MR",INDIRECT("'Waste 2020'!"&amp;'Country Selector'!$B$3&amp;ROW($A104))*10^12,0)*'Process Emissions Multipliers'!$B$45</f>
        <v>16527150746.74889</v>
      </c>
      <c r="M96" s="90">
        <f t="shared" ca="1" si="16"/>
        <v>14874435672.074001</v>
      </c>
      <c r="N96" s="90">
        <f t="shared" ca="1" si="21"/>
        <v>13221720597.399113</v>
      </c>
      <c r="O96" s="90">
        <f t="shared" ca="1" si="21"/>
        <v>11569005522.724224</v>
      </c>
      <c r="P96" s="90">
        <f t="shared" ca="1" si="21"/>
        <v>9916290448.0493355</v>
      </c>
      <c r="Q96" s="90">
        <f t="shared" ca="1" si="21"/>
        <v>8263575373.374445</v>
      </c>
      <c r="R96" s="90">
        <f t="shared" ca="1" si="21"/>
        <v>6610860298.6995564</v>
      </c>
      <c r="S96" s="90">
        <f t="shared" ca="1" si="21"/>
        <v>4958145224.0246677</v>
      </c>
      <c r="T96" s="90">
        <f t="shared" ca="1" si="21"/>
        <v>3305430149.3497782</v>
      </c>
      <c r="U96" s="90">
        <f t="shared" ca="1" si="21"/>
        <v>1652715074.6748891</v>
      </c>
      <c r="V96">
        <f ca="1">IF('Waste 2030'!$A104="MR",INDIRECT("'Waste 2030'!"&amp;'Country Selector'!$B$3&amp;ROW($A104))*10^12,0)*'Process Emissions Multipliers'!$D$45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Multipliers'!$E$45</f>
        <v>0</v>
      </c>
    </row>
    <row r="97" spans="1:42">
      <c r="A97" s="74">
        <v>45</v>
      </c>
      <c r="B97">
        <f ca="1">IF('Waste 2010'!$A105="MR",INDIRECT("'Waste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2020'!$A105="MR",INDIRECT("'Waste 2020'!"&amp;'Country Selector'!$B$3&amp;ROW($A105))*10^12,0)*'Process Emissions Multipliers'!$B$45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2030'!$A105="MR",INDIRECT("'Waste 2030'!"&amp;'Country Selector'!$B$3&amp;ROW($A105))*10^12,0)*'Process Emissions Multipliers'!$D$45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Multipliers'!$E$45</f>
        <v>0</v>
      </c>
    </row>
    <row r="98" spans="1:42">
      <c r="A98" s="74">
        <v>46</v>
      </c>
      <c r="B98">
        <f ca="1">IF('Waste 2010'!$A106="MR",INDIRECT("'Waste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2020'!$A106="MR",INDIRECT("'Waste 2020'!"&amp;'Country Selector'!$B$3&amp;ROW($A106))*10^12,0)*'Process Emissions Multipliers'!$B$45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2030'!$A106="MR",INDIRECT("'Waste 2030'!"&amp;'Country Selector'!$B$3&amp;ROW($A106))*10^12,0)*'Process Emissions Multipliers'!$D$45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Multipliers'!$E$45</f>
        <v>0</v>
      </c>
    </row>
    <row r="99" spans="1:42">
      <c r="A99" s="74">
        <v>47</v>
      </c>
      <c r="B99">
        <f ca="1">IF('Waste 2010'!$A107="MR",INDIRECT("'Waste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2020'!$A107="MR",INDIRECT("'Waste 2020'!"&amp;'Country Selector'!$B$3&amp;ROW($A107))*10^12,0)*'Process Emissions Multipliers'!$B$45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2030'!$A107="MR",INDIRECT("'Waste 2030'!"&amp;'Country Selector'!$B$3&amp;ROW($A107))*10^12,0)*'Process Emissions Multipliers'!$D$45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Multipliers'!$E$45</f>
        <v>0</v>
      </c>
    </row>
    <row r="100" spans="1:42">
      <c r="A100" s="74">
        <v>48</v>
      </c>
      <c r="B100">
        <f ca="1">IF('Waste 2010'!$A108="MR",INDIRECT("'Waste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2020'!$A108="MR",INDIRECT("'Waste 2020'!"&amp;'Country Selector'!$B$3&amp;ROW($A108))*10^12,0)*'Process Emissions Multipliers'!$B$45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2030'!$A108="MR",INDIRECT("'Waste 2030'!"&amp;'Country Selector'!$B$3&amp;ROW($A108))*10^12,0)*'Process Emissions Multipliers'!$D$45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Multipliers'!$E$45</f>
        <v>0</v>
      </c>
    </row>
    <row r="101" spans="1:42">
      <c r="A101" s="74">
        <v>49</v>
      </c>
      <c r="B101">
        <f ca="1">IF('Waste 2010'!$A109="MR",INDIRECT("'Waste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2020'!$A109="MR",INDIRECT("'Waste 2020'!"&amp;'Country Selector'!$B$3&amp;ROW($A109))*10^12,0)*'Process Emissions Multipliers'!$B$45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2030'!$A109="MR",INDIRECT("'Waste 2030'!"&amp;'Country Selector'!$B$3&amp;ROW($A109))*10^12,0)*'Process Emissions Multipliers'!$D$45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Multipliers'!$E$45</f>
        <v>0</v>
      </c>
    </row>
    <row r="102" spans="1:42">
      <c r="A102" s="74">
        <v>50</v>
      </c>
      <c r="B102">
        <f ca="1">IF('Waste 2010'!$A110="MR",INDIRECT("'Waste 2010'!"&amp;'Country Selector'!$B$3&amp;ROW($A110))*10^12,0)</f>
        <v>0</v>
      </c>
      <c r="C102" s="90">
        <f t="shared" ca="1" si="15"/>
        <v>92010227701.752304</v>
      </c>
      <c r="D102" s="90">
        <f t="shared" ca="1" si="20"/>
        <v>184020455403.50461</v>
      </c>
      <c r="E102" s="90">
        <f t="shared" ca="1" si="20"/>
        <v>276030683105.25696</v>
      </c>
      <c r="F102" s="90">
        <f t="shared" ca="1" si="20"/>
        <v>368040910807.00922</v>
      </c>
      <c r="G102" s="90">
        <f t="shared" ca="1" si="20"/>
        <v>460051138508.76154</v>
      </c>
      <c r="H102" s="90">
        <f t="shared" ca="1" si="20"/>
        <v>552061366210.51392</v>
      </c>
      <c r="I102" s="90">
        <f t="shared" ca="1" si="20"/>
        <v>644071593912.26611</v>
      </c>
      <c r="J102" s="90">
        <f t="shared" ca="1" si="20"/>
        <v>736081821614.01843</v>
      </c>
      <c r="K102" s="90">
        <f t="shared" ca="1" si="20"/>
        <v>828092049315.77075</v>
      </c>
      <c r="L102">
        <f ca="1">IF('Waste 2020'!$A110="MR",INDIRECT("'Waste 2020'!"&amp;'Country Selector'!$B$3&amp;ROW($A110))*10^12,0)*'Process Emissions Multipliers'!$B$45</f>
        <v>920102277017.52307</v>
      </c>
      <c r="M102" s="90">
        <f t="shared" ca="1" si="16"/>
        <v>828092049315.77075</v>
      </c>
      <c r="N102" s="90">
        <f t="shared" ca="1" si="21"/>
        <v>736081821614.01843</v>
      </c>
      <c r="O102" s="90">
        <f t="shared" ca="1" si="21"/>
        <v>644071593912.26611</v>
      </c>
      <c r="P102" s="90">
        <f t="shared" ca="1" si="21"/>
        <v>552061366210.51392</v>
      </c>
      <c r="Q102" s="90">
        <f t="shared" ca="1" si="21"/>
        <v>460051138508.76154</v>
      </c>
      <c r="R102" s="90">
        <f t="shared" ca="1" si="21"/>
        <v>368040910807.00922</v>
      </c>
      <c r="S102" s="90">
        <f t="shared" ca="1" si="21"/>
        <v>276030683105.25696</v>
      </c>
      <c r="T102" s="90">
        <f t="shared" ca="1" si="21"/>
        <v>184020455403.50461</v>
      </c>
      <c r="U102" s="90">
        <f t="shared" ca="1" si="21"/>
        <v>92010227701.752304</v>
      </c>
      <c r="V102">
        <f ca="1">IF('Waste 2030'!$A110="MR",INDIRECT("'Waste 2030'!"&amp;'Country Selector'!$B$3&amp;ROW($A110))*10^12,0)*'Process Emissions Multipliers'!$D$45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Multipliers'!$E$45</f>
        <v>0</v>
      </c>
    </row>
    <row r="103" spans="1:42">
      <c r="A103" s="74">
        <v>51</v>
      </c>
      <c r="B103">
        <f ca="1">IF('Waste 2010'!$A111="MR",INDIRECT("'Waste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2020'!$A111="MR",INDIRECT("'Waste 2020'!"&amp;'Country Selector'!$B$3&amp;ROW($A111))*10^12,0)*'Process Emissions Multipliers'!$B$45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2030'!$A111="MR",INDIRECT("'Waste 2030'!"&amp;'Country Selector'!$B$3&amp;ROW($A111))*10^12,0)*'Process Emissions Multipliers'!$D$45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Multipliers'!$E$45</f>
        <v>0</v>
      </c>
    </row>
    <row r="104" spans="1:42">
      <c r="A104" s="74">
        <v>52</v>
      </c>
      <c r="B104">
        <f ca="1">IF('Waste 2010'!$A112="MR",INDIRECT("'Waste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2020'!$A112="MR",INDIRECT("'Waste 2020'!"&amp;'Country Selector'!$B$3&amp;ROW($A112))*10^12,0)*'Process Emissions Multipliers'!$B$45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2030'!$A112="MR",INDIRECT("'Waste 2030'!"&amp;'Country Selector'!$B$3&amp;ROW($A112))*10^12,0)*'Process Emissions Multipliers'!$D$45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Multipliers'!$E$45</f>
        <v>0</v>
      </c>
    </row>
    <row r="105" spans="1:42">
      <c r="A105" s="74">
        <v>53</v>
      </c>
      <c r="B105">
        <f ca="1">IF('Waste 2010'!$A113="MR",INDIRECT("'Waste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2020'!$A113="MR",INDIRECT("'Waste 2020'!"&amp;'Country Selector'!$B$3&amp;ROW($A113))*10^12,0)*'Process Emissions Multipliers'!$B$45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2030'!$A113="MR",INDIRECT("'Waste 2030'!"&amp;'Country Selector'!$B$3&amp;ROW($A113))*10^12,0)*'Process Emissions Multipliers'!$D$45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Multipliers'!$E$45</f>
        <v>0</v>
      </c>
    </row>
    <row r="106" spans="1:42">
      <c r="A106" s="74">
        <v>54</v>
      </c>
      <c r="B106">
        <f ca="1">IF('Waste 2010'!$A114="MR",INDIRECT("'Waste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2020'!$A114="MR",INDIRECT("'Waste 2020'!"&amp;'Country Selector'!$B$3&amp;ROW($A114))*10^12,0)*'Process Emissions Multipliers'!$B$45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2030'!$A114="MR",INDIRECT("'Waste 2030'!"&amp;'Country Selector'!$B$3&amp;ROW($A114))*10^12,0)*'Process Emissions Multipliers'!$D$45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Multipliers'!$E$45</f>
        <v>0</v>
      </c>
    </row>
    <row r="107" spans="1:42">
      <c r="A107" s="74">
        <v>55</v>
      </c>
      <c r="B107">
        <f ca="1">IF('Waste 2010'!$A115="MR",INDIRECT("'Waste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2020'!$A115="MR",INDIRECT("'Waste 2020'!"&amp;'Country Selector'!$B$3&amp;ROW($A115))*10^12,0)*'Process Emissions Multipliers'!$B$45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2030'!$A115="MR",INDIRECT("'Waste 2030'!"&amp;'Country Selector'!$B$3&amp;ROW($A115))*10^12,0)*'Process Emissions Multipliers'!$D$45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Multipliers'!$E$45</f>
        <v>0</v>
      </c>
    </row>
    <row r="108" spans="1:42">
      <c r="A108" s="74">
        <v>56</v>
      </c>
      <c r="B108">
        <f ca="1">IF('Waste 2010'!$A116="MR",INDIRECT("'Waste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2020'!$A116="MR",INDIRECT("'Waste 2020'!"&amp;'Country Selector'!$B$3&amp;ROW($A116))*10^12,0)*'Process Emissions Multipliers'!$B$45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2030'!$A116="MR",INDIRECT("'Waste 2030'!"&amp;'Country Selector'!$B$3&amp;ROW($A116))*10^12,0)*'Process Emissions Multipliers'!$D$45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Multipliers'!$E$45</f>
        <v>0</v>
      </c>
    </row>
    <row r="109" spans="1:42">
      <c r="A109" s="74">
        <v>57</v>
      </c>
      <c r="B109">
        <f ca="1">IF('Waste 2010'!$A117="MR",INDIRECT("'Waste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2020'!$A117="MR",INDIRECT("'Waste 2020'!"&amp;'Country Selector'!$B$3&amp;ROW($A117))*10^12,0)*'Process Emissions Multipliers'!$B$45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2030'!$A117="MR",INDIRECT("'Waste 2030'!"&amp;'Country Selector'!$B$3&amp;ROW($A117))*10^12,0)*'Process Emissions Multipliers'!$D$45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Multipliers'!$E$45</f>
        <v>0</v>
      </c>
    </row>
    <row r="110" spans="1:42">
      <c r="A110" s="74">
        <v>58</v>
      </c>
      <c r="B110">
        <f ca="1">IF('Waste 2010'!$A118="MR",INDIRECT("'Waste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2020'!$A118="MR",INDIRECT("'Waste 2020'!"&amp;'Country Selector'!$B$3&amp;ROW($A118))*10^12,0)*'Process Emissions Multipliers'!$B$45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2030'!$A118="MR",INDIRECT("'Waste 2030'!"&amp;'Country Selector'!$B$3&amp;ROW($A118))*10^12,0)*'Process Emissions Multipliers'!$D$45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Multipliers'!$E$45</f>
        <v>0</v>
      </c>
    </row>
    <row r="111" spans="1:42">
      <c r="A111" s="74">
        <v>59</v>
      </c>
      <c r="B111">
        <f ca="1">IF('Waste 2010'!$A119="MR",INDIRECT("'Waste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2020'!$A119="MR",INDIRECT("'Waste 2020'!"&amp;'Country Selector'!$B$3&amp;ROW($A119))*10^12,0)*'Process Emissions Multipliers'!$B$45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2030'!$A119="MR",INDIRECT("'Waste 2030'!"&amp;'Country Selector'!$B$3&amp;ROW($A119))*10^12,0)*'Process Emissions Multipliers'!$D$45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Multipliers'!$E$45</f>
        <v>0</v>
      </c>
    </row>
    <row r="112" spans="1:42">
      <c r="A112" s="74">
        <v>60</v>
      </c>
      <c r="B112">
        <f ca="1">IF('Waste 2010'!$A120="MR",INDIRECT("'Waste 2010'!"&amp;'Country Selector'!$B$3&amp;ROW($A120))*10^12,0)</f>
        <v>39125713269.530846</v>
      </c>
      <c r="C112" s="90">
        <f t="shared" ca="1" si="15"/>
        <v>35213141942.577759</v>
      </c>
      <c r="D112" s="90">
        <f t="shared" ca="1" si="20"/>
        <v>31300570615.624676</v>
      </c>
      <c r="E112" s="90">
        <f t="shared" ca="1" si="20"/>
        <v>27387999288.671593</v>
      </c>
      <c r="F112" s="90">
        <f t="shared" ca="1" si="20"/>
        <v>23475427961.718506</v>
      </c>
      <c r="G112" s="90">
        <f t="shared" ca="1" si="20"/>
        <v>19562856634.765423</v>
      </c>
      <c r="H112" s="90">
        <f t="shared" ca="1" si="20"/>
        <v>15650285307.812338</v>
      </c>
      <c r="I112" s="90">
        <f t="shared" ca="1" si="20"/>
        <v>11737713980.859253</v>
      </c>
      <c r="J112" s="90">
        <f t="shared" ca="1" si="20"/>
        <v>7825142653.9061689</v>
      </c>
      <c r="K112" s="90">
        <f t="shared" ca="1" si="20"/>
        <v>3912571326.9530845</v>
      </c>
      <c r="L112">
        <f ca="1">IF('Waste 2020'!$A120="MR",INDIRECT("'Waste 2020'!"&amp;'Country Selector'!$B$3&amp;ROW($A120))*10^12,0)*'Process Emissions Multipliers'!$B$45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2030'!$A120="MR",INDIRECT("'Waste 2030'!"&amp;'Country Selector'!$B$3&amp;ROW($A120))*10^12,0)*'Process Emissions Multipliers'!$D$45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Multipliers'!$E$45</f>
        <v>0</v>
      </c>
    </row>
    <row r="113" spans="1:42">
      <c r="A113" s="74">
        <v>61</v>
      </c>
      <c r="B113">
        <f ca="1">IF('Waste 2010'!$A121="MR",INDIRECT("'Waste 2010'!"&amp;'Country Selector'!$B$3&amp;ROW($A121))*10^12,0)</f>
        <v>0</v>
      </c>
      <c r="C113" s="90">
        <f t="shared" ca="1" si="15"/>
        <v>1652715074.6748891</v>
      </c>
      <c r="D113" s="90">
        <f t="shared" ca="1" si="20"/>
        <v>3305430149.3497782</v>
      </c>
      <c r="E113" s="90">
        <f t="shared" ca="1" si="20"/>
        <v>4958145224.0246677</v>
      </c>
      <c r="F113" s="90">
        <f t="shared" ca="1" si="20"/>
        <v>6610860298.6995564</v>
      </c>
      <c r="G113" s="90">
        <f t="shared" ca="1" si="20"/>
        <v>8263575373.374445</v>
      </c>
      <c r="H113" s="90">
        <f t="shared" ca="1" si="20"/>
        <v>9916290448.0493355</v>
      </c>
      <c r="I113" s="90">
        <f t="shared" ca="1" si="20"/>
        <v>11569005522.724224</v>
      </c>
      <c r="J113" s="90">
        <f t="shared" ca="1" si="20"/>
        <v>13221720597.399113</v>
      </c>
      <c r="K113" s="90">
        <f t="shared" ca="1" si="20"/>
        <v>14874435672.074001</v>
      </c>
      <c r="L113">
        <f ca="1">IF('Waste 2020'!$A121="MR",INDIRECT("'Waste 2020'!"&amp;'Country Selector'!$B$3&amp;ROW($A121))*10^12,0)*'Process Emissions Multipliers'!$B$45</f>
        <v>16527150746.74889</v>
      </c>
      <c r="M113" s="90">
        <f t="shared" ca="1" si="16"/>
        <v>14874435672.074001</v>
      </c>
      <c r="N113" s="90">
        <f t="shared" ca="1" si="21"/>
        <v>13221720597.399113</v>
      </c>
      <c r="O113" s="90">
        <f t="shared" ca="1" si="21"/>
        <v>11569005522.724224</v>
      </c>
      <c r="P113" s="90">
        <f t="shared" ca="1" si="21"/>
        <v>9916290448.0493355</v>
      </c>
      <c r="Q113" s="90">
        <f t="shared" ca="1" si="21"/>
        <v>8263575373.374445</v>
      </c>
      <c r="R113" s="90">
        <f t="shared" ca="1" si="21"/>
        <v>6610860298.6995564</v>
      </c>
      <c r="S113" s="90">
        <f t="shared" ca="1" si="21"/>
        <v>4958145224.0246677</v>
      </c>
      <c r="T113" s="90">
        <f t="shared" ca="1" si="21"/>
        <v>3305430149.3497782</v>
      </c>
      <c r="U113" s="90">
        <f t="shared" ca="1" si="21"/>
        <v>1652715074.6748891</v>
      </c>
      <c r="V113">
        <f ca="1">IF('Waste 2030'!$A121="MR",INDIRECT("'Waste 2030'!"&amp;'Country Selector'!$B$3&amp;ROW($A121))*10^12,0)*'Process Emissions Multipliers'!$D$45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Multipliers'!$E$45</f>
        <v>0</v>
      </c>
    </row>
    <row r="114" spans="1:42">
      <c r="A114" s="74">
        <v>62</v>
      </c>
      <c r="B114">
        <f ca="1">IF('Waste 2010'!$A122="MR",INDIRECT("'Waste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2020'!$A122="MR",INDIRECT("'Waste 2020'!"&amp;'Country Selector'!$B$3&amp;ROW($A122))*10^12,0)*'Process Emissions Multipliers'!$B$45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2030'!$A122="MR",INDIRECT("'Waste 2030'!"&amp;'Country Selector'!$B$3&amp;ROW($A122))*10^12,0)*'Process Emissions Multipliers'!$D$45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Multipliers'!$E$45</f>
        <v>0</v>
      </c>
    </row>
    <row r="115" spans="1:42">
      <c r="A115" s="74">
        <v>63</v>
      </c>
      <c r="B115">
        <f ca="1">IF('Waste 2010'!$A123="MR",INDIRECT("'Waste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2020'!$A123="MR",INDIRECT("'Waste 2020'!"&amp;'Country Selector'!$B$3&amp;ROW($A123))*10^12,0)*'Process Emissions Multipliers'!$B$45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2030'!$A123="MR",INDIRECT("'Waste 2030'!"&amp;'Country Selector'!$B$3&amp;ROW($A123))*10^12,0)*'Process Emissions Multipliers'!$D$45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Multipliers'!$E$45</f>
        <v>0</v>
      </c>
    </row>
    <row r="116" spans="1:42">
      <c r="A116" s="74">
        <v>64</v>
      </c>
      <c r="B116">
        <f ca="1">IF('Waste 2010'!$A124="MR",INDIRECT("'Waste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2020'!$A124="MR",INDIRECT("'Waste 2020'!"&amp;'Country Selector'!$B$3&amp;ROW($A124))*10^12,0)*'Process Emissions Multipliers'!$B$45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2030'!$A124="MR",INDIRECT("'Waste 2030'!"&amp;'Country Selector'!$B$3&amp;ROW($A124))*10^12,0)*'Process Emissions Multipliers'!$D$45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Multipliers'!$E$45</f>
        <v>0</v>
      </c>
    </row>
    <row r="117" spans="1:42">
      <c r="A117" s="74">
        <v>65</v>
      </c>
      <c r="B117">
        <f ca="1">IF('Waste 2010'!$A125="MR",INDIRECT("'Waste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2020'!$A125="MR",INDIRECT("'Waste 2020'!"&amp;'Country Selector'!$B$3&amp;ROW($A125))*10^12,0)*'Process Emissions Multipliers'!$B$45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2030'!$A125="MR",INDIRECT("'Waste 2030'!"&amp;'Country Selector'!$B$3&amp;ROW($A125))*10^12,0)*'Process Emissions Multipliers'!$D$45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Multipliers'!$E$45</f>
        <v>0</v>
      </c>
    </row>
    <row r="118" spans="1:42">
      <c r="A118" s="74">
        <v>66</v>
      </c>
      <c r="B118">
        <f ca="1">IF('Waste 2010'!$A126="MR",INDIRECT("'Waste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2020'!$A126="MR",INDIRECT("'Waste 2020'!"&amp;'Country Selector'!$B$3&amp;ROW($A126))*10^12,0)*'Process Emissions Multipliers'!$B$45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2030'!$A126="MR",INDIRECT("'Waste 2030'!"&amp;'Country Selector'!$B$3&amp;ROW($A126))*10^12,0)*'Process Emissions Multipliers'!$D$45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Multipliers'!$E$45</f>
        <v>0</v>
      </c>
    </row>
    <row r="119" spans="1:42">
      <c r="A119" s="74">
        <v>67</v>
      </c>
      <c r="B119">
        <f ca="1">IF('Waste 2010'!$A127="MR",INDIRECT("'Waste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2020'!$A127="MR",INDIRECT("'Waste 2020'!"&amp;'Country Selector'!$B$3&amp;ROW($A127))*10^12,0)*'Process Emissions Multipliers'!$B$45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2030'!$A127="MR",INDIRECT("'Waste 2030'!"&amp;'Country Selector'!$B$3&amp;ROW($A127))*10^12,0)*'Process Emissions Multipliers'!$D$45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Multipliers'!$E$45</f>
        <v>0</v>
      </c>
    </row>
    <row r="120" spans="1:42">
      <c r="A120" s="74">
        <v>68</v>
      </c>
      <c r="B120">
        <f ca="1">IF('Waste 2010'!$A128="MR",INDIRECT("'Waste 2010'!"&amp;'Country Selector'!$B$3&amp;ROW($A128))*10^12,0)</f>
        <v>6290563577116.4971</v>
      </c>
      <c r="C120" s="90">
        <f t="shared" ca="1" si="15"/>
        <v>5870895058798.1758</v>
      </c>
      <c r="D120" s="90">
        <f t="shared" ca="1" si="20"/>
        <v>5451226540479.8535</v>
      </c>
      <c r="E120" s="90">
        <f t="shared" ca="1" si="20"/>
        <v>5031558022161.5322</v>
      </c>
      <c r="F120" s="90">
        <f t="shared" ca="1" si="20"/>
        <v>4611889503843.2109</v>
      </c>
      <c r="G120" s="90">
        <f t="shared" ca="1" si="20"/>
        <v>4192220985524.8892</v>
      </c>
      <c r="H120" s="90">
        <f t="shared" ca="1" si="20"/>
        <v>3772552467206.5674</v>
      </c>
      <c r="I120" s="90">
        <f t="shared" ca="1" si="20"/>
        <v>3352883948888.2461</v>
      </c>
      <c r="J120" s="90">
        <f t="shared" ca="1" si="20"/>
        <v>2933215430569.9243</v>
      </c>
      <c r="K120" s="90">
        <f t="shared" ca="1" si="20"/>
        <v>2513546912251.6025</v>
      </c>
      <c r="L120">
        <f ca="1">IF('Waste 2020'!$A128="MR",INDIRECT("'Waste 2020'!"&amp;'Country Selector'!$B$3&amp;ROW($A128))*10^12,0)*'Process Emissions Multipliers'!$B$45</f>
        <v>2093878393933.2813</v>
      </c>
      <c r="M120" s="90">
        <f t="shared" ca="1" si="16"/>
        <v>2130215602901.3533</v>
      </c>
      <c r="N120" s="90">
        <f t="shared" ca="1" si="21"/>
        <v>2166552811869.4253</v>
      </c>
      <c r="O120" s="90">
        <f t="shared" ca="1" si="21"/>
        <v>2202890020837.4976</v>
      </c>
      <c r="P120" s="90">
        <f t="shared" ca="1" si="21"/>
        <v>2239227229805.5693</v>
      </c>
      <c r="Q120" s="90">
        <f t="shared" ca="1" si="21"/>
        <v>2275564438773.6416</v>
      </c>
      <c r="R120" s="90">
        <f t="shared" ca="1" si="21"/>
        <v>2311901647741.7139</v>
      </c>
      <c r="S120" s="90">
        <f t="shared" ca="1" si="21"/>
        <v>2348238856709.7856</v>
      </c>
      <c r="T120" s="90">
        <f t="shared" ca="1" si="21"/>
        <v>2384576065677.8579</v>
      </c>
      <c r="U120" s="90">
        <f t="shared" ca="1" si="21"/>
        <v>2420913274645.9297</v>
      </c>
      <c r="V120">
        <f ca="1">IF('Waste 2030'!$A128="MR",INDIRECT("'Waste 2030'!"&amp;'Country Selector'!$B$3&amp;ROW($A128))*10^12,0)*'Process Emissions Multipliers'!$D$45</f>
        <v>2457250483614.002</v>
      </c>
      <c r="W120" s="90">
        <f t="shared" ca="1" si="24"/>
        <v>2503579434771.8999</v>
      </c>
      <c r="X120" s="90">
        <f t="shared" ca="1" si="24"/>
        <v>2549908385929.7983</v>
      </c>
      <c r="Y120" s="90">
        <f t="shared" ca="1" si="24"/>
        <v>2596237337087.6963</v>
      </c>
      <c r="Z120" s="90">
        <f t="shared" ca="1" si="24"/>
        <v>2642566288245.5947</v>
      </c>
      <c r="AA120" s="90">
        <f t="shared" ca="1" si="24"/>
        <v>2688895239403.4932</v>
      </c>
      <c r="AB120" s="90">
        <f t="shared" ca="1" si="24"/>
        <v>2735224190561.3911</v>
      </c>
      <c r="AC120" s="90">
        <f t="shared" ca="1" si="24"/>
        <v>2781553141719.2891</v>
      </c>
      <c r="AD120" s="90">
        <f t="shared" ca="1" si="24"/>
        <v>2827882092877.1875</v>
      </c>
      <c r="AE120" s="90">
        <f t="shared" ca="1" si="24"/>
        <v>2874211044035.0859</v>
      </c>
      <c r="AF120" s="90">
        <f t="shared" ca="1" si="24"/>
        <v>2920539995192.9844</v>
      </c>
      <c r="AG120" s="90">
        <f t="shared" ca="1" si="24"/>
        <v>2966868946350.8823</v>
      </c>
      <c r="AH120" s="90">
        <f t="shared" ca="1" si="24"/>
        <v>3013197897508.7803</v>
      </c>
      <c r="AI120" s="90">
        <f t="shared" ca="1" si="24"/>
        <v>3059526848666.6787</v>
      </c>
      <c r="AJ120" s="90">
        <f t="shared" ca="1" si="24"/>
        <v>3105855799824.5771</v>
      </c>
      <c r="AK120" s="90">
        <f t="shared" ca="1" si="24"/>
        <v>3152184750982.4751</v>
      </c>
      <c r="AL120" s="90">
        <f t="shared" ca="1" si="24"/>
        <v>3198513702140.3735</v>
      </c>
      <c r="AM120" s="90">
        <f t="shared" ca="1" si="23"/>
        <v>3244842653298.2715</v>
      </c>
      <c r="AN120" s="90">
        <f t="shared" ca="1" si="23"/>
        <v>3291171604456.1699</v>
      </c>
      <c r="AO120" s="90">
        <f t="shared" ca="1" si="23"/>
        <v>3337500555614.0684</v>
      </c>
      <c r="AP120">
        <f ca="1">V120*'Process Emissions Multipliers'!$E$45</f>
        <v>3383829506771.9663</v>
      </c>
    </row>
    <row r="121" spans="1:42">
      <c r="A121" s="74">
        <v>69</v>
      </c>
      <c r="B121">
        <f ca="1">IF('Waste 2010'!$A129="MR",INDIRECT("'Waste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2020'!$A129="MR",INDIRECT("'Waste 2020'!"&amp;'Country Selector'!$B$3&amp;ROW($A129))*10^12,0)*'Process Emissions Multipliers'!$B$45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2030'!$A129="MR",INDIRECT("'Waste 2030'!"&amp;'Country Selector'!$B$3&amp;ROW($A129))*10^12,0)*'Process Emissions Multipliers'!$D$45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Multipliers'!$E$45</f>
        <v>0</v>
      </c>
    </row>
    <row r="122" spans="1:42">
      <c r="A122" s="74">
        <v>70</v>
      </c>
      <c r="B122">
        <f ca="1">IF('Waste 2010'!$A130="MR",INDIRECT("'Waste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2020'!$A130="MR",INDIRECT("'Waste 2020'!"&amp;'Country Selector'!$B$3&amp;ROW($A130))*10^12,0)*'Process Emissions Multipliers'!$B$45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2030'!$A130="MR",INDIRECT("'Waste 2030'!"&amp;'Country Selector'!$B$3&amp;ROW($A130))*10^12,0)*'Process Emissions Multipliers'!$D$45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Multipliers'!$E$45</f>
        <v>0</v>
      </c>
    </row>
    <row r="123" spans="1:42">
      <c r="A123" s="74">
        <v>71</v>
      </c>
      <c r="B123">
        <f ca="1">IF('Waste 2010'!$A131="MR",INDIRECT("'Waste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2020'!$A131="MR",INDIRECT("'Waste 2020'!"&amp;'Country Selector'!$B$3&amp;ROW($A131))*10^12,0)*'Process Emissions Multipliers'!$B$45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2030'!$A131="MR",INDIRECT("'Waste 2030'!"&amp;'Country Selector'!$B$3&amp;ROW($A131))*10^12,0)*'Process Emissions Multipliers'!$D$45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Multipliers'!$E$45</f>
        <v>0</v>
      </c>
    </row>
    <row r="124" spans="1:4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2020'!$A132="MR",INDIRECT("'Waste 2020'!"&amp;'Country Selector'!$B$3&amp;ROW($A132))*10^12,0)*'Process Emissions Multipliers'!$B$45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2030'!$A132="MR",INDIRECT("'Waste 2030'!"&amp;'Country Selector'!$B$3&amp;ROW($A132))*10^12,0)*'Process Emissions Multipliers'!$D$45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Multipliers'!$E$45</f>
        <v>0</v>
      </c>
    </row>
    <row r="125" spans="1:42">
      <c r="A125" s="74">
        <v>73</v>
      </c>
      <c r="B125">
        <f ca="1">IF('Waste 2010'!$A133="MR",INDIRECT("'Waste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2020'!$A133="MR",INDIRECT("'Waste 2020'!"&amp;'Country Selector'!$B$3&amp;ROW($A133))*10^12,0)*'Process Emissions Multipliers'!$B$45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2030'!$A133="MR",INDIRECT("'Waste 2030'!"&amp;'Country Selector'!$B$3&amp;ROW($A133))*10^12,0)*'Process Emissions Multipliers'!$D$45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Multipliers'!$E$45</f>
        <v>0</v>
      </c>
    </row>
    <row r="126" spans="1:42">
      <c r="A126" s="74">
        <v>74</v>
      </c>
      <c r="B126">
        <f ca="1">IF('Waste 2010'!$A134="MR",INDIRECT("'Waste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2020'!$A134="MR",INDIRECT("'Waste 2020'!"&amp;'Country Selector'!$B$3&amp;ROW($A134))*10^12,0)*'Process Emissions Multipliers'!$B$45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2030'!$A134="MR",INDIRECT("'Waste 2030'!"&amp;'Country Selector'!$B$3&amp;ROW($A134))*10^12,0)*'Process Emissions Multipliers'!$D$45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Multipliers'!$E$45</f>
        <v>0</v>
      </c>
    </row>
    <row r="127" spans="1:42">
      <c r="A127" s="74">
        <v>75</v>
      </c>
      <c r="B127">
        <f ca="1">IF('Waste 2010'!$A135="MR",INDIRECT("'Waste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2020'!$A135="MR",INDIRECT("'Waste 2020'!"&amp;'Country Selector'!$B$3&amp;ROW($A135))*10^12,0)*'Process Emissions Multipliers'!$B$45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2030'!$A135="MR",INDIRECT("'Waste 2030'!"&amp;'Country Selector'!$B$3&amp;ROW($A135))*10^12,0)*'Process Emissions Multipliers'!$D$45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Multipliers'!$E$45</f>
        <v>0</v>
      </c>
    </row>
    <row r="128" spans="1:42">
      <c r="A128" s="74">
        <v>76</v>
      </c>
      <c r="B128">
        <f ca="1">IF('Waste 2010'!$A136="MR",INDIRECT("'Waste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2020'!$A136="MR",INDIRECT("'Waste 2020'!"&amp;'Country Selector'!$B$3&amp;ROW($A136))*10^12,0)*'Process Emissions Multipliers'!$B$45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2030'!$A136="MR",INDIRECT("'Waste 2030'!"&amp;'Country Selector'!$B$3&amp;ROW($A136))*10^12,0)*'Process Emissions Multipliers'!$D$45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Multipliers'!$E$45</f>
        <v>0</v>
      </c>
    </row>
    <row r="129" spans="1:42">
      <c r="A129" s="74">
        <v>77</v>
      </c>
      <c r="B129">
        <f ca="1">IF('Waste 2010'!$A137="MR",INDIRECT("'Waste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2020'!$A137="MR",INDIRECT("'Waste 2020'!"&amp;'Country Selector'!$B$3&amp;ROW($A137))*10^12,0)*'Process Emissions Multipliers'!$B$45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2030'!$A137="MR",INDIRECT("'Waste 2030'!"&amp;'Country Selector'!$B$3&amp;ROW($A137))*10^12,0)*'Process Emissions Multipliers'!$D$45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Multipliers'!$E$45</f>
        <v>0</v>
      </c>
    </row>
    <row r="130" spans="1:42">
      <c r="A130" s="74">
        <v>78</v>
      </c>
      <c r="B130">
        <f ca="1">IF('Waste 2010'!$A138="MR",INDIRECT("'Waste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2020'!$A138="MR",INDIRECT("'Waste 2020'!"&amp;'Country Selector'!$B$3&amp;ROW($A138))*10^12,0)*'Process Emissions Multipliers'!$B$45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2030'!$A138="MR",INDIRECT("'Waste 2030'!"&amp;'Country Selector'!$B$3&amp;ROW($A138))*10^12,0)*'Process Emissions Multipliers'!$D$45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Multipliers'!$E$45</f>
        <v>0</v>
      </c>
    </row>
    <row r="131" spans="1:42">
      <c r="A131" s="74">
        <v>79</v>
      </c>
      <c r="B131">
        <f ca="1">IF('Waste 2010'!$A139="MR",INDIRECT("'Waste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2020'!$A139="MR",INDIRECT("'Waste 2020'!"&amp;'Country Selector'!$B$3&amp;ROW($A139))*10^12,0)*'Process Emissions Multipliers'!$B$45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2030'!$A139="MR",INDIRECT("'Waste 2030'!"&amp;'Country Selector'!$B$3&amp;ROW($A139))*10^12,0)*'Process Emissions Multipliers'!$D$45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Multipliers'!$E$45</f>
        <v>0</v>
      </c>
    </row>
    <row r="132" spans="1:42">
      <c r="A132" s="74">
        <v>80</v>
      </c>
      <c r="B132">
        <f ca="1">IF('Waste 2010'!$A140="MR",INDIRECT("'Waste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2020'!$A140="MR",INDIRECT("'Waste 2020'!"&amp;'Country Selector'!$B$3&amp;ROW($A140))*10^12,0)*'Process Emissions Multipliers'!$B$45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2030'!$A140="MR",INDIRECT("'Waste 2030'!"&amp;'Country Selector'!$B$3&amp;ROW($A140))*10^12,0)*'Process Emissions Multipliers'!$D$45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Multipliers'!$E$45</f>
        <v>0</v>
      </c>
    </row>
    <row r="133" spans="1:42">
      <c r="A133" s="74">
        <v>81</v>
      </c>
      <c r="B133">
        <f ca="1">IF('Waste 2010'!$A141="MR",INDIRECT("'Waste 2010'!"&amp;'Country Selector'!$B$3&amp;ROW($A141))*10^12,0)</f>
        <v>2295856853257.8701</v>
      </c>
      <c r="C133" s="90">
        <f t="shared" ca="1" si="27"/>
        <v>2163250798808.9932</v>
      </c>
      <c r="D133" s="90">
        <f t="shared" ca="1" si="27"/>
        <v>2030644744360.116</v>
      </c>
      <c r="E133" s="90">
        <f t="shared" ca="1" si="27"/>
        <v>1898038689911.2388</v>
      </c>
      <c r="F133" s="90">
        <f t="shared" ca="1" si="27"/>
        <v>1765432635462.3618</v>
      </c>
      <c r="G133" s="90">
        <f t="shared" ca="1" si="27"/>
        <v>1632826581013.4844</v>
      </c>
      <c r="H133" s="90">
        <f t="shared" ca="1" si="27"/>
        <v>1500220526564.6074</v>
      </c>
      <c r="I133" s="90">
        <f t="shared" ca="1" si="27"/>
        <v>1367614472115.7305</v>
      </c>
      <c r="J133" s="90">
        <f t="shared" ca="1" si="27"/>
        <v>1235008417666.853</v>
      </c>
      <c r="K133" s="90">
        <f t="shared" ca="1" si="27"/>
        <v>1102402363217.9761</v>
      </c>
      <c r="L133">
        <f ca="1">IF('Waste 2020'!$A141="MR",INDIRECT("'Waste 2020'!"&amp;'Country Selector'!$B$3&amp;ROW($A141))*10^12,0)*'Process Emissions Multipliers'!$B$45</f>
        <v>969796308769.09888</v>
      </c>
      <c r="M133" s="90">
        <f t="shared" ca="1" si="28"/>
        <v>986626173975.36389</v>
      </c>
      <c r="N133" s="90">
        <f t="shared" ca="1" si="28"/>
        <v>1003456039181.6289</v>
      </c>
      <c r="O133" s="90">
        <f t="shared" ca="1" si="28"/>
        <v>1020285904387.894</v>
      </c>
      <c r="P133" s="90">
        <f t="shared" ca="1" si="28"/>
        <v>1037115769594.1592</v>
      </c>
      <c r="Q133" s="90">
        <f t="shared" ca="1" si="28"/>
        <v>1053945634800.4242</v>
      </c>
      <c r="R133" s="90">
        <f t="shared" ca="1" si="28"/>
        <v>1070775500006.6892</v>
      </c>
      <c r="S133" s="90">
        <f t="shared" ca="1" si="28"/>
        <v>1087605365212.9543</v>
      </c>
      <c r="T133" s="90">
        <f t="shared" ca="1" si="28"/>
        <v>1104435230419.2195</v>
      </c>
      <c r="U133" s="90">
        <f t="shared" ca="1" si="28"/>
        <v>1121265095625.4844</v>
      </c>
      <c r="V133">
        <f ca="1">IF('Waste 2030'!$A141="MR",INDIRECT("'Waste 2030'!"&amp;'Country Selector'!$B$3&amp;ROW($A141))*10^12,0)*'Process Emissions Multipliers'!$D$45</f>
        <v>1138094960831.7495</v>
      </c>
      <c r="W133" s="90">
        <f t="shared" ca="1" si="26"/>
        <v>1159552580315.4077</v>
      </c>
      <c r="X133" s="90">
        <f t="shared" ca="1" si="26"/>
        <v>1181010199799.0659</v>
      </c>
      <c r="Y133" s="90">
        <f t="shared" ca="1" si="26"/>
        <v>1202467819282.7239</v>
      </c>
      <c r="Z133" s="90">
        <f t="shared" ca="1" si="26"/>
        <v>1223925438766.3823</v>
      </c>
      <c r="AA133" s="90">
        <f t="shared" ca="1" si="26"/>
        <v>1245383058250.0403</v>
      </c>
      <c r="AB133" s="90">
        <f t="shared" ca="1" si="26"/>
        <v>1266840677733.6985</v>
      </c>
      <c r="AC133" s="90">
        <f t="shared" ca="1" si="26"/>
        <v>1288298297217.3567</v>
      </c>
      <c r="AD133" s="90">
        <f t="shared" ca="1" si="26"/>
        <v>1309755916701.0146</v>
      </c>
      <c r="AE133" s="90">
        <f t="shared" ca="1" si="26"/>
        <v>1331213536184.6729</v>
      </c>
      <c r="AF133" s="90">
        <f t="shared" ca="1" si="26"/>
        <v>1352671155668.3311</v>
      </c>
      <c r="AG133" s="90">
        <f t="shared" ca="1" si="26"/>
        <v>1374128775151.9893</v>
      </c>
      <c r="AH133" s="90">
        <f t="shared" ca="1" si="26"/>
        <v>1395586394635.6475</v>
      </c>
      <c r="AI133" s="90">
        <f t="shared" ca="1" si="26"/>
        <v>1417044014119.3054</v>
      </c>
      <c r="AJ133" s="90">
        <f t="shared" ca="1" si="26"/>
        <v>1438501633602.9636</v>
      </c>
      <c r="AK133" s="90">
        <f t="shared" ca="1" si="26"/>
        <v>1459959253086.6216</v>
      </c>
      <c r="AL133" s="90">
        <f t="shared" ca="1" si="26"/>
        <v>1481416872570.28</v>
      </c>
      <c r="AM133" s="90">
        <f t="shared" ca="1" si="25"/>
        <v>1502874492053.9382</v>
      </c>
      <c r="AN133" s="90">
        <f t="shared" ca="1" si="25"/>
        <v>1524332111537.5964</v>
      </c>
      <c r="AO133" s="90">
        <f t="shared" ca="1" si="25"/>
        <v>1545789731021.2544</v>
      </c>
      <c r="AP133">
        <f ca="1">V133*'Process Emissions Multipliers'!$E$45</f>
        <v>1567247350504.9126</v>
      </c>
    </row>
    <row r="134" spans="1:42">
      <c r="A134" s="74">
        <v>82</v>
      </c>
      <c r="B134">
        <f ca="1">IF('Waste 2010'!$A142="MR",INDIRECT("'Waste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2020'!$A142="MR",INDIRECT("'Waste 2020'!"&amp;'Country Selector'!$B$3&amp;ROW($A142))*10^12,0)*'Process Emissions Multipliers'!$B$45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2030'!$A142="MR",INDIRECT("'Waste 2030'!"&amp;'Country Selector'!$B$3&amp;ROW($A142))*10^12,0)*'Process Emissions Multipliers'!$D$45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Multipliers'!$E$45</f>
        <v>0</v>
      </c>
    </row>
    <row r="135" spans="1:42">
      <c r="A135" s="74">
        <v>83</v>
      </c>
      <c r="B135">
        <f ca="1">IF('Waste 2010'!$A143="MR",INDIRECT("'Waste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2020'!$A143="MR",INDIRECT("'Waste 2020'!"&amp;'Country Selector'!$B$3&amp;ROW($A143))*10^12,0)*'Process Emissions Multipliers'!$B$45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2030'!$A143="MR",INDIRECT("'Waste 2030'!"&amp;'Country Selector'!$B$3&amp;ROW($A143))*10^12,0)*'Process Emissions Multipliers'!$D$45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Multipliers'!$E$45</f>
        <v>0</v>
      </c>
    </row>
    <row r="136" spans="1:42">
      <c r="A136" s="74">
        <v>84</v>
      </c>
      <c r="B136">
        <f ca="1">IF('Waste 2010'!$A144="MR",INDIRECT("'Waste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2020'!$A144="MR",INDIRECT("'Waste 2020'!"&amp;'Country Selector'!$B$3&amp;ROW($A144))*10^12,0)*'Process Emissions Multipliers'!$B$45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2030'!$A144="MR",INDIRECT("'Waste 2030'!"&amp;'Country Selector'!$B$3&amp;ROW($A144))*10^12,0)*'Process Emissions Multipliers'!$D$45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Multipliers'!$E$45</f>
        <v>0</v>
      </c>
    </row>
    <row r="137" spans="1:4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2020'!$A145="MR",INDIRECT("'Waste 2020'!"&amp;'Country Selector'!$B$3&amp;ROW($A145))*10^12,0)*'Process Emissions Multipliers'!$B$45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2030'!$A145="MR",INDIRECT("'Waste 2030'!"&amp;'Country Selector'!$B$3&amp;ROW($A145))*10^12,0)*'Process Emissions Multipliers'!$D$45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Multipliers'!$E$45</f>
        <v>0</v>
      </c>
    </row>
    <row r="138" spans="1:42">
      <c r="A138" s="74">
        <v>86</v>
      </c>
      <c r="B138">
        <f ca="1">IF('Waste 2010'!$A146="MR",INDIRECT("'Waste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2020'!$A146="MR",INDIRECT("'Waste 2020'!"&amp;'Country Selector'!$B$3&amp;ROW($A146))*10^12,0)*'Process Emissions Multipliers'!$B$45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2030'!$A146="MR",INDIRECT("'Waste 2030'!"&amp;'Country Selector'!$B$3&amp;ROW($A146))*10^12,0)*'Process Emissions Multipliers'!$D$45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Multipliers'!$E$45</f>
        <v>0</v>
      </c>
    </row>
    <row r="139" spans="1:42">
      <c r="A139" s="74">
        <v>87</v>
      </c>
      <c r="B139">
        <f ca="1">IF('Waste 2010'!$A147="MR",INDIRECT("'Waste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2020'!$A147="MR",INDIRECT("'Waste 2020'!"&amp;'Country Selector'!$B$3&amp;ROW($A147))*10^12,0)*'Process Emissions Multipliers'!$B$45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2030'!$A147="MR",INDIRECT("'Waste 2030'!"&amp;'Country Selector'!$B$3&amp;ROW($A147))*10^12,0)*'Process Emissions Multipliers'!$D$45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Multipliers'!$E$45</f>
        <v>0</v>
      </c>
    </row>
    <row r="140" spans="1:42">
      <c r="A140" s="74">
        <v>88</v>
      </c>
      <c r="B140">
        <f ca="1">IF('Waste 2010'!$A148="MR",INDIRECT("'Waste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2020'!$A148="MR",INDIRECT("'Waste 2020'!"&amp;'Country Selector'!$B$3&amp;ROW($A148))*10^12,0)*'Process Emissions Multipliers'!$B$45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2030'!$A148="MR",INDIRECT("'Waste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2010'!$A149="MR",INDIRECT("'Waste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2020'!$A149="MR",INDIRECT("'Waste 2020'!"&amp;'Country Selector'!$B$3&amp;ROW($A149))*10^12,0)*'Process Emissions Multipliers'!$B$45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2030'!$A149="MR",INDIRECT("'Waste 2030'!"&amp;'Country Selector'!$B$3&amp;ROW($A149))*10^12,0)*'Process Emissions Multipliers'!$D$45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Multipliers'!$E$45</f>
        <v>0</v>
      </c>
    </row>
    <row r="142" spans="1:42">
      <c r="A142" s="74">
        <v>90</v>
      </c>
      <c r="B142">
        <f ca="1">IF('Waste 2010'!$A150="MR",INDIRECT("'Waste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2020'!$A150="MR",INDIRECT("'Waste 2020'!"&amp;'Country Selector'!$B$3&amp;ROW($A150))*10^12,0)*'Process Emissions Multipliers'!$B$45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2030'!$A150="MR",INDIRECT("'Waste 2030'!"&amp;'Country Selector'!$B$3&amp;ROW($A150))*10^12,0)*'Process Emissions Multipliers'!$D$45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Multipliers'!$E$45</f>
        <v>0</v>
      </c>
    </row>
    <row r="143" spans="1:42">
      <c r="A143" s="74">
        <v>91</v>
      </c>
      <c r="B143">
        <f ca="1">IF('Waste 2010'!$A151="MR",INDIRECT("'Waste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2020'!$A151="MR",INDIRECT("'Waste 2020'!"&amp;'Country Selector'!$B$3&amp;ROW($A151))*10^12,0)*'Process Emissions Multipliers'!$B$45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2030'!$A151="MR",INDIRECT("'Waste 2030'!"&amp;'Country Selector'!$B$3&amp;ROW($A151))*10^12,0)*'Process Emissions Multipliers'!$D$45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Multipliers'!$E$45</f>
        <v>0</v>
      </c>
    </row>
    <row r="144" spans="1:42">
      <c r="A144" s="74">
        <v>92</v>
      </c>
      <c r="B144">
        <f ca="1">IF('Waste 2010'!$A152="MR",INDIRECT("'Waste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2020'!$A152="MR",INDIRECT("'Waste 2020'!"&amp;'Country Selector'!$B$3&amp;ROW($A152))*10^12,0)*'Process Emissions Multipliers'!$B$45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2030'!$A152="MR",INDIRECT("'Waste 2030'!"&amp;'Country Selector'!$B$3&amp;ROW($A152))*10^12,0)*'Process Emissions Multipliers'!$D$45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Multipliers'!$E$45</f>
        <v>0</v>
      </c>
    </row>
    <row r="145" spans="1:42">
      <c r="A145" s="74">
        <v>93</v>
      </c>
      <c r="B145">
        <f ca="1">IF('Waste 2010'!$A153="MR",INDIRECT("'Waste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2020'!$A153="MR",INDIRECT("'Waste 2020'!"&amp;'Country Selector'!$B$3&amp;ROW($A153))*10^12,0)*'Process Emissions Multipliers'!$B$45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2030'!$A153="MR",INDIRECT("'Waste 2030'!"&amp;'Country Selector'!$B$3&amp;ROW($A153))*10^12,0)*'Process Emissions Multipliers'!$D$45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Multipliers'!$E$45</f>
        <v>0</v>
      </c>
    </row>
    <row r="146" spans="1:42">
      <c r="A146" s="74">
        <v>94</v>
      </c>
      <c r="B146">
        <f ca="1">IF('Waste 2010'!$A154="MR",INDIRECT("'Waste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2020'!$A154="MR",INDIRECT("'Waste 2020'!"&amp;'Country Selector'!$B$3&amp;ROW($A154))*10^12,0)*'Process Emissions Multipliers'!$B$45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2030'!$A154="MR",INDIRECT("'Waste 2030'!"&amp;'Country Selector'!$B$3&amp;ROW($A154))*10^12,0)*'Process Emissions Multipliers'!$D$45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Multipliers'!$E$45</f>
        <v>0</v>
      </c>
    </row>
    <row r="147" spans="1:42">
      <c r="A147" s="74">
        <v>95</v>
      </c>
      <c r="B147">
        <f ca="1">IF('Waste 2010'!$A155="MR",INDIRECT("'Waste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2020'!$A155="MR",INDIRECT("'Waste 2020'!"&amp;'Country Selector'!$B$3&amp;ROW($A155))*10^12,0)*'Process Emissions Multipliers'!$B$45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2030'!$A155="MR",INDIRECT("'Waste 2030'!"&amp;'Country Selector'!$B$3&amp;ROW($A155))*10^12,0)*'Process Emissions Multipliers'!$D$45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Multipliers'!$E$45</f>
        <v>0</v>
      </c>
    </row>
    <row r="148" spans="1:42">
      <c r="A148" s="74">
        <v>96</v>
      </c>
      <c r="B148">
        <f ca="1">IF('Waste 2010'!$A156="MR",INDIRECT("'Waste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2020'!$A156="MR",INDIRECT("'Waste 2020'!"&amp;'Country Selector'!$B$3&amp;ROW($A156))*10^12,0)*'Process Emissions Multipliers'!$B$45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2030'!$A156="MR",INDIRECT("'Waste 2030'!"&amp;'Country Selector'!$B$3&amp;ROW($A156))*10^12,0)*'Process Emissions Multipliers'!$D$45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Multipliers'!$E$45</f>
        <v>0</v>
      </c>
    </row>
    <row r="149" spans="1:42">
      <c r="A149" s="74">
        <v>97</v>
      </c>
      <c r="B149">
        <f ca="1">IF('Waste 2010'!$A157="MR",INDIRECT("'Waste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2020'!$A157="MR",INDIRECT("'Waste 2020'!"&amp;'Country Selector'!$B$3&amp;ROW($A157))*10^12,0)*'Process Emissions Multipliers'!$B$45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2030'!$A157="MR",INDIRECT("'Waste 2030'!"&amp;'Country Selector'!$B$3&amp;ROW($A157))*10^12,0)*'Process Emissions Multipliers'!$D$45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Multipliers'!$E$45</f>
        <v>0</v>
      </c>
    </row>
    <row r="150" spans="1:4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2020'!$A158="MR",INDIRECT("'Waste 2020'!"&amp;'Country Selector'!$B$3&amp;ROW($A158))*10^12,0)*'Process Emissions Multipliers'!$B$45</f>
        <v>0</v>
      </c>
      <c r="M150" s="90">
        <f t="shared" ca="1" si="28"/>
        <v>4230963003.5419006</v>
      </c>
      <c r="N150" s="90">
        <f t="shared" ca="1" si="28"/>
        <v>8461926007.0838013</v>
      </c>
      <c r="O150" s="90">
        <f t="shared" ca="1" si="28"/>
        <v>12692889010.625702</v>
      </c>
      <c r="P150" s="90">
        <f t="shared" ca="1" si="28"/>
        <v>16923852014.167603</v>
      </c>
      <c r="Q150" s="90">
        <f t="shared" ca="1" si="28"/>
        <v>21154815017.709503</v>
      </c>
      <c r="R150" s="90">
        <f t="shared" ca="1" si="28"/>
        <v>25385778021.251404</v>
      </c>
      <c r="S150" s="90">
        <f t="shared" ca="1" si="28"/>
        <v>29616741024.793304</v>
      </c>
      <c r="T150" s="90">
        <f t="shared" ca="1" si="28"/>
        <v>33847704028.335205</v>
      </c>
      <c r="U150" s="90">
        <f t="shared" ca="1" si="28"/>
        <v>38078667031.877106</v>
      </c>
      <c r="V150">
        <f ca="1">IF('Waste 2030'!$A158="MR",INDIRECT("'Waste 2030'!"&amp;'Country Selector'!$B$3&amp;ROW($A158))*10^12,0)*'Process Emissions Multipliers'!$D$45</f>
        <v>42309630035.419006</v>
      </c>
      <c r="W150" s="90">
        <f t="shared" ca="1" si="30"/>
        <v>43107334948.487846</v>
      </c>
      <c r="X150" s="90">
        <f t="shared" ca="1" si="30"/>
        <v>43905039861.556686</v>
      </c>
      <c r="Y150" s="90">
        <f t="shared" ca="1" si="30"/>
        <v>44702744774.625526</v>
      </c>
      <c r="Z150" s="90">
        <f t="shared" ca="1" si="30"/>
        <v>45500449687.694366</v>
      </c>
      <c r="AA150" s="90">
        <f t="shared" ca="1" si="30"/>
        <v>46298154600.763206</v>
      </c>
      <c r="AB150" s="90">
        <f t="shared" ca="1" si="30"/>
        <v>47095859513.832047</v>
      </c>
      <c r="AC150" s="90">
        <f t="shared" ca="1" si="30"/>
        <v>47893564426.900879</v>
      </c>
      <c r="AD150" s="90">
        <f t="shared" ca="1" si="30"/>
        <v>48691269339.969719</v>
      </c>
      <c r="AE150" s="90">
        <f t="shared" ca="1" si="30"/>
        <v>49488974253.038559</v>
      </c>
      <c r="AF150" s="90">
        <f t="shared" ca="1" si="30"/>
        <v>50286679166.107399</v>
      </c>
      <c r="AG150" s="90">
        <f t="shared" ca="1" si="30"/>
        <v>51084384079.176239</v>
      </c>
      <c r="AH150" s="90">
        <f t="shared" ca="1" si="30"/>
        <v>51882088992.245079</v>
      </c>
      <c r="AI150" s="90">
        <f t="shared" ca="1" si="30"/>
        <v>52679793905.313919</v>
      </c>
      <c r="AJ150" s="90">
        <f t="shared" ca="1" si="30"/>
        <v>53477498818.382759</v>
      </c>
      <c r="AK150" s="90">
        <f t="shared" ca="1" si="30"/>
        <v>54275203731.451599</v>
      </c>
      <c r="AL150" s="90">
        <f t="shared" ca="1" si="30"/>
        <v>55072908644.520432</v>
      </c>
      <c r="AM150" s="90">
        <f t="shared" ca="1" si="29"/>
        <v>55870613557.589272</v>
      </c>
      <c r="AN150" s="90">
        <f t="shared" ca="1" si="29"/>
        <v>56668318470.658112</v>
      </c>
      <c r="AO150" s="90">
        <f t="shared" ca="1" si="29"/>
        <v>57466023383.726959</v>
      </c>
      <c r="AP150">
        <f ca="1">V150*'Process Emissions Multipliers'!$E$45</f>
        <v>58263728296.795792</v>
      </c>
    </row>
    <row r="151" spans="1:42">
      <c r="A151" s="74">
        <v>99</v>
      </c>
      <c r="B151">
        <f ca="1">IF('Waste 2010'!$A159="MR",INDIRECT("'Waste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2020'!$A159="MR",INDIRECT("'Waste 2020'!"&amp;'Country Selector'!$B$3&amp;ROW($A159))*10^12,0)*'Process Emissions Multipliers'!$B$45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2030'!$A159="MR",INDIRECT("'Waste 2030'!"&amp;'Country Selector'!$B$3&amp;ROW($A159))*10^12,0)*'Process Emissions Multipliers'!$D$45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Multipliers'!$E$45</f>
        <v>0</v>
      </c>
    </row>
    <row r="152" spans="1:42">
      <c r="A152" s="74">
        <v>100</v>
      </c>
      <c r="B152">
        <f ca="1">IF('Waste 2010'!$A160="MR",INDIRECT("'Waste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2020'!$A160="MR",INDIRECT("'Waste 2020'!"&amp;'Country Selector'!$B$3&amp;ROW($A160))*10^12,0)*'Process Emissions Multipliers'!$B$45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2030'!$A160="MR",INDIRECT("'Waste 2030'!"&amp;'Country Selector'!$B$3&amp;ROW($A160))*10^12,0)*'Process Emissions Multipliers'!$D$45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Multipliers'!$E$45</f>
        <v>0</v>
      </c>
    </row>
    <row r="153" spans="1:42">
      <c r="A153" s="74">
        <v>150</v>
      </c>
      <c r="B153">
        <f ca="1">IF('Waste 2010'!$A161="MR",INDIRECT("'Waste 2010'!"&amp;'Country Selector'!$B$3&amp;ROW($A161))*10^12,0)</f>
        <v>9949489985330.8887</v>
      </c>
      <c r="C153" s="90">
        <f t="shared" ca="1" si="27"/>
        <v>9513785613209.1309</v>
      </c>
      <c r="D153" s="90">
        <f t="shared" ca="1" si="27"/>
        <v>9078081241087.3711</v>
      </c>
      <c r="E153" s="90">
        <f t="shared" ca="1" si="27"/>
        <v>8642376868965.6113</v>
      </c>
      <c r="F153" s="90">
        <f t="shared" ca="1" si="27"/>
        <v>8206672496843.8535</v>
      </c>
      <c r="G153" s="90">
        <f t="shared" ca="1" si="27"/>
        <v>7770968124722.0938</v>
      </c>
      <c r="H153" s="90">
        <f t="shared" ca="1" si="27"/>
        <v>7335263752600.335</v>
      </c>
      <c r="I153" s="90">
        <f t="shared" ca="1" si="27"/>
        <v>6899559380478.5762</v>
      </c>
      <c r="J153" s="90">
        <f t="shared" ca="1" si="27"/>
        <v>6463855008356.8174</v>
      </c>
      <c r="K153" s="90">
        <f t="shared" ca="1" si="27"/>
        <v>6028150636235.0586</v>
      </c>
      <c r="L153">
        <f ca="1">IF('Waste 2020'!$A161="MR",INDIRECT("'Waste 2020'!"&amp;'Country Selector'!$B$3&amp;ROW($A161))*10^12,0)*'Process Emissions Multipliers'!$B$45</f>
        <v>5592446264113.2998</v>
      </c>
      <c r="M153" s="90">
        <f t="shared" ca="1" si="28"/>
        <v>5762643403374.001</v>
      </c>
      <c r="N153" s="90">
        <f t="shared" ca="1" si="28"/>
        <v>5932840542634.7021</v>
      </c>
      <c r="O153" s="90">
        <f t="shared" ca="1" si="28"/>
        <v>6103037681895.4033</v>
      </c>
      <c r="P153" s="90">
        <f t="shared" ca="1" si="28"/>
        <v>6273234821156.1035</v>
      </c>
      <c r="Q153" s="90">
        <f t="shared" ca="1" si="28"/>
        <v>6443431960416.8047</v>
      </c>
      <c r="R153" s="90">
        <f t="shared" ca="1" si="28"/>
        <v>6613629099677.5059</v>
      </c>
      <c r="S153" s="90">
        <f t="shared" ca="1" si="28"/>
        <v>6783826238938.207</v>
      </c>
      <c r="T153" s="90">
        <f t="shared" ca="1" si="28"/>
        <v>6954023378198.9092</v>
      </c>
      <c r="U153" s="90">
        <f t="shared" ca="1" si="28"/>
        <v>7124220517459.6104</v>
      </c>
      <c r="V153">
        <f ca="1">IF('Waste 2030'!$A161="MR",INDIRECT("'Waste 2030'!"&amp;'Country Selector'!$B$3&amp;ROW($A161))*10^12,0)*'Process Emissions Multipliers'!$D$45</f>
        <v>7294417656720.3115</v>
      </c>
      <c r="W153" s="90">
        <f t="shared" ca="1" si="30"/>
        <v>7431946460396.2295</v>
      </c>
      <c r="X153" s="90">
        <f t="shared" ca="1" si="30"/>
        <v>7569475264072.1484</v>
      </c>
      <c r="Y153" s="90">
        <f t="shared" ca="1" si="30"/>
        <v>7707004067748.0664</v>
      </c>
      <c r="Z153" s="90">
        <f t="shared" ca="1" si="30"/>
        <v>7844532871423.9844</v>
      </c>
      <c r="AA153" s="90">
        <f t="shared" ca="1" si="30"/>
        <v>7982061675099.9033</v>
      </c>
      <c r="AB153" s="90">
        <f t="shared" ca="1" si="30"/>
        <v>8119590478775.8223</v>
      </c>
      <c r="AC153" s="90">
        <f t="shared" ca="1" si="30"/>
        <v>8257119282451.7402</v>
      </c>
      <c r="AD153" s="90">
        <f t="shared" ca="1" si="30"/>
        <v>8394648086127.6582</v>
      </c>
      <c r="AE153" s="90">
        <f t="shared" ca="1" si="30"/>
        <v>8532176889803.5771</v>
      </c>
      <c r="AF153" s="90">
        <f t="shared" ca="1" si="30"/>
        <v>8669705693479.4951</v>
      </c>
      <c r="AG153" s="90">
        <f t="shared" ca="1" si="30"/>
        <v>8807234497155.4141</v>
      </c>
      <c r="AH153" s="90">
        <f t="shared" ca="1" si="30"/>
        <v>8944763300831.332</v>
      </c>
      <c r="AI153" s="90">
        <f t="shared" ca="1" si="30"/>
        <v>9082292104507.252</v>
      </c>
      <c r="AJ153" s="90">
        <f t="shared" ca="1" si="30"/>
        <v>9219820908183.1699</v>
      </c>
      <c r="AK153" s="90">
        <f t="shared" ca="1" si="30"/>
        <v>9357349711859.0879</v>
      </c>
      <c r="AL153" s="90">
        <f t="shared" ca="1" si="30"/>
        <v>9494878515535.0059</v>
      </c>
      <c r="AM153" s="90">
        <f t="shared" ca="1" si="29"/>
        <v>9632407319210.9238</v>
      </c>
      <c r="AN153" s="90">
        <f t="shared" ca="1" si="29"/>
        <v>9769936122886.8438</v>
      </c>
      <c r="AO153" s="90">
        <f t="shared" ca="1" si="29"/>
        <v>9907464926562.7617</v>
      </c>
      <c r="AP153">
        <f ca="1">V153*'Process Emissions Multipliers'!$E$45</f>
        <v>10044993730238.68</v>
      </c>
    </row>
    <row r="154" spans="1:42">
      <c r="A154" s="74">
        <v>200</v>
      </c>
      <c r="B154">
        <f ca="1">IF('Waste 2010'!$A162="MR",INDIRECT("'Waste 2010'!"&amp;'Country Selector'!$B$3&amp;ROW($A162))*10^12,0)</f>
        <v>2000399875010.0251</v>
      </c>
      <c r="C154" s="90">
        <f t="shared" ca="1" si="27"/>
        <v>1800359887509.0227</v>
      </c>
      <c r="D154" s="90">
        <f t="shared" ca="1" si="27"/>
        <v>1600319900008.02</v>
      </c>
      <c r="E154" s="90">
        <f t="shared" ca="1" si="27"/>
        <v>1400279912507.0176</v>
      </c>
      <c r="F154" s="90">
        <f t="shared" ca="1" si="27"/>
        <v>1200239925006.0151</v>
      </c>
      <c r="G154" s="90">
        <f t="shared" ca="1" si="27"/>
        <v>1000199937505.0125</v>
      </c>
      <c r="H154" s="90">
        <f t="shared" ca="1" si="27"/>
        <v>800159950004.01001</v>
      </c>
      <c r="I154" s="90">
        <f t="shared" ca="1" si="27"/>
        <v>600119962503.00757</v>
      </c>
      <c r="J154" s="90">
        <f t="shared" ca="1" si="27"/>
        <v>400079975002.005</v>
      </c>
      <c r="K154" s="90">
        <f t="shared" ca="1" si="27"/>
        <v>200039987501.0025</v>
      </c>
      <c r="L154">
        <f ca="1">IF('Waste 2020'!$A162="MR",INDIRECT("'Waste 2020'!"&amp;'Country Selector'!$B$3&amp;ROW($A162))*10^12,0)*'Process Emissions Multipliers'!$B$45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2030'!$A162="MR",INDIRECT("'Waste 2030'!"&amp;'Country Selector'!$B$3&amp;ROW($A162))*10^12,0)*'Process Emissions Multipliers'!$D$45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Multipliers'!$E$45</f>
        <v>0</v>
      </c>
    </row>
    <row r="155" spans="1:42">
      <c r="A155" s="74">
        <v>250</v>
      </c>
      <c r="B155">
        <f ca="1">IF('Waste 2010'!$A163="MR",INDIRECT("'Waste 2010'!"&amp;'Country Selector'!$B$3&amp;ROW($A163))*10^12,0)</f>
        <v>5217856484676.9785</v>
      </c>
      <c r="C155" s="90">
        <f t="shared" ca="1" si="27"/>
        <v>5063695452525.0605</v>
      </c>
      <c r="D155" s="90">
        <f t="shared" ca="1" si="27"/>
        <v>4909534420373.1436</v>
      </c>
      <c r="E155" s="90">
        <f t="shared" ca="1" si="27"/>
        <v>4755373388221.2256</v>
      </c>
      <c r="F155" s="90">
        <f t="shared" ca="1" si="27"/>
        <v>4601212356069.3076</v>
      </c>
      <c r="G155" s="90">
        <f t="shared" ca="1" si="27"/>
        <v>4447051323917.3896</v>
      </c>
      <c r="H155" s="90">
        <f t="shared" ca="1" si="27"/>
        <v>4292890291765.4722</v>
      </c>
      <c r="I155" s="90">
        <f t="shared" ca="1" si="27"/>
        <v>4138729259613.5537</v>
      </c>
      <c r="J155" s="90">
        <f t="shared" ca="1" si="27"/>
        <v>3984568227461.6367</v>
      </c>
      <c r="K155" s="90">
        <f t="shared" ca="1" si="27"/>
        <v>3830407195309.7183</v>
      </c>
      <c r="L155">
        <f ca="1">IF('Waste 2020'!$A163="MR",INDIRECT("'Waste 2020'!"&amp;'Country Selector'!$B$3&amp;ROW($A163))*10^12,0)*'Process Emissions Multipliers'!$B$45</f>
        <v>3676246163157.8008</v>
      </c>
      <c r="M155" s="90">
        <f t="shared" ca="1" si="28"/>
        <v>3821137272698.1157</v>
      </c>
      <c r="N155" s="90">
        <f t="shared" ca="1" si="28"/>
        <v>3966028382238.4307</v>
      </c>
      <c r="O155" s="90">
        <f t="shared" ca="1" si="28"/>
        <v>4110919491778.7456</v>
      </c>
      <c r="P155" s="90">
        <f t="shared" ca="1" si="28"/>
        <v>4255810601319.0605</v>
      </c>
      <c r="Q155" s="90">
        <f t="shared" ca="1" si="28"/>
        <v>4400701710859.375</v>
      </c>
      <c r="R155" s="90">
        <f t="shared" ca="1" si="28"/>
        <v>4545592820399.6904</v>
      </c>
      <c r="S155" s="90">
        <f t="shared" ca="1" si="28"/>
        <v>4690483929940.0059</v>
      </c>
      <c r="T155" s="90">
        <f t="shared" ca="1" si="28"/>
        <v>4835375039480.3203</v>
      </c>
      <c r="U155" s="90">
        <f t="shared" ca="1" si="28"/>
        <v>4980266149020.6357</v>
      </c>
      <c r="V155">
        <f ca="1">IF('Waste 2030'!$A163="MR",INDIRECT("'Waste 2030'!"&amp;'Country Selector'!$B$3&amp;ROW($A163))*10^12,0)*'Process Emissions Multipliers'!$D$45</f>
        <v>5125157258560.9502</v>
      </c>
      <c r="W155" s="90">
        <f t="shared" ca="1" si="30"/>
        <v>5221786870353.3945</v>
      </c>
      <c r="X155" s="90">
        <f t="shared" ca="1" si="30"/>
        <v>5318416482145.8398</v>
      </c>
      <c r="Y155" s="90">
        <f t="shared" ca="1" si="30"/>
        <v>5415046093938.2842</v>
      </c>
      <c r="Z155" s="90">
        <f t="shared" ca="1" si="30"/>
        <v>5511675705730.7285</v>
      </c>
      <c r="AA155" s="90">
        <f t="shared" ca="1" si="30"/>
        <v>5608305317523.1729</v>
      </c>
      <c r="AB155" s="90">
        <f t="shared" ca="1" si="30"/>
        <v>5704934929315.6172</v>
      </c>
      <c r="AC155" s="90">
        <f t="shared" ca="1" si="30"/>
        <v>5801564541108.0625</v>
      </c>
      <c r="AD155" s="90">
        <f t="shared" ca="1" si="30"/>
        <v>5898194152900.5078</v>
      </c>
      <c r="AE155" s="90">
        <f t="shared" ca="1" si="30"/>
        <v>5994823764692.9512</v>
      </c>
      <c r="AF155" s="90">
        <f t="shared" ca="1" si="30"/>
        <v>6091453376485.3965</v>
      </c>
      <c r="AG155" s="90">
        <f t="shared" ca="1" si="30"/>
        <v>6188082988277.8408</v>
      </c>
      <c r="AH155" s="90">
        <f t="shared" ca="1" si="30"/>
        <v>6284712600070.2852</v>
      </c>
      <c r="AI155" s="90">
        <f t="shared" ca="1" si="30"/>
        <v>6381342211862.7305</v>
      </c>
      <c r="AJ155" s="90">
        <f t="shared" ca="1" si="30"/>
        <v>6477971823655.1748</v>
      </c>
      <c r="AK155" s="90">
        <f t="shared" ca="1" si="30"/>
        <v>6574601435447.6191</v>
      </c>
      <c r="AL155" s="90">
        <f t="shared" ca="1" si="30"/>
        <v>6671231047240.0645</v>
      </c>
      <c r="AM155" s="90">
        <f t="shared" ca="1" si="29"/>
        <v>6767860659032.5088</v>
      </c>
      <c r="AN155" s="90">
        <f t="shared" ca="1" si="29"/>
        <v>6864490270824.9531</v>
      </c>
      <c r="AO155" s="90">
        <f t="shared" ca="1" si="29"/>
        <v>6961119882617.3984</v>
      </c>
      <c r="AP155">
        <f ca="1">V155*'Process Emissions Multipliers'!$E$45</f>
        <v>7057749494409.8428</v>
      </c>
    </row>
    <row r="156" spans="1:42">
      <c r="A156" s="74">
        <v>300</v>
      </c>
      <c r="B156">
        <f ca="1">IF('Waste 2010'!$A164="MR",INDIRECT("'Waste 2010'!"&amp;'Country Selector'!$B$3&amp;ROW($A164))*10^12,0)</f>
        <v>2133759866677.3801</v>
      </c>
      <c r="C156" s="90">
        <f t="shared" ca="1" si="27"/>
        <v>1920383880009.6421</v>
      </c>
      <c r="D156" s="90">
        <f t="shared" ca="1" si="27"/>
        <v>1707007893341.9041</v>
      </c>
      <c r="E156" s="90">
        <f t="shared" ca="1" si="27"/>
        <v>1493631906674.166</v>
      </c>
      <c r="F156" s="90">
        <f t="shared" ref="D156:K177" ca="1" si="31">$B156*($L$1-F$1)/($L$1-$B$1)+$L156*(F$1-$B$1)/($L$1-$B$1)</f>
        <v>1280255920006.4282</v>
      </c>
      <c r="G156" s="90">
        <f t="shared" ca="1" si="31"/>
        <v>1066879933338.6901</v>
      </c>
      <c r="H156" s="90">
        <f t="shared" ca="1" si="31"/>
        <v>853503946670.95203</v>
      </c>
      <c r="I156" s="90">
        <f t="shared" ca="1" si="31"/>
        <v>640127960003.21411</v>
      </c>
      <c r="J156" s="90">
        <f t="shared" ca="1" si="31"/>
        <v>426751973335.47601</v>
      </c>
      <c r="K156" s="90">
        <f t="shared" ca="1" si="31"/>
        <v>213375986667.73801</v>
      </c>
      <c r="L156">
        <f ca="1">IF('Waste 2020'!$A164="MR",INDIRECT("'Waste 2020'!"&amp;'Country Selector'!$B$3&amp;ROW($A164))*10^12,0)*'Process Emissions Multipliers'!$B$45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2030'!$A164="MR",INDIRECT("'Waste 2030'!"&amp;'Country Selector'!$B$3&amp;ROW($A164))*10^12,0)*'Process Emissions Multipliers'!$D$45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Multipliers'!$E$45</f>
        <v>0</v>
      </c>
    </row>
    <row r="157" spans="1:42">
      <c r="A157" s="74">
        <v>350</v>
      </c>
      <c r="B157">
        <f ca="1">IF('Waste 2010'!$A165="MR",INDIRECT("'Waste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2020'!$A165="MR",INDIRECT("'Waste 2020'!"&amp;'Country Selector'!$B$3&amp;ROW($A165))*10^12,0)*'Process Emissions Multipliers'!$B$45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2030'!$A165="MR",INDIRECT("'Waste 2030'!"&amp;'Country Selector'!$B$3&amp;ROW($A165))*10^12,0)*'Process Emissions Multipliers'!$D$45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Multipliers'!$E$45</f>
        <v>0</v>
      </c>
    </row>
    <row r="158" spans="1:42">
      <c r="A158" s="74">
        <v>400</v>
      </c>
      <c r="B158">
        <f ca="1">IF('Waste 2010'!$A166="MR",INDIRECT("'Waste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2020'!$A166="MR",INDIRECT("'Waste 2020'!"&amp;'Country Selector'!$B$3&amp;ROW($A166))*10^12,0)*'Process Emissions Multipliers'!$B$45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2030'!$A166="MR",INDIRECT("'Waste 2030'!"&amp;'Country Selector'!$B$3&amp;ROW($A166))*10^12,0)*'Process Emissions Multipliers'!$D$45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Multipliers'!$E$45</f>
        <v>0</v>
      </c>
    </row>
    <row r="159" spans="1:42">
      <c r="A159" s="74">
        <v>450</v>
      </c>
      <c r="B159">
        <f ca="1">IF('Waste 2010'!$A167="MR",INDIRECT("'Waste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2020'!$A167="MR",INDIRECT("'Waste 2020'!"&amp;'Country Selector'!$B$3&amp;ROW($A167))*10^12,0)*'Process Emissions Multipliers'!$B$45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2030'!$A167="MR",INDIRECT("'Waste 2030'!"&amp;'Country Selector'!$B$3&amp;ROW($A167))*10^12,0)*'Process Emissions Multipliers'!$D$45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Multipliers'!$E$45</f>
        <v>0</v>
      </c>
    </row>
    <row r="160" spans="1:42">
      <c r="A160" s="74">
        <v>500</v>
      </c>
      <c r="B160">
        <f ca="1">IF('Waste 2010'!$A168="MR",INDIRECT("'Waste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2020'!$A168="MR",INDIRECT("'Waste 2020'!"&amp;'Country Selector'!$B$3&amp;ROW($A168))*10^12,0)*'Process Emissions Multipliers'!$B$45</f>
        <v>0</v>
      </c>
      <c r="M160" s="90">
        <f t="shared" ca="1" si="34"/>
        <v>42309630035.419006</v>
      </c>
      <c r="N160" s="90">
        <f t="shared" ca="1" si="32"/>
        <v>84619260070.838013</v>
      </c>
      <c r="O160" s="90">
        <f t="shared" ca="1" si="32"/>
        <v>126928890106.25703</v>
      </c>
      <c r="P160" s="90">
        <f t="shared" ca="1" si="32"/>
        <v>169238520141.67603</v>
      </c>
      <c r="Q160" s="90">
        <f t="shared" ca="1" si="32"/>
        <v>211548150177.09503</v>
      </c>
      <c r="R160" s="90">
        <f t="shared" ca="1" si="32"/>
        <v>253857780212.51407</v>
      </c>
      <c r="S160" s="90">
        <f t="shared" ca="1" si="32"/>
        <v>296167410247.93304</v>
      </c>
      <c r="T160" s="90">
        <f t="shared" ca="1" si="32"/>
        <v>338477040283.35205</v>
      </c>
      <c r="U160" s="90">
        <f t="shared" ca="1" si="32"/>
        <v>380786670318.77106</v>
      </c>
      <c r="V160">
        <f ca="1">IF('Waste 2030'!$A168="MR",INDIRECT("'Waste 2030'!"&amp;'Country Selector'!$B$3&amp;ROW($A168))*10^12,0)*'Process Emissions Multipliers'!$D$45</f>
        <v>423096300354.19006</v>
      </c>
      <c r="W160" s="90">
        <f t="shared" ca="1" si="36"/>
        <v>431073349484.87848</v>
      </c>
      <c r="X160" s="90">
        <f t="shared" ca="1" si="36"/>
        <v>439050398615.56683</v>
      </c>
      <c r="Y160" s="90">
        <f t="shared" ca="1" si="36"/>
        <v>447027447746.25525</v>
      </c>
      <c r="Z160" s="90">
        <f t="shared" ca="1" si="36"/>
        <v>455004496876.9436</v>
      </c>
      <c r="AA160" s="90">
        <f t="shared" ca="1" si="36"/>
        <v>462981546007.63196</v>
      </c>
      <c r="AB160" s="90">
        <f t="shared" ca="1" si="36"/>
        <v>470958595138.32043</v>
      </c>
      <c r="AC160" s="90">
        <f t="shared" ca="1" si="36"/>
        <v>478935644269.00879</v>
      </c>
      <c r="AD160" s="90">
        <f t="shared" ca="1" si="36"/>
        <v>486912693399.69727</v>
      </c>
      <c r="AE160" s="90">
        <f t="shared" ca="1" si="36"/>
        <v>494889742530.38562</v>
      </c>
      <c r="AF160" s="90">
        <f t="shared" ca="1" si="36"/>
        <v>502866791661.07397</v>
      </c>
      <c r="AG160" s="90">
        <f t="shared" ca="1" si="36"/>
        <v>510843840791.76233</v>
      </c>
      <c r="AH160" s="90">
        <f t="shared" ca="1" si="36"/>
        <v>518820889922.45074</v>
      </c>
      <c r="AI160" s="90">
        <f t="shared" ca="1" si="36"/>
        <v>526797939053.13916</v>
      </c>
      <c r="AJ160" s="90">
        <f t="shared" ca="1" si="36"/>
        <v>534774988183.82751</v>
      </c>
      <c r="AK160" s="90">
        <f t="shared" ca="1" si="36"/>
        <v>542752037314.51587</v>
      </c>
      <c r="AL160" s="90">
        <f t="shared" ca="1" si="36"/>
        <v>550729086445.20435</v>
      </c>
      <c r="AM160" s="90">
        <f t="shared" ca="1" si="35"/>
        <v>558706135575.8927</v>
      </c>
      <c r="AN160" s="90">
        <f t="shared" ca="1" si="35"/>
        <v>566683184706.58105</v>
      </c>
      <c r="AO160" s="90">
        <f t="shared" ca="1" si="35"/>
        <v>574660233837.26941</v>
      </c>
      <c r="AP160">
        <f ca="1">V160*'Process Emissions Multipliers'!$E$45</f>
        <v>582637282967.95789</v>
      </c>
    </row>
    <row r="161" spans="1:42">
      <c r="A161" s="74">
        <v>550</v>
      </c>
      <c r="B161">
        <f ca="1">IF('Waste 2010'!$A169="MR",INDIRECT("'Waste 2010'!"&amp;'Country Selector'!$B$3&amp;ROW($A169))*10^12,0)</f>
        <v>0</v>
      </c>
      <c r="C161" s="90">
        <f t="shared" ca="1" si="33"/>
        <v>24536060720.466831</v>
      </c>
      <c r="D161" s="90">
        <f t="shared" ca="1" si="31"/>
        <v>49072121440.933662</v>
      </c>
      <c r="E161" s="90">
        <f t="shared" ca="1" si="31"/>
        <v>73608182161.400482</v>
      </c>
      <c r="F161" s="90">
        <f t="shared" ca="1" si="31"/>
        <v>98144242881.867325</v>
      </c>
      <c r="G161" s="90">
        <f t="shared" ca="1" si="31"/>
        <v>122680303602.33415</v>
      </c>
      <c r="H161" s="90">
        <f t="shared" ca="1" si="31"/>
        <v>147216364322.80096</v>
      </c>
      <c r="I161" s="90">
        <f t="shared" ca="1" si="31"/>
        <v>171752425043.26782</v>
      </c>
      <c r="J161" s="90">
        <f t="shared" ca="1" si="31"/>
        <v>196288485763.73465</v>
      </c>
      <c r="K161" s="90">
        <f t="shared" ca="1" si="31"/>
        <v>220824546484.20148</v>
      </c>
      <c r="L161">
        <f ca="1">IF('Waste 2020'!$A169="MR",INDIRECT("'Waste 2020'!"&amp;'Country Selector'!$B$3&amp;ROW($A169))*10^12,0)*'Process Emissions Multipliers'!$B$45</f>
        <v>245360607204.6683</v>
      </c>
      <c r="M161" s="90">
        <f t="shared" ca="1" si="34"/>
        <v>220824546484.20148</v>
      </c>
      <c r="N161" s="90">
        <f t="shared" ca="1" si="32"/>
        <v>196288485763.73465</v>
      </c>
      <c r="O161" s="90">
        <f t="shared" ca="1" si="32"/>
        <v>171752425043.26782</v>
      </c>
      <c r="P161" s="90">
        <f t="shared" ca="1" si="32"/>
        <v>147216364322.80096</v>
      </c>
      <c r="Q161" s="90">
        <f t="shared" ca="1" si="32"/>
        <v>122680303602.33415</v>
      </c>
      <c r="R161" s="90">
        <f t="shared" ca="1" si="32"/>
        <v>98144242881.867325</v>
      </c>
      <c r="S161" s="90">
        <f t="shared" ca="1" si="32"/>
        <v>73608182161.400482</v>
      </c>
      <c r="T161" s="90">
        <f t="shared" ca="1" si="32"/>
        <v>49072121440.933662</v>
      </c>
      <c r="U161" s="90">
        <f t="shared" ca="1" si="32"/>
        <v>24536060720.466831</v>
      </c>
      <c r="V161">
        <f ca="1">IF('Waste 2030'!$A169="MR",INDIRECT("'Waste 2030'!"&amp;'Country Selector'!$B$3&amp;ROW($A169))*10^12,0)*'Process Emissions Multipliers'!$D$45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Multipliers'!$E$45</f>
        <v>0</v>
      </c>
    </row>
    <row r="162" spans="1:42">
      <c r="A162" s="74">
        <v>600</v>
      </c>
      <c r="B162">
        <f ca="1">IF('Waste 2010'!$A170="MR",INDIRECT("'Waste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2020'!$A170="MR",INDIRECT("'Waste 2020'!"&amp;'Country Selector'!$B$3&amp;ROW($A170))*10^12,0)*'Process Emissions Multipliers'!$B$45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2030'!$A170="MR",INDIRECT("'Waste 2030'!"&amp;'Country Selector'!$B$3&amp;ROW($A170))*10^12,0)*'Process Emissions Multipliers'!$D$45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Multipliers'!$E$45</f>
        <v>0</v>
      </c>
    </row>
    <row r="163" spans="1:42">
      <c r="A163" s="74">
        <v>650</v>
      </c>
      <c r="B163">
        <f ca="1">IF('Waste 2010'!$A171="MR",INDIRECT("'Waste 2010'!"&amp;'Country Selector'!$B$3&amp;ROW($A171))*10^12,0)</f>
        <v>355626644446.23236</v>
      </c>
      <c r="C163" s="90">
        <f t="shared" ca="1" si="33"/>
        <v>320063980001.60913</v>
      </c>
      <c r="D163" s="90">
        <f t="shared" ca="1" si="31"/>
        <v>284501315556.9859</v>
      </c>
      <c r="E163" s="90">
        <f t="shared" ca="1" si="31"/>
        <v>248938651112.36264</v>
      </c>
      <c r="F163" s="90">
        <f t="shared" ca="1" si="31"/>
        <v>213375986667.73941</v>
      </c>
      <c r="G163" s="90">
        <f t="shared" ca="1" si="31"/>
        <v>177813322223.11618</v>
      </c>
      <c r="H163" s="90">
        <f t="shared" ca="1" si="31"/>
        <v>142250657778.49295</v>
      </c>
      <c r="I163" s="90">
        <f t="shared" ca="1" si="31"/>
        <v>106687993333.86971</v>
      </c>
      <c r="J163" s="90">
        <f t="shared" ca="1" si="31"/>
        <v>71125328889.246475</v>
      </c>
      <c r="K163" s="90">
        <f t="shared" ca="1" si="31"/>
        <v>35562664444.623238</v>
      </c>
      <c r="L163">
        <f ca="1">IF('Waste 2020'!$A171="MR",INDIRECT("'Waste 2020'!"&amp;'Country Selector'!$B$3&amp;ROW($A171))*10^12,0)*'Process Emissions Multipliers'!$B$45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2030'!$A171="MR",INDIRECT("'Waste 2030'!"&amp;'Country Selector'!$B$3&amp;ROW($A171))*10^12,0)*'Process Emissions Multipliers'!$D$45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Multipliers'!$E$45</f>
        <v>0</v>
      </c>
    </row>
    <row r="164" spans="1:42">
      <c r="A164" s="74">
        <v>700</v>
      </c>
      <c r="B164">
        <f ca="1">IF('Waste 2010'!$A172="MR",INDIRECT("'Waste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2020'!$A172="MR",INDIRECT("'Waste 2020'!"&amp;'Country Selector'!$B$3&amp;ROW($A172))*10^12,0)*'Process Emissions Multipliers'!$B$45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2030'!$A172="MR",INDIRECT("'Waste 2030'!"&amp;'Country Selector'!$B$3&amp;ROW($A172))*10^12,0)*'Process Emissions Multipliers'!$D$45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Multipliers'!$E$45</f>
        <v>0</v>
      </c>
    </row>
    <row r="165" spans="1:42">
      <c r="A165" s="74">
        <v>750</v>
      </c>
      <c r="B165">
        <f ca="1">IF('Waste 2010'!$A173="MR",INDIRECT("'Waste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2020'!$A173="MR",INDIRECT("'Waste 2020'!"&amp;'Country Selector'!$B$3&amp;ROW($A173))*10^12,0)*'Process Emissions Multipliers'!$B$45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2030'!$A173="MR",INDIRECT("'Waste 2030'!"&amp;'Country Selector'!$B$3&amp;ROW($A173))*10^12,0)*'Process Emissions Multipliers'!$D$45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Multipliers'!$E$45</f>
        <v>0</v>
      </c>
    </row>
    <row r="166" spans="1:42">
      <c r="A166" s="74">
        <v>800</v>
      </c>
      <c r="B166">
        <f ca="1">IF('Waste 2010'!$A174="MR",INDIRECT("'Waste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2020'!$A174="MR",INDIRECT("'Waste 2020'!"&amp;'Country Selector'!$B$3&amp;ROW($A174))*10^12,0)*'Process Emissions Multipliers'!$B$45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2030'!$A174="MR",INDIRECT("'Waste 2030'!"&amp;'Country Selector'!$B$3&amp;ROW($A174))*10^12,0)*'Process Emissions Multipliers'!$D$45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Multipliers'!$E$45</f>
        <v>0</v>
      </c>
    </row>
    <row r="167" spans="1:42">
      <c r="A167" s="74">
        <v>850</v>
      </c>
      <c r="B167">
        <f ca="1">IF('Waste 2010'!$A175="MR",INDIRECT("'Waste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2020'!$A175="MR",INDIRECT("'Waste 2020'!"&amp;'Country Selector'!$B$3&amp;ROW($A175))*10^12,0)*'Process Emissions Multipliers'!$B$45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2030'!$A175="MR",INDIRECT("'Waste 2030'!"&amp;'Country Selector'!$B$3&amp;ROW($A175))*10^12,0)*'Process Emissions Multipliers'!$D$45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Multipliers'!$E$45</f>
        <v>0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2020'!$A177="MR",INDIRECT("'Waste 2020'!"&amp;'Country Selector'!$B$3&amp;ROW($A177))*10^12,0)*'Process Emissions Multipliers'!$B$45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2030'!$A177="MR",INDIRECT("'Waste 2030'!"&amp;'Country Selector'!$B$3&amp;ROW($A177))*10^12,0)*'Process Emissions Multipliers'!$D$45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Multipliers'!$E$45</f>
        <v>0</v>
      </c>
    </row>
    <row r="170" spans="1:42">
      <c r="A170" s="74">
        <v>1000</v>
      </c>
      <c r="B170">
        <f ca="1">IF('Waste 2010'!$A178="MR",INDIRECT("'Waste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2020'!$A178="MR",INDIRECT("'Waste 2020'!"&amp;'Country Selector'!$B$3&amp;ROW($A178))*10^12,0)*'Process Emissions Multipliers'!$B$45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2030'!$A178="MR",INDIRECT("'Waste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2010'!$A179="MR",INDIRECT("'Waste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2020'!$A179="MR",INDIRECT("'Waste 2020'!"&amp;'Country Selector'!$B$3&amp;ROW($A179))*10^12,0)*'Process Emissions Multipliers'!$B$45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2030'!$A179="MR",INDIRECT("'Waste 2030'!"&amp;'Country Selector'!$B$3&amp;ROW($A179))*10^12,0)*'Process Emissions Multipliers'!$D$45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Multipliers'!$E$45</f>
        <v>0</v>
      </c>
    </row>
    <row r="172" spans="1:42">
      <c r="A172" s="74">
        <v>2000</v>
      </c>
      <c r="B172">
        <f ca="1">IF('Waste 2010'!$A180="MR",INDIRECT("'Waste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2020'!$A180="MR",INDIRECT("'Waste 2020'!"&amp;'Country Selector'!$B$3&amp;ROW($A180))*10^12,0)*'Process Emissions Multipliers'!$B$45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2030'!$A180="MR",INDIRECT("'Waste 2030'!"&amp;'Country Selector'!$B$3&amp;ROW($A180))*10^12,0)*'Process Emissions Multipliers'!$D$45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Multipliers'!$E$45</f>
        <v>0</v>
      </c>
    </row>
    <row r="173" spans="1:42">
      <c r="A173" s="74">
        <v>3000</v>
      </c>
      <c r="B173">
        <f ca="1">IF('Waste 2010'!$A181="MR",INDIRECT("'Waste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2020'!$A181="MR",INDIRECT("'Waste 2020'!"&amp;'Country Selector'!$B$3&amp;ROW($A181))*10^12,0)*'Process Emissions Multipliers'!$B$45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2030'!$A181="MR",INDIRECT("'Waste 2030'!"&amp;'Country Selector'!$B$3&amp;ROW($A181))*10^12,0)*'Process Emissions Multipliers'!$D$45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Multipliers'!$E$45</f>
        <v>0</v>
      </c>
    </row>
    <row r="174" spans="1:42">
      <c r="A174" s="74">
        <v>5000</v>
      </c>
      <c r="B174">
        <f ca="1">IF('Waste 2010'!$A182="MR",INDIRECT("'Waste 2010'!"&amp;'Country Selector'!$B$3&amp;ROW($A182))*10^12,0)</f>
        <v>1392278313006.969</v>
      </c>
      <c r="C174" s="90">
        <f t="shared" ca="1" si="33"/>
        <v>1349109159426.9006</v>
      </c>
      <c r="D174" s="90">
        <f t="shared" ca="1" si="31"/>
        <v>1305940005846.8323</v>
      </c>
      <c r="E174" s="90">
        <f t="shared" ca="1" si="31"/>
        <v>1262770852266.7642</v>
      </c>
      <c r="F174" s="90">
        <f t="shared" ca="1" si="31"/>
        <v>1219601698686.6958</v>
      </c>
      <c r="G174" s="90">
        <f t="shared" ca="1" si="31"/>
        <v>1176432545106.6274</v>
      </c>
      <c r="H174" s="90">
        <f t="shared" ca="1" si="31"/>
        <v>1133263391526.5591</v>
      </c>
      <c r="I174" s="90">
        <f t="shared" ca="1" si="31"/>
        <v>1090094237946.4908</v>
      </c>
      <c r="J174" s="90">
        <f t="shared" ca="1" si="31"/>
        <v>1046925084366.4225</v>
      </c>
      <c r="K174" s="90">
        <f t="shared" ca="1" si="31"/>
        <v>1003755930786.3542</v>
      </c>
      <c r="L174">
        <f ca="1">IF('Waste 2020'!$A182="MR",INDIRECT("'Waste 2020'!"&amp;'Country Selector'!$B$3&amp;ROW($A182))*10^12,0)*'Process Emissions Multipliers'!$B$45</f>
        <v>960586777206.28589</v>
      </c>
      <c r="M174" s="90">
        <f t="shared" ca="1" si="34"/>
        <v>1030170301074.325</v>
      </c>
      <c r="N174" s="90">
        <f t="shared" ca="1" si="32"/>
        <v>1099753824942.364</v>
      </c>
      <c r="O174" s="90">
        <f t="shared" ca="1" si="32"/>
        <v>1169337348810.4031</v>
      </c>
      <c r="P174" s="90">
        <f t="shared" ca="1" si="32"/>
        <v>1238920872678.4421</v>
      </c>
      <c r="Q174" s="90">
        <f t="shared" ca="1" si="32"/>
        <v>1308504396546.4812</v>
      </c>
      <c r="R174" s="90">
        <f t="shared" ca="1" si="32"/>
        <v>1378087920414.5203</v>
      </c>
      <c r="S174" s="90">
        <f t="shared" ca="1" si="32"/>
        <v>1447671444282.5593</v>
      </c>
      <c r="T174" s="90">
        <f t="shared" ca="1" si="32"/>
        <v>1517254968150.5984</v>
      </c>
      <c r="U174" s="90">
        <f t="shared" ca="1" si="32"/>
        <v>1586838492018.6375</v>
      </c>
      <c r="V174">
        <f ca="1">IF('Waste 2030'!$A182="MR",INDIRECT("'Waste 2030'!"&amp;'Country Selector'!$B$3&amp;ROW($A182))*10^12,0)*'Process Emissions Multipliers'!$D$45</f>
        <v>1656422015886.6765</v>
      </c>
      <c r="W174" s="90">
        <f t="shared" ca="1" si="36"/>
        <v>1687652163233.322</v>
      </c>
      <c r="X174" s="90">
        <f t="shared" ca="1" si="36"/>
        <v>1718882310579.9675</v>
      </c>
      <c r="Y174" s="90">
        <f t="shared" ca="1" si="36"/>
        <v>1750112457926.613</v>
      </c>
      <c r="Z174" s="90">
        <f t="shared" ca="1" si="36"/>
        <v>1781342605273.2585</v>
      </c>
      <c r="AA174" s="90">
        <f t="shared" ca="1" si="36"/>
        <v>1812572752619.9038</v>
      </c>
      <c r="AB174" s="90">
        <f t="shared" ca="1" si="36"/>
        <v>1843802899966.5496</v>
      </c>
      <c r="AC174" s="90">
        <f t="shared" ca="1" si="36"/>
        <v>1875033047313.1948</v>
      </c>
      <c r="AD174" s="90">
        <f t="shared" ca="1" si="36"/>
        <v>1906263194659.8403</v>
      </c>
      <c r="AE174" s="90">
        <f t="shared" ca="1" si="36"/>
        <v>1937493342006.4858</v>
      </c>
      <c r="AF174" s="90">
        <f t="shared" ca="1" si="36"/>
        <v>1968723489353.1313</v>
      </c>
      <c r="AG174" s="90">
        <f t="shared" ca="1" si="36"/>
        <v>1999953636699.7769</v>
      </c>
      <c r="AH174" s="90">
        <f t="shared" ca="1" si="36"/>
        <v>2031183784046.4226</v>
      </c>
      <c r="AI174" s="90">
        <f t="shared" ca="1" si="36"/>
        <v>2062413931393.0679</v>
      </c>
      <c r="AJ174" s="90">
        <f t="shared" ca="1" si="36"/>
        <v>2093644078739.7134</v>
      </c>
      <c r="AK174" s="90">
        <f t="shared" ca="1" si="36"/>
        <v>2124874226086.3591</v>
      </c>
      <c r="AL174" s="90">
        <f t="shared" ref="AL174:AO177" ca="1" si="37">$V174*($AP$1-AL$1)/($AP$1-$V$1)+$AP174*(AL$1-$V$1)/($AP$1-$V$1)</f>
        <v>2156104373433.0044</v>
      </c>
      <c r="AM174" s="90">
        <f t="shared" ca="1" si="37"/>
        <v>2187334520779.6499</v>
      </c>
      <c r="AN174" s="90">
        <f t="shared" ca="1" si="37"/>
        <v>2218564668126.2954</v>
      </c>
      <c r="AO174" s="90">
        <f t="shared" ca="1" si="37"/>
        <v>2249794815472.9409</v>
      </c>
      <c r="AP174">
        <f ca="1">V174*'Process Emissions Multipliers'!$E$45</f>
        <v>2281024962819.5864</v>
      </c>
    </row>
    <row r="175" spans="1:42">
      <c r="A175" s="74">
        <v>10000</v>
      </c>
      <c r="B175">
        <f ca="1">IF('Waste 2010'!$A183="MR",INDIRECT("'Waste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2020'!$A183="MR",INDIRECT("'Waste 2020'!"&amp;'Country Selector'!$B$3&amp;ROW($A183))*10^12,0)*'Process Emissions Multipliers'!$B$45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2030'!$A183="MR",INDIRECT("'Waste 2030'!"&amp;'Country Selector'!$B$3&amp;ROW($A183))*10^12,0)*'Process Emissions Multipliers'!$D$45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Multipliers'!$E$45</f>
        <v>0</v>
      </c>
    </row>
    <row r="176" spans="1:42">
      <c r="A176" s="74">
        <v>100000</v>
      </c>
      <c r="B176">
        <f ca="1">IF('Waste 2010'!$A184="MR",INDIRECT("'Waste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2020'!$A184="MR",INDIRECT("'Waste 2020'!"&amp;'Country Selector'!$B$3&amp;ROW($A184))*10^12,0)*'Process Emissions Multipliers'!$B$45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2030'!$A184="MR",INDIRECT("'Waste 2030'!"&amp;'Country Selector'!$B$3&amp;ROW($A184))*10^12,0)*'Process Emissions Multipliers'!$D$45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Multipliers'!$E$45</f>
        <v>0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Selector'!$B$3&amp;ROW($A39))*10^12,0)*'Process Emissions Multipliers'!$B$45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Selector'!$B$3&amp;ROW($A39))*10^12,0)*'Process Emissions Multipliers'!$D$45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Multipliers'!$E$45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Selector'!$B$3&amp;ROW($A40))*10^12,0)*'Process Emissions Multipliers'!$B$45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Selector'!$B$3&amp;ROW($A40))*10^12,0)*'Process Emissions Multipliers'!$D$45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Multipliers'!$E$45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Selector'!$B$3&amp;ROW($A41))*10^12,0)*'Process Emissions Multipliers'!$B$45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Selector'!$B$3&amp;ROW($A41))*10^12,0)*'Process Emissions Multipliers'!$D$45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Multipliers'!$E$45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Selector'!$B$3&amp;ROW($A42))*10^12,0)*'Process Emissions Multipliers'!$B$45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Selector'!$B$3&amp;ROW($A42))*10^12,0)*'Process Emissions Multipliers'!$D$45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Multipliers'!$E$45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Selector'!$B$3&amp;ROW($A43))*10^12,0)*'Process Emissions Multipliers'!$D$45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Multipliers'!$E$45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Selector'!$B$3&amp;ROW($A44))*10^12,0)*'Process Emissions Multipliers'!$B$45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Selector'!$B$3&amp;ROW($A44))*10^12,0)*'Process Emissions Multipliers'!$D$45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Multipliers'!$E$45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Selector'!$B$3&amp;ROW($A45))*10^12,0)*'Process Emissions Multipliers'!$B$45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Selector'!$B$3&amp;ROW($A45))*10^12,0)*'Process Emissions Multipliers'!$D$45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Multipliers'!$E$45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Selector'!$B$3&amp;ROW($A46))*10^12,0)*'Process Emissions Multipliers'!$B$45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Selector'!$B$3&amp;ROW($A46))*10^12,0)*'Process Emissions Multipliers'!$D$45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Multipliers'!$E$45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Selector'!$B$3&amp;ROW($A47))*10^12,0)*'Process Emissions Multipliers'!$B$45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Selector'!$B$3&amp;ROW($A47))*10^12,0)*'Process Emissions Multipliers'!$D$45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Multipliers'!$E$45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Selector'!$B$3&amp;ROW($A48))*10^12,0)*'Process Emissions Multipliers'!$B$45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Selector'!$B$3&amp;ROW($A48))*10^12,0)*'Process Emissions Multipliers'!$D$45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Multipliers'!$E$45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Selector'!$B$3&amp;ROW($A49))*10^12,0)*'Process Emissions Multipliers'!$B$45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Selector'!$B$3&amp;ROW($A49))*10^12,0)*'Process Emissions Multipliers'!$D$45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Multipliers'!$E$45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Selector'!$B$3&amp;ROW($A50))*10^12,0)*'Process Emissions Multipliers'!$B$45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Selector'!$B$3&amp;ROW($A50))*10^12,0)*'Process Emissions Multipliers'!$D$45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Multipliers'!$E$45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Selector'!$B$3&amp;ROW($A51))*10^12,0)*'Process Emissions Multipliers'!$B$45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Selector'!$B$3&amp;ROW($A51))*10^12,0)*'Process Emissions Multipliers'!$D$45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Multipliers'!$E$45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Selector'!$B$3&amp;ROW($A52))*10^12,0)*'Process Emissions Multipliers'!$B$45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Selector'!$B$3&amp;ROW($A52))*10^12,0)*'Process Emissions Multipliers'!$D$45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Multipliers'!$E$45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Selector'!$B$3&amp;ROW($A53))*10^12,0)*'Process Emissions Multipliers'!$B$45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Selector'!$B$3&amp;ROW($A53))*10^12,0)*'Process Emissions Multipliers'!$D$45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Multipliers'!$E$45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Selector'!$B$3&amp;ROW($A54))*10^12,0)*'Process Emissions Multipliers'!$B$45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Selector'!$B$3&amp;ROW($A54))*10^12,0)*'Process Emissions Multipliers'!$D$45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Multipliers'!$E$45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Selector'!$B$3&amp;ROW($A55))*10^12,0)*'Process Emissions Multipliers'!$B$45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Selector'!$B$3&amp;ROW($A55))*10^12,0)*'Process Emissions Multipliers'!$D$45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Multipliers'!$E$45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Selector'!$B$3&amp;ROW($A56))*10^12,0)*'Process Emissions Multipliers'!$B$45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Selector'!$B$3&amp;ROW($A56))*10^12,0)*'Process Emissions Multipliers'!$D$45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Multipliers'!$E$45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Selector'!$B$3&amp;ROW($A57))*10^12,0)*'Process Emissions Multipliers'!$B$45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Selector'!$B$3&amp;ROW($A57))*10^12,0)*'Process Emissions Multipliers'!$D$45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Multipliers'!$E$45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Selector'!$B$3&amp;ROW($A58))*10^12,0)*'Process Emissions Multipliers'!$B$45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Selector'!$B$3&amp;ROW($A58))*10^12,0)*'Process Emissions Multipliers'!$D$45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Multipliers'!$E$45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Selector'!$B$3&amp;ROW($A59))*10^12,0)*'Process Emissions Multipliers'!$B$45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Selector'!$B$3&amp;ROW($A59))*10^12,0)*'Process Emissions Multipliers'!$D$45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Multipliers'!$E$45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Selector'!$B$3&amp;ROW($A60))*10^12,0)*'Process Emissions Multipliers'!$B$45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Selector'!$B$3&amp;ROW($A60))*10^12,0)*'Process Emissions Multipliers'!$D$45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Multipliers'!$E$45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Selector'!$B$3&amp;ROW($A61))*10^12,0)*'Process Emissions Multipliers'!$B$45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Selector'!$B$3&amp;ROW($A61))*10^12,0)*'Process Emissions Multipliers'!$D$45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Multipliers'!$E$45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Selector'!$B$3&amp;ROW($A62))*10^12,0)*'Process Emissions Multipliers'!$B$45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Selector'!$B$3&amp;ROW($A62))*10^12,0)*'Process Emissions Multipliers'!$D$45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Multipliers'!$E$45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Selector'!$B$3&amp;ROW($A63))*10^12,0)*'Process Emissions Multipliers'!$B$45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Selector'!$B$3&amp;ROW($A63))*10^12,0)*'Process Emissions Multipliers'!$D$45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Multipliers'!$E$45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Selector'!$B$3&amp;ROW($A64))*10^12,0)*'Process Emissions Multipliers'!$B$45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Selector'!$B$3&amp;ROW($A64))*10^12,0)*'Process Emissions Multipliers'!$D$45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Multipliers'!$E$45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Selector'!$B$3&amp;ROW($A65))*10^12,0)*'Process Emissions Multipliers'!$B$45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Selector'!$B$3&amp;ROW($A65))*10^12,0)*'Process Emissions Multipliers'!$D$45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Multipliers'!$E$45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2020'!$A66="MD",INDIRECT("'Waste 2020'!"&amp;'Country Selector'!$B$3&amp;ROW($A66))*10^12,0)*'Process Emissions Multipliers'!$B$45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2030'!$A66="MD",INDIRECT("'Waste 2030'!"&amp;'Country Selector'!$B$3&amp;ROW($A66))*10^12,0)*'Process Emissions Multipliers'!$D$45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Multipliers'!$E$45</f>
        <v>0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Selector'!$B$3&amp;ROW($A67))*10^12,0)*'Process Emissions Multipliers'!$B$45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Selector'!$B$3&amp;ROW($A67))*10^12,0)*'Process Emissions Multipliers'!$D$45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Multipliers'!$E$45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Selector'!$B$3&amp;ROW($A68))*10^12,0)*'Process Emissions Multipliers'!$B$45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Selector'!$B$3&amp;ROW($A68))*10^12,0)*'Process Emissions Multipliers'!$D$45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Multipliers'!$E$45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Selector'!$B$3&amp;ROW($A69))*10^12,0)*'Process Emissions Multipliers'!$B$45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Selector'!$B$3&amp;ROW($A69))*10^12,0)*'Process Emissions Multipliers'!$D$45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Multipliers'!$E$45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Selector'!$B$3&amp;ROW($A70))*10^12,0)*'Process Emissions Multipliers'!$B$45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Selector'!$B$3&amp;ROW($A70))*10^12,0)*'Process Emissions Multipliers'!$D$45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Multipliers'!$E$45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Selector'!$B$3&amp;ROW($A71))*10^12,0)*'Process Emissions Multipliers'!$B$45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Selector'!$B$3&amp;ROW($A71))*10^12,0)*'Process Emissions Multipliers'!$D$45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Multipliers'!$E$45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Selector'!$B$3&amp;ROW($A72))*10^12,0)*'Process Emissions Multipliers'!$B$45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Selector'!$B$3&amp;ROW($A72))*10^12,0)*'Process Emissions Multipliers'!$D$45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Multipliers'!$E$45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Selector'!$B$3&amp;ROW($A73))*10^12,0)*'Process Emissions Multipliers'!$B$45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Selector'!$B$3&amp;ROW($A73))*10^12,0)*'Process Emissions Multipliers'!$D$45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Multipliers'!$E$45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Selector'!$B$3&amp;ROW($A74))*10^12,0)*'Process Emissions Multipliers'!$B$45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Selector'!$B$3&amp;ROW($A74))*10^12,0)*'Process Emissions Multipliers'!$D$45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Multipliers'!$E$45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Selector'!$B$3&amp;ROW($A75))*10^12,0)*'Process Emissions Multipliers'!$B$45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Selector'!$B$3&amp;ROW($A75))*10^12,0)*'Process Emissions Multipliers'!$D$45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Multipliers'!$E$45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Selector'!$B$3&amp;ROW($A76))*10^12,0)*'Process Emissions Multipliers'!$B$45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Selector'!$B$3&amp;ROW($A76))*10^12,0)*'Process Emissions Multipliers'!$D$45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Multipliers'!$E$45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Selector'!$B$3&amp;ROW($A77))*10^12,0)*'Process Emissions Multipliers'!$B$45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Selector'!$B$3&amp;ROW($A77))*10^12,0)*'Process Emissions Multipliers'!$D$45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Multipliers'!$E$45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Selector'!$B$3&amp;ROW($A78))*10^12,0)*'Process Emissions Multipliers'!$B$45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Selector'!$B$3&amp;ROW($A78))*10^12,0)*'Process Emissions Multipliers'!$D$45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Multipliers'!$E$45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Selector'!$B$3&amp;ROW($A79))*10^12,0)*'Process Emissions Multipliers'!$B$45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Selector'!$B$3&amp;ROW($A79))*10^12,0)*'Process Emissions Multipliers'!$D$45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Multipliers'!$E$45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Selector'!$B$3&amp;ROW($A80))*10^12,0)*'Process Emissions Multipliers'!$B$45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Selector'!$B$3&amp;ROW($A80))*10^12,0)*'Process Emissions Multipliers'!$D$45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Multipliers'!$E$45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Selector'!$B$3&amp;ROW($A81))*10^12,0)*'Process Emissions Multipliers'!$B$45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Selector'!$B$3&amp;ROW($A81))*10^12,0)*'Process Emissions Multipliers'!$D$45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Multipliers'!$E$45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Selector'!$B$3&amp;ROW($A82))*10^12,0)*'Process Emissions Multipliers'!$B$45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Selector'!$B$3&amp;ROW($A82))*10^12,0)*'Process Emissions Multipliers'!$D$45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Multipliers'!$E$45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Selector'!$B$3&amp;ROW($A83))*10^12,0)*'Process Emissions Multipliers'!$B$45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Selector'!$B$3&amp;ROW($A83))*10^12,0)*'Process Emissions Multipliers'!$D$45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Multipliers'!$E$45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Selector'!$B$3&amp;ROW($A84))*10^12,0)*'Process Emissions Multipliers'!$B$45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Selector'!$B$3&amp;ROW($A84))*10^12,0)*'Process Emissions Multipliers'!$D$45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Multipliers'!$E$45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Selector'!$B$3&amp;ROW($A85))*10^12,0)*'Process Emissions Multipliers'!$B$45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Selector'!$B$3&amp;ROW($A85))*10^12,0)*'Process Emissions Multipliers'!$D$45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Multipliers'!$E$45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Selector'!$B$3&amp;ROW($A86))*10^12,0)*'Process Emissions Multipliers'!$B$45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Selector'!$B$3&amp;ROW($A86))*10^12,0)*'Process Emissions Multipliers'!$D$45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Multipliers'!$E$45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Selector'!$B$3&amp;ROW($A87))*10^12,0)*'Process Emissions Multipliers'!$B$45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Selector'!$B$3&amp;ROW($A87))*10^12,0)*'Process Emissions Multipliers'!$D$45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Multipliers'!$E$45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Selector'!$B$3&amp;ROW($A88))*10^12,0)*'Process Emissions Multipliers'!$B$45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Selector'!$B$3&amp;ROW($A88))*10^12,0)*'Process Emissions Multipliers'!$D$45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Multipliers'!$E$45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Selector'!$B$3&amp;ROW($A89))*10^12,0)*'Process Emissions Multipliers'!$B$45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Selector'!$B$3&amp;ROW($A89))*10^12,0)*'Process Emissions Multipliers'!$D$45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Multipliers'!$E$45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Selector'!$B$3&amp;ROW($A90))*10^12,0)*'Process Emissions Multipliers'!$B$45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Selector'!$B$3&amp;ROW($A90))*10^12,0)*'Process Emissions Multipliers'!$D$45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Multipliers'!$E$45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Selector'!$B$3&amp;ROW($A91))*10^12,0)*'Process Emissions Multipliers'!$B$45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Selector'!$B$3&amp;ROW($A91))*10^12,0)*'Process Emissions Multipliers'!$D$45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Multipliers'!$E$45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Selector'!$B$3&amp;ROW($A92))*10^12,0)*'Process Emissions Multipliers'!$B$45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Selector'!$B$3&amp;ROW($A92))*10^12,0)*'Process Emissions Multipliers'!$D$45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Multipliers'!$E$45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Selector'!$B$3&amp;ROW($A93))*10^12,0)*'Process Emissions Multipliers'!$B$45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Selector'!$B$3&amp;ROW($A93))*10^12,0)*'Process Emissions Multipliers'!$D$45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Multipliers'!$E$45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Selector'!$B$3&amp;ROW($A94))*10^12,0)*'Process Emissions Multipliers'!$B$45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Selector'!$B$3&amp;ROW($A94))*10^12,0)*'Process Emissions Multipliers'!$D$45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Multipliers'!$E$45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Selector'!$B$3&amp;ROW($A95))*10^12,0)*'Process Emissions Multipliers'!$B$45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Selector'!$B$3&amp;ROW($A95))*10^12,0)*'Process Emissions Multipliers'!$D$45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Multipliers'!$E$45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Selector'!$B$3&amp;ROW($A96))*10^12,0)*'Process Emissions Multipliers'!$B$45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Selector'!$B$3&amp;ROW($A96))*10^12,0)*'Process Emissions Multipliers'!$D$45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Multipliers'!$E$45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Selector'!$B$3&amp;ROW($A97))*10^12,0)*'Process Emissions Multipliers'!$B$45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Selector'!$B$3&amp;ROW($A97))*10^12,0)*'Process Emissions Multipliers'!$D$45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Multipliers'!$E$45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Selector'!$B$3&amp;ROW($A98))*10^12,0)*'Process Emissions Multipliers'!$B$45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Selector'!$B$3&amp;ROW($A98))*10^12,0)*'Process Emissions Multipliers'!$D$45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Multipliers'!$E$45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Selector'!$B$3&amp;ROW($A99))*10^12,0)*'Process Emissions Multipliers'!$B$45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Selector'!$B$3&amp;ROW($A99))*10^12,0)*'Process Emissions Multipliers'!$D$45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Multipliers'!$E$45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Selector'!$B$3&amp;ROW($A100))*10^12,0)*'Process Emissions Multipliers'!$B$45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Selector'!$B$3&amp;ROW($A100))*10^12,0)*'Process Emissions Multipliers'!$D$45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Multipliers'!$E$45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Selector'!$B$3&amp;ROW($A101))*10^12,0)*'Process Emissions Multipliers'!$B$45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Selector'!$B$3&amp;ROW($A101))*10^12,0)*'Process Emissions Multipliers'!$D$45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Multipliers'!$E$45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Selector'!$B$3&amp;ROW($A102))*10^12,0)*'Process Emissions Multipliers'!$B$45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Selector'!$B$3&amp;ROW($A102))*10^12,0)*'Process Emissions Multipliers'!$D$45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Multipliers'!$E$45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Selector'!$B$3&amp;ROW($A103))*10^12,0)*'Process Emissions Multipliers'!$B$45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Selector'!$B$3&amp;ROW($A103))*10^12,0)*'Process Emissions Multipliers'!$D$45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Multipliers'!$E$45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Selector'!$B$3&amp;ROW($A104))*10^12,0)*'Process Emissions Multipliers'!$B$45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Selector'!$B$3&amp;ROW($A104))*10^12,0)*'Process Emissions Multipliers'!$D$45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Multipliers'!$E$45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Selector'!$B$3&amp;ROW($A105))*10^12,0)*'Process Emissions Multipliers'!$B$45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Selector'!$B$3&amp;ROW($A105))*10^12,0)*'Process Emissions Multipliers'!$D$45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Multipliers'!$E$45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Selector'!$B$3&amp;ROW($A106))*10^12,0)*'Process Emissions Multipliers'!$B$45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Selector'!$B$3&amp;ROW($A106))*10^12,0)*'Process Emissions Multipliers'!$D$45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Multipliers'!$E$45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Selector'!$B$3&amp;ROW($A107))*10^12,0)*'Process Emissions Multipliers'!$B$45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Selector'!$B$3&amp;ROW($A107))*10^12,0)*'Process Emissions Multipliers'!$D$45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Multipliers'!$E$45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Selector'!$B$3&amp;ROW($A108))*10^12,0)*'Process Emissions Multipliers'!$B$45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Selector'!$B$3&amp;ROW($A108))*10^12,0)*'Process Emissions Multipliers'!$D$45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Multipliers'!$E$45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Selector'!$B$3&amp;ROW($A109))*10^12,0)*'Process Emissions Multipliers'!$B$45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Selector'!$B$3&amp;ROW($A109))*10^12,0)*'Process Emissions Multipliers'!$D$45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Multipliers'!$E$45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Selector'!$B$3&amp;ROW($A110))*10^12,0)*'Process Emissions Multipliers'!$B$45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Selector'!$B$3&amp;ROW($A110))*10^12,0)*'Process Emissions Multipliers'!$D$45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Multipliers'!$E$45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Selector'!$B$3&amp;ROW($A111))*10^12,0)*'Process Emissions Multipliers'!$B$45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Selector'!$B$3&amp;ROW($A111))*10^12,0)*'Process Emissions Multipliers'!$D$45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Multipliers'!$E$45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Selector'!$B$3&amp;ROW($A112))*10^12,0)*'Process Emissions Multipliers'!$B$45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Selector'!$B$3&amp;ROW($A112))*10^12,0)*'Process Emissions Multipliers'!$D$45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Multipliers'!$E$45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Selector'!$B$3&amp;ROW($A113))*10^12,0)*'Process Emissions Multipliers'!$B$45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Selector'!$B$3&amp;ROW($A113))*10^12,0)*'Process Emissions Multipliers'!$D$45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Multipliers'!$E$45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Selector'!$B$3&amp;ROW($A114))*10^12,0)*'Process Emissions Multipliers'!$B$45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Selector'!$B$3&amp;ROW($A114))*10^12,0)*'Process Emissions Multipliers'!$D$45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Multipliers'!$E$45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Selector'!$B$3&amp;ROW($A115))*10^12,0)*'Process Emissions Multipliers'!$B$45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Selector'!$B$3&amp;ROW($A115))*10^12,0)*'Process Emissions Multipliers'!$D$45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Multipliers'!$E$45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Selector'!$B$3&amp;ROW($A116))*10^12,0)*'Process Emissions Multipliers'!$B$45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Selector'!$B$3&amp;ROW($A116))*10^12,0)*'Process Emissions Multipliers'!$D$45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Multipliers'!$E$45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Selector'!$B$3&amp;ROW($A117))*10^12,0)*'Process Emissions Multipliers'!$B$45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Selector'!$B$3&amp;ROW($A117))*10^12,0)*'Process Emissions Multipliers'!$D$45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Multipliers'!$E$45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Selector'!$B$3&amp;ROW($A118))*10^12,0)*'Process Emissions Multipliers'!$B$45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Selector'!$B$3&amp;ROW($A118))*10^12,0)*'Process Emissions Multipliers'!$D$45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Multipliers'!$E$45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Selector'!$B$3&amp;ROW($A119))*10^12,0)*'Process Emissions Multipliers'!$B$45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Selector'!$B$3&amp;ROW($A119))*10^12,0)*'Process Emissions Multipliers'!$D$45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Multipliers'!$E$45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Selector'!$B$3&amp;ROW($A120))*10^12,0)*'Process Emissions Multipliers'!$B$45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Selector'!$B$3&amp;ROW($A120))*10^12,0)*'Process Emissions Multipliers'!$D$45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Multipliers'!$E$45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Selector'!$B$3&amp;ROW($A121))*10^12,0)*'Process Emissions Multipliers'!$B$45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Selector'!$B$3&amp;ROW($A121))*10^12,0)*'Process Emissions Multipliers'!$D$45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Multipliers'!$E$45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Selector'!$B$3&amp;ROW($A122))*10^12,0)*'Process Emissions Multipliers'!$B$45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Selector'!$B$3&amp;ROW($A122))*10^12,0)*'Process Emissions Multipliers'!$D$45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Multipliers'!$E$45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Selector'!$B$3&amp;ROW($A123))*10^12,0)*'Process Emissions Multipliers'!$B$45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Selector'!$B$3&amp;ROW($A123))*10^12,0)*'Process Emissions Multipliers'!$D$45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Multipliers'!$E$45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Selector'!$B$3&amp;ROW($A124))*10^12,0)*'Process Emissions Multipliers'!$B$45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Selector'!$B$3&amp;ROW($A124))*10^12,0)*'Process Emissions Multipliers'!$D$45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Multipliers'!$E$45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Selector'!$B$3&amp;ROW($A125))*10^12,0)*'Process Emissions Multipliers'!$B$45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Selector'!$B$3&amp;ROW($A125))*10^12,0)*'Process Emissions Multipliers'!$D$45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Multipliers'!$E$45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Selector'!$B$3&amp;ROW($A126))*10^12,0)*'Process Emissions Multipliers'!$B$45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Selector'!$B$3&amp;ROW($A126))*10^12,0)*'Process Emissions Multipliers'!$D$45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Multipliers'!$E$45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Selector'!$B$3&amp;ROW($A127))*10^12,0)*'Process Emissions Multipliers'!$B$45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Selector'!$B$3&amp;ROW($A127))*10^12,0)*'Process Emissions Multipliers'!$D$45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Multipliers'!$E$45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Selector'!$B$3&amp;ROW($A128))*10^12,0)*'Process Emissions Multipliers'!$B$45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Selector'!$B$3&amp;ROW($A128))*10^12,0)*'Process Emissions Multipliers'!$D$45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Multipliers'!$E$45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Selector'!$B$3&amp;ROW($A129))*10^12,0)*'Process Emissions Multipliers'!$B$45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Selector'!$B$3&amp;ROW($A129))*10^12,0)*'Process Emissions Multipliers'!$D$45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Multipliers'!$E$45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Selector'!$B$3&amp;ROW($A130))*10^12,0)*'Process Emissions Multipliers'!$B$45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Selector'!$B$3&amp;ROW($A130))*10^12,0)*'Process Emissions Multipliers'!$D$45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Multipliers'!$E$45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Selector'!$B$3&amp;ROW($A131))*10^12,0)*'Process Emissions Multipliers'!$B$45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Selector'!$B$3&amp;ROW($A131))*10^12,0)*'Process Emissions Multipliers'!$D$45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Multipliers'!$E$45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Selector'!$B$3&amp;ROW($A132))*10^12,0)*'Process Emissions Multipliers'!$B$45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Selector'!$B$3&amp;ROW($A132))*10^12,0)*'Process Emissions Multipliers'!$D$45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Multipliers'!$E$45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Selector'!$B$3&amp;ROW($A133))*10^12,0)*'Process Emissions Multipliers'!$B$45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Selector'!$B$3&amp;ROW($A133))*10^12,0)*'Process Emissions Multipliers'!$D$45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Multipliers'!$E$45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Selector'!$B$3&amp;ROW($A134))*10^12,0)*'Process Emissions Multipliers'!$B$45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Selector'!$B$3&amp;ROW($A134))*10^12,0)*'Process Emissions Multipliers'!$D$45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Multipliers'!$E$45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Selector'!$B$3&amp;ROW($A135))*10^12,0)*'Process Emissions Multipliers'!$B$45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Selector'!$B$3&amp;ROW($A135))*10^12,0)*'Process Emissions Multipliers'!$D$45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Multipliers'!$E$45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Selector'!$B$3&amp;ROW($A136))*10^12,0)*'Process Emissions Multipliers'!$B$45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Selector'!$B$3&amp;ROW($A136))*10^12,0)*'Process Emissions Multipliers'!$D$45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Multipliers'!$E$45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Selector'!$B$3&amp;ROW($A137))*10^12,0)*'Process Emissions Multipliers'!$B$45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Selector'!$B$3&amp;ROW($A137))*10^12,0)*'Process Emissions Multipliers'!$D$45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Multipliers'!$E$45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Selector'!$B$3&amp;ROW($A138))*10^12,0)*'Process Emissions Multipliers'!$B$45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Selector'!$B$3&amp;ROW($A138))*10^12,0)*'Process Emissions Multipliers'!$D$45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Multipliers'!$E$45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Selector'!$B$3&amp;ROW($A139))*10^12,0)*'Process Emissions Multipliers'!$B$45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Selector'!$B$3&amp;ROW($A139))*10^12,0)*'Process Emissions Multipliers'!$D$45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Multipliers'!$E$45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Selector'!$B$3&amp;ROW($A140))*10^12,0)*'Process Emissions Multipliers'!$B$45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Selector'!$B$3&amp;ROW($A140))*10^12,0)*'Process Emissions Multipliers'!$D$45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Multipliers'!$E$45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Selector'!$B$3&amp;ROW($A141))*10^12,0)*'Process Emissions Multipliers'!$B$45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Selector'!$B$3&amp;ROW($A141))*10^12,0)*'Process Emissions Multipliers'!$D$45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Multipliers'!$E$45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Selector'!$B$3&amp;ROW($A142))*10^12,0)*'Process Emissions Multipliers'!$B$45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Selector'!$B$3&amp;ROW($A142))*10^12,0)*'Process Emissions Multipliers'!$D$45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Multipliers'!$E$45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Selector'!$B$3&amp;ROW($A143))*10^12,0)*'Process Emissions Multipliers'!$B$45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Selector'!$B$3&amp;ROW($A143))*10^12,0)*'Process Emissions Multipliers'!$D$45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Multipliers'!$E$45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Selector'!$B$3&amp;ROW($A144))*10^12,0)*'Process Emissions Multipliers'!$B$45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Selector'!$B$3&amp;ROW($A144))*10^12,0)*'Process Emissions Multipliers'!$D$45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Multipliers'!$E$45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Selector'!$B$3&amp;ROW($A145))*10^12,0)*'Process Emissions Multipliers'!$B$45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Selector'!$B$3&amp;ROW($A145))*10^12,0)*'Process Emissions Multipliers'!$D$45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Multipliers'!$E$45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Selector'!$B$3&amp;ROW($A146))*10^12,0)*'Process Emissions Multipliers'!$B$45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Selector'!$B$3&amp;ROW($A146))*10^12,0)*'Process Emissions Multipliers'!$D$45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Multipliers'!$E$45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Selector'!$B$3&amp;ROW($A147))*10^12,0)*'Process Emissions Multipliers'!$B$45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Selector'!$B$3&amp;ROW($A147))*10^12,0)*'Process Emissions Multipliers'!$D$45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Multipliers'!$E$45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Selector'!$B$3&amp;ROW($A148))*10^12,0)*'Process Emissions Multipliers'!$B$45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Selector'!$B$3&amp;ROW($A149))*10^12,0)*'Process Emissions Multipliers'!$B$45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Selector'!$B$3&amp;ROW($A149))*10^12,0)*'Process Emissions Multipliers'!$D$45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Multipliers'!$E$45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Selector'!$B$3&amp;ROW($A150))*10^12,0)*'Process Emissions Multipliers'!$B$45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Selector'!$B$3&amp;ROW($A150))*10^12,0)*'Process Emissions Multipliers'!$D$45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Multipliers'!$E$45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Selector'!$B$3&amp;ROW($A151))*10^12,0)*'Process Emissions Multipliers'!$B$45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Selector'!$B$3&amp;ROW($A151))*10^12,0)*'Process Emissions Multipliers'!$D$45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Multipliers'!$E$45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Selector'!$B$3&amp;ROW($A152))*10^12,0)*'Process Emissions Multipliers'!$B$45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Selector'!$B$3&amp;ROW($A152))*10^12,0)*'Process Emissions Multipliers'!$D$45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Multipliers'!$E$45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Selector'!$B$3&amp;ROW($A153))*10^12,0)*'Process Emissions Multipliers'!$B$45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Selector'!$B$3&amp;ROW($A153))*10^12,0)*'Process Emissions Multipliers'!$D$45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Multipliers'!$E$45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Selector'!$B$3&amp;ROW($A154))*10^12,0)*'Process Emissions Multipliers'!$B$45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Selector'!$B$3&amp;ROW($A154))*10^12,0)*'Process Emissions Multipliers'!$D$45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Multipliers'!$E$45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Selector'!$B$3&amp;ROW($A155))*10^12,0)*'Process Emissions Multipliers'!$B$45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Selector'!$B$3&amp;ROW($A155))*10^12,0)*'Process Emissions Multipliers'!$D$45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Multipliers'!$E$45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Selector'!$B$3&amp;ROW($A156))*10^12,0)*'Process Emissions Multipliers'!$B$45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Selector'!$B$3&amp;ROW($A156))*10^12,0)*'Process Emissions Multipliers'!$D$45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Multipliers'!$E$45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Selector'!$B$3&amp;ROW($A157))*10^12,0)*'Process Emissions Multipliers'!$B$45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Selector'!$B$3&amp;ROW($A157))*10^12,0)*'Process Emissions Multipliers'!$D$45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Multipliers'!$E$45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Selector'!$B$3&amp;ROW($A158))*10^12,0)*'Process Emissions Multipliers'!$B$45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Selector'!$B$3&amp;ROW($A158))*10^12,0)*'Process Emissions Multipliers'!$D$45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Multipliers'!$E$45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Selector'!$B$3&amp;ROW($A159))*10^12,0)*'Process Emissions Multipliers'!$B$45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Selector'!$B$3&amp;ROW($A159))*10^12,0)*'Process Emissions Multipliers'!$D$45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Multipliers'!$E$45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Selector'!$B$3&amp;ROW($A160))*10^12,0)*'Process Emissions Multipliers'!$B$45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Selector'!$B$3&amp;ROW($A160))*10^12,0)*'Process Emissions Multipliers'!$D$45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Multipliers'!$E$45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Selector'!$B$3&amp;ROW($A161))*10^12,0)*'Process Emissions Multipliers'!$B$45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Selector'!$B$3&amp;ROW($A161))*10^12,0)*'Process Emissions Multipliers'!$D$45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Multipliers'!$E$45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Selector'!$B$3&amp;ROW($A162))*10^12,0)*'Process Emissions Multipliers'!$B$45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Selector'!$B$3&amp;ROW($A162))*10^12,0)*'Process Emissions Multipliers'!$D$45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Multipliers'!$E$45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Selector'!$B$3&amp;ROW($A163))*10^12,0)*'Process Emissions Multipliers'!$B$45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Selector'!$B$3&amp;ROW($A163))*10^12,0)*'Process Emissions Multipliers'!$D$45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Multipliers'!$E$45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Selector'!$B$3&amp;ROW($A164))*10^12,0)*'Process Emissions Multipliers'!$B$45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Selector'!$B$3&amp;ROW($A164))*10^12,0)*'Process Emissions Multipliers'!$D$45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Multipliers'!$E$45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Selector'!$B$3&amp;ROW($A165))*10^12,0)*'Process Emissions Multipliers'!$B$45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Selector'!$B$3&amp;ROW($A165))*10^12,0)*'Process Emissions Multipliers'!$D$45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Multipliers'!$E$45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Selector'!$B$3&amp;ROW($A166))*10^12,0)*'Process Emissions Multipliers'!$B$45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Selector'!$B$3&amp;ROW($A166))*10^12,0)*'Process Emissions Multipliers'!$D$45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Multipliers'!$E$45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Selector'!$B$3&amp;ROW($A167))*10^12,0)*'Process Emissions Multipliers'!$B$45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Selector'!$B$3&amp;ROW($A167))*10^12,0)*'Process Emissions Multipliers'!$D$45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Multipliers'!$E$45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Selector'!$B$3&amp;ROW($A168))*10^12,0)*'Process Emissions Multipliers'!$B$45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Selector'!$B$3&amp;ROW($A168))*10^12,0)*'Process Emissions Multipliers'!$D$45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Multipliers'!$E$45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Selector'!$B$3&amp;ROW($A169))*10^12,0)*'Process Emissions Multipliers'!$B$45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Selector'!$B$3&amp;ROW($A169))*10^12,0)*'Process Emissions Multipliers'!$D$45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Multipliers'!$E$45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Selector'!$B$3&amp;ROW($A170))*10^12,0)*'Process Emissions Multipliers'!$B$45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Selector'!$B$3&amp;ROW($A170))*10^12,0)*'Process Emissions Multipliers'!$D$45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Multipliers'!$E$45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Selector'!$B$3&amp;ROW($A171))*10^12,0)*'Process Emissions Multipliers'!$B$45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Selector'!$B$3&amp;ROW($A171))*10^12,0)*'Process Emissions Multipliers'!$D$45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Multipliers'!$E$45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Selector'!$B$3&amp;ROW($A172))*10^12,0)*'Process Emissions Multipliers'!$B$45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Selector'!$B$3&amp;ROW($A172))*10^12,0)*'Process Emissions Multipliers'!$D$45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Multipliers'!$E$45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Selector'!$B$3&amp;ROW($A173))*10^12,0)*'Process Emissions Multipliers'!$B$45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Selector'!$B$3&amp;ROW($A173))*10^12,0)*'Process Emissions Multipliers'!$D$45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Multipliers'!$E$45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Selector'!$B$3&amp;ROW($A174))*10^12,0)*'Process Emissions Multipliers'!$B$45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Selector'!$B$3&amp;ROW($A174))*10^12,0)*'Process Emissions Multipliers'!$D$45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Multipliers'!$E$45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Selector'!$B$3&amp;ROW($A175))*10^12,0)*'Process Emissions Multipliers'!$B$45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Selector'!$B$3&amp;ROW($A175))*10^12,0)*'Process Emissions Multipliers'!$D$45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Multipliers'!$E$45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Selector'!$B$3&amp;ROW($A177))*10^12,0)*'Process Emissions Multipliers'!$B$45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Selector'!$B$3&amp;ROW($A177))*10^12,0)*'Process Emissions Multipliers'!$D$45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Multipliers'!$E$45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Selector'!$B$3&amp;ROW($A178))*10^12,0)*'Process Emissions Multipliers'!$B$45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Selector'!$B$3&amp;ROW($A179))*10^12,0)*'Process Emissions Multipliers'!$B$45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Selector'!$B$3&amp;ROW($A179))*10^12,0)*'Process Emissions Multipliers'!$D$45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Multipliers'!$E$45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Selector'!$B$3&amp;ROW($A180))*10^12,0)*'Process Emissions Multipliers'!$B$45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Selector'!$B$3&amp;ROW($A180))*10^12,0)*'Process Emissions Multipliers'!$D$45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Multipliers'!$E$45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Selector'!$B$3&amp;ROW($A181))*10^12,0)*'Process Emissions Multipliers'!$B$45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Selector'!$B$3&amp;ROW($A181))*10^12,0)*'Process Emissions Multipliers'!$D$45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Multipliers'!$E$45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Selector'!$B$3&amp;ROW($A182))*10^12,0)*'Process Emissions Multipliers'!$B$45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Selector'!$B$3&amp;ROW($A182))*10^12,0)*'Process Emissions Multipliers'!$D$45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Multipliers'!$E$45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Selector'!$B$3&amp;ROW($A183))*10^12,0)*'Process Emissions Multipliers'!$B$45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Selector'!$B$3&amp;ROW($A183))*10^12,0)*'Process Emissions Multipliers'!$D$45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Multipliers'!$E$45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Selector'!$B$3&amp;ROW($A184))*10^12,0)*'Process Emissions Multipliers'!$B$45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Selector'!$B$3&amp;ROW($A184))*10^12,0)*'Process Emissions Multipliers'!$D$45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Multipliers'!$E$45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O1" workbookViewId="0">
      <selection activeCell="AP2" sqref="AP2:AP177"/>
    </sheetView>
  </sheetViews>
  <sheetFormatPr defaultRowHeight="15"/>
  <cols>
    <col min="1" max="1" width="28.85546875" customWidth="1"/>
    <col min="2" max="2" width="11" bestFit="1" customWidth="1"/>
    <col min="12" max="12" width="9.140625" customWidth="1"/>
    <col min="22" max="22" width="10.85546875" customWidth="1"/>
    <col min="42" max="42" width="10.2851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794217701338.15613</v>
      </c>
      <c r="C2" s="90">
        <f ca="1">$B2*($L$1-C$1)/($L$1-$B$1)+$L2*(C$1-$B$1)/($L$1-$B$1)</f>
        <v>964288261888.40613</v>
      </c>
      <c r="D2" s="90">
        <f t="shared" ref="D2:K17" ca="1" si="0">$B2*($L$1-D$1)/($L$1-$B$1)+$L2*(D$1-$B$1)/($L$1-$B$1)</f>
        <v>1134358822438.656</v>
      </c>
      <c r="E2" s="90">
        <f t="shared" ca="1" si="0"/>
        <v>1304429382988.9058</v>
      </c>
      <c r="F2" s="90">
        <f t="shared" ca="1" si="0"/>
        <v>1474499943539.156</v>
      </c>
      <c r="G2" s="90">
        <f t="shared" ca="1" si="0"/>
        <v>1644570504089.406</v>
      </c>
      <c r="H2" s="90">
        <f t="shared" ca="1" si="0"/>
        <v>1814641064639.6558</v>
      </c>
      <c r="I2" s="90">
        <f t="shared" ca="1" si="0"/>
        <v>1984711625189.9058</v>
      </c>
      <c r="J2" s="90">
        <f t="shared" ca="1" si="0"/>
        <v>2154782185740.1558</v>
      </c>
      <c r="K2" s="90">
        <f t="shared" ca="1" si="0"/>
        <v>2324852746290.4058</v>
      </c>
      <c r="L2">
        <f ca="1">IF('Soil 2020'!$A10="CM",INDIRECT("'Soil 2020'!"&amp;'Country Selector'!$B$3&amp;ROW($A10))*10^12,0)*'Process Emissions Multipliers'!$B$57</f>
        <v>2494923306840.6558</v>
      </c>
      <c r="M2" s="90">
        <f ca="1">$L2*($V$1-M$1)/($V$1-$L$1)+$V2*(M$1-$L$1)/($V$1-$L$1)</f>
        <v>2408125756711.3726</v>
      </c>
      <c r="N2" s="90">
        <f t="shared" ref="N2:U17" ca="1" si="1">$L2*($V$1-N$1)/($V$1-$L$1)+$V2*(N$1-$L$1)/($V$1-$L$1)</f>
        <v>2321328206582.0894</v>
      </c>
      <c r="O2" s="90">
        <f t="shared" ca="1" si="1"/>
        <v>2234530656452.8057</v>
      </c>
      <c r="P2" s="90">
        <f t="shared" ca="1" si="1"/>
        <v>2147733106323.5225</v>
      </c>
      <c r="Q2" s="90">
        <f t="shared" ca="1" si="1"/>
        <v>2060935556194.2393</v>
      </c>
      <c r="R2" s="90">
        <f t="shared" ca="1" si="1"/>
        <v>1974138006064.9561</v>
      </c>
      <c r="S2" s="90">
        <f t="shared" ca="1" si="1"/>
        <v>1887340455935.6729</v>
      </c>
      <c r="T2" s="90">
        <f t="shared" ca="1" si="1"/>
        <v>1800542905806.3894</v>
      </c>
      <c r="U2" s="90">
        <f t="shared" ca="1" si="1"/>
        <v>1713745355677.1062</v>
      </c>
      <c r="V2">
        <f ca="1">IF('Soil 2030'!$A10="CM",INDIRECT("'Soil 2030'!"&amp;'Country Selector'!$B$3&amp;ROW($A10))*10^12,0)*'Process Emissions Multipliers'!$D$57</f>
        <v>1626947805547.823</v>
      </c>
      <c r="W2" s="90">
        <f ca="1">$V2*($AP$1-W$1)/($AP$1-$V$1)+$AP2*(W$1-$V$1)/($AP$1-$V$1)</f>
        <v>1628703331804.8525</v>
      </c>
      <c r="X2" s="90">
        <f t="shared" ref="X2:AO16" ca="1" si="2">$V2*($AP$1-X$1)/($AP$1-$V$1)+$AP2*(X$1-$V$1)/($AP$1-$V$1)</f>
        <v>1630458858061.8816</v>
      </c>
      <c r="Y2" s="90">
        <f t="shared" ca="1" si="2"/>
        <v>1632214384318.9114</v>
      </c>
      <c r="Z2" s="90">
        <f t="shared" ca="1" si="2"/>
        <v>1633969910575.9404</v>
      </c>
      <c r="AA2" s="90">
        <f t="shared" ca="1" si="2"/>
        <v>1635725436832.97</v>
      </c>
      <c r="AB2" s="90">
        <f t="shared" ca="1" si="2"/>
        <v>1637480963089.9995</v>
      </c>
      <c r="AC2" s="90">
        <f t="shared" ca="1" si="2"/>
        <v>1639236489347.0288</v>
      </c>
      <c r="AD2" s="90">
        <f t="shared" ca="1" si="2"/>
        <v>1640992015604.0581</v>
      </c>
      <c r="AE2" s="90">
        <f t="shared" ca="1" si="2"/>
        <v>1642747541861.0879</v>
      </c>
      <c r="AF2" s="90">
        <f t="shared" ca="1" si="2"/>
        <v>1644503068118.1172</v>
      </c>
      <c r="AG2" s="90">
        <f t="shared" ca="1" si="2"/>
        <v>1646258594375.1465</v>
      </c>
      <c r="AH2" s="90">
        <f t="shared" ca="1" si="2"/>
        <v>1648014120632.176</v>
      </c>
      <c r="AI2" s="90">
        <f t="shared" ca="1" si="2"/>
        <v>1649769646889.2056</v>
      </c>
      <c r="AJ2" s="90">
        <f t="shared" ca="1" si="2"/>
        <v>1651525173146.2349</v>
      </c>
      <c r="AK2" s="90">
        <f t="shared" ca="1" si="2"/>
        <v>1653280699403.2644</v>
      </c>
      <c r="AL2" s="90">
        <f t="shared" ca="1" si="2"/>
        <v>1655036225660.2935</v>
      </c>
      <c r="AM2" s="90">
        <f t="shared" ca="1" si="2"/>
        <v>1656791751917.323</v>
      </c>
      <c r="AN2" s="90">
        <f t="shared" ca="1" si="2"/>
        <v>1658547278174.3525</v>
      </c>
      <c r="AO2" s="90">
        <f t="shared" ca="1" si="2"/>
        <v>1660302804431.3818</v>
      </c>
      <c r="AP2">
        <f ca="1">V2*'Process Emissions Multipliers'!$E$57</f>
        <v>1662058330688.4114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1">
        <f ca="1">IF('Soil 2020'!$A11="CM",INDIRECT("'Soil 2020'!"&amp;'Country Selector'!$B$3&amp;ROW($A11))*10^12,0)*'Process Emissions Multipliers'!$B$57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1">
        <f ca="1">IF('Soil 2030'!$A11="CM",INDIRECT("'Soil 2030'!"&amp;'Country Selector'!$B$3&amp;ROW($A11))*10^12,0)*'Process Emissions Multipliers'!$D$57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1">
        <f ca="1">V3*'Process Emissions Multipliers'!$E$57</f>
        <v>0</v>
      </c>
    </row>
    <row r="4" spans="1:42">
      <c r="A4" s="74">
        <v>-48</v>
      </c>
      <c r="B4">
        <f ca="1">IF('Soil 2010'!$A12="CM",INDIRECT("'Soil 2010'!"&amp;'Country Selector'!$B$3&amp;ROW($A12))*10^12,0)</f>
        <v>6065153107.7643433</v>
      </c>
      <c r="C4" s="90">
        <f t="shared" ca="1" si="3"/>
        <v>5458637796.9879093</v>
      </c>
      <c r="D4" s="90">
        <f t="shared" ca="1" si="0"/>
        <v>4852122486.2114744</v>
      </c>
      <c r="E4" s="90">
        <f t="shared" ca="1" si="0"/>
        <v>4245607175.4350405</v>
      </c>
      <c r="F4" s="90">
        <f t="shared" ca="1" si="0"/>
        <v>3639091864.6586061</v>
      </c>
      <c r="G4" s="90">
        <f t="shared" ca="1" si="0"/>
        <v>3032576553.8821716</v>
      </c>
      <c r="H4" s="90">
        <f t="shared" ca="1" si="0"/>
        <v>2426061243.1057372</v>
      </c>
      <c r="I4" s="90">
        <f t="shared" ca="1" si="0"/>
        <v>1819545932.329303</v>
      </c>
      <c r="J4" s="90">
        <f t="shared" ca="1" si="0"/>
        <v>1213030621.5528686</v>
      </c>
      <c r="K4" s="90">
        <f t="shared" ca="1" si="0"/>
        <v>606515310.7764343</v>
      </c>
      <c r="L4" s="211">
        <f ca="1">IF('Soil 2020'!$A12="CM",INDIRECT("'Soil 2020'!"&amp;'Country Selector'!$B$3&amp;ROW($A12))*10^12,0)*'Process Emissions Multipliers'!$B$57</f>
        <v>0</v>
      </c>
      <c r="M4" s="90">
        <f t="shared" ca="1" si="4"/>
        <v>1504352349.448323</v>
      </c>
      <c r="N4" s="90">
        <f t="shared" ca="1" si="1"/>
        <v>3008704698.896646</v>
      </c>
      <c r="O4" s="90">
        <f t="shared" ca="1" si="1"/>
        <v>4513057048.3449688</v>
      </c>
      <c r="P4" s="90">
        <f t="shared" ca="1" si="1"/>
        <v>6017409397.793292</v>
      </c>
      <c r="Q4" s="90">
        <f t="shared" ca="1" si="1"/>
        <v>7521761747.2416153</v>
      </c>
      <c r="R4" s="90">
        <f t="shared" ca="1" si="1"/>
        <v>9026114096.6899376</v>
      </c>
      <c r="S4" s="90">
        <f t="shared" ca="1" si="1"/>
        <v>10530466446.138262</v>
      </c>
      <c r="T4" s="90">
        <f t="shared" ca="1" si="1"/>
        <v>12034818795.586584</v>
      </c>
      <c r="U4" s="90">
        <f t="shared" ca="1" si="1"/>
        <v>13539171145.034908</v>
      </c>
      <c r="V4" s="211">
        <f ca="1">IF('Soil 2030'!$A12="CM",INDIRECT("'Soil 2030'!"&amp;'Country Selector'!$B$3&amp;ROW($A12))*10^12,0)*'Process Emissions Multipliers'!$D$57</f>
        <v>15043523494.483231</v>
      </c>
      <c r="W4" s="90">
        <f t="shared" ca="1" si="5"/>
        <v>15059755914.726063</v>
      </c>
      <c r="X4" s="90">
        <f t="shared" ca="1" si="2"/>
        <v>15075988334.968893</v>
      </c>
      <c r="Y4" s="90">
        <f t="shared" ca="1" si="2"/>
        <v>15092220755.211723</v>
      </c>
      <c r="Z4" s="90">
        <f t="shared" ca="1" si="2"/>
        <v>15108453175.454556</v>
      </c>
      <c r="AA4" s="90">
        <f t="shared" ca="1" si="2"/>
        <v>15124685595.697388</v>
      </c>
      <c r="AB4" s="90">
        <f t="shared" ca="1" si="2"/>
        <v>15140918015.940218</v>
      </c>
      <c r="AC4" s="90">
        <f t="shared" ca="1" si="2"/>
        <v>15157150436.183048</v>
      </c>
      <c r="AD4" s="90">
        <f t="shared" ca="1" si="2"/>
        <v>15173382856.42588</v>
      </c>
      <c r="AE4" s="90">
        <f t="shared" ca="1" si="2"/>
        <v>15189615276.668713</v>
      </c>
      <c r="AF4" s="90">
        <f t="shared" ca="1" si="2"/>
        <v>15205847696.911543</v>
      </c>
      <c r="AG4" s="90">
        <f t="shared" ca="1" si="2"/>
        <v>15222080117.154373</v>
      </c>
      <c r="AH4" s="90">
        <f t="shared" ca="1" si="2"/>
        <v>15238312537.397205</v>
      </c>
      <c r="AI4" s="90">
        <f t="shared" ca="1" si="2"/>
        <v>15254544957.640038</v>
      </c>
      <c r="AJ4" s="90">
        <f t="shared" ca="1" si="2"/>
        <v>15270777377.882868</v>
      </c>
      <c r="AK4" s="90">
        <f t="shared" ca="1" si="2"/>
        <v>15287009798.1257</v>
      </c>
      <c r="AL4" s="90">
        <f t="shared" ca="1" si="2"/>
        <v>15303242218.36853</v>
      </c>
      <c r="AM4" s="90">
        <f t="shared" ca="1" si="2"/>
        <v>15319474638.611362</v>
      </c>
      <c r="AN4" s="90">
        <f t="shared" ca="1" si="2"/>
        <v>15335707058.854191</v>
      </c>
      <c r="AO4" s="90">
        <f t="shared" ca="1" si="2"/>
        <v>15351939479.097025</v>
      </c>
      <c r="AP4" s="211">
        <f ca="1">V4*'Process Emissions Multipliers'!$E$57</f>
        <v>15368171899.339855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1">
        <f ca="1">IF('Soil 2020'!$A13="CM",INDIRECT("'Soil 2020'!"&amp;'Country Selector'!$B$3&amp;ROW($A13))*10^12,0)*'Process Emissions Multipliers'!$B$57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1">
        <f ca="1">IF('Soil 2030'!$A13="CM",INDIRECT("'Soil 2030'!"&amp;'Country Selector'!$B$3&amp;ROW($A13))*10^12,0)*'Process Emissions Multipliers'!$D$57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1">
        <f ca="1">V5*'Process Emissions Multipliers'!$E$57</f>
        <v>0</v>
      </c>
    </row>
    <row r="6" spans="1:42">
      <c r="A6" s="74">
        <v>-46</v>
      </c>
      <c r="B6">
        <f ca="1">IF('Soil 2010'!$A14="CM",INDIRECT("'Soil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11">
        <f ca="1">IF('Soil 2020'!$A14="CM",INDIRECT("'Soil 2020'!"&amp;'Country Selector'!$B$3&amp;ROW($A14))*10^12,0)*'Process Emissions Multipliers'!$B$57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1">
        <f ca="1">IF('Soil 2030'!$A14="CM",INDIRECT("'Soil 2030'!"&amp;'Country Selector'!$B$3&amp;ROW($A14))*10^12,0)*'Process Emissions Multipliers'!$D$57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1">
        <f ca="1">V6*'Process Emissions Multipliers'!$E$57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1">
        <f ca="1">IF('Soil 2020'!$A15="CM",INDIRECT("'Soil 2020'!"&amp;'Country Selector'!$B$3&amp;ROW($A15))*10^12,0)*'Process Emissions Multipliers'!$B$57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1">
        <f ca="1">IF('Soil 2030'!$A15="CM",INDIRECT("'Soil 2030'!"&amp;'Country Selector'!$B$3&amp;ROW($A15))*10^12,0)*'Process Emissions Multipliers'!$D$57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1">
        <f ca="1">V7*'Process Emissions Multipliers'!$E$57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1">
        <f ca="1">IF('Soil 2020'!$A16="CM",INDIRECT("'Soil 2020'!"&amp;'Country Selector'!$B$3&amp;ROW($A16))*10^12,0)*'Process Emissions Multipliers'!$B$57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11">
        <f ca="1">IF('Soil 2030'!$A16="CM",INDIRECT("'Soil 2030'!"&amp;'Country Selector'!$B$3&amp;ROW($A16))*10^12,0)*'Process Emissions Multipliers'!$D$57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1">
        <f ca="1">V8*'Process Emissions Multipliers'!$E$57</f>
        <v>0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1">
        <f ca="1">IF('Soil 2020'!$A17="CM",INDIRECT("'Soil 2020'!"&amp;'Country Selector'!$B$3&amp;ROW($A17))*10^12,0)*'Process Emissions Multipliers'!$B$57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1">
        <f ca="1">IF('Soil 2030'!$A17="CM",INDIRECT("'Soil 2030'!"&amp;'Country Selector'!$B$3&amp;ROW($A17))*10^12,0)*'Process Emissions Multipliers'!$D$57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1">
        <f ca="1">V9*'Process Emissions Multipliers'!$E$57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1">
        <f ca="1">IF('Soil 2020'!$A18="CM",INDIRECT("'Soil 2020'!"&amp;'Country Selector'!$B$3&amp;ROW($A18))*10^12,0)*'Process Emissions Multipliers'!$B$57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1">
        <f ca="1">IF('Soil 2030'!$A18="CM",INDIRECT("'Soil 2030'!"&amp;'Country Selector'!$B$3&amp;ROW($A18))*10^12,0)*'Process Emissions Multipliers'!$D$57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1">
        <f ca="1">V10*'Process Emissions Multipliers'!$E$57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1">
        <f ca="1">IF('Soil 2020'!$A19="CM",INDIRECT("'Soil 2020'!"&amp;'Country Selector'!$B$3&amp;ROW($A19))*10^12,0)*'Process Emissions Multipliers'!$B$57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1">
        <f ca="1">IF('Soil 2030'!$A19="CM",INDIRECT("'Soil 2030'!"&amp;'Country Selector'!$B$3&amp;ROW($A19))*10^12,0)*'Process Emissions Multipliers'!$D$57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1">
        <f ca="1">V11*'Process Emissions Multipliers'!$E$57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3"/>
        <v>2912841.0131858476</v>
      </c>
      <c r="D12" s="90">
        <f t="shared" ca="1" si="0"/>
        <v>5825682.0263716951</v>
      </c>
      <c r="E12" s="90">
        <f t="shared" ca="1" si="0"/>
        <v>8738523.0395575427</v>
      </c>
      <c r="F12" s="90">
        <f t="shared" ca="1" si="0"/>
        <v>11651364.05274339</v>
      </c>
      <c r="G12" s="90">
        <f t="shared" ca="1" si="0"/>
        <v>14564205.065929238</v>
      </c>
      <c r="H12" s="90">
        <f t="shared" ca="1" si="0"/>
        <v>17477046.079115085</v>
      </c>
      <c r="I12" s="90">
        <f t="shared" ca="1" si="0"/>
        <v>20389887.092300933</v>
      </c>
      <c r="J12" s="90">
        <f t="shared" ca="1" si="0"/>
        <v>23302728.10548678</v>
      </c>
      <c r="K12" s="90">
        <f t="shared" ca="1" si="0"/>
        <v>26215569.118672628</v>
      </c>
      <c r="L12" s="211">
        <f ca="1">IF('Soil 2020'!$A20="CM",INDIRECT("'Soil 2020'!"&amp;'Country Selector'!$B$3&amp;ROW($A20))*10^12,0)*'Process Emissions Multipliers'!$B$57</f>
        <v>29128410.131858476</v>
      </c>
      <c r="M12" s="90">
        <f t="shared" ca="1" si="4"/>
        <v>26215569.118672628</v>
      </c>
      <c r="N12" s="90">
        <f t="shared" ca="1" si="1"/>
        <v>23302728.10548678</v>
      </c>
      <c r="O12" s="90">
        <f t="shared" ca="1" si="1"/>
        <v>20389887.092300933</v>
      </c>
      <c r="P12" s="90">
        <f t="shared" ca="1" si="1"/>
        <v>17477046.079115085</v>
      </c>
      <c r="Q12" s="90">
        <f t="shared" ca="1" si="1"/>
        <v>14564205.065929238</v>
      </c>
      <c r="R12" s="90">
        <f t="shared" ca="1" si="1"/>
        <v>11651364.05274339</v>
      </c>
      <c r="S12" s="90">
        <f t="shared" ca="1" si="1"/>
        <v>8738523.0395575427</v>
      </c>
      <c r="T12" s="90">
        <f t="shared" ca="1" si="1"/>
        <v>5825682.0263716951</v>
      </c>
      <c r="U12" s="90">
        <f t="shared" ca="1" si="1"/>
        <v>2912841.0131858476</v>
      </c>
      <c r="V12" s="211">
        <f ca="1">IF('Soil 2030'!$A20="CM",INDIRECT("'Soil 2030'!"&amp;'Country Selector'!$B$3&amp;ROW($A20))*10^12,0)*'Process Emissions Multipliers'!$D$57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1">
        <f ca="1">V12*'Process Emissions Multipliers'!$E$57</f>
        <v>0</v>
      </c>
    </row>
    <row r="13" spans="1:4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3"/>
        <v>25380971449.949654</v>
      </c>
      <c r="D13" s="90">
        <f t="shared" ca="1" si="0"/>
        <v>50761942899.899307</v>
      </c>
      <c r="E13" s="90">
        <f t="shared" ca="1" si="0"/>
        <v>76142914349.848969</v>
      </c>
      <c r="F13" s="90">
        <f t="shared" ca="1" si="0"/>
        <v>101523885799.79861</v>
      </c>
      <c r="G13" s="90">
        <f t="shared" ca="1" si="0"/>
        <v>126904857249.74826</v>
      </c>
      <c r="H13" s="90">
        <f t="shared" ca="1" si="0"/>
        <v>152285828699.69794</v>
      </c>
      <c r="I13" s="90">
        <f t="shared" ca="1" si="0"/>
        <v>177666800149.64758</v>
      </c>
      <c r="J13" s="90">
        <f t="shared" ca="1" si="0"/>
        <v>203047771599.59723</v>
      </c>
      <c r="K13" s="90">
        <f t="shared" ca="1" si="0"/>
        <v>228428743049.54688</v>
      </c>
      <c r="L13" s="211">
        <f ca="1">IF('Soil 2020'!$A21="CM",INDIRECT("'Soil 2020'!"&amp;'Country Selector'!$B$3&amp;ROW($A21))*10^12,0)*'Process Emissions Multipliers'!$B$57</f>
        <v>253809714499.49655</v>
      </c>
      <c r="M13" s="90">
        <f t="shared" ca="1" si="4"/>
        <v>228428743049.54688</v>
      </c>
      <c r="N13" s="90">
        <f t="shared" ca="1" si="1"/>
        <v>203047771599.59723</v>
      </c>
      <c r="O13" s="90">
        <f t="shared" ca="1" si="1"/>
        <v>177666800149.64758</v>
      </c>
      <c r="P13" s="90">
        <f t="shared" ca="1" si="1"/>
        <v>152285828699.69794</v>
      </c>
      <c r="Q13" s="90">
        <f t="shared" ca="1" si="1"/>
        <v>126904857249.74826</v>
      </c>
      <c r="R13" s="90">
        <f t="shared" ca="1" si="1"/>
        <v>101523885799.79861</v>
      </c>
      <c r="S13" s="90">
        <f t="shared" ca="1" si="1"/>
        <v>76142914349.848969</v>
      </c>
      <c r="T13" s="90">
        <f t="shared" ca="1" si="1"/>
        <v>50761942899.899307</v>
      </c>
      <c r="U13" s="90">
        <f t="shared" ca="1" si="1"/>
        <v>25380971449.949654</v>
      </c>
      <c r="V13" s="211">
        <f ca="1">IF('Soil 2030'!$A21="CM",INDIRECT("'Soil 2030'!"&amp;'Country Selector'!$B$3&amp;ROW($A21))*10^12,0)*'Process Emissions Multipliers'!$D$57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1">
        <f ca="1">V13*'Process Emissions Multipliers'!$E$57</f>
        <v>0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1">
        <f ca="1">IF('Soil 2020'!$A22="CM",INDIRECT("'Soil 2020'!"&amp;'Country Selector'!$B$3&amp;ROW($A22))*10^12,0)*'Process Emissions Multipliers'!$B$57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1">
        <f ca="1">IF('Soil 2030'!$A22="CM",INDIRECT("'Soil 2030'!"&amp;'Country Selector'!$B$3&amp;ROW($A22))*10^12,0)*'Process Emissions Multipliers'!$D$57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1">
        <f ca="1">V14*'Process Emissions Multipliers'!$E$57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11">
        <f ca="1">IF('Soil 2020'!$A23="CM",INDIRECT("'Soil 2020'!"&amp;'Country Selector'!$B$3&amp;ROW($A23))*10^12,0)*'Process Emissions Multipliers'!$B$57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1">
        <f ca="1">IF('Soil 2030'!$A23="CM",INDIRECT("'Soil 2030'!"&amp;'Country Selector'!$B$3&amp;ROW($A23))*10^12,0)*'Process Emissions Multipliers'!$D$57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1">
        <f ca="1">V15*'Process Emissions Multipliers'!$E$57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1">
        <f ca="1">IF('Soil 2020'!$A24="CM",INDIRECT("'Soil 2020'!"&amp;'Country Selector'!$B$3&amp;ROW($A24))*10^12,0)*'Process Emissions Multipliers'!$B$57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1">
        <f ca="1">IF('Soil 2030'!$A24="CM",INDIRECT("'Soil 2030'!"&amp;'Country Selector'!$B$3&amp;ROW($A24))*10^12,0)*'Process Emissions Multipliers'!$D$57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1">
        <f ca="1">V16*'Process Emissions Multipliers'!$E$57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94163361326.132782</v>
      </c>
      <c r="C17" s="90">
        <f t="shared" ca="1" si="3"/>
        <v>84747025193.519501</v>
      </c>
      <c r="D17" s="90">
        <f t="shared" ca="1" si="0"/>
        <v>75330689060.906219</v>
      </c>
      <c r="E17" s="90">
        <f t="shared" ca="1" si="0"/>
        <v>65914352928.292946</v>
      </c>
      <c r="F17" s="90">
        <f t="shared" ca="1" si="0"/>
        <v>56498016795.679665</v>
      </c>
      <c r="G17" s="90">
        <f t="shared" ca="1" si="0"/>
        <v>47081680663.066391</v>
      </c>
      <c r="H17" s="90">
        <f t="shared" ca="1" si="0"/>
        <v>37665344530.45311</v>
      </c>
      <c r="I17" s="90">
        <f t="shared" ca="1" si="0"/>
        <v>28249008397.839832</v>
      </c>
      <c r="J17" s="90">
        <f t="shared" ca="1" si="0"/>
        <v>18832672265.226555</v>
      </c>
      <c r="K17" s="90">
        <f t="shared" ca="1" si="0"/>
        <v>9416336132.6132774</v>
      </c>
      <c r="L17" s="211">
        <f ca="1">IF('Soil 2020'!$A25="CM",INDIRECT("'Soil 2020'!"&amp;'Country Selector'!$B$3&amp;ROW($A25))*10^12,0)*'Process Emissions Multipliers'!$B$57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1">
        <f ca="1">IF('Soil 2030'!$A25="CM",INDIRECT("'Soil 2030'!"&amp;'Country Selector'!$B$3&amp;ROW($A25))*10^12,0)*'Process Emissions Multipliers'!$D$57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1">
        <f ca="1">V17*'Process Emissions Multipliers'!$E$57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1">
        <f ca="1">IF('Soil 2020'!$A26="CM",INDIRECT("'Soil 2020'!"&amp;'Country Selector'!$B$3&amp;ROW($A26))*10^12,0)*'Process Emissions Multipliers'!$B$57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1">
        <f ca="1">IF('Soil 2030'!$A26="CM",INDIRECT("'Soil 2030'!"&amp;'Country Selector'!$B$3&amp;ROW($A26))*10^12,0)*'Process Emissions Multipliers'!$D$57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1">
        <f ca="1">V18*'Process Emissions Multipliers'!$E$57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1">
        <f ca="1">IF('Soil 2020'!$A27="CM",INDIRECT("'Soil 2020'!"&amp;'Country Selector'!$B$3&amp;ROW($A27))*10^12,0)*'Process Emissions Multipliers'!$B$57</f>
        <v>0</v>
      </c>
      <c r="M19" s="90">
        <f t="shared" ca="1" si="4"/>
        <v>153183204.28652018</v>
      </c>
      <c r="N19" s="90">
        <f t="shared" ca="1" si="4"/>
        <v>306366408.57304037</v>
      </c>
      <c r="O19" s="90">
        <f t="shared" ca="1" si="4"/>
        <v>459549612.85956049</v>
      </c>
      <c r="P19" s="90">
        <f t="shared" ca="1" si="4"/>
        <v>612732817.14608073</v>
      </c>
      <c r="Q19" s="90">
        <f t="shared" ca="1" si="4"/>
        <v>765916021.43260086</v>
      </c>
      <c r="R19" s="90">
        <f t="shared" ca="1" si="4"/>
        <v>919099225.71912098</v>
      </c>
      <c r="S19" s="90">
        <f t="shared" ca="1" si="4"/>
        <v>1072282430.0056412</v>
      </c>
      <c r="T19" s="90">
        <f t="shared" ca="1" si="4"/>
        <v>1225465634.2921615</v>
      </c>
      <c r="U19" s="90">
        <f t="shared" ca="1" si="4"/>
        <v>1378648838.5786815</v>
      </c>
      <c r="V19" s="211">
        <f ca="1">IF('Soil 2030'!$A27="CM",INDIRECT("'Soil 2030'!"&amp;'Country Selector'!$B$3&amp;ROW($A27))*10^12,0)*'Process Emissions Multipliers'!$D$57</f>
        <v>1531832042.8652017</v>
      </c>
      <c r="W19" s="90">
        <f t="shared" ca="1" si="5"/>
        <v>1533484936.3160172</v>
      </c>
      <c r="X19" s="90">
        <f t="shared" ca="1" si="5"/>
        <v>1535137829.7668328</v>
      </c>
      <c r="Y19" s="90">
        <f t="shared" ca="1" si="5"/>
        <v>1536790723.2176487</v>
      </c>
      <c r="Z19" s="90">
        <f t="shared" ca="1" si="5"/>
        <v>1538443616.6684644</v>
      </c>
      <c r="AA19" s="90">
        <f t="shared" ca="1" si="5"/>
        <v>1540096510.1192801</v>
      </c>
      <c r="AB19" s="90">
        <f t="shared" ca="1" si="5"/>
        <v>1541749403.5700955</v>
      </c>
      <c r="AC19" s="90">
        <f t="shared" ca="1" si="5"/>
        <v>1543402297.0209112</v>
      </c>
      <c r="AD19" s="90">
        <f t="shared" ca="1" si="5"/>
        <v>1545055190.4717269</v>
      </c>
      <c r="AE19" s="90">
        <f t="shared" ca="1" si="5"/>
        <v>1546708083.9225426</v>
      </c>
      <c r="AF19" s="90">
        <f t="shared" ca="1" si="5"/>
        <v>1548360977.3733582</v>
      </c>
      <c r="AG19" s="90">
        <f t="shared" ca="1" si="5"/>
        <v>1550013870.8241737</v>
      </c>
      <c r="AH19" s="90">
        <f t="shared" ca="1" si="5"/>
        <v>1551666764.2749896</v>
      </c>
      <c r="AI19" s="90">
        <f t="shared" ca="1" si="5"/>
        <v>1553319657.7258053</v>
      </c>
      <c r="AJ19" s="90">
        <f t="shared" ca="1" si="5"/>
        <v>1554972551.1766205</v>
      </c>
      <c r="AK19" s="90">
        <f t="shared" ca="1" si="5"/>
        <v>1556625444.6274364</v>
      </c>
      <c r="AL19" s="90">
        <f t="shared" ca="1" si="5"/>
        <v>1558278338.0782518</v>
      </c>
      <c r="AM19" s="90">
        <f t="shared" ca="1" si="6"/>
        <v>1559931231.5290678</v>
      </c>
      <c r="AN19" s="90">
        <f t="shared" ca="1" si="6"/>
        <v>1561584124.9798834</v>
      </c>
      <c r="AO19" s="90">
        <f t="shared" ca="1" si="6"/>
        <v>1563237018.4306989</v>
      </c>
      <c r="AP19" s="211">
        <f ca="1">V19*'Process Emissions Multipliers'!$E$57</f>
        <v>1564889911.8815145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1">
        <f ca="1">IF('Soil 2020'!$A28="CM",INDIRECT("'Soil 2020'!"&amp;'Country Selector'!$B$3&amp;ROW($A28))*10^12,0)*'Process Emissions Multipliers'!$B$57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1">
        <f ca="1">IF('Soil 2030'!$A28="CM",INDIRECT("'Soil 2030'!"&amp;'Country Selector'!$B$3&amp;ROW($A28))*10^12,0)*'Process Emissions Multipliers'!$D$57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1">
        <f ca="1">V20*'Process Emissions Multipliers'!$E$57</f>
        <v>0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1">
        <f ca="1">IF('Soil 2020'!$A29="CM",INDIRECT("'Soil 2020'!"&amp;'Country Selector'!$B$3&amp;ROW($A29))*10^12,0)*'Process Emissions Multipliers'!$B$57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1">
        <f ca="1">IF('Soil 2030'!$A29="CM",INDIRECT("'Soil 2030'!"&amp;'Country Selector'!$B$3&amp;ROW($A29))*10^12,0)*'Process Emissions Multipliers'!$D$57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1">
        <f ca="1">V21*'Process Emissions Multipliers'!$E$57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1">
        <f ca="1">IF('Soil 2020'!$A30="CM",INDIRECT("'Soil 2020'!"&amp;'Country Selector'!$B$3&amp;ROW($A30))*10^12,0)*'Process Emissions Multipliers'!$B$57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1">
        <f ca="1">IF('Soil 2030'!$A30="CM",INDIRECT("'Soil 2030'!"&amp;'Country Selector'!$B$3&amp;ROW($A30))*10^12,0)*'Process Emissions Multipliers'!$D$57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1">
        <f ca="1">V22*'Process Emissions Multipliers'!$E$57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1">
        <f ca="1">IF('Soil 2020'!$A31="CM",INDIRECT("'Soil 2020'!"&amp;'Country Selector'!$B$3&amp;ROW($A31))*10^12,0)*'Process Emissions Multipliers'!$B$57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1">
        <f ca="1">IF('Soil 2030'!$A31="CM",INDIRECT("'Soil 2030'!"&amp;'Country Selector'!$B$3&amp;ROW($A31))*10^12,0)*'Process Emissions Multipliers'!$D$57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1">
        <f ca="1">V23*'Process Emissions Multipliers'!$E$57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1">
        <f ca="1">IF('Soil 2020'!$A32="CM",INDIRECT("'Soil 2020'!"&amp;'Country Selector'!$B$3&amp;ROW($A32))*10^12,0)*'Process Emissions Multipliers'!$B$57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1">
        <f ca="1">IF('Soil 2030'!$A32="CM",INDIRECT("'Soil 2030'!"&amp;'Country Selector'!$B$3&amp;ROW($A32))*10^12,0)*'Process Emissions Multipliers'!$D$57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1">
        <f ca="1">V24*'Process Emissions Multipliers'!$E$57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1">
        <f ca="1">IF('Soil 2020'!$A33="CM",INDIRECT("'Soil 2020'!"&amp;'Country Selector'!$B$3&amp;ROW($A33))*10^12,0)*'Process Emissions Multipliers'!$B$57</f>
        <v>0</v>
      </c>
      <c r="M25" s="90">
        <f t="shared" ca="1" si="4"/>
        <v>2483030187.7482414</v>
      </c>
      <c r="N25" s="90">
        <f t="shared" ca="1" si="4"/>
        <v>4966060375.4964828</v>
      </c>
      <c r="O25" s="90">
        <f t="shared" ca="1" si="4"/>
        <v>7449090563.2447233</v>
      </c>
      <c r="P25" s="90">
        <f t="shared" ca="1" si="4"/>
        <v>9932120750.9929657</v>
      </c>
      <c r="Q25" s="90">
        <f t="shared" ca="1" si="4"/>
        <v>12415150938.741207</v>
      </c>
      <c r="R25" s="90">
        <f t="shared" ca="1" si="4"/>
        <v>14898181126.489447</v>
      </c>
      <c r="S25" s="90">
        <f t="shared" ca="1" si="4"/>
        <v>17381211314.23769</v>
      </c>
      <c r="T25" s="90">
        <f t="shared" ca="1" si="4"/>
        <v>19864241501.985931</v>
      </c>
      <c r="U25" s="90">
        <f t="shared" ca="1" si="4"/>
        <v>22347271689.734173</v>
      </c>
      <c r="V25" s="211">
        <f ca="1">IF('Soil 2030'!$A33="CM",INDIRECT("'Soil 2030'!"&amp;'Country Selector'!$B$3&amp;ROW($A33))*10^12,0)*'Process Emissions Multipliers'!$D$57</f>
        <v>24830301877.482414</v>
      </c>
      <c r="W25" s="90">
        <f t="shared" ca="1" si="5"/>
        <v>24857094529.814129</v>
      </c>
      <c r="X25" s="90">
        <f t="shared" ca="1" si="5"/>
        <v>24883887182.145844</v>
      </c>
      <c r="Y25" s="90">
        <f t="shared" ca="1" si="5"/>
        <v>24910679834.477558</v>
      </c>
      <c r="Z25" s="90">
        <f t="shared" ca="1" si="5"/>
        <v>24937472486.809269</v>
      </c>
      <c r="AA25" s="90">
        <f t="shared" ca="1" si="5"/>
        <v>24964265139.14098</v>
      </c>
      <c r="AB25" s="90">
        <f t="shared" ca="1" si="5"/>
        <v>24991057791.472694</v>
      </c>
      <c r="AC25" s="90">
        <f t="shared" ca="1" si="5"/>
        <v>25017850443.804405</v>
      </c>
      <c r="AD25" s="90">
        <f t="shared" ca="1" si="5"/>
        <v>25044643096.136124</v>
      </c>
      <c r="AE25" s="90">
        <f t="shared" ca="1" si="5"/>
        <v>25071435748.467838</v>
      </c>
      <c r="AF25" s="90">
        <f t="shared" ca="1" si="5"/>
        <v>25098228400.799553</v>
      </c>
      <c r="AG25" s="90">
        <f t="shared" ca="1" si="5"/>
        <v>25125021053.131264</v>
      </c>
      <c r="AH25" s="90">
        <f t="shared" ca="1" si="5"/>
        <v>25151813705.462978</v>
      </c>
      <c r="AI25" s="90">
        <f t="shared" ca="1" si="5"/>
        <v>25178606357.794693</v>
      </c>
      <c r="AJ25" s="90">
        <f t="shared" ca="1" si="5"/>
        <v>25205399010.126404</v>
      </c>
      <c r="AK25" s="90">
        <f t="shared" ca="1" si="5"/>
        <v>25232191662.458122</v>
      </c>
      <c r="AL25" s="90">
        <f t="shared" ca="1" si="5"/>
        <v>25258984314.789833</v>
      </c>
      <c r="AM25" s="90">
        <f t="shared" ca="1" si="6"/>
        <v>25285776967.121544</v>
      </c>
      <c r="AN25" s="90">
        <f t="shared" ca="1" si="6"/>
        <v>25312569619.453262</v>
      </c>
      <c r="AO25" s="90">
        <f t="shared" ca="1" si="6"/>
        <v>25339362271.784973</v>
      </c>
      <c r="AP25" s="211">
        <f ca="1">V25*'Process Emissions Multipliers'!$E$57</f>
        <v>25366154924.116688</v>
      </c>
    </row>
    <row r="26" spans="1:42">
      <c r="A26" s="74">
        <v>-26</v>
      </c>
      <c r="B26">
        <f ca="1">IF('Soil 2010'!$A34="CM",INDIRECT("'Soil 2010'!"&amp;'Country Selector'!$B$3&amp;ROW($A34))*10^12,0)</f>
        <v>3894697930.494462</v>
      </c>
      <c r="C26" s="90">
        <f t="shared" ca="1" si="3"/>
        <v>3505228137.4450159</v>
      </c>
      <c r="D26" s="90">
        <f t="shared" ca="1" si="3"/>
        <v>3115758344.3955698</v>
      </c>
      <c r="E26" s="90">
        <f t="shared" ca="1" si="3"/>
        <v>2726288551.3461237</v>
      </c>
      <c r="F26" s="90">
        <f t="shared" ca="1" si="3"/>
        <v>2336818758.2966776</v>
      </c>
      <c r="G26" s="90">
        <f t="shared" ca="1" si="3"/>
        <v>1947348965.247231</v>
      </c>
      <c r="H26" s="90">
        <f t="shared" ca="1" si="3"/>
        <v>1557879172.1977849</v>
      </c>
      <c r="I26" s="90">
        <f t="shared" ca="1" si="3"/>
        <v>1168409379.1483388</v>
      </c>
      <c r="J26" s="90">
        <f t="shared" ca="1" si="3"/>
        <v>778939586.09889245</v>
      </c>
      <c r="K26" s="90">
        <f t="shared" ca="1" si="3"/>
        <v>389469793.04944623</v>
      </c>
      <c r="L26" s="211">
        <f ca="1">IF('Soil 2020'!$A34="CM",INDIRECT("'Soil 2020'!"&amp;'Country Selector'!$B$3&amp;ROW($A34))*10^12,0)*'Process Emissions Multipliers'!$B$57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1">
        <f ca="1">IF('Soil 2030'!$A34="CM",INDIRECT("'Soil 2030'!"&amp;'Country Selector'!$B$3&amp;ROW($A34))*10^12,0)*'Process Emissions Multipliers'!$D$57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1">
        <f ca="1">V26*'Process Emissions Multipliers'!$E$57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1">
        <f ca="1">IF('Soil 2020'!$A35="CM",INDIRECT("'Soil 2020'!"&amp;'Country Selector'!$B$3&amp;ROW($A35))*10^12,0)*'Process Emissions Multipliers'!$B$57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1">
        <f ca="1">IF('Soil 2030'!$A35="CM",INDIRECT("'Soil 2030'!"&amp;'Country Selector'!$B$3&amp;ROW($A35))*10^12,0)*'Process Emissions Multipliers'!$D$57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1">
        <f ca="1">V27*'Process Emissions Multipliers'!$E$57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1">
        <f ca="1">IF('Soil 2020'!$A36="CM",INDIRECT("'Soil 2020'!"&amp;'Country Selector'!$B$3&amp;ROW($A36))*10^12,0)*'Process Emissions Multipliers'!$B$57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11">
        <f ca="1">IF('Soil 2030'!$A36="CM",INDIRECT("'Soil 2030'!"&amp;'Country Selector'!$B$3&amp;ROW($A36))*10^12,0)*'Process Emissions Multipliers'!$D$57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1">
        <f ca="1">V28*'Process Emissions Multipliers'!$E$57</f>
        <v>0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1">
        <f ca="1">IF('Soil 2020'!$A37="CM",INDIRECT("'Soil 2020'!"&amp;'Country Selector'!$B$3&amp;ROW($A37))*10^12,0)*'Process Emissions Multipliers'!$B$57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11">
        <f ca="1">IF('Soil 2030'!$A37="CM",INDIRECT("'Soil 2030'!"&amp;'Country Selector'!$B$3&amp;ROW($A37))*10^12,0)*'Process Emissions Multipliers'!$D$57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1">
        <f ca="1">V29*'Process Emissions Multipliers'!$E$57</f>
        <v>0</v>
      </c>
    </row>
    <row r="30" spans="1:42">
      <c r="A30" s="74">
        <v>-22</v>
      </c>
      <c r="B30">
        <f ca="1">IF('Soil 2010'!$A38="CM",INDIRECT("'Soil 2010'!"&amp;'Country Selector'!$B$3&amp;ROW($A38))*10^12,0)</f>
        <v>2912629866.9526205</v>
      </c>
      <c r="C30" s="90">
        <f t="shared" ca="1" si="3"/>
        <v>2621366880.2573586</v>
      </c>
      <c r="D30" s="90">
        <f t="shared" ca="1" si="3"/>
        <v>2330103893.5620966</v>
      </c>
      <c r="E30" s="90">
        <f t="shared" ca="1" si="3"/>
        <v>2038840906.8668342</v>
      </c>
      <c r="F30" s="90">
        <f t="shared" ca="1" si="3"/>
        <v>1747577920.1715722</v>
      </c>
      <c r="G30" s="90">
        <f t="shared" ca="1" si="3"/>
        <v>1456314933.4763103</v>
      </c>
      <c r="H30" s="90">
        <f t="shared" ca="1" si="3"/>
        <v>1165051946.7810483</v>
      </c>
      <c r="I30" s="90">
        <f t="shared" ca="1" si="3"/>
        <v>873788960.0857861</v>
      </c>
      <c r="J30" s="90">
        <f t="shared" ca="1" si="3"/>
        <v>582525973.39052415</v>
      </c>
      <c r="K30" s="90">
        <f t="shared" ca="1" si="3"/>
        <v>291262986.69526207</v>
      </c>
      <c r="L30" s="211">
        <f ca="1">IF('Soil 2020'!$A38="CM",INDIRECT("'Soil 2020'!"&amp;'Country Selector'!$B$3&amp;ROW($A38))*10^12,0)*'Process Emissions Multipliers'!$B$57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211">
        <f ca="1">IF('Soil 2030'!$A38="CM",INDIRECT("'Soil 2030'!"&amp;'Country Selector'!$B$3&amp;ROW($A38))*10^12,0)*'Process Emissions Multipliers'!$D$57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1">
        <f ca="1">V30*'Process Emissions Multipliers'!$E$57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11">
        <f ca="1">IF('Soil 2020'!$A39="CM",INDIRECT("'Soil 2020'!"&amp;'Country Selector'!$B$3&amp;ROW($A39))*10^12,0)*'Process Emissions Multipliers'!$B$57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11">
        <f ca="1">IF('Soil 2030'!$A39="CM",INDIRECT("'Soil 2030'!"&amp;'Country Selector'!$B$3&amp;ROW($A39))*10^12,0)*'Process Emissions Multipliers'!$D$57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1">
        <f ca="1">V31*'Process Emissions Multipliers'!$E$57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1">
        <f ca="1">IF('Soil 2020'!$A40="CM",INDIRECT("'Soil 2020'!"&amp;'Country Selector'!$B$3&amp;ROW($A40))*10^12,0)*'Process Emissions Multipliers'!$B$57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1">
        <f ca="1">IF('Soil 2030'!$A40="CM",INDIRECT("'Soil 2030'!"&amp;'Country Selector'!$B$3&amp;ROW($A40))*10^12,0)*'Process Emissions Multipliers'!$D$57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1">
        <f ca="1">V32*'Process Emissions Multipliers'!$E$57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51924267905.9263</v>
      </c>
      <c r="C33" s="90">
        <f t="shared" ca="1" si="3"/>
        <v>46731841115.333664</v>
      </c>
      <c r="D33" s="90">
        <f t="shared" ca="1" si="3"/>
        <v>41539414324.741043</v>
      </c>
      <c r="E33" s="90">
        <f t="shared" ca="1" si="3"/>
        <v>36346987534.148415</v>
      </c>
      <c r="F33" s="90">
        <f t="shared" ca="1" si="3"/>
        <v>31154560743.555779</v>
      </c>
      <c r="G33" s="90">
        <f t="shared" ca="1" si="3"/>
        <v>25962133952.96315</v>
      </c>
      <c r="H33" s="90">
        <f t="shared" ca="1" si="3"/>
        <v>20769707162.370522</v>
      </c>
      <c r="I33" s="90">
        <f t="shared" ca="1" si="3"/>
        <v>15577280371.777889</v>
      </c>
      <c r="J33" s="90">
        <f t="shared" ca="1" si="3"/>
        <v>10384853581.185261</v>
      </c>
      <c r="K33" s="90">
        <f t="shared" ca="1" si="3"/>
        <v>5192426790.5926304</v>
      </c>
      <c r="L33" s="211">
        <f ca="1">IF('Soil 2020'!$A41="CM",INDIRECT("'Soil 2020'!"&amp;'Country Selector'!$B$3&amp;ROW($A41))*10^12,0)*'Process Emissions Multipliers'!$B$57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1">
        <f ca="1">IF('Soil 2030'!$A41="CM",INDIRECT("'Soil 2030'!"&amp;'Country Selector'!$B$3&amp;ROW($A41))*10^12,0)*'Process Emissions Multipliers'!$D$57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1">
        <f ca="1">V33*'Process Emissions Multipliers'!$E$57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1">
        <f ca="1">IF('Soil 2020'!$A42="CM",INDIRECT("'Soil 2020'!"&amp;'Country Selector'!$B$3&amp;ROW($A42))*10^12,0)*'Process Emissions Multipliers'!$B$57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1">
        <f ca="1">IF('Soil 2030'!$A42="CM",INDIRECT("'Soil 2030'!"&amp;'Country Selector'!$B$3&amp;ROW($A42))*10^12,0)*'Process Emissions Multipliers'!$D$57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1">
        <f ca="1">V34*'Process Emissions Multipliers'!$E$57</f>
        <v>0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211">
        <f ca="1">IF('Soil 2020'!$A43="CM",INDIRECT("'Soil 2020'!"&amp;'Country Selector'!$B$3&amp;ROW($A43))*10^12,0)*'Process Emissions Multipliers'!$B$57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211">
        <f ca="1">IF('Soil 2030'!$A43="CM",INDIRECT("'Soil 2030'!"&amp;'Country Selector'!$B$3&amp;ROW($A43))*10^12,0)*'Process Emissions Multipliers'!$D$57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1">
        <f ca="1">V35*'Process Emissions Multipliers'!$E$57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1">
        <f ca="1">IF('Soil 2020'!$A44="CM",INDIRECT("'Soil 2020'!"&amp;'Country Selector'!$B$3&amp;ROW($A44))*10^12,0)*'Process Emissions Multipliers'!$B$57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1">
        <f ca="1">IF('Soil 2030'!$A44="CM",INDIRECT("'Soil 2030'!"&amp;'Country Selector'!$B$3&amp;ROW($A44))*10^12,0)*'Process Emissions Multipliers'!$D$57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1">
        <f ca="1">V36*'Process Emissions Multipliers'!$E$57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17283402798.961567</v>
      </c>
      <c r="C37" s="90">
        <f t="shared" ca="1" si="9"/>
        <v>15555062519.065411</v>
      </c>
      <c r="D37" s="90">
        <f t="shared" ca="1" si="9"/>
        <v>13826722239.169254</v>
      </c>
      <c r="E37" s="90">
        <f t="shared" ca="1" si="9"/>
        <v>12098381959.273098</v>
      </c>
      <c r="F37" s="90">
        <f t="shared" ca="1" si="9"/>
        <v>10370041679.376942</v>
      </c>
      <c r="G37" s="90">
        <f t="shared" ca="1" si="9"/>
        <v>8641701399.4807835</v>
      </c>
      <c r="H37" s="90">
        <f t="shared" ca="1" si="9"/>
        <v>6913361119.5846272</v>
      </c>
      <c r="I37" s="90">
        <f t="shared" ca="1" si="9"/>
        <v>5185020839.6884708</v>
      </c>
      <c r="J37" s="90">
        <f t="shared" ca="1" si="9"/>
        <v>3456680559.7923136</v>
      </c>
      <c r="K37" s="90">
        <f t="shared" ca="1" si="9"/>
        <v>1728340279.8961568</v>
      </c>
      <c r="L37" s="211">
        <f ca="1">IF('Soil 2020'!$A45="CM",INDIRECT("'Soil 2020'!"&amp;'Country Selector'!$B$3&amp;ROW($A45))*10^12,0)*'Process Emissions Multipliers'!$B$57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1">
        <f ca="1">IF('Soil 2030'!$A45="CM",INDIRECT("'Soil 2030'!"&amp;'Country Selector'!$B$3&amp;ROW($A45))*10^12,0)*'Process Emissions Multipliers'!$D$57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1">
        <f ca="1">V37*'Process Emissions Multipliers'!$E$57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11">
        <f ca="1">IF('Soil 2020'!$A46="CM",INDIRECT("'Soil 2020'!"&amp;'Country Selector'!$B$3&amp;ROW($A46))*10^12,0)*'Process Emissions Multipliers'!$B$57</f>
        <v>0</v>
      </c>
      <c r="M38" s="90">
        <f t="shared" ca="1" si="10"/>
        <v>2429002.9636114715</v>
      </c>
      <c r="N38" s="90">
        <f t="shared" ca="1" si="10"/>
        <v>4858005.9272229429</v>
      </c>
      <c r="O38" s="90">
        <f t="shared" ca="1" si="10"/>
        <v>7287008.8908344153</v>
      </c>
      <c r="P38" s="90">
        <f t="shared" ca="1" si="10"/>
        <v>9716011.8544458859</v>
      </c>
      <c r="Q38" s="90">
        <f t="shared" ca="1" si="10"/>
        <v>12145014.818057358</v>
      </c>
      <c r="R38" s="90">
        <f t="shared" ca="1" si="10"/>
        <v>14574017.781668831</v>
      </c>
      <c r="S38" s="90">
        <f t="shared" ca="1" si="10"/>
        <v>17003020.745280303</v>
      </c>
      <c r="T38" s="90">
        <f t="shared" ca="1" si="10"/>
        <v>19432023.708891772</v>
      </c>
      <c r="U38" s="90">
        <f t="shared" ca="1" si="10"/>
        <v>21861026.672503244</v>
      </c>
      <c r="V38" s="211">
        <f ca="1">IF('Soil 2030'!$A46="CM",INDIRECT("'Soil 2030'!"&amp;'Country Selector'!$B$3&amp;ROW($A46))*10^12,0)*'Process Emissions Multipliers'!$D$57</f>
        <v>24290029.636114717</v>
      </c>
      <c r="W38" s="90">
        <f t="shared" ca="1" si="8"/>
        <v>24316239.318235323</v>
      </c>
      <c r="X38" s="90">
        <f t="shared" ca="1" si="7"/>
        <v>24342449.000355922</v>
      </c>
      <c r="Y38" s="90">
        <f t="shared" ca="1" si="7"/>
        <v>24368658.682476528</v>
      </c>
      <c r="Z38" s="90">
        <f t="shared" ca="1" si="7"/>
        <v>24394868.364597131</v>
      </c>
      <c r="AA38" s="90">
        <f t="shared" ca="1" si="7"/>
        <v>24421078.046717733</v>
      </c>
      <c r="AB38" s="90">
        <f t="shared" ca="1" si="7"/>
        <v>24447287.728838339</v>
      </c>
      <c r="AC38" s="90">
        <f t="shared" ca="1" si="7"/>
        <v>24473497.410958942</v>
      </c>
      <c r="AD38" s="90">
        <f t="shared" ca="1" si="7"/>
        <v>24499707.093079545</v>
      </c>
      <c r="AE38" s="90">
        <f t="shared" ca="1" si="7"/>
        <v>24525916.775200151</v>
      </c>
      <c r="AF38" s="90">
        <f t="shared" ca="1" si="7"/>
        <v>24552126.457320753</v>
      </c>
      <c r="AG38" s="90">
        <f t="shared" ca="1" si="7"/>
        <v>24578336.139441356</v>
      </c>
      <c r="AH38" s="90">
        <f t="shared" ca="1" si="7"/>
        <v>24604545.821561962</v>
      </c>
      <c r="AI38" s="90">
        <f t="shared" ca="1" si="7"/>
        <v>24630755.503682569</v>
      </c>
      <c r="AJ38" s="90">
        <f t="shared" ca="1" si="7"/>
        <v>24656965.185803168</v>
      </c>
      <c r="AK38" s="90">
        <f t="shared" ca="1" si="7"/>
        <v>24683174.867923774</v>
      </c>
      <c r="AL38" s="90">
        <f t="shared" ca="1" si="7"/>
        <v>24709384.550044373</v>
      </c>
      <c r="AM38" s="90">
        <f t="shared" ca="1" si="7"/>
        <v>24735594.232164979</v>
      </c>
      <c r="AN38" s="90">
        <f t="shared" ca="1" si="6"/>
        <v>24761803.914285582</v>
      </c>
      <c r="AO38" s="90">
        <f t="shared" ca="1" si="6"/>
        <v>24788013.596406184</v>
      </c>
      <c r="AP38" s="211">
        <f ca="1">V38*'Process Emissions Multipliers'!$E$57</f>
        <v>24814223.27852679</v>
      </c>
    </row>
    <row r="39" spans="1:42">
      <c r="A39" s="74">
        <v>-13</v>
      </c>
      <c r="B39">
        <f ca="1">IF('Soil 2010'!$A47="CM",INDIRECT("'Soil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11">
        <f ca="1">IF('Soil 2020'!$A47="CM",INDIRECT("'Soil 2020'!"&amp;'Country Selector'!$B$3&amp;ROW($A47))*10^12,0)*'Process Emissions Multipliers'!$B$57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11">
        <f ca="1">IF('Soil 2030'!$A47="CM",INDIRECT("'Soil 2030'!"&amp;'Country Selector'!$B$3&amp;ROW($A47))*10^12,0)*'Process Emissions Multipliers'!$D$57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1">
        <f ca="1">V39*'Process Emissions Multipliers'!$E$57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211">
        <f ca="1">IF('Soil 2020'!$A48="CM",INDIRECT("'Soil 2020'!"&amp;'Country Selector'!$B$3&amp;ROW($A48))*10^12,0)*'Process Emissions Multipliers'!$B$57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211">
        <f ca="1">IF('Soil 2030'!$A48="CM",INDIRECT("'Soil 2030'!"&amp;'Country Selector'!$B$3&amp;ROW($A48))*10^12,0)*'Process Emissions Multipliers'!$D$57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1">
        <f ca="1">V40*'Process Emissions Multipliers'!$E$57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1">
        <f ca="1">IF('Soil 2020'!$A49="CM",INDIRECT("'Soil 2020'!"&amp;'Country Selector'!$B$3&amp;ROW($A49))*10^12,0)*'Process Emissions Multipliers'!$B$57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1">
        <f ca="1">IF('Soil 2030'!$A49="CM",INDIRECT("'Soil 2030'!"&amp;'Country Selector'!$B$3&amp;ROW($A49))*10^12,0)*'Process Emissions Multipliers'!$D$57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1">
        <f ca="1">V41*'Process Emissions Multipliers'!$E$57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9"/>
        <v>747676701.35021853</v>
      </c>
      <c r="D42" s="90">
        <f t="shared" ca="1" si="9"/>
        <v>1495353402.7004371</v>
      </c>
      <c r="E42" s="90">
        <f t="shared" ca="1" si="9"/>
        <v>2243030104.0506558</v>
      </c>
      <c r="F42" s="90">
        <f t="shared" ca="1" si="9"/>
        <v>2990706805.4008741</v>
      </c>
      <c r="G42" s="90">
        <f t="shared" ca="1" si="9"/>
        <v>3738383506.7510924</v>
      </c>
      <c r="H42" s="90">
        <f t="shared" ca="1" si="9"/>
        <v>4486060208.1013117</v>
      </c>
      <c r="I42" s="90">
        <f t="shared" ca="1" si="9"/>
        <v>5233736909.4515305</v>
      </c>
      <c r="J42" s="90">
        <f t="shared" ca="1" si="9"/>
        <v>5981413610.8017483</v>
      </c>
      <c r="K42" s="90">
        <f t="shared" ca="1" si="9"/>
        <v>6729090312.151967</v>
      </c>
      <c r="L42" s="211">
        <f ca="1">IF('Soil 2020'!$A50="CM",INDIRECT("'Soil 2020'!"&amp;'Country Selector'!$B$3&amp;ROW($A50))*10^12,0)*'Process Emissions Multipliers'!$B$57</f>
        <v>7476767013.5021858</v>
      </c>
      <c r="M42" s="90">
        <f t="shared" ca="1" si="10"/>
        <v>6729090312.151967</v>
      </c>
      <c r="N42" s="90">
        <f t="shared" ca="1" si="10"/>
        <v>5981413610.8017483</v>
      </c>
      <c r="O42" s="90">
        <f t="shared" ca="1" si="10"/>
        <v>5233736909.4515305</v>
      </c>
      <c r="P42" s="90">
        <f t="shared" ca="1" si="10"/>
        <v>4486060208.1013117</v>
      </c>
      <c r="Q42" s="90">
        <f t="shared" ca="1" si="10"/>
        <v>3738383506.7510924</v>
      </c>
      <c r="R42" s="90">
        <f t="shared" ca="1" si="10"/>
        <v>2990706805.4008741</v>
      </c>
      <c r="S42" s="90">
        <f t="shared" ca="1" si="10"/>
        <v>2243030104.0506558</v>
      </c>
      <c r="T42" s="90">
        <f t="shared" ca="1" si="10"/>
        <v>1495353402.7004371</v>
      </c>
      <c r="U42" s="90">
        <f t="shared" ca="1" si="10"/>
        <v>747676701.35021853</v>
      </c>
      <c r="V42" s="211">
        <f ca="1">IF('Soil 2030'!$A50="CM",INDIRECT("'Soil 2030'!"&amp;'Country Selector'!$B$3&amp;ROW($A50))*10^12,0)*'Process Emissions Multipliers'!$D$57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1">
        <f ca="1">V42*'Process Emissions Multipliers'!$E$57</f>
        <v>0</v>
      </c>
    </row>
    <row r="43" spans="1:4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9"/>
        <v>2910472385.0427599</v>
      </c>
      <c r="D43" s="90">
        <f t="shared" ca="1" si="9"/>
        <v>5820944770.0855198</v>
      </c>
      <c r="E43" s="90">
        <f t="shared" ca="1" si="9"/>
        <v>8731417155.1282806</v>
      </c>
      <c r="F43" s="90">
        <f t="shared" ca="1" si="9"/>
        <v>11641889540.17104</v>
      </c>
      <c r="G43" s="90">
        <f t="shared" ca="1" si="9"/>
        <v>14552361925.2138</v>
      </c>
      <c r="H43" s="90">
        <f t="shared" ca="1" si="9"/>
        <v>17462834310.256561</v>
      </c>
      <c r="I43" s="90">
        <f t="shared" ca="1" si="9"/>
        <v>20373306695.29932</v>
      </c>
      <c r="J43" s="90">
        <f t="shared" ca="1" si="9"/>
        <v>23283779080.342079</v>
      </c>
      <c r="K43" s="90">
        <f t="shared" ca="1" si="9"/>
        <v>26194251465.384842</v>
      </c>
      <c r="L43" s="211">
        <f ca="1">IF('Soil 2020'!$A51="CM",INDIRECT("'Soil 2020'!"&amp;'Country Selector'!$B$3&amp;ROW($A51))*10^12,0)*'Process Emissions Multipliers'!$B$57</f>
        <v>29104723850.427601</v>
      </c>
      <c r="M43" s="90">
        <f t="shared" ca="1" si="10"/>
        <v>26194251465.384842</v>
      </c>
      <c r="N43" s="90">
        <f t="shared" ca="1" si="10"/>
        <v>23283779080.342079</v>
      </c>
      <c r="O43" s="90">
        <f t="shared" ca="1" si="10"/>
        <v>20373306695.29932</v>
      </c>
      <c r="P43" s="90">
        <f t="shared" ca="1" si="10"/>
        <v>17462834310.256561</v>
      </c>
      <c r="Q43" s="90">
        <f t="shared" ca="1" si="10"/>
        <v>14552361925.2138</v>
      </c>
      <c r="R43" s="90">
        <f t="shared" ca="1" si="10"/>
        <v>11641889540.17104</v>
      </c>
      <c r="S43" s="90">
        <f t="shared" ca="1" si="10"/>
        <v>8731417155.1282806</v>
      </c>
      <c r="T43" s="90">
        <f t="shared" ca="1" si="10"/>
        <v>5820944770.0855198</v>
      </c>
      <c r="U43" s="90">
        <f t="shared" ca="1" si="10"/>
        <v>2910472385.0427599</v>
      </c>
      <c r="V43" s="211">
        <f ca="1">IF('Soil 2030'!$A51="CM",INDIRECT("'Soil 2030'!"&amp;'Country Selector'!$B$3&amp;ROW($A51))*10^12,0)*'Process Emissions Multipliers'!$D$57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1">
        <f ca="1">V43*'Process Emissions Multipliers'!$E$57</f>
        <v>0</v>
      </c>
    </row>
    <row r="44" spans="1:4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211">
        <f ca="1">IF('Soil 2020'!$A52="CM",INDIRECT("'Soil 2020'!"&amp;'Country Selector'!$B$3&amp;ROW($A52))*10^12,0)*'Process Emissions Multipliers'!$B$57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211">
        <f ca="1">IF('Soil 2030'!$A52="CM",INDIRECT("'Soil 2030'!"&amp;'Country Selector'!$B$3&amp;ROW($A52))*10^12,0)*'Process Emissions Multipliers'!$D$57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1">
        <f ca="1">V44*'Process Emissions Multipliers'!$E$57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0</v>
      </c>
      <c r="C45" s="90">
        <f t="shared" ca="1" si="9"/>
        <v>29795381.784395777</v>
      </c>
      <c r="D45" s="90">
        <f t="shared" ca="1" si="9"/>
        <v>59590763.568791553</v>
      </c>
      <c r="E45" s="90">
        <f t="shared" ca="1" si="9"/>
        <v>89386145.353187338</v>
      </c>
      <c r="F45" s="90">
        <f t="shared" ca="1" si="9"/>
        <v>119181527.13758311</v>
      </c>
      <c r="G45" s="90">
        <f t="shared" ca="1" si="9"/>
        <v>148976908.92197889</v>
      </c>
      <c r="H45" s="90">
        <f t="shared" ca="1" si="9"/>
        <v>178772290.70637468</v>
      </c>
      <c r="I45" s="90">
        <f t="shared" ca="1" si="9"/>
        <v>208567672.49077043</v>
      </c>
      <c r="J45" s="90">
        <f t="shared" ca="1" si="9"/>
        <v>238363054.27516621</v>
      </c>
      <c r="K45" s="90">
        <f t="shared" ca="1" si="9"/>
        <v>268158436.05956203</v>
      </c>
      <c r="L45" s="211">
        <f ca="1">IF('Soil 2020'!$A53="CM",INDIRECT("'Soil 2020'!"&amp;'Country Selector'!$B$3&amp;ROW($A53))*10^12,0)*'Process Emissions Multipliers'!$B$57</f>
        <v>297953817.84395778</v>
      </c>
      <c r="M45" s="90">
        <f t="shared" ca="1" si="10"/>
        <v>268158436.05956203</v>
      </c>
      <c r="N45" s="90">
        <f t="shared" ca="1" si="10"/>
        <v>238363054.27516621</v>
      </c>
      <c r="O45" s="90">
        <f t="shared" ca="1" si="10"/>
        <v>208567672.49077043</v>
      </c>
      <c r="P45" s="90">
        <f t="shared" ca="1" si="10"/>
        <v>178772290.70637468</v>
      </c>
      <c r="Q45" s="90">
        <f t="shared" ca="1" si="10"/>
        <v>148976908.92197889</v>
      </c>
      <c r="R45" s="90">
        <f t="shared" ca="1" si="10"/>
        <v>119181527.13758311</v>
      </c>
      <c r="S45" s="90">
        <f t="shared" ca="1" si="10"/>
        <v>89386145.353187338</v>
      </c>
      <c r="T45" s="90">
        <f t="shared" ca="1" si="10"/>
        <v>59590763.568791553</v>
      </c>
      <c r="U45" s="90">
        <f t="shared" ca="1" si="10"/>
        <v>29795381.784395777</v>
      </c>
      <c r="V45" s="211">
        <f ca="1">IF('Soil 2030'!$A53="CM",INDIRECT("'Soil 2030'!"&amp;'Country Selector'!$B$3&amp;ROW($A53))*10^12,0)*'Process Emissions Multipliers'!$D$57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1">
        <f ca="1">V45*'Process Emissions Multipliers'!$E$57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 s="211">
        <f ca="1">IF('Soil 2020'!$A54="CM",INDIRECT("'Soil 2020'!"&amp;'Country Selector'!$B$3&amp;ROW($A54))*10^12,0)*'Process Emissions Multipliers'!$B$57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211">
        <f ca="1">IF('Soil 2030'!$A54="CM",INDIRECT("'Soil 2030'!"&amp;'Country Selector'!$B$3&amp;ROW($A54))*10^12,0)*'Process Emissions Multipliers'!$D$57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1">
        <f ca="1">V46*'Process Emissions Multipliers'!$E$57</f>
        <v>0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1">
        <f ca="1">IF('Soil 2020'!$A55="CM",INDIRECT("'Soil 2020'!"&amp;'Country Selector'!$B$3&amp;ROW($A55))*10^12,0)*'Process Emissions Multipliers'!$B$57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1">
        <f ca="1">IF('Soil 2030'!$A55="CM",INDIRECT("'Soil 2030'!"&amp;'Country Selector'!$B$3&amp;ROW($A55))*10^12,0)*'Process Emissions Multipliers'!$D$57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1">
        <f ca="1">V47*'Process Emissions Multipliers'!$E$57</f>
        <v>0</v>
      </c>
    </row>
    <row r="48" spans="1:4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9"/>
        <v>1880440699.5998008</v>
      </c>
      <c r="D48" s="90">
        <f t="shared" ca="1" si="9"/>
        <v>3760881399.1996017</v>
      </c>
      <c r="E48" s="90">
        <f t="shared" ca="1" si="9"/>
        <v>5641322098.7994022</v>
      </c>
      <c r="F48" s="90">
        <f t="shared" ca="1" si="9"/>
        <v>7521762798.3992033</v>
      </c>
      <c r="G48" s="90">
        <f t="shared" ca="1" si="9"/>
        <v>9402203497.9990044</v>
      </c>
      <c r="H48" s="90">
        <f t="shared" ca="1" si="9"/>
        <v>11282644197.598804</v>
      </c>
      <c r="I48" s="90">
        <f t="shared" ca="1" si="9"/>
        <v>13163084897.198605</v>
      </c>
      <c r="J48" s="90">
        <f t="shared" ca="1" si="9"/>
        <v>15043525596.798407</v>
      </c>
      <c r="K48" s="90">
        <f t="shared" ca="1" si="9"/>
        <v>16923966296.398209</v>
      </c>
      <c r="L48" s="211">
        <f ca="1">IF('Soil 2020'!$A56="CM",INDIRECT("'Soil 2020'!"&amp;'Country Selector'!$B$3&amp;ROW($A56))*10^12,0)*'Process Emissions Multipliers'!$B$57</f>
        <v>18804406995.998009</v>
      </c>
      <c r="M48" s="90">
        <f t="shared" ca="1" si="10"/>
        <v>16923966296.398209</v>
      </c>
      <c r="N48" s="90">
        <f t="shared" ca="1" si="10"/>
        <v>15043525596.798407</v>
      </c>
      <c r="O48" s="90">
        <f t="shared" ca="1" si="10"/>
        <v>13163084897.198605</v>
      </c>
      <c r="P48" s="90">
        <f t="shared" ca="1" si="10"/>
        <v>11282644197.598804</v>
      </c>
      <c r="Q48" s="90">
        <f t="shared" ca="1" si="10"/>
        <v>9402203497.9990044</v>
      </c>
      <c r="R48" s="90">
        <f t="shared" ca="1" si="10"/>
        <v>7521762798.3992033</v>
      </c>
      <c r="S48" s="90">
        <f t="shared" ca="1" si="10"/>
        <v>5641322098.7994022</v>
      </c>
      <c r="T48" s="90">
        <f t="shared" ca="1" si="10"/>
        <v>3760881399.1996017</v>
      </c>
      <c r="U48" s="90">
        <f t="shared" ca="1" si="10"/>
        <v>1880440699.5998008</v>
      </c>
      <c r="V48" s="211">
        <f ca="1">IF('Soil 2030'!$A56="CM",INDIRECT("'Soil 2030'!"&amp;'Country Selector'!$B$3&amp;ROW($A56))*10^12,0)*'Process Emissions Multipliers'!$D$57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1">
        <f ca="1">V48*'Process Emissions Multipliers'!$E$57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211">
        <f ca="1">IF('Soil 2020'!$A57="CM",INDIRECT("'Soil 2020'!"&amp;'Country Selector'!$B$3&amp;ROW($A57))*10^12,0)*'Process Emissions Multipliers'!$B$57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211">
        <f ca="1">IF('Soil 2030'!$A57="CM",INDIRECT("'Soil 2030'!"&amp;'Country Selector'!$B$3&amp;ROW($A57))*10^12,0)*'Process Emissions Multipliers'!$D$57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1">
        <f ca="1">V49*'Process Emissions Multipliers'!$E$57</f>
        <v>0</v>
      </c>
    </row>
    <row r="50" spans="1:4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211">
        <f ca="1">IF('Soil 2020'!$A58="CM",INDIRECT("'Soil 2020'!"&amp;'Country Selector'!$B$3&amp;ROW($A58))*10^12,0)*'Process Emissions Multipliers'!$B$57</f>
        <v>0</v>
      </c>
      <c r="M50" s="90">
        <f t="shared" ca="1" si="10"/>
        <v>1691069990.04668</v>
      </c>
      <c r="N50" s="90">
        <f t="shared" ca="1" si="10"/>
        <v>3382139980.0933599</v>
      </c>
      <c r="O50" s="90">
        <f t="shared" ca="1" si="10"/>
        <v>5073209970.1400394</v>
      </c>
      <c r="P50" s="90">
        <f t="shared" ca="1" si="10"/>
        <v>6764279960.1867199</v>
      </c>
      <c r="Q50" s="90">
        <f t="shared" ca="1" si="10"/>
        <v>8455349950.2334003</v>
      </c>
      <c r="R50" s="90">
        <f t="shared" ca="1" si="10"/>
        <v>10146419940.280079</v>
      </c>
      <c r="S50" s="90">
        <f t="shared" ca="1" si="10"/>
        <v>11837489930.326759</v>
      </c>
      <c r="T50" s="90">
        <f t="shared" ca="1" si="10"/>
        <v>13528559920.37344</v>
      </c>
      <c r="U50" s="90">
        <f t="shared" ca="1" si="10"/>
        <v>15219629910.42012</v>
      </c>
      <c r="V50" s="211">
        <f ca="1">IF('Soil 2030'!$A58="CM",INDIRECT("'Soil 2030'!"&amp;'Country Selector'!$B$3&amp;ROW($A58))*10^12,0)*'Process Emissions Multipliers'!$D$57</f>
        <v>16910699900.466799</v>
      </c>
      <c r="W50" s="90">
        <f t="shared" ca="1" si="8"/>
        <v>16928947060.946554</v>
      </c>
      <c r="X50" s="90">
        <f t="shared" ca="1" si="8"/>
        <v>16947194221.426308</v>
      </c>
      <c r="Y50" s="90">
        <f t="shared" ca="1" si="8"/>
        <v>16965441381.906061</v>
      </c>
      <c r="Z50" s="90">
        <f t="shared" ca="1" si="8"/>
        <v>16983688542.385815</v>
      </c>
      <c r="AA50" s="90">
        <f t="shared" ca="1" si="8"/>
        <v>17001935702.865568</v>
      </c>
      <c r="AB50" s="90">
        <f t="shared" ca="1" si="8"/>
        <v>17020182863.345322</v>
      </c>
      <c r="AC50" s="90">
        <f t="shared" ca="1" si="8"/>
        <v>17038430023.825075</v>
      </c>
      <c r="AD50" s="90">
        <f t="shared" ca="1" si="8"/>
        <v>17056677184.304829</v>
      </c>
      <c r="AE50" s="90">
        <f t="shared" ca="1" si="8"/>
        <v>17074924344.784584</v>
      </c>
      <c r="AF50" s="90">
        <f t="shared" ca="1" si="8"/>
        <v>17093171505.264338</v>
      </c>
      <c r="AG50" s="90">
        <f t="shared" ca="1" si="8"/>
        <v>17111418665.744091</v>
      </c>
      <c r="AH50" s="90">
        <f t="shared" ca="1" si="8"/>
        <v>17129665826.223845</v>
      </c>
      <c r="AI50" s="90">
        <f t="shared" ca="1" si="8"/>
        <v>17147912986.703598</v>
      </c>
      <c r="AJ50" s="90">
        <f t="shared" ca="1" si="8"/>
        <v>17166160147.183352</v>
      </c>
      <c r="AK50" s="90">
        <f t="shared" ca="1" si="8"/>
        <v>17184407307.663105</v>
      </c>
      <c r="AL50" s="90">
        <f t="shared" ca="1" si="8"/>
        <v>17202654468.14286</v>
      </c>
      <c r="AM50" s="90">
        <f t="shared" ca="1" si="11"/>
        <v>17220901628.622612</v>
      </c>
      <c r="AN50" s="90">
        <f t="shared" ca="1" si="11"/>
        <v>17239148789.102367</v>
      </c>
      <c r="AO50" s="90">
        <f t="shared" ca="1" si="11"/>
        <v>17257395949.582119</v>
      </c>
      <c r="AP50" s="211">
        <f ca="1">V50*'Process Emissions Multipliers'!$E$57</f>
        <v>17275643110.061874</v>
      </c>
    </row>
    <row r="51" spans="1:4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211">
        <f ca="1">IF('Soil 2020'!$A59="CM",INDIRECT("'Soil 2020'!"&amp;'Country Selector'!$B$3&amp;ROW($A59))*10^12,0)*'Process Emissions Multipliers'!$B$57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211">
        <f ca="1">IF('Soil 2030'!$A59="CM",INDIRECT("'Soil 2030'!"&amp;'Country Selector'!$B$3&amp;ROW($A59))*10^12,0)*'Process Emissions Multipliers'!$D$57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211">
        <f ca="1">V51*'Process Emissions Multipliers'!$E$57</f>
        <v>0</v>
      </c>
    </row>
    <row r="52" spans="1:4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211">
        <f ca="1">IF('Soil 2020'!$A60="CM",INDIRECT("'Soil 2020'!"&amp;'Country Selector'!$B$3&amp;ROW($A60))*10^12,0)*'Process Emissions Multipliers'!$B$57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211">
        <f ca="1">IF('Soil 2030'!$A60="CM",INDIRECT("'Soil 2030'!"&amp;'Country Selector'!$B$3&amp;ROW($A60))*10^12,0)*'Process Emissions Multipliers'!$D$57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211">
        <f ca="1">V52*'Process Emissions Multipliers'!$E$57</f>
        <v>0</v>
      </c>
    </row>
    <row r="53" spans="1:4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211">
        <f ca="1">IF('Soil 2020'!$A61="CM",INDIRECT("'Soil 2020'!"&amp;'Country Selector'!$B$3&amp;ROW($A61))*10^12,0)*'Process Emissions Multipliers'!$B$57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211">
        <f ca="1">IF('Soil 2030'!$A61="CM",INDIRECT("'Soil 2030'!"&amp;'Country Selector'!$B$3&amp;ROW($A61))*10^12,0)*'Process Emissions Multipliers'!$D$57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1">
        <f ca="1">V53*'Process Emissions Multipliers'!$E$57</f>
        <v>0</v>
      </c>
    </row>
    <row r="54" spans="1:4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1">
        <f ca="1">IF('Soil 2020'!$A62="CM",INDIRECT("'Soil 2020'!"&amp;'Country Selector'!$B$3&amp;ROW($A62))*10^12,0)*'Process Emissions Multipliers'!$B$57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1">
        <f ca="1">IF('Soil 2030'!$A62="CM",INDIRECT("'Soil 2030'!"&amp;'Country Selector'!$B$3&amp;ROW($A62))*10^12,0)*'Process Emissions Multipliers'!$D$57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1">
        <f ca="1">V54*'Process Emissions Multipliers'!$E$57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211">
        <f ca="1">IF('Soil 2020'!$A63="CM",INDIRECT("'Soil 2020'!"&amp;'Country Selector'!$B$3&amp;ROW($A63))*10^12,0)*'Process Emissions Multipliers'!$B$57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211">
        <f ca="1">IF('Soil 2030'!$A63="CM",INDIRECT("'Soil 2030'!"&amp;'Country Selector'!$B$3&amp;ROW($A63))*10^12,0)*'Process Emissions Multipliers'!$D$57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1">
        <f ca="1">V55*'Process Emissions Multipliers'!$E$57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211">
        <f ca="1">IF('Soil 2020'!$A64="CM",INDIRECT("'Soil 2020'!"&amp;'Country Selector'!$B$3&amp;ROW($A64))*10^12,0)*'Process Emissions Multipliers'!$B$57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 s="211">
        <f ca="1">IF('Soil 2030'!$A64="CM",INDIRECT("'Soil 2030'!"&amp;'Country Selector'!$B$3&amp;ROW($A64))*10^12,0)*'Process Emissions Multipliers'!$D$57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211">
        <f ca="1">V56*'Process Emissions Multipliers'!$E$57</f>
        <v>0</v>
      </c>
    </row>
    <row r="57" spans="1:42">
      <c r="A57" s="74">
        <v>5</v>
      </c>
      <c r="B57">
        <f ca="1">IF('Soil 2010'!$A65="CM",INDIRECT("'Soil 2010'!"&amp;'Country Selector'!$B$3&amp;ROW($A65))*10^12,0)</f>
        <v>2687618841.6473656</v>
      </c>
      <c r="C57" s="90">
        <f t="shared" ca="1" si="9"/>
        <v>2418856957.4826288</v>
      </c>
      <c r="D57" s="90">
        <f t="shared" ca="1" si="9"/>
        <v>2150095073.3178926</v>
      </c>
      <c r="E57" s="90">
        <f t="shared" ca="1" si="9"/>
        <v>1881333189.1531558</v>
      </c>
      <c r="F57" s="90">
        <f t="shared" ca="1" si="9"/>
        <v>1612571304.9884193</v>
      </c>
      <c r="G57" s="90">
        <f t="shared" ca="1" si="9"/>
        <v>1343809420.8236828</v>
      </c>
      <c r="H57" s="90">
        <f t="shared" ca="1" si="9"/>
        <v>1075047536.6589463</v>
      </c>
      <c r="I57" s="90">
        <f t="shared" ca="1" si="9"/>
        <v>806285652.49420965</v>
      </c>
      <c r="J57" s="90">
        <f t="shared" ca="1" si="9"/>
        <v>537523768.32947314</v>
      </c>
      <c r="K57" s="90">
        <f t="shared" ca="1" si="9"/>
        <v>268761884.16473657</v>
      </c>
      <c r="L57" s="211">
        <f ca="1">IF('Soil 2020'!$A65="CM",INDIRECT("'Soil 2020'!"&amp;'Country Selector'!$B$3&amp;ROW($A65))*10^12,0)*'Process Emissions Multipliers'!$B$57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211">
        <f ca="1">IF('Soil 2030'!$A65="CM",INDIRECT("'Soil 2030'!"&amp;'Country Selector'!$B$3&amp;ROW($A65))*10^12,0)*'Process Emissions Multipliers'!$D$57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1">
        <f ca="1">V57*'Process Emissions Multipliers'!$E$57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 s="211">
        <f ca="1">IF('Soil 2020'!$A66="CM",INDIRECT("'Soil 2020'!"&amp;'Country Selector'!$B$3&amp;ROW($A66))*10^12,0)*'Process Emissions Multipliers'!$B$57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 s="211">
        <f ca="1">IF('Soil 2030'!$A66="CM",INDIRECT("'Soil 2030'!"&amp;'Country Selector'!$B$3&amp;ROW($A66))*10^12,0)*'Process Emissions Multipliers'!$D$57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1">
        <f ca="1">V58*'Process Emissions Multipliers'!$E$57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1">
        <f ca="1">IF('Soil 2020'!$A67="CM",INDIRECT("'Soil 2020'!"&amp;'Country Selector'!$B$3&amp;ROW($A67))*10^12,0)*'Process Emissions Multipliers'!$B$57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1">
        <f ca="1">IF('Soil 2030'!$A67="CM",INDIRECT("'Soil 2030'!"&amp;'Country Selector'!$B$3&amp;ROW($A67))*10^12,0)*'Process Emissions Multipliers'!$D$57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1">
        <f ca="1">V59*'Process Emissions Multipliers'!$E$57</f>
        <v>0</v>
      </c>
    </row>
    <row r="60" spans="1:42">
      <c r="A60" s="74">
        <v>8</v>
      </c>
      <c r="B60">
        <f ca="1">IF('Soil 2010'!$A68="CM",INDIRECT("'Soil 2010'!"&amp;'Country Selector'!$B$3&amp;ROW($A68))*10^12,0)</f>
        <v>0</v>
      </c>
      <c r="C60" s="90">
        <f t="shared" ca="1" si="9"/>
        <v>4729667180.462451</v>
      </c>
      <c r="D60" s="90">
        <f t="shared" ca="1" si="9"/>
        <v>9459334360.924902</v>
      </c>
      <c r="E60" s="90">
        <f t="shared" ca="1" si="9"/>
        <v>14189001541.387354</v>
      </c>
      <c r="F60" s="90">
        <f t="shared" ca="1" si="9"/>
        <v>18918668721.849804</v>
      </c>
      <c r="G60" s="90">
        <f t="shared" ca="1" si="9"/>
        <v>23648335902.312256</v>
      </c>
      <c r="H60" s="90">
        <f t="shared" ca="1" si="9"/>
        <v>28378003082.774708</v>
      </c>
      <c r="I60" s="90">
        <f t="shared" ca="1" si="9"/>
        <v>33107670263.23716</v>
      </c>
      <c r="J60" s="90">
        <f t="shared" ca="1" si="9"/>
        <v>37837337443.699608</v>
      </c>
      <c r="K60" s="90">
        <f t="shared" ca="1" si="9"/>
        <v>42567004624.162064</v>
      </c>
      <c r="L60" s="211">
        <f ca="1">IF('Soil 2020'!$A68="CM",INDIRECT("'Soil 2020'!"&amp;'Country Selector'!$B$3&amp;ROW($A68))*10^12,0)*'Process Emissions Multipliers'!$B$57</f>
        <v>47296671804.624512</v>
      </c>
      <c r="M60" s="90">
        <f t="shared" ca="1" si="10"/>
        <v>42567004624.162064</v>
      </c>
      <c r="N60" s="90">
        <f t="shared" ca="1" si="10"/>
        <v>37837337443.699608</v>
      </c>
      <c r="O60" s="90">
        <f t="shared" ca="1" si="10"/>
        <v>33107670263.23716</v>
      </c>
      <c r="P60" s="90">
        <f t="shared" ca="1" si="10"/>
        <v>28378003082.774708</v>
      </c>
      <c r="Q60" s="90">
        <f t="shared" ca="1" si="10"/>
        <v>23648335902.312256</v>
      </c>
      <c r="R60" s="90">
        <f t="shared" ca="1" si="10"/>
        <v>18918668721.849804</v>
      </c>
      <c r="S60" s="90">
        <f t="shared" ca="1" si="10"/>
        <v>14189001541.387354</v>
      </c>
      <c r="T60" s="90">
        <f t="shared" ca="1" si="10"/>
        <v>9459334360.924902</v>
      </c>
      <c r="U60" s="90">
        <f t="shared" ca="1" si="10"/>
        <v>4729667180.462451</v>
      </c>
      <c r="V60" s="211">
        <f ca="1">IF('Soil 2030'!$A68="CM",INDIRECT("'Soil 2030'!"&amp;'Country Selector'!$B$3&amp;ROW($A68))*10^12,0)*'Process Emissions Multipliers'!$D$57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1">
        <f ca="1">V60*'Process Emissions Multipliers'!$E$57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211">
        <f ca="1">IF('Soil 2020'!$A69="CM",INDIRECT("'Soil 2020'!"&amp;'Country Selector'!$B$3&amp;ROW($A69))*10^12,0)*'Process Emissions Multipliers'!$B$57</f>
        <v>0</v>
      </c>
      <c r="M61" s="90">
        <f t="shared" ca="1" si="10"/>
        <v>579008031.32528901</v>
      </c>
      <c r="N61" s="90">
        <f t="shared" ca="1" si="10"/>
        <v>1158016062.650578</v>
      </c>
      <c r="O61" s="90">
        <f t="shared" ca="1" si="10"/>
        <v>1737024093.975867</v>
      </c>
      <c r="P61" s="90">
        <f t="shared" ca="1" si="10"/>
        <v>2316032125.301156</v>
      </c>
      <c r="Q61" s="90">
        <f t="shared" ca="1" si="10"/>
        <v>2895040156.6264453</v>
      </c>
      <c r="R61" s="90">
        <f t="shared" ca="1" si="10"/>
        <v>3474048187.9517341</v>
      </c>
      <c r="S61" s="90">
        <f t="shared" ca="1" si="10"/>
        <v>4053056219.2770233</v>
      </c>
      <c r="T61" s="90">
        <f t="shared" ca="1" si="10"/>
        <v>4632064250.6023121</v>
      </c>
      <c r="U61" s="90">
        <f t="shared" ca="1" si="10"/>
        <v>5211072281.9276018</v>
      </c>
      <c r="V61" s="211">
        <f ca="1">IF('Soil 2030'!$A69="CM",INDIRECT("'Soil 2030'!"&amp;'Country Selector'!$B$3&amp;ROW($A69))*10^12,0)*'Process Emissions Multipliers'!$D$57</f>
        <v>5790080313.2528906</v>
      </c>
      <c r="W61" s="90">
        <f t="shared" ca="1" si="8"/>
        <v>5796327986.3408432</v>
      </c>
      <c r="X61" s="90">
        <f t="shared" ca="1" si="8"/>
        <v>5802575659.4287958</v>
      </c>
      <c r="Y61" s="90">
        <f t="shared" ca="1" si="8"/>
        <v>5808823332.5167475</v>
      </c>
      <c r="Z61" s="90">
        <f t="shared" ca="1" si="8"/>
        <v>5815071005.6047001</v>
      </c>
      <c r="AA61" s="90">
        <f t="shared" ca="1" si="8"/>
        <v>5821318678.6926537</v>
      </c>
      <c r="AB61" s="90">
        <f t="shared" ca="1" si="8"/>
        <v>5827566351.7806053</v>
      </c>
      <c r="AC61" s="90">
        <f t="shared" ca="1" si="8"/>
        <v>5833814024.8685589</v>
      </c>
      <c r="AD61" s="90">
        <f t="shared" ca="1" si="8"/>
        <v>5840061697.9565105</v>
      </c>
      <c r="AE61" s="90">
        <f t="shared" ca="1" si="8"/>
        <v>5846309371.0444641</v>
      </c>
      <c r="AF61" s="90">
        <f t="shared" ca="1" si="8"/>
        <v>5852557044.1324158</v>
      </c>
      <c r="AG61" s="90">
        <f t="shared" ca="1" si="8"/>
        <v>5858804717.2203684</v>
      </c>
      <c r="AH61" s="90">
        <f t="shared" ca="1" si="8"/>
        <v>5865052390.308321</v>
      </c>
      <c r="AI61" s="90">
        <f t="shared" ca="1" si="8"/>
        <v>5871300063.3962727</v>
      </c>
      <c r="AJ61" s="90">
        <f t="shared" ca="1" si="8"/>
        <v>5877547736.4842262</v>
      </c>
      <c r="AK61" s="90">
        <f t="shared" ca="1" si="8"/>
        <v>5883795409.5721779</v>
      </c>
      <c r="AL61" s="90">
        <f t="shared" ca="1" si="8"/>
        <v>5890043082.6601315</v>
      </c>
      <c r="AM61" s="90">
        <f t="shared" ca="1" si="11"/>
        <v>5896290755.7480831</v>
      </c>
      <c r="AN61" s="90">
        <f t="shared" ca="1" si="11"/>
        <v>5902538428.8360357</v>
      </c>
      <c r="AO61" s="90">
        <f t="shared" ca="1" si="11"/>
        <v>5908786101.9239883</v>
      </c>
      <c r="AP61" s="211">
        <f ca="1">V61*'Process Emissions Multipliers'!$E$57</f>
        <v>5915033775.011941</v>
      </c>
    </row>
    <row r="62" spans="1:42">
      <c r="A62" s="74">
        <v>10</v>
      </c>
      <c r="B62">
        <f ca="1">IF('Soil 2010'!$A70="CM",INDIRECT("'Soil 2010'!"&amp;'Country Selector'!$B$3&amp;ROW($A70))*10^12,0)</f>
        <v>1285582413.5865612</v>
      </c>
      <c r="C62" s="90">
        <f t="shared" ca="1" si="9"/>
        <v>1157024172.227905</v>
      </c>
      <c r="D62" s="90">
        <f t="shared" ca="1" si="9"/>
        <v>1028465930.869249</v>
      </c>
      <c r="E62" s="90">
        <f t="shared" ca="1" si="9"/>
        <v>899907689.51059282</v>
      </c>
      <c r="F62" s="90">
        <f t="shared" ca="1" si="9"/>
        <v>771349448.15193677</v>
      </c>
      <c r="G62" s="90">
        <f t="shared" ca="1" si="9"/>
        <v>642791206.7932806</v>
      </c>
      <c r="H62" s="90">
        <f t="shared" ca="1" si="9"/>
        <v>514232965.43462449</v>
      </c>
      <c r="I62" s="90">
        <f t="shared" ca="1" si="9"/>
        <v>385674724.07596838</v>
      </c>
      <c r="J62" s="90">
        <f t="shared" ca="1" si="9"/>
        <v>257116482.71731225</v>
      </c>
      <c r="K62" s="90">
        <f t="shared" ca="1" si="9"/>
        <v>128558241.35865612</v>
      </c>
      <c r="L62" s="211">
        <f ca="1">IF('Soil 2020'!$A70="CM",INDIRECT("'Soil 2020'!"&amp;'Country Selector'!$B$3&amp;ROW($A70))*10^12,0)*'Process Emissions Multipliers'!$B$57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211">
        <f ca="1">IF('Soil 2030'!$A70="CM",INDIRECT("'Soil 2030'!"&amp;'Country Selector'!$B$3&amp;ROW($A70))*10^12,0)*'Process Emissions Multipliers'!$D$57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1">
        <f ca="1">V62*'Process Emissions Multipliers'!$E$57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11">
        <f ca="1">IF('Soil 2020'!$A71="CM",INDIRECT("'Soil 2020'!"&amp;'Country Selector'!$B$3&amp;ROW($A71))*10^12,0)*'Process Emissions Multipliers'!$B$57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211">
        <f ca="1">IF('Soil 2030'!$A71="CM",INDIRECT("'Soil 2030'!"&amp;'Country Selector'!$B$3&amp;ROW($A71))*10^12,0)*'Process Emissions Multipliers'!$D$57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11">
        <f ca="1">V63*'Process Emissions Multipliers'!$E$57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11">
        <f ca="1">IF('Soil 2020'!$A72="CM",INDIRECT("'Soil 2020'!"&amp;'Country Selector'!$B$3&amp;ROW($A72))*10^12,0)*'Process Emissions Multipliers'!$B$57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211">
        <f ca="1">IF('Soil 2030'!$A72="CM",INDIRECT("'Soil 2030'!"&amp;'Country Selector'!$B$3&amp;ROW($A72))*10^12,0)*'Process Emissions Multipliers'!$D$57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1">
        <f ca="1">V64*'Process Emissions Multipliers'!$E$57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211">
        <f ca="1">IF('Soil 2020'!$A73="CM",INDIRECT("'Soil 2020'!"&amp;'Country Selector'!$B$3&amp;ROW($A73))*10^12,0)*'Process Emissions Multipliers'!$B$57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211">
        <f ca="1">IF('Soil 2030'!$A73="CM",INDIRECT("'Soil 2030'!"&amp;'Country Selector'!$B$3&amp;ROW($A73))*10^12,0)*'Process Emissions Multipliers'!$D$57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1">
        <f ca="1">V65*'Process Emissions Multipliers'!$E$57</f>
        <v>0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11">
        <f ca="1">IF('Soil 2020'!$A74="CM",INDIRECT("'Soil 2020'!"&amp;'Country Selector'!$B$3&amp;ROW($A74))*10^12,0)*'Process Emissions Multipliers'!$B$57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211">
        <f ca="1">IF('Soil 2030'!$A74="CM",INDIRECT("'Soil 2030'!"&amp;'Country Selector'!$B$3&amp;ROW($A74))*10^12,0)*'Process Emissions Multipliers'!$D$57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1">
        <f ca="1">V66*'Process Emissions Multipliers'!$E$57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5041133.3076816332</v>
      </c>
      <c r="C67" s="90">
        <f t="shared" ca="1" si="15"/>
        <v>1068562098.8015258</v>
      </c>
      <c r="D67" s="90">
        <f t="shared" ca="1" si="12"/>
        <v>2132083064.2953701</v>
      </c>
      <c r="E67" s="90">
        <f t="shared" ca="1" si="12"/>
        <v>3195604029.7892146</v>
      </c>
      <c r="F67" s="90">
        <f t="shared" ca="1" si="12"/>
        <v>4259124995.2830586</v>
      </c>
      <c r="G67" s="90">
        <f t="shared" ca="1" si="12"/>
        <v>5322645960.7769032</v>
      </c>
      <c r="H67" s="90">
        <f t="shared" ca="1" si="12"/>
        <v>6386166926.2707472</v>
      </c>
      <c r="I67" s="90">
        <f t="shared" ca="1" si="12"/>
        <v>7449687891.7645922</v>
      </c>
      <c r="J67" s="90">
        <f t="shared" ca="1" si="12"/>
        <v>8513208857.2584352</v>
      </c>
      <c r="K67" s="90">
        <f t="shared" ca="1" si="12"/>
        <v>9576729822.7522812</v>
      </c>
      <c r="L67" s="211">
        <f ca="1">IF('Soil 2020'!$A75="CM",INDIRECT("'Soil 2020'!"&amp;'Country Selector'!$B$3&amp;ROW($A75))*10^12,0)*'Process Emissions Multipliers'!$B$57</f>
        <v>10640250788.246124</v>
      </c>
      <c r="M67" s="90">
        <f t="shared" ca="1" si="16"/>
        <v>9576225709.4215126</v>
      </c>
      <c r="N67" s="90">
        <f t="shared" ca="1" si="13"/>
        <v>8512200630.596899</v>
      </c>
      <c r="O67" s="90">
        <f t="shared" ca="1" si="13"/>
        <v>7448175551.7722874</v>
      </c>
      <c r="P67" s="90">
        <f t="shared" ca="1" si="13"/>
        <v>6384150472.9476748</v>
      </c>
      <c r="Q67" s="90">
        <f t="shared" ca="1" si="13"/>
        <v>5320125394.1230621</v>
      </c>
      <c r="R67" s="90">
        <f t="shared" ca="1" si="13"/>
        <v>4256100315.2984495</v>
      </c>
      <c r="S67" s="90">
        <f t="shared" ca="1" si="13"/>
        <v>3192075236.4738374</v>
      </c>
      <c r="T67" s="90">
        <f t="shared" ca="1" si="13"/>
        <v>2128050157.6492248</v>
      </c>
      <c r="U67" s="90">
        <f t="shared" ca="1" si="13"/>
        <v>1064025078.8246124</v>
      </c>
      <c r="V67" s="211">
        <f ca="1">IF('Soil 2030'!$A75="CM",INDIRECT("'Soil 2030'!"&amp;'Country Selector'!$B$3&amp;ROW($A75))*10^12,0)*'Process Emissions Multipliers'!$D$57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1">
        <f ca="1">V67*'Process Emissions Multipliers'!$E$57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211">
        <f ca="1">IF('Soil 2020'!$A76="CM",INDIRECT("'Soil 2020'!"&amp;'Country Selector'!$B$3&amp;ROW($A76))*10^12,0)*'Process Emissions Multipliers'!$B$57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211">
        <f ca="1">IF('Soil 2030'!$A76="CM",INDIRECT("'Soil 2030'!"&amp;'Country Selector'!$B$3&amp;ROW($A76))*10^12,0)*'Process Emissions Multipliers'!$D$57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1">
        <f ca="1">V68*'Process Emissions Multipliers'!$E$57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1">
        <f ca="1">IF('Soil 2020'!$A77="CM",INDIRECT("'Soil 2020'!"&amp;'Country Selector'!$B$3&amp;ROW($A77))*10^12,0)*'Process Emissions Multipliers'!$B$57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1">
        <f ca="1">IF('Soil 2030'!$A77="CM",INDIRECT("'Soil 2030'!"&amp;'Country Selector'!$B$3&amp;ROW($A77))*10^12,0)*'Process Emissions Multipliers'!$D$57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1">
        <f ca="1">V69*'Process Emissions Multipliers'!$E$57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1">
        <f ca="1">IF('Soil 2020'!$A78="CM",INDIRECT("'Soil 2020'!"&amp;'Country Selector'!$B$3&amp;ROW($A78))*10^12,0)*'Process Emissions Multipliers'!$B$57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1">
        <f ca="1">IF('Soil 2030'!$A78="CM",INDIRECT("'Soil 2030'!"&amp;'Country Selector'!$B$3&amp;ROW($A78))*10^12,0)*'Process Emissions Multipliers'!$D$57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1">
        <f ca="1">V70*'Process Emissions Multipliers'!$E$57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1">
        <f ca="1">IF('Soil 2020'!$A79="CM",INDIRECT("'Soil 2020'!"&amp;'Country Selector'!$B$3&amp;ROW($A79))*10^12,0)*'Process Emissions Multipliers'!$B$57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1">
        <f ca="1">IF('Soil 2030'!$A79="CM",INDIRECT("'Soil 2030'!"&amp;'Country Selector'!$B$3&amp;ROW($A79))*10^12,0)*'Process Emissions Multipliers'!$D$57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1">
        <f ca="1">V71*'Process Emissions Multipliers'!$E$57</f>
        <v>0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1">
        <f ca="1">IF('Soil 2020'!$A80="CM",INDIRECT("'Soil 2020'!"&amp;'Country Selector'!$B$3&amp;ROW($A80))*10^12,0)*'Process Emissions Multipliers'!$B$57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1">
        <f ca="1">IF('Soil 2030'!$A80="CM",INDIRECT("'Soil 2030'!"&amp;'Country Selector'!$B$3&amp;ROW($A80))*10^12,0)*'Process Emissions Multipliers'!$D$57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1">
        <f ca="1">V72*'Process Emissions Multipliers'!$E$57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19772613135.048077</v>
      </c>
      <c r="C73" s="90">
        <f t="shared" ca="1" si="15"/>
        <v>17795351821.543266</v>
      </c>
      <c r="D73" s="90">
        <f t="shared" ca="1" si="12"/>
        <v>15818090508.038462</v>
      </c>
      <c r="E73" s="90">
        <f t="shared" ca="1" si="12"/>
        <v>13840829194.533655</v>
      </c>
      <c r="F73" s="90">
        <f t="shared" ca="1" si="12"/>
        <v>11863567881.028845</v>
      </c>
      <c r="G73" s="90">
        <f t="shared" ca="1" si="12"/>
        <v>9886306567.5240383</v>
      </c>
      <c r="H73" s="90">
        <f t="shared" ca="1" si="12"/>
        <v>7909045254.0192308</v>
      </c>
      <c r="I73" s="90">
        <f t="shared" ca="1" si="12"/>
        <v>5931783940.5144224</v>
      </c>
      <c r="J73" s="90">
        <f t="shared" ca="1" si="12"/>
        <v>3954522627.0096154</v>
      </c>
      <c r="K73" s="90">
        <f t="shared" ca="1" si="12"/>
        <v>1977261313.5048077</v>
      </c>
      <c r="L73" s="211">
        <f ca="1">IF('Soil 2020'!$A81="CM",INDIRECT("'Soil 2020'!"&amp;'Country Selector'!$B$3&amp;ROW($A81))*10^12,0)*'Process Emissions Multipliers'!$B$57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1">
        <f ca="1">IF('Soil 2030'!$A81="CM",INDIRECT("'Soil 2030'!"&amp;'Country Selector'!$B$3&amp;ROW($A81))*10^12,0)*'Process Emissions Multipliers'!$D$57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1">
        <f ca="1">V73*'Process Emissions Multipliers'!$E$57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1">
        <f ca="1">IF('Soil 2020'!$A82="CM",INDIRECT("'Soil 2020'!"&amp;'Country Selector'!$B$3&amp;ROW($A82))*10^12,0)*'Process Emissions Multipliers'!$B$57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1">
        <f ca="1">IF('Soil 2030'!$A82="CM",INDIRECT("'Soil 2030'!"&amp;'Country Selector'!$B$3&amp;ROW($A82))*10^12,0)*'Process Emissions Multipliers'!$D$57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1">
        <f ca="1">V74*'Process Emissions Multipliers'!$E$57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10184990449.986855</v>
      </c>
      <c r="D75" s="90">
        <f t="shared" ca="1" si="12"/>
        <v>20369980899.973709</v>
      </c>
      <c r="E75" s="90">
        <f t="shared" ca="1" si="12"/>
        <v>30554971349.960564</v>
      </c>
      <c r="F75" s="90">
        <f t="shared" ca="1" si="12"/>
        <v>40739961799.947418</v>
      </c>
      <c r="G75" s="90">
        <f t="shared" ca="1" si="12"/>
        <v>50924952249.934273</v>
      </c>
      <c r="H75" s="90">
        <f t="shared" ca="1" si="12"/>
        <v>61109942699.921127</v>
      </c>
      <c r="I75" s="90">
        <f t="shared" ca="1" si="12"/>
        <v>71294933149.90799</v>
      </c>
      <c r="J75" s="90">
        <f t="shared" ca="1" si="12"/>
        <v>81479923599.894836</v>
      </c>
      <c r="K75" s="90">
        <f t="shared" ca="1" si="12"/>
        <v>91664914049.881683</v>
      </c>
      <c r="L75" s="211">
        <f ca="1">IF('Soil 2020'!$A83="CM",INDIRECT("'Soil 2020'!"&amp;'Country Selector'!$B$3&amp;ROW($A83))*10^12,0)*'Process Emissions Multipliers'!$B$57</f>
        <v>101849904499.86855</v>
      </c>
      <c r="M75" s="90">
        <f t="shared" ca="1" si="16"/>
        <v>91664914049.881683</v>
      </c>
      <c r="N75" s="90">
        <f t="shared" ca="1" si="13"/>
        <v>81479923599.894836</v>
      </c>
      <c r="O75" s="90">
        <f t="shared" ca="1" si="13"/>
        <v>71294933149.90799</v>
      </c>
      <c r="P75" s="90">
        <f t="shared" ca="1" si="13"/>
        <v>61109942699.921127</v>
      </c>
      <c r="Q75" s="90">
        <f t="shared" ca="1" si="13"/>
        <v>50924952249.934273</v>
      </c>
      <c r="R75" s="90">
        <f t="shared" ca="1" si="13"/>
        <v>40739961799.947418</v>
      </c>
      <c r="S75" s="90">
        <f t="shared" ca="1" si="13"/>
        <v>30554971349.960564</v>
      </c>
      <c r="T75" s="90">
        <f t="shared" ca="1" si="13"/>
        <v>20369980899.973709</v>
      </c>
      <c r="U75" s="90">
        <f t="shared" ca="1" si="13"/>
        <v>10184990449.986855</v>
      </c>
      <c r="V75" s="211">
        <f ca="1">IF('Soil 2030'!$A83="CM",INDIRECT("'Soil 2030'!"&amp;'Country Selector'!$B$3&amp;ROW($A83))*10^12,0)*'Process Emissions Multipliers'!$D$57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1">
        <f ca="1">V75*'Process Emissions Multipliers'!$E$57</f>
        <v>0</v>
      </c>
    </row>
    <row r="76" spans="1:4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11">
        <f ca="1">IF('Soil 2020'!$A84="CM",INDIRECT("'Soil 2020'!"&amp;'Country Selector'!$B$3&amp;ROW($A84))*10^12,0)*'Process Emissions Multipliers'!$B$57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211">
        <f ca="1">IF('Soil 2030'!$A84="CM",INDIRECT("'Soil 2030'!"&amp;'Country Selector'!$B$3&amp;ROW($A84))*10^12,0)*'Process Emissions Multipliers'!$D$57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1">
        <f ca="1">V76*'Process Emissions Multipliers'!$E$57</f>
        <v>0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1">
        <f ca="1">IF('Soil 2020'!$A85="CM",INDIRECT("'Soil 2020'!"&amp;'Country Selector'!$B$3&amp;ROW($A85))*10^12,0)*'Process Emissions Multipliers'!$B$57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1">
        <f ca="1">IF('Soil 2030'!$A85="CM",INDIRECT("'Soil 2030'!"&amp;'Country Selector'!$B$3&amp;ROW($A85))*10^12,0)*'Process Emissions Multipliers'!$D$57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1">
        <f ca="1">V77*'Process Emissions Multipliers'!$E$57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1">
        <f ca="1">IF('Soil 2020'!$A86="CM",INDIRECT("'Soil 2020'!"&amp;'Country Selector'!$B$3&amp;ROW($A86))*10^12,0)*'Process Emissions Multipliers'!$B$57</f>
        <v>0</v>
      </c>
      <c r="M78" s="90">
        <f t="shared" ca="1" si="16"/>
        <v>48133513482.755302</v>
      </c>
      <c r="N78" s="90">
        <f t="shared" ca="1" si="13"/>
        <v>96267026965.510605</v>
      </c>
      <c r="O78" s="90">
        <f t="shared" ca="1" si="13"/>
        <v>144400540448.26593</v>
      </c>
      <c r="P78" s="90">
        <f t="shared" ca="1" si="13"/>
        <v>192534053931.02121</v>
      </c>
      <c r="Q78" s="90">
        <f t="shared" ca="1" si="13"/>
        <v>240667567413.77652</v>
      </c>
      <c r="R78" s="90">
        <f t="shared" ca="1" si="13"/>
        <v>288801080896.53186</v>
      </c>
      <c r="S78" s="90">
        <f t="shared" ca="1" si="13"/>
        <v>336934594379.28711</v>
      </c>
      <c r="T78" s="90">
        <f t="shared" ca="1" si="13"/>
        <v>385068107862.04242</v>
      </c>
      <c r="U78" s="90">
        <f t="shared" ca="1" si="13"/>
        <v>433201621344.79773</v>
      </c>
      <c r="V78" s="211">
        <f ca="1">IF('Soil 2030'!$A86="CM",INDIRECT("'Soil 2030'!"&amp;'Country Selector'!$B$3&amp;ROW($A86))*10^12,0)*'Process Emissions Multipliers'!$D$57</f>
        <v>481335134827.55304</v>
      </c>
      <c r="W78" s="90">
        <f t="shared" ca="1" si="14"/>
        <v>481854510104.82941</v>
      </c>
      <c r="X78" s="90">
        <f t="shared" ca="1" si="14"/>
        <v>482373885382.10577</v>
      </c>
      <c r="Y78" s="90">
        <f t="shared" ca="1" si="14"/>
        <v>482893260659.38208</v>
      </c>
      <c r="Z78" s="90">
        <f t="shared" ca="1" si="14"/>
        <v>483412635936.65845</v>
      </c>
      <c r="AA78" s="90">
        <f t="shared" ca="1" si="14"/>
        <v>483932011213.93481</v>
      </c>
      <c r="AB78" s="90">
        <f t="shared" ca="1" si="14"/>
        <v>484451386491.21118</v>
      </c>
      <c r="AC78" s="90">
        <f t="shared" ca="1" si="14"/>
        <v>484970761768.48755</v>
      </c>
      <c r="AD78" s="90">
        <f t="shared" ca="1" si="14"/>
        <v>485490137045.76392</v>
      </c>
      <c r="AE78" s="90">
        <f t="shared" ca="1" si="14"/>
        <v>486009512323.04022</v>
      </c>
      <c r="AF78" s="90">
        <f t="shared" ca="1" si="14"/>
        <v>486528887600.31665</v>
      </c>
      <c r="AG78" s="90">
        <f t="shared" ca="1" si="14"/>
        <v>487048262877.59296</v>
      </c>
      <c r="AH78" s="90">
        <f t="shared" ca="1" si="14"/>
        <v>487567638154.86938</v>
      </c>
      <c r="AI78" s="90">
        <f t="shared" ca="1" si="14"/>
        <v>488087013432.14569</v>
      </c>
      <c r="AJ78" s="90">
        <f t="shared" ca="1" si="14"/>
        <v>488606388709.42206</v>
      </c>
      <c r="AK78" s="90">
        <f t="shared" ca="1" si="14"/>
        <v>489125763986.69843</v>
      </c>
      <c r="AL78" s="90">
        <f t="shared" ref="AL78:AO93" ca="1" si="17">$V78*($AP$1-AL$1)/($AP$1-$V$1)+$AP78*(AL$1-$V$1)/($AP$1-$V$1)</f>
        <v>489645139263.97479</v>
      </c>
      <c r="AM78" s="90">
        <f t="shared" ca="1" si="17"/>
        <v>490164514541.2511</v>
      </c>
      <c r="AN78" s="90">
        <f t="shared" ca="1" si="17"/>
        <v>490683889818.52747</v>
      </c>
      <c r="AO78" s="90">
        <f t="shared" ca="1" si="17"/>
        <v>491203265095.80377</v>
      </c>
      <c r="AP78" s="211">
        <f ca="1">V78*'Process Emissions Multipliers'!$E$57</f>
        <v>491722640373.0802</v>
      </c>
    </row>
    <row r="79" spans="1:4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211">
        <f ca="1">IF('Soil 2020'!$A87="CM",INDIRECT("'Soil 2020'!"&amp;'Country Selector'!$B$3&amp;ROW($A87))*10^12,0)*'Process Emissions Multipliers'!$B$57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211">
        <f ca="1">IF('Soil 2030'!$A87="CM",INDIRECT("'Soil 2030'!"&amp;'Country Selector'!$B$3&amp;ROW($A87))*10^12,0)*'Process Emissions Multipliers'!$D$57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11">
        <f ca="1">V79*'Process Emissions Multipliers'!$E$57</f>
        <v>0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11">
        <f ca="1">IF('Soil 2020'!$A88="CM",INDIRECT("'Soil 2020'!"&amp;'Country Selector'!$B$3&amp;ROW($A88))*10^12,0)*'Process Emissions Multipliers'!$B$57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211">
        <f ca="1">IF('Soil 2030'!$A88="CM",INDIRECT("'Soil 2030'!"&amp;'Country Selector'!$B$3&amp;ROW($A88))*10^12,0)*'Process Emissions Multipliers'!$D$57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1">
        <f ca="1">V80*'Process Emissions Multipliers'!$E$57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11">
        <f ca="1">IF('Soil 2020'!$A89="CM",INDIRECT("'Soil 2020'!"&amp;'Country Selector'!$B$3&amp;ROW($A89))*10^12,0)*'Process Emissions Multipliers'!$B$57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 s="211">
        <f ca="1">IF('Soil 2030'!$A89="CM",INDIRECT("'Soil 2030'!"&amp;'Country Selector'!$B$3&amp;ROW($A89))*10^12,0)*'Process Emissions Multipliers'!$D$57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11">
        <f ca="1">V81*'Process Emissions Multipliers'!$E$57</f>
        <v>0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1">
        <f ca="1">IF('Soil 2020'!$A90="CM",INDIRECT("'Soil 2020'!"&amp;'Country Selector'!$B$3&amp;ROW($A90))*10^12,0)*'Process Emissions Multipliers'!$B$57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1">
        <f ca="1">IF('Soil 2030'!$A90="CM",INDIRECT("'Soil 2030'!"&amp;'Country Selector'!$B$3&amp;ROW($A90))*10^12,0)*'Process Emissions Multipliers'!$D$57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1">
        <f ca="1">V82*'Process Emissions Multipliers'!$E$57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1">
        <f ca="1">IF('Soil 2020'!$A91="CM",INDIRECT("'Soil 2020'!"&amp;'Country Selector'!$B$3&amp;ROW($A91))*10^12,0)*'Process Emissions Multipliers'!$B$57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1">
        <f ca="1">IF('Soil 2030'!$A91="CM",INDIRECT("'Soil 2030'!"&amp;'Country Selector'!$B$3&amp;ROW($A91))*10^12,0)*'Process Emissions Multipliers'!$D$57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1">
        <f ca="1">V83*'Process Emissions Multipliers'!$E$57</f>
        <v>0</v>
      </c>
    </row>
    <row r="84" spans="1:42">
      <c r="A84" s="74">
        <v>32</v>
      </c>
      <c r="B84">
        <f ca="1">IF('Soil 2010'!$A92="CM",INDIRECT("'Soil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211">
        <f ca="1">IF('Soil 2020'!$A92="CM",INDIRECT("'Soil 2020'!"&amp;'Country Selector'!$B$3&amp;ROW($A92))*10^12,0)*'Process Emissions Multipliers'!$B$57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211">
        <f ca="1">IF('Soil 2030'!$A92="CM",INDIRECT("'Soil 2030'!"&amp;'Country Selector'!$B$3&amp;ROW($A92))*10^12,0)*'Process Emissions Multipliers'!$D$57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1">
        <f ca="1">V84*'Process Emissions Multipliers'!$E$57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11">
        <f ca="1">IF('Soil 2020'!$A93="CM",INDIRECT("'Soil 2020'!"&amp;'Country Selector'!$B$3&amp;ROW($A93))*10^12,0)*'Process Emissions Multipliers'!$B$57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211">
        <f ca="1">IF('Soil 2030'!$A93="CM",INDIRECT("'Soil 2030'!"&amp;'Country Selector'!$B$3&amp;ROW($A93))*10^12,0)*'Process Emissions Multipliers'!$D$57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1">
        <f ca="1">V85*'Process Emissions Multipliers'!$E$57</f>
        <v>0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1">
        <f ca="1">IF('Soil 2020'!$A94="CM",INDIRECT("'Soil 2020'!"&amp;'Country Selector'!$B$3&amp;ROW($A94))*10^12,0)*'Process Emissions Multipliers'!$B$57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1">
        <f ca="1">IF('Soil 2030'!$A94="CM",INDIRECT("'Soil 2030'!"&amp;'Country Selector'!$B$3&amp;ROW($A94))*10^12,0)*'Process Emissions Multipliers'!$D$57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1">
        <f ca="1">V86*'Process Emissions Multipliers'!$E$57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1">
        <f ca="1">IF('Soil 2020'!$A95="CM",INDIRECT("'Soil 2020'!"&amp;'Country Selector'!$B$3&amp;ROW($A95))*10^12,0)*'Process Emissions Multipliers'!$B$57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1">
        <f ca="1">IF('Soil 2030'!$A95="CM",INDIRECT("'Soil 2030'!"&amp;'Country Selector'!$B$3&amp;ROW($A95))*10^12,0)*'Process Emissions Multipliers'!$D$57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1">
        <f ca="1">V87*'Process Emissions Multipliers'!$E$57</f>
        <v>0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1">
        <f ca="1">IF('Soil 2020'!$A96="CM",INDIRECT("'Soil 2020'!"&amp;'Country Selector'!$B$3&amp;ROW($A96))*10^12,0)*'Process Emissions Multipliers'!$B$57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1">
        <f ca="1">IF('Soil 2030'!$A96="CM",INDIRECT("'Soil 2030'!"&amp;'Country Selector'!$B$3&amp;ROW($A96))*10^12,0)*'Process Emissions Multipliers'!$D$57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1">
        <f ca="1">V88*'Process Emissions Multipliers'!$E$57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1">
        <f ca="1">IF('Soil 2020'!$A97="CM",INDIRECT("'Soil 2020'!"&amp;'Country Selector'!$B$3&amp;ROW($A97))*10^12,0)*'Process Emissions Multipliers'!$B$57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1">
        <f ca="1">IF('Soil 2030'!$A97="CM",INDIRECT("'Soil 2030'!"&amp;'Country Selector'!$B$3&amp;ROW($A97))*10^12,0)*'Process Emissions Multipliers'!$D$57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1">
        <f ca="1">V89*'Process Emissions Multipliers'!$E$57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0</v>
      </c>
      <c r="C90" s="90">
        <f t="shared" ca="1" si="15"/>
        <v>814619839.32917786</v>
      </c>
      <c r="D90" s="90">
        <f t="shared" ca="1" si="12"/>
        <v>1629239678.6583557</v>
      </c>
      <c r="E90" s="90">
        <f t="shared" ca="1" si="12"/>
        <v>2443859517.9875336</v>
      </c>
      <c r="F90" s="90">
        <f t="shared" ca="1" si="12"/>
        <v>3258479357.3167114</v>
      </c>
      <c r="G90" s="90">
        <f t="shared" ca="1" si="12"/>
        <v>4073099196.6458893</v>
      </c>
      <c r="H90" s="90">
        <f t="shared" ca="1" si="12"/>
        <v>4887719035.9750671</v>
      </c>
      <c r="I90" s="90">
        <f t="shared" ca="1" si="12"/>
        <v>5702338875.304245</v>
      </c>
      <c r="J90" s="90">
        <f t="shared" ca="1" si="12"/>
        <v>6516958714.6334229</v>
      </c>
      <c r="K90" s="90">
        <f t="shared" ca="1" si="12"/>
        <v>7331578553.9626007</v>
      </c>
      <c r="L90" s="211">
        <f ca="1">IF('Soil 2020'!$A98="CM",INDIRECT("'Soil 2020'!"&amp;'Country Selector'!$B$3&amp;ROW($A98))*10^12,0)*'Process Emissions Multipliers'!$B$57</f>
        <v>8146198393.2917786</v>
      </c>
      <c r="M90" s="90">
        <f t="shared" ca="1" si="16"/>
        <v>7331578553.9626007</v>
      </c>
      <c r="N90" s="90">
        <f t="shared" ca="1" si="13"/>
        <v>6516958714.6334229</v>
      </c>
      <c r="O90" s="90">
        <f t="shared" ca="1" si="13"/>
        <v>5702338875.304245</v>
      </c>
      <c r="P90" s="90">
        <f t="shared" ca="1" si="13"/>
        <v>4887719035.9750671</v>
      </c>
      <c r="Q90" s="90">
        <f t="shared" ca="1" si="13"/>
        <v>4073099196.6458893</v>
      </c>
      <c r="R90" s="90">
        <f t="shared" ca="1" si="13"/>
        <v>3258479357.3167114</v>
      </c>
      <c r="S90" s="90">
        <f t="shared" ca="1" si="13"/>
        <v>2443859517.9875336</v>
      </c>
      <c r="T90" s="90">
        <f t="shared" ca="1" si="13"/>
        <v>1629239678.6583557</v>
      </c>
      <c r="U90" s="90">
        <f t="shared" ca="1" si="13"/>
        <v>814619839.32917786</v>
      </c>
      <c r="V90" s="211">
        <f ca="1">IF('Soil 2030'!$A98="CM",INDIRECT("'Soil 2030'!"&amp;'Country Selector'!$B$3&amp;ROW($A98))*10^12,0)*'Process Emissions Multipliers'!$D$57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1">
        <f ca="1">V90*'Process Emissions Multipliers'!$E$57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11">
        <f ca="1">IF('Soil 2020'!$A99="CM",INDIRECT("'Soil 2020'!"&amp;'Country Selector'!$B$3&amp;ROW($A99))*10^12,0)*'Process Emissions Multipliers'!$B$57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211">
        <f ca="1">IF('Soil 2030'!$A99="CM",INDIRECT("'Soil 2030'!"&amp;'Country Selector'!$B$3&amp;ROW($A99))*10^12,0)*'Process Emissions Multipliers'!$D$57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1">
        <f ca="1">V91*'Process Emissions Multipliers'!$E$57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1">
        <f ca="1">IF('Soil 2020'!$A100="CM",INDIRECT("'Soil 2020'!"&amp;'Country Selector'!$B$3&amp;ROW($A100))*10^12,0)*'Process Emissions Multipliers'!$B$57</f>
        <v>0</v>
      </c>
      <c r="M92" s="90">
        <f t="shared" ca="1" si="16"/>
        <v>958266891.17990172</v>
      </c>
      <c r="N92" s="90">
        <f t="shared" ca="1" si="13"/>
        <v>1916533782.3598034</v>
      </c>
      <c r="O92" s="90">
        <f t="shared" ca="1" si="13"/>
        <v>2874800673.5397048</v>
      </c>
      <c r="P92" s="90">
        <f t="shared" ca="1" si="13"/>
        <v>3833067564.7196069</v>
      </c>
      <c r="Q92" s="90">
        <f t="shared" ca="1" si="13"/>
        <v>4791334455.8995085</v>
      </c>
      <c r="R92" s="90">
        <f t="shared" ca="1" si="13"/>
        <v>5749601347.0794096</v>
      </c>
      <c r="S92" s="90">
        <f t="shared" ca="1" si="13"/>
        <v>6707868238.2593117</v>
      </c>
      <c r="T92" s="90">
        <f t="shared" ca="1" si="13"/>
        <v>7666135129.4392138</v>
      </c>
      <c r="U92" s="90">
        <f t="shared" ca="1" si="13"/>
        <v>8624402020.6191139</v>
      </c>
      <c r="V92" s="211">
        <f ca="1">IF('Soil 2030'!$A100="CM",INDIRECT("'Soil 2030'!"&amp;'Country Selector'!$B$3&amp;ROW($A100))*10^12,0)*'Process Emissions Multipliers'!$D$57</f>
        <v>9582668911.799017</v>
      </c>
      <c r="W92" s="90">
        <f t="shared" ca="1" si="18"/>
        <v>9593008903.5490398</v>
      </c>
      <c r="X92" s="90">
        <f t="shared" ca="1" si="18"/>
        <v>9603348895.2990608</v>
      </c>
      <c r="Y92" s="90">
        <f t="shared" ca="1" si="18"/>
        <v>9613688887.0490856</v>
      </c>
      <c r="Z92" s="90">
        <f t="shared" ca="1" si="18"/>
        <v>9624028878.7991104</v>
      </c>
      <c r="AA92" s="90">
        <f t="shared" ca="1" si="18"/>
        <v>9634368870.5491333</v>
      </c>
      <c r="AB92" s="90">
        <f t="shared" ca="1" si="18"/>
        <v>9644708862.2991562</v>
      </c>
      <c r="AC92" s="90">
        <f t="shared" ca="1" si="18"/>
        <v>9655048854.0491791</v>
      </c>
      <c r="AD92" s="90">
        <f t="shared" ca="1" si="18"/>
        <v>9665388845.799202</v>
      </c>
      <c r="AE92" s="90">
        <f t="shared" ca="1" si="18"/>
        <v>9675728837.5492249</v>
      </c>
      <c r="AF92" s="90">
        <f t="shared" ca="1" si="18"/>
        <v>9686068829.2992477</v>
      </c>
      <c r="AG92" s="90">
        <f t="shared" ca="1" si="18"/>
        <v>9696408821.0492706</v>
      </c>
      <c r="AH92" s="90">
        <f t="shared" ca="1" si="18"/>
        <v>9706748812.7992935</v>
      </c>
      <c r="AI92" s="90">
        <f t="shared" ca="1" si="18"/>
        <v>9717088804.5493164</v>
      </c>
      <c r="AJ92" s="90">
        <f t="shared" ca="1" si="18"/>
        <v>9727428796.2993393</v>
      </c>
      <c r="AK92" s="90">
        <f t="shared" ca="1" si="18"/>
        <v>9737768788.0493641</v>
      </c>
      <c r="AL92" s="90">
        <f t="shared" ca="1" si="18"/>
        <v>9748108779.799387</v>
      </c>
      <c r="AM92" s="90">
        <f t="shared" ca="1" si="17"/>
        <v>9758448771.549408</v>
      </c>
      <c r="AN92" s="90">
        <f t="shared" ca="1" si="17"/>
        <v>9768788763.2994328</v>
      </c>
      <c r="AO92" s="90">
        <f t="shared" ca="1" si="17"/>
        <v>9779128755.0494556</v>
      </c>
      <c r="AP92" s="211">
        <f ca="1">V92*'Process Emissions Multipliers'!$E$57</f>
        <v>9789468746.7994785</v>
      </c>
    </row>
    <row r="93" spans="1:4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1">
        <f ca="1">IF('Soil 2020'!$A101="CM",INDIRECT("'Soil 2020'!"&amp;'Country Selector'!$B$3&amp;ROW($A101))*10^12,0)*'Process Emissions Multipliers'!$B$57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1">
        <f ca="1">IF('Soil 2030'!$A101="CM",INDIRECT("'Soil 2030'!"&amp;'Country Selector'!$B$3&amp;ROW($A101))*10^12,0)*'Process Emissions Multipliers'!$D$57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1">
        <f ca="1">V93*'Process Emissions Multipliers'!$E$57</f>
        <v>0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11">
        <f ca="1">IF('Soil 2020'!$A102="CM",INDIRECT("'Soil 2020'!"&amp;'Country Selector'!$B$3&amp;ROW($A102))*10^12,0)*'Process Emissions Multipliers'!$B$57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11">
        <f ca="1">IF('Soil 2030'!$A102="CM",INDIRECT("'Soil 2030'!"&amp;'Country Selector'!$B$3&amp;ROW($A102))*10^12,0)*'Process Emissions Multipliers'!$D$57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1">
        <f ca="1">V94*'Process Emissions Multipliers'!$E$57</f>
        <v>0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211">
        <f ca="1">IF('Soil 2020'!$A103="CM",INDIRECT("'Soil 2020'!"&amp;'Country Selector'!$B$3&amp;ROW($A103))*10^12,0)*'Process Emissions Multipliers'!$B$57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211">
        <f ca="1">IF('Soil 2030'!$A103="CM",INDIRECT("'Soil 2030'!"&amp;'Country Selector'!$B$3&amp;ROW($A103))*10^12,0)*'Process Emissions Multipliers'!$D$57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1">
        <f ca="1">V95*'Process Emissions Multipliers'!$E$57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1">
        <f ca="1">IF('Soil 2020'!$A104="CM",INDIRECT("'Soil 2020'!"&amp;'Country Selector'!$B$3&amp;ROW($A104))*10^12,0)*'Process Emissions Multipliers'!$B$57</f>
        <v>0</v>
      </c>
      <c r="M96" s="90">
        <f t="shared" ca="1" si="16"/>
        <v>2253147541.1349273</v>
      </c>
      <c r="N96" s="90">
        <f t="shared" ca="1" si="21"/>
        <v>4506295082.2698545</v>
      </c>
      <c r="O96" s="90">
        <f t="shared" ca="1" si="21"/>
        <v>6759442623.4047823</v>
      </c>
      <c r="P96" s="90">
        <f t="shared" ca="1" si="21"/>
        <v>9012590164.5397091</v>
      </c>
      <c r="Q96" s="90">
        <f t="shared" ca="1" si="21"/>
        <v>11265737705.674637</v>
      </c>
      <c r="R96" s="90">
        <f t="shared" ca="1" si="21"/>
        <v>13518885246.809565</v>
      </c>
      <c r="S96" s="90">
        <f t="shared" ca="1" si="21"/>
        <v>15772032787.944492</v>
      </c>
      <c r="T96" s="90">
        <f t="shared" ca="1" si="21"/>
        <v>18025180329.079418</v>
      </c>
      <c r="U96" s="90">
        <f t="shared" ca="1" si="21"/>
        <v>20278327870.214348</v>
      </c>
      <c r="V96" s="211">
        <f ca="1">IF('Soil 2030'!$A104="CM",INDIRECT("'Soil 2030'!"&amp;'Country Selector'!$B$3&amp;ROW($A104))*10^12,0)*'Process Emissions Multipliers'!$D$57</f>
        <v>22531475411.349274</v>
      </c>
      <c r="W96" s="90">
        <f t="shared" ca="1" si="22"/>
        <v>22555787559.876324</v>
      </c>
      <c r="X96" s="90">
        <f t="shared" ca="1" si="22"/>
        <v>22580099708.403374</v>
      </c>
      <c r="Y96" s="90">
        <f t="shared" ca="1" si="22"/>
        <v>22604411856.93042</v>
      </c>
      <c r="Z96" s="90">
        <f t="shared" ca="1" si="22"/>
        <v>22628724005.457474</v>
      </c>
      <c r="AA96" s="90">
        <f t="shared" ca="1" si="22"/>
        <v>22653036153.984524</v>
      </c>
      <c r="AB96" s="90">
        <f t="shared" ca="1" si="22"/>
        <v>22677348302.511574</v>
      </c>
      <c r="AC96" s="90">
        <f t="shared" ca="1" si="22"/>
        <v>22701660451.03862</v>
      </c>
      <c r="AD96" s="90">
        <f t="shared" ca="1" si="22"/>
        <v>22725972599.565674</v>
      </c>
      <c r="AE96" s="90">
        <f t="shared" ca="1" si="22"/>
        <v>22750284748.09272</v>
      </c>
      <c r="AF96" s="90">
        <f t="shared" ca="1" si="22"/>
        <v>22774596896.619774</v>
      </c>
      <c r="AG96" s="90">
        <f t="shared" ca="1" si="22"/>
        <v>22798909045.14682</v>
      </c>
      <c r="AH96" s="90">
        <f t="shared" ca="1" si="22"/>
        <v>22823221193.67387</v>
      </c>
      <c r="AI96" s="90">
        <f t="shared" ca="1" si="22"/>
        <v>22847533342.20092</v>
      </c>
      <c r="AJ96" s="90">
        <f t="shared" ca="1" si="22"/>
        <v>22871845490.727974</v>
      </c>
      <c r="AK96" s="90">
        <f t="shared" ca="1" si="22"/>
        <v>22896157639.25502</v>
      </c>
      <c r="AL96" s="90">
        <f t="shared" ca="1" si="22"/>
        <v>22920469787.78207</v>
      </c>
      <c r="AM96" s="90">
        <f t="shared" ca="1" si="19"/>
        <v>22944781936.30912</v>
      </c>
      <c r="AN96" s="90">
        <f t="shared" ca="1" si="19"/>
        <v>22969094084.836166</v>
      </c>
      <c r="AO96" s="90">
        <f t="shared" ca="1" si="19"/>
        <v>22993406233.36322</v>
      </c>
      <c r="AP96" s="211">
        <f ca="1">V96*'Process Emissions Multipliers'!$E$57</f>
        <v>23017718381.89027</v>
      </c>
    </row>
    <row r="97" spans="1:4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1">
        <f ca="1">IF('Soil 2020'!$A105="CM",INDIRECT("'Soil 2020'!"&amp;'Country Selector'!$B$3&amp;ROW($A105))*10^12,0)*'Process Emissions Multipliers'!$B$57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1">
        <f ca="1">IF('Soil 2030'!$A105="CM",INDIRECT("'Soil 2030'!"&amp;'Country Selector'!$B$3&amp;ROW($A105))*10^12,0)*'Process Emissions Multipliers'!$D$57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1">
        <f ca="1">V97*'Process Emissions Multipliers'!$E$57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211">
        <f ca="1">IF('Soil 2020'!$A106="CM",INDIRECT("'Soil 2020'!"&amp;'Country Selector'!$B$3&amp;ROW($A106))*10^12,0)*'Process Emissions Multipliers'!$B$57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211">
        <f ca="1">IF('Soil 2030'!$A106="CM",INDIRECT("'Soil 2030'!"&amp;'Country Selector'!$B$3&amp;ROW($A106))*10^12,0)*'Process Emissions Multipliers'!$D$57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1">
        <f ca="1">V98*'Process Emissions Multipliers'!$E$57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211">
        <f ca="1">IF('Soil 2020'!$A107="CM",INDIRECT("'Soil 2020'!"&amp;'Country Selector'!$B$3&amp;ROW($A107))*10^12,0)*'Process Emissions Multipliers'!$B$57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211">
        <f ca="1">IF('Soil 2030'!$A107="CM",INDIRECT("'Soil 2030'!"&amp;'Country Selector'!$B$3&amp;ROW($A107))*10^12,0)*'Process Emissions Multipliers'!$D$57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11">
        <f ca="1">V99*'Process Emissions Multipliers'!$E$57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1">
        <f ca="1">IF('Soil 2020'!$A108="CM",INDIRECT("'Soil 2020'!"&amp;'Country Selector'!$B$3&amp;ROW($A108))*10^12,0)*'Process Emissions Multipliers'!$B$57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1">
        <f ca="1">IF('Soil 2030'!$A108="CM",INDIRECT("'Soil 2030'!"&amp;'Country Selector'!$B$3&amp;ROW($A108))*10^12,0)*'Process Emissions Multipliers'!$D$57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1">
        <f ca="1">V100*'Process Emissions Multipliers'!$E$57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1">
        <f ca="1">IF('Soil 2020'!$A109="CM",INDIRECT("'Soil 2020'!"&amp;'Country Selector'!$B$3&amp;ROW($A109))*10^12,0)*'Process Emissions Multipliers'!$B$57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1">
        <f ca="1">IF('Soil 2030'!$A109="CM",INDIRECT("'Soil 2030'!"&amp;'Country Selector'!$B$3&amp;ROW($A109))*10^12,0)*'Process Emissions Multipliers'!$D$57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1">
        <f ca="1">V101*'Process Emissions Multipliers'!$E$57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1">
        <f ca="1">IF('Soil 2020'!$A110="CM",INDIRECT("'Soil 2020'!"&amp;'Country Selector'!$B$3&amp;ROW($A110))*10^12,0)*'Process Emissions Multipliers'!$B$57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1">
        <f ca="1">IF('Soil 2030'!$A110="CM",INDIRECT("'Soil 2030'!"&amp;'Country Selector'!$B$3&amp;ROW($A110))*10^12,0)*'Process Emissions Multipliers'!$D$57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1">
        <f ca="1">V102*'Process Emissions Multipliers'!$E$57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11">
        <f ca="1">IF('Soil 2020'!$A111="CM",INDIRECT("'Soil 2020'!"&amp;'Country Selector'!$B$3&amp;ROW($A111))*10^12,0)*'Process Emissions Multipliers'!$B$57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211">
        <f ca="1">IF('Soil 2030'!$A111="CM",INDIRECT("'Soil 2030'!"&amp;'Country Selector'!$B$3&amp;ROW($A111))*10^12,0)*'Process Emissions Multipliers'!$D$57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11">
        <f ca="1">V103*'Process Emissions Multipliers'!$E$57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1">
        <f ca="1">IF('Soil 2020'!$A112="CM",INDIRECT("'Soil 2020'!"&amp;'Country Selector'!$B$3&amp;ROW($A112))*10^12,0)*'Process Emissions Multipliers'!$B$57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1">
        <f ca="1">IF('Soil 2030'!$A112="CM",INDIRECT("'Soil 2030'!"&amp;'Country Selector'!$B$3&amp;ROW($A112))*10^12,0)*'Process Emissions Multipliers'!$D$57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1">
        <f ca="1">V104*'Process Emissions Multipliers'!$E$57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1">
        <f ca="1">IF('Soil 2020'!$A113="CM",INDIRECT("'Soil 2020'!"&amp;'Country Selector'!$B$3&amp;ROW($A113))*10^12,0)*'Process Emissions Multipliers'!$B$57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1">
        <f ca="1">IF('Soil 2030'!$A113="CM",INDIRECT("'Soil 2030'!"&amp;'Country Selector'!$B$3&amp;ROW($A113))*10^12,0)*'Process Emissions Multipliers'!$D$57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1">
        <f ca="1">V105*'Process Emissions Multipliers'!$E$57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1">
        <f ca="1">IF('Soil 2020'!$A114="CM",INDIRECT("'Soil 2020'!"&amp;'Country Selector'!$B$3&amp;ROW($A114))*10^12,0)*'Process Emissions Multipliers'!$B$57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1">
        <f ca="1">IF('Soil 2030'!$A114="CM",INDIRECT("'Soil 2030'!"&amp;'Country Selector'!$B$3&amp;ROW($A114))*10^12,0)*'Process Emissions Multipliers'!$D$57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1">
        <f ca="1">V106*'Process Emissions Multipliers'!$E$57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1">
        <f ca="1">IF('Soil 2020'!$A115="CM",INDIRECT("'Soil 2020'!"&amp;'Country Selector'!$B$3&amp;ROW($A115))*10^12,0)*'Process Emissions Multipliers'!$B$57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1">
        <f ca="1">IF('Soil 2030'!$A115="CM",INDIRECT("'Soil 2030'!"&amp;'Country Selector'!$B$3&amp;ROW($A115))*10^12,0)*'Process Emissions Multipliers'!$D$57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1">
        <f ca="1">V107*'Process Emissions Multipliers'!$E$57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7598983117.123003</v>
      </c>
      <c r="D108" s="90">
        <f t="shared" ca="1" si="20"/>
        <v>15197966234.246006</v>
      </c>
      <c r="E108" s="90">
        <f t="shared" ca="1" si="20"/>
        <v>22796949351.369007</v>
      </c>
      <c r="F108" s="90">
        <f t="shared" ca="1" si="20"/>
        <v>30395932468.492012</v>
      </c>
      <c r="G108" s="90">
        <f t="shared" ca="1" si="20"/>
        <v>37994915585.615013</v>
      </c>
      <c r="H108" s="90">
        <f t="shared" ca="1" si="20"/>
        <v>45593898702.738014</v>
      </c>
      <c r="I108" s="90">
        <f t="shared" ca="1" si="20"/>
        <v>53192881819.861015</v>
      </c>
      <c r="J108" s="90">
        <f t="shared" ca="1" si="20"/>
        <v>60791864936.984024</v>
      </c>
      <c r="K108" s="90">
        <f t="shared" ca="1" si="20"/>
        <v>68390848054.107018</v>
      </c>
      <c r="L108" s="211">
        <f ca="1">IF('Soil 2020'!$A116="CM",INDIRECT("'Soil 2020'!"&amp;'Country Selector'!$B$3&amp;ROW($A116))*10^12,0)*'Process Emissions Multipliers'!$B$57</f>
        <v>75989831171.230026</v>
      </c>
      <c r="M108" s="90">
        <f t="shared" ca="1" si="16"/>
        <v>68390848054.107018</v>
      </c>
      <c r="N108" s="90">
        <f t="shared" ca="1" si="21"/>
        <v>60791864936.984024</v>
      </c>
      <c r="O108" s="90">
        <f t="shared" ca="1" si="21"/>
        <v>53192881819.861015</v>
      </c>
      <c r="P108" s="90">
        <f t="shared" ca="1" si="21"/>
        <v>45593898702.738014</v>
      </c>
      <c r="Q108" s="90">
        <f t="shared" ca="1" si="21"/>
        <v>37994915585.615013</v>
      </c>
      <c r="R108" s="90">
        <f t="shared" ca="1" si="21"/>
        <v>30395932468.492012</v>
      </c>
      <c r="S108" s="90">
        <f t="shared" ca="1" si="21"/>
        <v>22796949351.369007</v>
      </c>
      <c r="T108" s="90">
        <f t="shared" ca="1" si="21"/>
        <v>15197966234.246006</v>
      </c>
      <c r="U108" s="90">
        <f t="shared" ca="1" si="21"/>
        <v>7598983117.123003</v>
      </c>
      <c r="V108" s="211">
        <f ca="1">IF('Soil 2030'!$A116="CM",INDIRECT("'Soil 2030'!"&amp;'Country Selector'!$B$3&amp;ROW($A116))*10^12,0)*'Process Emissions Multipliers'!$D$57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1">
        <f ca="1">V108*'Process Emissions Multipliers'!$E$57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1">
        <f ca="1">IF('Soil 2020'!$A117="CM",INDIRECT("'Soil 2020'!"&amp;'Country Selector'!$B$3&amp;ROW($A117))*10^12,0)*'Process Emissions Multipliers'!$B$57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1">
        <f ca="1">IF('Soil 2030'!$A117="CM",INDIRECT("'Soil 2030'!"&amp;'Country Selector'!$B$3&amp;ROW($A117))*10^12,0)*'Process Emissions Multipliers'!$D$57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1">
        <f ca="1">V109*'Process Emissions Multipliers'!$E$57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1">
        <f ca="1">IF('Soil 2020'!$A118="CM",INDIRECT("'Soil 2020'!"&amp;'Country Selector'!$B$3&amp;ROW($A118))*10^12,0)*'Process Emissions Multipliers'!$B$57</f>
        <v>0</v>
      </c>
      <c r="M110" s="90">
        <f t="shared" ca="1" si="16"/>
        <v>9245636498.6291866</v>
      </c>
      <c r="N110" s="90">
        <f t="shared" ca="1" si="21"/>
        <v>18491272997.258373</v>
      </c>
      <c r="O110" s="90">
        <f t="shared" ca="1" si="21"/>
        <v>27736909495.887562</v>
      </c>
      <c r="P110" s="90">
        <f t="shared" ca="1" si="21"/>
        <v>36982545994.516747</v>
      </c>
      <c r="Q110" s="90">
        <f t="shared" ca="1" si="21"/>
        <v>46228182493.145935</v>
      </c>
      <c r="R110" s="90">
        <f t="shared" ca="1" si="21"/>
        <v>55473818991.775124</v>
      </c>
      <c r="S110" s="90">
        <f t="shared" ca="1" si="21"/>
        <v>64719455490.404312</v>
      </c>
      <c r="T110" s="90">
        <f t="shared" ca="1" si="21"/>
        <v>73965091989.033493</v>
      </c>
      <c r="U110" s="90">
        <f t="shared" ca="1" si="21"/>
        <v>83210728487.662689</v>
      </c>
      <c r="V110" s="211">
        <f ca="1">IF('Soil 2030'!$A118="CM",INDIRECT("'Soil 2030'!"&amp;'Country Selector'!$B$3&amp;ROW($A118))*10^12,0)*'Process Emissions Multipliers'!$D$57</f>
        <v>92456364986.29187</v>
      </c>
      <c r="W110" s="90">
        <f t="shared" ca="1" si="22"/>
        <v>92556128221.356598</v>
      </c>
      <c r="X110" s="90">
        <f t="shared" ca="1" si="22"/>
        <v>92655891456.421356</v>
      </c>
      <c r="Y110" s="90">
        <f t="shared" ca="1" si="22"/>
        <v>92755654691.486099</v>
      </c>
      <c r="Z110" s="90">
        <f t="shared" ca="1" si="22"/>
        <v>92855417926.550827</v>
      </c>
      <c r="AA110" s="90">
        <f t="shared" ca="1" si="22"/>
        <v>92955181161.61557</v>
      </c>
      <c r="AB110" s="90">
        <f t="shared" ca="1" si="22"/>
        <v>93054944396.680313</v>
      </c>
      <c r="AC110" s="90">
        <f t="shared" ca="1" si="22"/>
        <v>93154707631.745056</v>
      </c>
      <c r="AD110" s="90">
        <f t="shared" ca="1" si="22"/>
        <v>93254470866.809784</v>
      </c>
      <c r="AE110" s="90">
        <f t="shared" ca="1" si="22"/>
        <v>93354234101.874527</v>
      </c>
      <c r="AF110" s="90">
        <f t="shared" ca="1" si="22"/>
        <v>93453997336.93927</v>
      </c>
      <c r="AG110" s="90">
        <f t="shared" ca="1" si="22"/>
        <v>93553760572.004013</v>
      </c>
      <c r="AH110" s="90">
        <f t="shared" ca="1" si="22"/>
        <v>93653523807.068756</v>
      </c>
      <c r="AI110" s="90">
        <f t="shared" ca="1" si="22"/>
        <v>93753287042.133484</v>
      </c>
      <c r="AJ110" s="90">
        <f t="shared" ca="1" si="22"/>
        <v>93853050277.198227</v>
      </c>
      <c r="AK110" s="90">
        <f t="shared" ca="1" si="22"/>
        <v>93952813512.26297</v>
      </c>
      <c r="AL110" s="90">
        <f t="shared" ref="AL110:AO125" ca="1" si="23">$V110*($AP$1-AL$1)/($AP$1-$V$1)+$AP110*(AL$1-$V$1)/($AP$1-$V$1)</f>
        <v>94052576747.327713</v>
      </c>
      <c r="AM110" s="90">
        <f t="shared" ca="1" si="23"/>
        <v>94152339982.392456</v>
      </c>
      <c r="AN110" s="90">
        <f t="shared" ca="1" si="23"/>
        <v>94252103217.457184</v>
      </c>
      <c r="AO110" s="90">
        <f t="shared" ca="1" si="23"/>
        <v>94351866452.521927</v>
      </c>
      <c r="AP110" s="211">
        <f ca="1">V110*'Process Emissions Multipliers'!$E$57</f>
        <v>94451629687.58667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1">
        <f ca="1">IF('Soil 2020'!$A119="CM",INDIRECT("'Soil 2020'!"&amp;'Country Selector'!$B$3&amp;ROW($A119))*10^12,0)*'Process Emissions Multipliers'!$B$57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1">
        <f ca="1">IF('Soil 2030'!$A119="CM",INDIRECT("'Soil 2030'!"&amp;'Country Selector'!$B$3&amp;ROW($A119))*10^12,0)*'Process Emissions Multipliers'!$D$57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1">
        <f ca="1">V111*'Process Emissions Multipliers'!$E$57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1">
        <f ca="1">IF('Soil 2020'!$A120="CM",INDIRECT("'Soil 2020'!"&amp;'Country Selector'!$B$3&amp;ROW($A120))*10^12,0)*'Process Emissions Multipliers'!$B$57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1">
        <f ca="1">IF('Soil 2030'!$A120="CM",INDIRECT("'Soil 2030'!"&amp;'Country Selector'!$B$3&amp;ROW($A120))*10^12,0)*'Process Emissions Multipliers'!$D$57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1">
        <f ca="1">V112*'Process Emissions Multipliers'!$E$57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11">
        <f ca="1">IF('Soil 2020'!$A121="CM",INDIRECT("'Soil 2020'!"&amp;'Country Selector'!$B$3&amp;ROW($A121))*10^12,0)*'Process Emissions Multipliers'!$B$57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211">
        <f ca="1">IF('Soil 2030'!$A121="CM",INDIRECT("'Soil 2030'!"&amp;'Country Selector'!$B$3&amp;ROW($A121))*10^12,0)*'Process Emissions Multipliers'!$D$57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1">
        <f ca="1">V113*'Process Emissions Multipliers'!$E$57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0</v>
      </c>
      <c r="C114" s="90">
        <f t="shared" ca="1" si="15"/>
        <v>6935442149.9251432</v>
      </c>
      <c r="D114" s="90">
        <f t="shared" ca="1" si="20"/>
        <v>13870884299.850286</v>
      </c>
      <c r="E114" s="90">
        <f t="shared" ca="1" si="20"/>
        <v>20806326449.775429</v>
      </c>
      <c r="F114" s="90">
        <f t="shared" ca="1" si="20"/>
        <v>27741768599.700573</v>
      </c>
      <c r="G114" s="90">
        <f t="shared" ca="1" si="20"/>
        <v>34677210749.625717</v>
      </c>
      <c r="H114" s="90">
        <f t="shared" ca="1" si="20"/>
        <v>41612652899.550858</v>
      </c>
      <c r="I114" s="90">
        <f t="shared" ca="1" si="20"/>
        <v>48548095049.475998</v>
      </c>
      <c r="J114" s="90">
        <f t="shared" ca="1" si="20"/>
        <v>55483537199.401146</v>
      </c>
      <c r="K114" s="90">
        <f t="shared" ca="1" si="20"/>
        <v>62418979349.326294</v>
      </c>
      <c r="L114" s="211">
        <f ca="1">IF('Soil 2020'!$A122="CM",INDIRECT("'Soil 2020'!"&amp;'Country Selector'!$B$3&amp;ROW($A122))*10^12,0)*'Process Emissions Multipliers'!$B$57</f>
        <v>69354421499.251434</v>
      </c>
      <c r="M114" s="90">
        <f t="shared" ca="1" si="16"/>
        <v>62418979349.326294</v>
      </c>
      <c r="N114" s="90">
        <f t="shared" ca="1" si="21"/>
        <v>55483537199.401146</v>
      </c>
      <c r="O114" s="90">
        <f t="shared" ca="1" si="21"/>
        <v>48548095049.475998</v>
      </c>
      <c r="P114" s="90">
        <f t="shared" ca="1" si="21"/>
        <v>41612652899.550858</v>
      </c>
      <c r="Q114" s="90">
        <f t="shared" ca="1" si="21"/>
        <v>34677210749.625717</v>
      </c>
      <c r="R114" s="90">
        <f t="shared" ca="1" si="21"/>
        <v>27741768599.700573</v>
      </c>
      <c r="S114" s="90">
        <f t="shared" ca="1" si="21"/>
        <v>20806326449.775429</v>
      </c>
      <c r="T114" s="90">
        <f t="shared" ca="1" si="21"/>
        <v>13870884299.850286</v>
      </c>
      <c r="U114" s="90">
        <f t="shared" ca="1" si="21"/>
        <v>6935442149.9251432</v>
      </c>
      <c r="V114" s="211">
        <f ca="1">IF('Soil 2030'!$A122="CM",INDIRECT("'Soil 2030'!"&amp;'Country Selector'!$B$3&amp;ROW($A122))*10^12,0)*'Process Emissions Multipliers'!$D$57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1">
        <f ca="1">V114*'Process Emissions Multipliers'!$E$57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1">
        <f ca="1">IF('Soil 2020'!$A123="CM",INDIRECT("'Soil 2020'!"&amp;'Country Selector'!$B$3&amp;ROW($A123))*10^12,0)*'Process Emissions Multipliers'!$B$57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1">
        <f ca="1">IF('Soil 2030'!$A123="CM",INDIRECT("'Soil 2030'!"&amp;'Country Selector'!$B$3&amp;ROW($A123))*10^12,0)*'Process Emissions Multipliers'!$D$57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1">
        <f ca="1">V115*'Process Emissions Multipliers'!$E$57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1">
        <f ca="1">IF('Soil 2020'!$A124="CM",INDIRECT("'Soil 2020'!"&amp;'Country Selector'!$B$3&amp;ROW($A124))*10^12,0)*'Process Emissions Multipliers'!$B$57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1">
        <f ca="1">IF('Soil 2030'!$A124="CM",INDIRECT("'Soil 2030'!"&amp;'Country Selector'!$B$3&amp;ROW($A124))*10^12,0)*'Process Emissions Multipliers'!$D$57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1">
        <f ca="1">V116*'Process Emissions Multipliers'!$E$57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0</v>
      </c>
      <c r="C117" s="90">
        <f t="shared" ca="1" si="15"/>
        <v>2054287827.5137067</v>
      </c>
      <c r="D117" s="90">
        <f t="shared" ca="1" si="20"/>
        <v>4108575655.0274134</v>
      </c>
      <c r="E117" s="90">
        <f t="shared" ca="1" si="20"/>
        <v>6162863482.5411196</v>
      </c>
      <c r="F117" s="90">
        <f t="shared" ca="1" si="20"/>
        <v>8217151310.0548267</v>
      </c>
      <c r="G117" s="90">
        <f t="shared" ca="1" si="20"/>
        <v>10271439137.568533</v>
      </c>
      <c r="H117" s="90">
        <f t="shared" ca="1" si="20"/>
        <v>12325726965.082239</v>
      </c>
      <c r="I117" s="90">
        <f t="shared" ca="1" si="20"/>
        <v>14380014792.595947</v>
      </c>
      <c r="J117" s="90">
        <f t="shared" ca="1" si="20"/>
        <v>16434302620.109653</v>
      </c>
      <c r="K117" s="90">
        <f t="shared" ca="1" si="20"/>
        <v>18488590447.62336</v>
      </c>
      <c r="L117" s="211">
        <f ca="1">IF('Soil 2020'!$A125="CM",INDIRECT("'Soil 2020'!"&amp;'Country Selector'!$B$3&amp;ROW($A125))*10^12,0)*'Process Emissions Multipliers'!$B$57</f>
        <v>20542878275.137066</v>
      </c>
      <c r="M117" s="90">
        <f t="shared" ca="1" si="16"/>
        <v>18488590447.62336</v>
      </c>
      <c r="N117" s="90">
        <f t="shared" ca="1" si="21"/>
        <v>16434302620.109653</v>
      </c>
      <c r="O117" s="90">
        <f t="shared" ca="1" si="21"/>
        <v>14380014792.595947</v>
      </c>
      <c r="P117" s="90">
        <f t="shared" ca="1" si="21"/>
        <v>12325726965.082239</v>
      </c>
      <c r="Q117" s="90">
        <f t="shared" ca="1" si="21"/>
        <v>10271439137.568533</v>
      </c>
      <c r="R117" s="90">
        <f t="shared" ca="1" si="21"/>
        <v>8217151310.0548267</v>
      </c>
      <c r="S117" s="90">
        <f t="shared" ca="1" si="21"/>
        <v>6162863482.5411196</v>
      </c>
      <c r="T117" s="90">
        <f t="shared" ca="1" si="21"/>
        <v>4108575655.0274134</v>
      </c>
      <c r="U117" s="90">
        <f t="shared" ca="1" si="21"/>
        <v>2054287827.5137067</v>
      </c>
      <c r="V117" s="211">
        <f ca="1">IF('Soil 2030'!$A125="CM",INDIRECT("'Soil 2030'!"&amp;'Country Selector'!$B$3&amp;ROW($A125))*10^12,0)*'Process Emissions Multipliers'!$D$57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1">
        <f ca="1">V117*'Process Emissions Multipliers'!$E$57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1">
        <f ca="1">IF('Soil 2020'!$A126="CM",INDIRECT("'Soil 2020'!"&amp;'Country Selector'!$B$3&amp;ROW($A126))*10^12,0)*'Process Emissions Multipliers'!$B$57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1">
        <f ca="1">IF('Soil 2030'!$A126="CM",INDIRECT("'Soil 2030'!"&amp;'Country Selector'!$B$3&amp;ROW($A126))*10^12,0)*'Process Emissions Multipliers'!$D$57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1">
        <f ca="1">V118*'Process Emissions Multipliers'!$E$57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1">
        <f ca="1">IF('Soil 2020'!$A127="CM",INDIRECT("'Soil 2020'!"&amp;'Country Selector'!$B$3&amp;ROW($A127))*10^12,0)*'Process Emissions Multipliers'!$B$57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1">
        <f ca="1">IF('Soil 2030'!$A127="CM",INDIRECT("'Soil 2030'!"&amp;'Country Selector'!$B$3&amp;ROW($A127))*10^12,0)*'Process Emissions Multipliers'!$D$57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1">
        <f ca="1">V119*'Process Emissions Multipliers'!$E$57</f>
        <v>0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1">
        <f ca="1">IF('Soil 2020'!$A128="CM",INDIRECT("'Soil 2020'!"&amp;'Country Selector'!$B$3&amp;ROW($A128))*10^12,0)*'Process Emissions Multipliers'!$B$57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1">
        <f ca="1">IF('Soil 2030'!$A128="CM",INDIRECT("'Soil 2030'!"&amp;'Country Selector'!$B$3&amp;ROW($A128))*10^12,0)*'Process Emissions Multipliers'!$D$57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1">
        <f ca="1">V120*'Process Emissions Multipliers'!$E$57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1">
        <f ca="1">IF('Soil 2020'!$A129="CM",INDIRECT("'Soil 2020'!"&amp;'Country Selector'!$B$3&amp;ROW($A129))*10^12,0)*'Process Emissions Multipliers'!$B$57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1">
        <f ca="1">IF('Soil 2030'!$A129="CM",INDIRECT("'Soil 2030'!"&amp;'Country Selector'!$B$3&amp;ROW($A129))*10^12,0)*'Process Emissions Multipliers'!$D$57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1">
        <f ca="1">V121*'Process Emissions Multipliers'!$E$57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1">
        <f ca="1">IF('Soil 2020'!$A130="CM",INDIRECT("'Soil 2020'!"&amp;'Country Selector'!$B$3&amp;ROW($A130))*10^12,0)*'Process Emissions Multipliers'!$B$57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1">
        <f ca="1">IF('Soil 2030'!$A130="CM",INDIRECT("'Soil 2030'!"&amp;'Country Selector'!$B$3&amp;ROW($A130))*10^12,0)*'Process Emissions Multipliers'!$D$57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1">
        <f ca="1">V122*'Process Emissions Multipliers'!$E$57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1">
        <f ca="1">IF('Soil 2020'!$A131="CM",INDIRECT("'Soil 2020'!"&amp;'Country Selector'!$B$3&amp;ROW($A131))*10^12,0)*'Process Emissions Multipliers'!$B$57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1">
        <f ca="1">IF('Soil 2030'!$A131="CM",INDIRECT("'Soil 2030'!"&amp;'Country Selector'!$B$3&amp;ROW($A131))*10^12,0)*'Process Emissions Multipliers'!$D$57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1">
        <f ca="1">V123*'Process Emissions Multipliers'!$E$57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1">
        <f ca="1">IF('Soil 2020'!$A132="CM",INDIRECT("'Soil 2020'!"&amp;'Country Selector'!$B$3&amp;ROW($A132))*10^12,0)*'Process Emissions Multipliers'!$B$57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1">
        <f ca="1">IF('Soil 2030'!$A132="CM",INDIRECT("'Soil 2030'!"&amp;'Country Selector'!$B$3&amp;ROW($A132))*10^12,0)*'Process Emissions Multipliers'!$D$57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1">
        <f ca="1">V124*'Process Emissions Multipliers'!$E$57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1">
        <f ca="1">IF('Soil 2020'!$A133="CM",INDIRECT("'Soil 2020'!"&amp;'Country Selector'!$B$3&amp;ROW($A133))*10^12,0)*'Process Emissions Multipliers'!$B$57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1">
        <f ca="1">IF('Soil 2030'!$A133="CM",INDIRECT("'Soil 2030'!"&amp;'Country Selector'!$B$3&amp;ROW($A133))*10^12,0)*'Process Emissions Multipliers'!$D$57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1">
        <f ca="1">V125*'Process Emissions Multipliers'!$E$57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1">
        <f ca="1">IF('Soil 2020'!$A134="CM",INDIRECT("'Soil 2020'!"&amp;'Country Selector'!$B$3&amp;ROW($A134))*10^12,0)*'Process Emissions Multipliers'!$B$57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1">
        <f ca="1">IF('Soil 2030'!$A134="CM",INDIRECT("'Soil 2030'!"&amp;'Country Selector'!$B$3&amp;ROW($A134))*10^12,0)*'Process Emissions Multipliers'!$D$57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1">
        <f ca="1">V126*'Process Emissions Multipliers'!$E$57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1">
        <f ca="1">IF('Soil 2020'!$A135="CM",INDIRECT("'Soil 2020'!"&amp;'Country Selector'!$B$3&amp;ROW($A135))*10^12,0)*'Process Emissions Multipliers'!$B$57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1">
        <f ca="1">IF('Soil 2030'!$A135="CM",INDIRECT("'Soil 2030'!"&amp;'Country Selector'!$B$3&amp;ROW($A135))*10^12,0)*'Process Emissions Multipliers'!$D$57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1">
        <f ca="1">V127*'Process Emissions Multipliers'!$E$57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1">
        <f ca="1">IF('Soil 2020'!$A136="CM",INDIRECT("'Soil 2020'!"&amp;'Country Selector'!$B$3&amp;ROW($A136))*10^12,0)*'Process Emissions Multipliers'!$B$57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1">
        <f ca="1">IF('Soil 2030'!$A136="CM",INDIRECT("'Soil 2030'!"&amp;'Country Selector'!$B$3&amp;ROW($A136))*10^12,0)*'Process Emissions Multipliers'!$D$57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1">
        <f ca="1">V128*'Process Emissions Multipliers'!$E$57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1">
        <f ca="1">IF('Soil 2020'!$A137="CM",INDIRECT("'Soil 2020'!"&amp;'Country Selector'!$B$3&amp;ROW($A137))*10^12,0)*'Process Emissions Multipliers'!$B$57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1">
        <f ca="1">IF('Soil 2030'!$A137="CM",INDIRECT("'Soil 2030'!"&amp;'Country Selector'!$B$3&amp;ROW($A137))*10^12,0)*'Process Emissions Multipliers'!$D$57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1">
        <f ca="1">V129*'Process Emissions Multipliers'!$E$57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1">
        <f ca="1">IF('Soil 2020'!$A138="CM",INDIRECT("'Soil 2020'!"&amp;'Country Selector'!$B$3&amp;ROW($A138))*10^12,0)*'Process Emissions Multipliers'!$B$57</f>
        <v>0</v>
      </c>
      <c r="M130" s="90">
        <f t="shared" ca="1" si="28"/>
        <v>651170324.58286977</v>
      </c>
      <c r="N130" s="90">
        <f t="shared" ca="1" si="28"/>
        <v>1302340649.1657395</v>
      </c>
      <c r="O130" s="90">
        <f t="shared" ca="1" si="28"/>
        <v>1953510973.7486091</v>
      </c>
      <c r="P130" s="90">
        <f t="shared" ca="1" si="28"/>
        <v>2604681298.3314791</v>
      </c>
      <c r="Q130" s="90">
        <f t="shared" ca="1" si="28"/>
        <v>3255851622.9143486</v>
      </c>
      <c r="R130" s="90">
        <f t="shared" ca="1" si="28"/>
        <v>3907021947.4972181</v>
      </c>
      <c r="S130" s="90">
        <f t="shared" ca="1" si="28"/>
        <v>4558192272.0800877</v>
      </c>
      <c r="T130" s="90">
        <f t="shared" ca="1" si="28"/>
        <v>5209362596.6629581</v>
      </c>
      <c r="U130" s="90">
        <f t="shared" ca="1" si="28"/>
        <v>5860532921.2458277</v>
      </c>
      <c r="V130" s="211">
        <f ca="1">IF('Soil 2030'!$A138="CM",INDIRECT("'Soil 2030'!"&amp;'Country Selector'!$B$3&amp;ROW($A138))*10^12,0)*'Process Emissions Multipliers'!$D$57</f>
        <v>6511703245.8286972</v>
      </c>
      <c r="W130" s="90">
        <f t="shared" ca="1" si="26"/>
        <v>6518729572.0495224</v>
      </c>
      <c r="X130" s="90">
        <f t="shared" ca="1" si="26"/>
        <v>6525755898.2703495</v>
      </c>
      <c r="Y130" s="90">
        <f t="shared" ca="1" si="26"/>
        <v>6532782224.4911757</v>
      </c>
      <c r="Z130" s="90">
        <f t="shared" ca="1" si="26"/>
        <v>6539808550.7120018</v>
      </c>
      <c r="AA130" s="90">
        <f t="shared" ca="1" si="26"/>
        <v>6546834876.932827</v>
      </c>
      <c r="AB130" s="90">
        <f t="shared" ca="1" si="26"/>
        <v>6553861203.1536531</v>
      </c>
      <c r="AC130" s="90">
        <f t="shared" ca="1" si="26"/>
        <v>6560887529.3744793</v>
      </c>
      <c r="AD130" s="90">
        <f t="shared" ca="1" si="26"/>
        <v>6567913855.5953045</v>
      </c>
      <c r="AE130" s="90">
        <f t="shared" ca="1" si="26"/>
        <v>6574940181.8161306</v>
      </c>
      <c r="AF130" s="90">
        <f t="shared" ca="1" si="26"/>
        <v>6581966508.0369568</v>
      </c>
      <c r="AG130" s="90">
        <f t="shared" ca="1" si="26"/>
        <v>6588992834.2577839</v>
      </c>
      <c r="AH130" s="90">
        <f t="shared" ca="1" si="26"/>
        <v>6596019160.4786091</v>
      </c>
      <c r="AI130" s="90">
        <f t="shared" ca="1" si="26"/>
        <v>6603045486.6994352</v>
      </c>
      <c r="AJ130" s="90">
        <f t="shared" ca="1" si="26"/>
        <v>6610071812.9202614</v>
      </c>
      <c r="AK130" s="90">
        <f t="shared" ca="1" si="26"/>
        <v>6617098139.1410866</v>
      </c>
      <c r="AL130" s="90">
        <f t="shared" ca="1" si="26"/>
        <v>6624124465.3619137</v>
      </c>
      <c r="AM130" s="90">
        <f t="shared" ca="1" si="25"/>
        <v>6631150791.5827398</v>
      </c>
      <c r="AN130" s="90">
        <f t="shared" ca="1" si="25"/>
        <v>6638177117.803565</v>
      </c>
      <c r="AO130" s="90">
        <f t="shared" ca="1" si="25"/>
        <v>6645203444.0243921</v>
      </c>
      <c r="AP130" s="211">
        <f ca="1">V130*'Process Emissions Multipliers'!$E$57</f>
        <v>6652229770.2452173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1">
        <f ca="1">IF('Soil 2020'!$A139="CM",INDIRECT("'Soil 2020'!"&amp;'Country Selector'!$B$3&amp;ROW($A139))*10^12,0)*'Process Emissions Multipliers'!$B$57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1">
        <f ca="1">IF('Soil 2030'!$A139="CM",INDIRECT("'Soil 2030'!"&amp;'Country Selector'!$B$3&amp;ROW($A139))*10^12,0)*'Process Emissions Multipliers'!$D$57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1">
        <f ca="1">V131*'Process Emissions Multipliers'!$E$57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1">
        <f ca="1">IF('Soil 2020'!$A140="CM",INDIRECT("'Soil 2020'!"&amp;'Country Selector'!$B$3&amp;ROW($A140))*10^12,0)*'Process Emissions Multipliers'!$B$57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1">
        <f ca="1">IF('Soil 2030'!$A140="CM",INDIRECT("'Soil 2030'!"&amp;'Country Selector'!$B$3&amp;ROW($A140))*10^12,0)*'Process Emissions Multipliers'!$D$57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1">
        <f ca="1">V132*'Process Emissions Multipliers'!$E$57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1">
        <f ca="1">IF('Soil 2020'!$A141="CM",INDIRECT("'Soil 2020'!"&amp;'Country Selector'!$B$3&amp;ROW($A141))*10^12,0)*'Process Emissions Multipliers'!$B$57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1">
        <f ca="1">IF('Soil 2030'!$A141="CM",INDIRECT("'Soil 2030'!"&amp;'Country Selector'!$B$3&amp;ROW($A141))*10^12,0)*'Process Emissions Multipliers'!$D$57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1">
        <f ca="1">V133*'Process Emissions Multipliers'!$E$57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211">
        <f ca="1">IF('Soil 2020'!$A142="CM",INDIRECT("'Soil 2020'!"&amp;'Country Selector'!$B$3&amp;ROW($A142))*10^12,0)*'Process Emissions Multipliers'!$B$57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211">
        <f ca="1">IF('Soil 2030'!$A142="CM",INDIRECT("'Soil 2030'!"&amp;'Country Selector'!$B$3&amp;ROW($A142))*10^12,0)*'Process Emissions Multipliers'!$D$57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1">
        <f ca="1">V134*'Process Emissions Multipliers'!$E$57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1">
        <f ca="1">IF('Soil 2020'!$A143="CM",INDIRECT("'Soil 2020'!"&amp;'Country Selector'!$B$3&amp;ROW($A143))*10^12,0)*'Process Emissions Multipliers'!$B$57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1">
        <f ca="1">IF('Soil 2030'!$A143="CM",INDIRECT("'Soil 2030'!"&amp;'Country Selector'!$B$3&amp;ROW($A143))*10^12,0)*'Process Emissions Multipliers'!$D$57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1">
        <f ca="1">V135*'Process Emissions Multipliers'!$E$57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1">
        <f ca="1">IF('Soil 2020'!$A144="CM",INDIRECT("'Soil 2020'!"&amp;'Country Selector'!$B$3&amp;ROW($A144))*10^12,0)*'Process Emissions Multipliers'!$B$57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1">
        <f ca="1">IF('Soil 2030'!$A144="CM",INDIRECT("'Soil 2030'!"&amp;'Country Selector'!$B$3&amp;ROW($A144))*10^12,0)*'Process Emissions Multipliers'!$D$57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1">
        <f ca="1">V136*'Process Emissions Multipliers'!$E$57</f>
        <v>0</v>
      </c>
    </row>
    <row r="137" spans="1:42">
      <c r="A137" s="74">
        <v>85</v>
      </c>
      <c r="B137">
        <f ca="1">IF('Soil 2010'!$A145="CM",INDIRECT("'Soil 2010'!"&amp;'Country Selector'!$B$3&amp;ROW($A145))*10^12,0)</f>
        <v>1733359487.8674586</v>
      </c>
      <c r="C137" s="90">
        <f t="shared" ca="1" si="27"/>
        <v>1560023539.0807128</v>
      </c>
      <c r="D137" s="90">
        <f t="shared" ca="1" si="27"/>
        <v>1386687590.2939668</v>
      </c>
      <c r="E137" s="90">
        <f t="shared" ca="1" si="27"/>
        <v>1213351641.507221</v>
      </c>
      <c r="F137" s="90">
        <f t="shared" ca="1" si="27"/>
        <v>1040015692.7204752</v>
      </c>
      <c r="G137" s="90">
        <f t="shared" ca="1" si="27"/>
        <v>866679743.93372941</v>
      </c>
      <c r="H137" s="90">
        <f t="shared" ca="1" si="27"/>
        <v>693343795.14698339</v>
      </c>
      <c r="I137" s="90">
        <f t="shared" ca="1" si="27"/>
        <v>520007846.3602376</v>
      </c>
      <c r="J137" s="90">
        <f t="shared" ca="1" si="27"/>
        <v>346671897.57349169</v>
      </c>
      <c r="K137" s="90">
        <f t="shared" ca="1" si="27"/>
        <v>173335948.78674585</v>
      </c>
      <c r="L137" s="211">
        <f ca="1">IF('Soil 2020'!$A145="CM",INDIRECT("'Soil 2020'!"&amp;'Country Selector'!$B$3&amp;ROW($A145))*10^12,0)*'Process Emissions Multipliers'!$B$57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1">
        <f ca="1">IF('Soil 2030'!$A145="CM",INDIRECT("'Soil 2030'!"&amp;'Country Selector'!$B$3&amp;ROW($A145))*10^12,0)*'Process Emissions Multipliers'!$D$57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1">
        <f ca="1">V137*'Process Emissions Multipliers'!$E$57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1">
        <f ca="1">IF('Soil 2020'!$A146="CM",INDIRECT("'Soil 2020'!"&amp;'Country Selector'!$B$3&amp;ROW($A146))*10^12,0)*'Process Emissions Multipliers'!$B$57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1">
        <f ca="1">IF('Soil 2030'!$A146="CM",INDIRECT("'Soil 2030'!"&amp;'Country Selector'!$B$3&amp;ROW($A146))*10^12,0)*'Process Emissions Multipliers'!$D$57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1">
        <f ca="1">V138*'Process Emissions Multipliers'!$E$57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1">
        <f ca="1">IF('Soil 2020'!$A147="CM",INDIRECT("'Soil 2020'!"&amp;'Country Selector'!$B$3&amp;ROW($A147))*10^12,0)*'Process Emissions Multipliers'!$B$57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1">
        <f ca="1">IF('Soil 2030'!$A147="CM",INDIRECT("'Soil 2030'!"&amp;'Country Selector'!$B$3&amp;ROW($A147))*10^12,0)*'Process Emissions Multipliers'!$D$57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1">
        <f ca="1">V139*'Process Emissions Multipliers'!$E$57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1">
        <f ca="1">IF('Soil 2020'!$A148="CM",INDIRECT("'Soil 2020'!"&amp;'Country Selector'!$B$3&amp;ROW($A148))*10^12,0)*'Process Emissions Multipliers'!$B$57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1">
        <f ca="1">IF('Soil 2030'!$A148="CM",INDIRECT("'Soil 2030'!"&amp;'Country Selector'!$B$3&amp;ROW($A148))*10^12,0)*'Process Emissions Multipliers'!$D$57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1">
        <f ca="1">V140*'Process Emissions Multipliers'!$E$57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211">
        <f ca="1">IF('Soil 2020'!$A149="CM",INDIRECT("'Soil 2020'!"&amp;'Country Selector'!$B$3&amp;ROW($A149))*10^12,0)*'Process Emissions Multipliers'!$B$57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211">
        <f ca="1">IF('Soil 2030'!$A149="CM",INDIRECT("'Soil 2030'!"&amp;'Country Selector'!$B$3&amp;ROW($A149))*10^12,0)*'Process Emissions Multipliers'!$D$57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1">
        <f ca="1">V141*'Process Emissions Multipliers'!$E$57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54135742616.615097</v>
      </c>
      <c r="D142" s="90">
        <f t="shared" ca="1" si="27"/>
        <v>108271485233.23019</v>
      </c>
      <c r="E142" s="90">
        <f t="shared" ca="1" si="27"/>
        <v>162407227849.84528</v>
      </c>
      <c r="F142" s="90">
        <f t="shared" ca="1" si="27"/>
        <v>216542970466.46039</v>
      </c>
      <c r="G142" s="90">
        <f t="shared" ca="1" si="27"/>
        <v>270678713083.0755</v>
      </c>
      <c r="H142" s="90">
        <f t="shared" ca="1" si="27"/>
        <v>324814455699.69055</v>
      </c>
      <c r="I142" s="90">
        <f t="shared" ca="1" si="27"/>
        <v>378950198316.30566</v>
      </c>
      <c r="J142" s="90">
        <f t="shared" ca="1" si="27"/>
        <v>433085940932.92078</v>
      </c>
      <c r="K142" s="90">
        <f t="shared" ca="1" si="27"/>
        <v>487221683549.53583</v>
      </c>
      <c r="L142" s="211">
        <f ca="1">IF('Soil 2020'!$A150="CM",INDIRECT("'Soil 2020'!"&amp;'Country Selector'!$B$3&amp;ROW($A150))*10^12,0)*'Process Emissions Multipliers'!$B$57</f>
        <v>541357426166.15094</v>
      </c>
      <c r="M142" s="90">
        <f t="shared" ca="1" si="28"/>
        <v>487221683549.53583</v>
      </c>
      <c r="N142" s="90">
        <f t="shared" ca="1" si="28"/>
        <v>433085940932.92078</v>
      </c>
      <c r="O142" s="90">
        <f t="shared" ca="1" si="28"/>
        <v>378950198316.30566</v>
      </c>
      <c r="P142" s="90">
        <f t="shared" ca="1" si="28"/>
        <v>324814455699.69055</v>
      </c>
      <c r="Q142" s="90">
        <f t="shared" ca="1" si="28"/>
        <v>270678713083.0755</v>
      </c>
      <c r="R142" s="90">
        <f t="shared" ca="1" si="28"/>
        <v>216542970466.46039</v>
      </c>
      <c r="S142" s="90">
        <f t="shared" ca="1" si="28"/>
        <v>162407227849.84528</v>
      </c>
      <c r="T142" s="90">
        <f t="shared" ca="1" si="28"/>
        <v>108271485233.23019</v>
      </c>
      <c r="U142" s="90">
        <f t="shared" ca="1" si="28"/>
        <v>54135742616.615097</v>
      </c>
      <c r="V142" s="211">
        <f ca="1">IF('Soil 2030'!$A150="CM",INDIRECT("'Soil 2030'!"&amp;'Country Selector'!$B$3&amp;ROW($A150))*10^12,0)*'Process Emissions Multipliers'!$D$57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1">
        <f ca="1">V142*'Process Emissions Multipliers'!$E$57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1">
        <f ca="1">IF('Soil 2020'!$A151="CM",INDIRECT("'Soil 2020'!"&amp;'Country Selector'!$B$3&amp;ROW($A151))*10^12,0)*'Process Emissions Multipliers'!$B$57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1">
        <f ca="1">IF('Soil 2030'!$A151="CM",INDIRECT("'Soil 2030'!"&amp;'Country Selector'!$B$3&amp;ROW($A151))*10^12,0)*'Process Emissions Multipliers'!$D$57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1">
        <f ca="1">V143*'Process Emissions Multipliers'!$E$57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1">
        <f ca="1">IF('Soil 2020'!$A152="CM",INDIRECT("'Soil 2020'!"&amp;'Country Selector'!$B$3&amp;ROW($A152))*10^12,0)*'Process Emissions Multipliers'!$B$57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1">
        <f ca="1">IF('Soil 2030'!$A152="CM",INDIRECT("'Soil 2030'!"&amp;'Country Selector'!$B$3&amp;ROW($A152))*10^12,0)*'Process Emissions Multipliers'!$D$57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1">
        <f ca="1">V144*'Process Emissions Multipliers'!$E$57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1">
        <f ca="1">IF('Soil 2020'!$A153="CM",INDIRECT("'Soil 2020'!"&amp;'Country Selector'!$B$3&amp;ROW($A153))*10^12,0)*'Process Emissions Multipliers'!$B$57</f>
        <v>0</v>
      </c>
      <c r="M145" s="90">
        <f t="shared" ca="1" si="28"/>
        <v>8568391073.3041782</v>
      </c>
      <c r="N145" s="90">
        <f t="shared" ca="1" si="28"/>
        <v>17136782146.608356</v>
      </c>
      <c r="O145" s="90">
        <f t="shared" ca="1" si="28"/>
        <v>25705173219.912533</v>
      </c>
      <c r="P145" s="90">
        <f t="shared" ca="1" si="28"/>
        <v>34273564293.216713</v>
      </c>
      <c r="Q145" s="90">
        <f t="shared" ca="1" si="28"/>
        <v>42841955366.520889</v>
      </c>
      <c r="R145" s="90">
        <f t="shared" ca="1" si="28"/>
        <v>51410346439.825066</v>
      </c>
      <c r="S145" s="90">
        <f t="shared" ca="1" si="28"/>
        <v>59978737513.12925</v>
      </c>
      <c r="T145" s="90">
        <f t="shared" ca="1" si="28"/>
        <v>68547128586.433426</v>
      </c>
      <c r="U145" s="90">
        <f t="shared" ca="1" si="28"/>
        <v>77115519659.737595</v>
      </c>
      <c r="V145" s="211">
        <f ca="1">IF('Soil 2030'!$A153="CM",INDIRECT("'Soil 2030'!"&amp;'Country Selector'!$B$3&amp;ROW($A153))*10^12,0)*'Process Emissions Multipliers'!$D$57</f>
        <v>85683910733.041779</v>
      </c>
      <c r="W145" s="90">
        <f t="shared" ca="1" si="30"/>
        <v>85776366283.603317</v>
      </c>
      <c r="X145" s="90">
        <f t="shared" ca="1" si="30"/>
        <v>85868821834.164856</v>
      </c>
      <c r="Y145" s="90">
        <f t="shared" ca="1" si="30"/>
        <v>85961277384.72641</v>
      </c>
      <c r="Z145" s="90">
        <f t="shared" ca="1" si="30"/>
        <v>86053732935.287964</v>
      </c>
      <c r="AA145" s="90">
        <f t="shared" ca="1" si="30"/>
        <v>86146188485.849503</v>
      </c>
      <c r="AB145" s="90">
        <f t="shared" ca="1" si="30"/>
        <v>86238644036.411041</v>
      </c>
      <c r="AC145" s="90">
        <f t="shared" ca="1" si="30"/>
        <v>86331099586.972595</v>
      </c>
      <c r="AD145" s="90">
        <f t="shared" ca="1" si="30"/>
        <v>86423555137.534119</v>
      </c>
      <c r="AE145" s="90">
        <f t="shared" ca="1" si="30"/>
        <v>86516010688.095673</v>
      </c>
      <c r="AF145" s="90">
        <f t="shared" ca="1" si="30"/>
        <v>86608466238.657227</v>
      </c>
      <c r="AG145" s="90">
        <f t="shared" ca="1" si="30"/>
        <v>86700921789.21875</v>
      </c>
      <c r="AH145" s="90">
        <f t="shared" ca="1" si="30"/>
        <v>86793377339.780304</v>
      </c>
      <c r="AI145" s="90">
        <f t="shared" ca="1" si="30"/>
        <v>86885832890.341858</v>
      </c>
      <c r="AJ145" s="90">
        <f t="shared" ca="1" si="30"/>
        <v>86978288440.903397</v>
      </c>
      <c r="AK145" s="90">
        <f t="shared" ca="1" si="30"/>
        <v>87070743991.464935</v>
      </c>
      <c r="AL145" s="90">
        <f t="shared" ca="1" si="30"/>
        <v>87163199542.026474</v>
      </c>
      <c r="AM145" s="90">
        <f t="shared" ca="1" si="29"/>
        <v>87255655092.588028</v>
      </c>
      <c r="AN145" s="90">
        <f t="shared" ca="1" si="29"/>
        <v>87348110643.149582</v>
      </c>
      <c r="AO145" s="90">
        <f t="shared" ca="1" si="29"/>
        <v>87440566193.711105</v>
      </c>
      <c r="AP145" s="211">
        <f ca="1">V145*'Process Emissions Multipliers'!$E$57</f>
        <v>87533021744.272659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1">
        <f ca="1">IF('Soil 2020'!$A154="CM",INDIRECT("'Soil 2020'!"&amp;'Country Selector'!$B$3&amp;ROW($A154))*10^12,0)*'Process Emissions Multipliers'!$B$57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1">
        <f ca="1">IF('Soil 2030'!$A154="CM",INDIRECT("'Soil 2030'!"&amp;'Country Selector'!$B$3&amp;ROW($A154))*10^12,0)*'Process Emissions Multipliers'!$D$57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1">
        <f ca="1">V146*'Process Emissions Multipliers'!$E$57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1">
        <f ca="1">IF('Soil 2020'!$A155="CM",INDIRECT("'Soil 2020'!"&amp;'Country Selector'!$B$3&amp;ROW($A155))*10^12,0)*'Process Emissions Multipliers'!$B$57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1">
        <f ca="1">IF('Soil 2030'!$A155="CM",INDIRECT("'Soil 2030'!"&amp;'Country Selector'!$B$3&amp;ROW($A155))*10^12,0)*'Process Emissions Multipliers'!$D$57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1">
        <f ca="1">V147*'Process Emissions Multipliers'!$E$57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598144870.57883465</v>
      </c>
      <c r="D148" s="90">
        <f t="shared" ca="1" si="27"/>
        <v>1196289741.1576693</v>
      </c>
      <c r="E148" s="90">
        <f t="shared" ca="1" si="27"/>
        <v>1794434611.7365041</v>
      </c>
      <c r="F148" s="90">
        <f t="shared" ca="1" si="27"/>
        <v>2392579482.3153386</v>
      </c>
      <c r="G148" s="90">
        <f t="shared" ca="1" si="27"/>
        <v>2990724352.8941731</v>
      </c>
      <c r="H148" s="90">
        <f t="shared" ca="1" si="27"/>
        <v>3588869223.4730082</v>
      </c>
      <c r="I148" s="90">
        <f t="shared" ca="1" si="27"/>
        <v>4187014094.0518427</v>
      </c>
      <c r="J148" s="90">
        <f t="shared" ca="1" si="27"/>
        <v>4785158964.6306772</v>
      </c>
      <c r="K148" s="90">
        <f t="shared" ca="1" si="27"/>
        <v>5383303835.2095118</v>
      </c>
      <c r="L148" s="211">
        <f ca="1">IF('Soil 2020'!$A156="CM",INDIRECT("'Soil 2020'!"&amp;'Country Selector'!$B$3&amp;ROW($A156))*10^12,0)*'Process Emissions Multipliers'!$B$57</f>
        <v>5981448705.7883463</v>
      </c>
      <c r="M148" s="90">
        <f t="shared" ca="1" si="28"/>
        <v>9032099514.0028324</v>
      </c>
      <c r="N148" s="90">
        <f t="shared" ca="1" si="28"/>
        <v>12082750322.217319</v>
      </c>
      <c r="O148" s="90">
        <f t="shared" ca="1" si="28"/>
        <v>15133401130.431805</v>
      </c>
      <c r="P148" s="90">
        <f t="shared" ca="1" si="28"/>
        <v>18184051938.646294</v>
      </c>
      <c r="Q148" s="90">
        <f t="shared" ca="1" si="28"/>
        <v>21234702746.860779</v>
      </c>
      <c r="R148" s="90">
        <f t="shared" ca="1" si="28"/>
        <v>24285353555.075264</v>
      </c>
      <c r="S148" s="90">
        <f t="shared" ca="1" si="28"/>
        <v>27336004363.289749</v>
      </c>
      <c r="T148" s="90">
        <f t="shared" ca="1" si="28"/>
        <v>30386655171.504238</v>
      </c>
      <c r="U148" s="90">
        <f t="shared" ca="1" si="28"/>
        <v>33437305979.718727</v>
      </c>
      <c r="V148" s="211">
        <f ca="1">IF('Soil 2030'!$A156="CM",INDIRECT("'Soil 2030'!"&amp;'Country Selector'!$B$3&amp;ROW($A156))*10^12,0)*'Process Emissions Multipliers'!$D$57</f>
        <v>36487956787.933212</v>
      </c>
      <c r="W148" s="90">
        <f t="shared" ca="1" si="30"/>
        <v>36527328405.134544</v>
      </c>
      <c r="X148" s="90">
        <f t="shared" ca="1" si="30"/>
        <v>36566700022.335876</v>
      </c>
      <c r="Y148" s="90">
        <f t="shared" ca="1" si="30"/>
        <v>36606071639.537201</v>
      </c>
      <c r="Z148" s="90">
        <f t="shared" ca="1" si="30"/>
        <v>36645443256.738525</v>
      </c>
      <c r="AA148" s="90">
        <f t="shared" ca="1" si="30"/>
        <v>36684814873.939857</v>
      </c>
      <c r="AB148" s="90">
        <f t="shared" ca="1" si="30"/>
        <v>36724186491.14119</v>
      </c>
      <c r="AC148" s="90">
        <f t="shared" ca="1" si="30"/>
        <v>36763558108.342522</v>
      </c>
      <c r="AD148" s="90">
        <f t="shared" ca="1" si="30"/>
        <v>36802929725.543846</v>
      </c>
      <c r="AE148" s="90">
        <f t="shared" ca="1" si="30"/>
        <v>36842301342.745178</v>
      </c>
      <c r="AF148" s="90">
        <f t="shared" ca="1" si="30"/>
        <v>36881672959.946503</v>
      </c>
      <c r="AG148" s="90">
        <f t="shared" ca="1" si="30"/>
        <v>36921044577.147835</v>
      </c>
      <c r="AH148" s="90">
        <f t="shared" ca="1" si="30"/>
        <v>36960416194.349167</v>
      </c>
      <c r="AI148" s="90">
        <f t="shared" ca="1" si="30"/>
        <v>36999787811.550491</v>
      </c>
      <c r="AJ148" s="90">
        <f t="shared" ca="1" si="30"/>
        <v>37039159428.751823</v>
      </c>
      <c r="AK148" s="90">
        <f t="shared" ca="1" si="30"/>
        <v>37078531045.953156</v>
      </c>
      <c r="AL148" s="90">
        <f t="shared" ca="1" si="30"/>
        <v>37117902663.15448</v>
      </c>
      <c r="AM148" s="90">
        <f t="shared" ca="1" si="29"/>
        <v>37157274280.355812</v>
      </c>
      <c r="AN148" s="90">
        <f t="shared" ca="1" si="29"/>
        <v>37196645897.557137</v>
      </c>
      <c r="AO148" s="90">
        <f t="shared" ca="1" si="29"/>
        <v>37236017514.758469</v>
      </c>
      <c r="AP148" s="211">
        <f ca="1">V148*'Process Emissions Multipliers'!$E$57</f>
        <v>37275389131.959801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1">
        <f ca="1">IF('Soil 2020'!$A157="CM",INDIRECT("'Soil 2020'!"&amp;'Country Selector'!$B$3&amp;ROW($A157))*10^12,0)*'Process Emissions Multipliers'!$B$57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1">
        <f ca="1">IF('Soil 2030'!$A157="CM",INDIRECT("'Soil 2030'!"&amp;'Country Selector'!$B$3&amp;ROW($A157))*10^12,0)*'Process Emissions Multipliers'!$D$57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1">
        <f ca="1">V149*'Process Emissions Multipliers'!$E$57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1">
        <f ca="1">IF('Soil 2020'!$A158="CM",INDIRECT("'Soil 2020'!"&amp;'Country Selector'!$B$3&amp;ROW($A158))*10^12,0)*'Process Emissions Multipliers'!$B$57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1">
        <f ca="1">IF('Soil 2030'!$A158="CM",INDIRECT("'Soil 2030'!"&amp;'Country Selector'!$B$3&amp;ROW($A158))*10^12,0)*'Process Emissions Multipliers'!$D$57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1">
        <f ca="1">V150*'Process Emissions Multipliers'!$E$57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1">
        <f ca="1">IF('Soil 2020'!$A159="CM",INDIRECT("'Soil 2020'!"&amp;'Country Selector'!$B$3&amp;ROW($A159))*10^12,0)*'Process Emissions Multipliers'!$B$57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1">
        <f ca="1">IF('Soil 2030'!$A159="CM",INDIRECT("'Soil 2030'!"&amp;'Country Selector'!$B$3&amp;ROW($A159))*10^12,0)*'Process Emissions Multipliers'!$D$57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1">
        <f ca="1">V151*'Process Emissions Multipliers'!$E$57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1">
        <f ca="1">IF('Soil 2020'!$A160="CM",INDIRECT("'Soil 2020'!"&amp;'Country Selector'!$B$3&amp;ROW($A160))*10^12,0)*'Process Emissions Multipliers'!$B$57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1">
        <f ca="1">IF('Soil 2030'!$A160="CM",INDIRECT("'Soil 2030'!"&amp;'Country Selector'!$B$3&amp;ROW($A160))*10^12,0)*'Process Emissions Multipliers'!$D$57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1">
        <f ca="1">V152*'Process Emissions Multipliers'!$E$57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161203545315.67703</v>
      </c>
      <c r="C153" s="90">
        <f t="shared" ca="1" si="27"/>
        <v>158243128044.26016</v>
      </c>
      <c r="D153" s="90">
        <f t="shared" ca="1" si="27"/>
        <v>155282710772.84332</v>
      </c>
      <c r="E153" s="90">
        <f t="shared" ca="1" si="27"/>
        <v>152322293501.42648</v>
      </c>
      <c r="F153" s="90">
        <f t="shared" ca="1" si="27"/>
        <v>149361876230.00961</v>
      </c>
      <c r="G153" s="90">
        <f t="shared" ca="1" si="27"/>
        <v>146401458958.59277</v>
      </c>
      <c r="H153" s="90">
        <f t="shared" ca="1" si="27"/>
        <v>143441041687.1759</v>
      </c>
      <c r="I153" s="90">
        <f t="shared" ca="1" si="27"/>
        <v>140480624415.75903</v>
      </c>
      <c r="J153" s="90">
        <f t="shared" ca="1" si="27"/>
        <v>137520207144.34222</v>
      </c>
      <c r="K153" s="90">
        <f t="shared" ca="1" si="27"/>
        <v>134559789872.92534</v>
      </c>
      <c r="L153" s="211">
        <f ca="1">IF('Soil 2020'!$A161="CM",INDIRECT("'Soil 2020'!"&amp;'Country Selector'!$B$3&amp;ROW($A161))*10^12,0)*'Process Emissions Multipliers'!$B$57</f>
        <v>131599372601.5085</v>
      </c>
      <c r="M153" s="90">
        <f t="shared" ca="1" si="28"/>
        <v>118439435341.35764</v>
      </c>
      <c r="N153" s="90">
        <f t="shared" ca="1" si="28"/>
        <v>105279498081.2068</v>
      </c>
      <c r="O153" s="90">
        <f t="shared" ca="1" si="28"/>
        <v>92119560821.055939</v>
      </c>
      <c r="P153" s="90">
        <f t="shared" ca="1" si="28"/>
        <v>78959623560.905106</v>
      </c>
      <c r="Q153" s="90">
        <f t="shared" ca="1" si="28"/>
        <v>65799686300.75425</v>
      </c>
      <c r="R153" s="90">
        <f t="shared" ca="1" si="28"/>
        <v>52639749040.603401</v>
      </c>
      <c r="S153" s="90">
        <f t="shared" ca="1" si="28"/>
        <v>39479811780.452553</v>
      </c>
      <c r="T153" s="90">
        <f t="shared" ca="1" si="28"/>
        <v>26319874520.301701</v>
      </c>
      <c r="U153" s="90">
        <f t="shared" ca="1" si="28"/>
        <v>13159937260.15085</v>
      </c>
      <c r="V153" s="211">
        <f ca="1">IF('Soil 2030'!$A161="CM",INDIRECT("'Soil 2030'!"&amp;'Country Selector'!$B$3&amp;ROW($A161))*10^12,0)*'Process Emissions Multipliers'!$D$57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11">
        <f ca="1">V153*'Process Emissions Multipliers'!$E$57</f>
        <v>0</v>
      </c>
    </row>
    <row r="154" spans="1:42">
      <c r="A154" s="74">
        <v>200</v>
      </c>
      <c r="B154">
        <f ca="1">IF('Soil 2010'!$A162="CM",INDIRECT("'Soil 2010'!"&amp;'Country Selector'!$B$3&amp;ROW($A162))*10^12,0)</f>
        <v>72008239765.737778</v>
      </c>
      <c r="C154" s="90">
        <f t="shared" ca="1" si="27"/>
        <v>64807415789.164001</v>
      </c>
      <c r="D154" s="90">
        <f t="shared" ca="1" si="27"/>
        <v>57606591812.590225</v>
      </c>
      <c r="E154" s="90">
        <f t="shared" ca="1" si="27"/>
        <v>50405767836.016441</v>
      </c>
      <c r="F154" s="90">
        <f t="shared" ca="1" si="27"/>
        <v>43204943859.442665</v>
      </c>
      <c r="G154" s="90">
        <f t="shared" ca="1" si="27"/>
        <v>36004119882.868889</v>
      </c>
      <c r="H154" s="90">
        <f t="shared" ca="1" si="27"/>
        <v>28803295906.295113</v>
      </c>
      <c r="I154" s="90">
        <f t="shared" ca="1" si="27"/>
        <v>21602471929.721333</v>
      </c>
      <c r="J154" s="90">
        <f t="shared" ca="1" si="27"/>
        <v>14401647953.147556</v>
      </c>
      <c r="K154" s="90">
        <f t="shared" ca="1" si="27"/>
        <v>7200823976.5737782</v>
      </c>
      <c r="L154" s="211">
        <f ca="1">IF('Soil 2020'!$A162="CM",INDIRECT("'Soil 2020'!"&amp;'Country Selector'!$B$3&amp;ROW($A162))*10^12,0)*'Process Emissions Multipliers'!$B$57</f>
        <v>0</v>
      </c>
      <c r="M154" s="90">
        <f t="shared" ca="1" si="28"/>
        <v>16591818686.978104</v>
      </c>
      <c r="N154" s="90">
        <f t="shared" ca="1" si="28"/>
        <v>33183637373.956207</v>
      </c>
      <c r="O154" s="90">
        <f t="shared" ca="1" si="28"/>
        <v>49775456060.934311</v>
      </c>
      <c r="P154" s="90">
        <f t="shared" ca="1" si="28"/>
        <v>66367274747.912415</v>
      </c>
      <c r="Q154" s="90">
        <f t="shared" ca="1" si="28"/>
        <v>82959093434.890518</v>
      </c>
      <c r="R154" s="90">
        <f t="shared" ca="1" si="28"/>
        <v>99550912121.868622</v>
      </c>
      <c r="S154" s="90">
        <f t="shared" ca="1" si="28"/>
        <v>116142730808.84673</v>
      </c>
      <c r="T154" s="90">
        <f t="shared" ca="1" si="28"/>
        <v>132734549495.82483</v>
      </c>
      <c r="U154" s="90">
        <f t="shared" ca="1" si="28"/>
        <v>149326368182.80292</v>
      </c>
      <c r="V154" s="211">
        <f ca="1">IF('Soil 2030'!$A162="CM",INDIRECT("'Soil 2030'!"&amp;'Country Selector'!$B$3&amp;ROW($A162))*10^12,0)*'Process Emissions Multipliers'!$D$57</f>
        <v>165918186869.78104</v>
      </c>
      <c r="W154" s="90">
        <f t="shared" ca="1" si="30"/>
        <v>166097217649.11853</v>
      </c>
      <c r="X154" s="90">
        <f t="shared" ca="1" si="30"/>
        <v>166276248428.45596</v>
      </c>
      <c r="Y154" s="90">
        <f t="shared" ca="1" si="30"/>
        <v>166455279207.79346</v>
      </c>
      <c r="Z154" s="90">
        <f t="shared" ca="1" si="30"/>
        <v>166634309987.13092</v>
      </c>
      <c r="AA154" s="90">
        <f t="shared" ca="1" si="30"/>
        <v>166813340766.46838</v>
      </c>
      <c r="AB154" s="90">
        <f t="shared" ca="1" si="30"/>
        <v>166992371545.80585</v>
      </c>
      <c r="AC154" s="90">
        <f t="shared" ca="1" si="30"/>
        <v>167171402325.14334</v>
      </c>
      <c r="AD154" s="90">
        <f t="shared" ca="1" si="30"/>
        <v>167350433104.4808</v>
      </c>
      <c r="AE154" s="90">
        <f t="shared" ca="1" si="30"/>
        <v>167529463883.81827</v>
      </c>
      <c r="AF154" s="90">
        <f t="shared" ca="1" si="30"/>
        <v>167708494663.15576</v>
      </c>
      <c r="AG154" s="90">
        <f t="shared" ca="1" si="30"/>
        <v>167887525442.49323</v>
      </c>
      <c r="AH154" s="90">
        <f t="shared" ca="1" si="30"/>
        <v>168066556221.83069</v>
      </c>
      <c r="AI154" s="90">
        <f t="shared" ca="1" si="30"/>
        <v>168245587001.16815</v>
      </c>
      <c r="AJ154" s="90">
        <f t="shared" ca="1" si="30"/>
        <v>168424617780.50562</v>
      </c>
      <c r="AK154" s="90">
        <f t="shared" ca="1" si="30"/>
        <v>168603648559.84311</v>
      </c>
      <c r="AL154" s="90">
        <f t="shared" ca="1" si="30"/>
        <v>168782679339.18057</v>
      </c>
      <c r="AM154" s="90">
        <f t="shared" ca="1" si="29"/>
        <v>168961710118.51804</v>
      </c>
      <c r="AN154" s="90">
        <f t="shared" ca="1" si="29"/>
        <v>169140740897.85553</v>
      </c>
      <c r="AO154" s="90">
        <f t="shared" ca="1" si="29"/>
        <v>169319771677.19296</v>
      </c>
      <c r="AP154" s="211">
        <f ca="1">V154*'Process Emissions Multipliers'!$E$57</f>
        <v>169498802456.53046</v>
      </c>
    </row>
    <row r="155" spans="1:42">
      <c r="A155" s="74">
        <v>250</v>
      </c>
      <c r="B155">
        <f ca="1">IF('Soil 2010'!$A163="CM",INDIRECT("'Soil 2010'!"&amp;'Country Selector'!$B$3&amp;ROW($A163))*10^12,0)</f>
        <v>7058502994.7995977</v>
      </c>
      <c r="C155" s="90">
        <f t="shared" ca="1" si="27"/>
        <v>21282656845.488678</v>
      </c>
      <c r="D155" s="90">
        <f t="shared" ca="1" si="27"/>
        <v>35506810696.177757</v>
      </c>
      <c r="E155" s="90">
        <f t="shared" ca="1" si="27"/>
        <v>49730964546.866837</v>
      </c>
      <c r="F155" s="90">
        <f t="shared" ca="1" si="27"/>
        <v>63955118397.555923</v>
      </c>
      <c r="G155" s="90">
        <f t="shared" ca="1" si="27"/>
        <v>78179272248.244995</v>
      </c>
      <c r="H155" s="90">
        <f t="shared" ca="1" si="27"/>
        <v>92403426098.934082</v>
      </c>
      <c r="I155" s="90">
        <f t="shared" ca="1" si="27"/>
        <v>106627579949.62315</v>
      </c>
      <c r="J155" s="90">
        <f t="shared" ca="1" si="27"/>
        <v>120851733800.31224</v>
      </c>
      <c r="K155" s="90">
        <f t="shared" ca="1" si="27"/>
        <v>135075887651.00133</v>
      </c>
      <c r="L155" s="211">
        <f ca="1">IF('Soil 2020'!$A163="CM",INDIRECT("'Soil 2020'!"&amp;'Country Selector'!$B$3&amp;ROW($A163))*10^12,0)*'Process Emissions Multipliers'!$B$57</f>
        <v>149300041501.6904</v>
      </c>
      <c r="M155" s="90">
        <f t="shared" ca="1" si="28"/>
        <v>159655169940.25742</v>
      </c>
      <c r="N155" s="90">
        <f t="shared" ca="1" si="28"/>
        <v>170010298378.8244</v>
      </c>
      <c r="O155" s="90">
        <f t="shared" ca="1" si="28"/>
        <v>180365426817.39142</v>
      </c>
      <c r="P155" s="90">
        <f t="shared" ca="1" si="28"/>
        <v>190720555255.95844</v>
      </c>
      <c r="Q155" s="90">
        <f t="shared" ca="1" si="28"/>
        <v>201075683694.52542</v>
      </c>
      <c r="R155" s="90">
        <f t="shared" ca="1" si="28"/>
        <v>211430812133.09247</v>
      </c>
      <c r="S155" s="90">
        <f t="shared" ca="1" si="28"/>
        <v>221785940571.65945</v>
      </c>
      <c r="T155" s="90">
        <f t="shared" ca="1" si="28"/>
        <v>232141069010.22644</v>
      </c>
      <c r="U155" s="90">
        <f t="shared" ca="1" si="28"/>
        <v>242496197448.79346</v>
      </c>
      <c r="V155" s="211">
        <f ca="1">IF('Soil 2030'!$A163="CM",INDIRECT("'Soil 2030'!"&amp;'Country Selector'!$B$3&amp;ROW($A163))*10^12,0)*'Process Emissions Multipliers'!$D$57</f>
        <v>252851325887.36047</v>
      </c>
      <c r="W155" s="90">
        <f t="shared" ca="1" si="30"/>
        <v>253124160172.6438</v>
      </c>
      <c r="X155" s="90">
        <f t="shared" ca="1" si="30"/>
        <v>253396994457.92719</v>
      </c>
      <c r="Y155" s="90">
        <f t="shared" ca="1" si="30"/>
        <v>253669828743.21054</v>
      </c>
      <c r="Z155" s="90">
        <f t="shared" ca="1" si="30"/>
        <v>253942663028.4939</v>
      </c>
      <c r="AA155" s="90">
        <f t="shared" ca="1" si="30"/>
        <v>254215497313.77725</v>
      </c>
      <c r="AB155" s="90">
        <f t="shared" ca="1" si="30"/>
        <v>254488331599.06061</v>
      </c>
      <c r="AC155" s="90">
        <f t="shared" ca="1" si="30"/>
        <v>254761165884.34396</v>
      </c>
      <c r="AD155" s="90">
        <f t="shared" ca="1" si="30"/>
        <v>255034000169.62732</v>
      </c>
      <c r="AE155" s="90">
        <f t="shared" ca="1" si="30"/>
        <v>255306834454.91068</v>
      </c>
      <c r="AF155" s="90">
        <f t="shared" ca="1" si="30"/>
        <v>255579668740.19403</v>
      </c>
      <c r="AG155" s="90">
        <f t="shared" ca="1" si="30"/>
        <v>255852503025.47742</v>
      </c>
      <c r="AH155" s="90">
        <f t="shared" ca="1" si="30"/>
        <v>256125337310.76074</v>
      </c>
      <c r="AI155" s="90">
        <f t="shared" ca="1" si="30"/>
        <v>256398171596.0441</v>
      </c>
      <c r="AJ155" s="90">
        <f t="shared" ca="1" si="30"/>
        <v>256671005881.32745</v>
      </c>
      <c r="AK155" s="90">
        <f t="shared" ca="1" si="30"/>
        <v>256943840166.61081</v>
      </c>
      <c r="AL155" s="90">
        <f t="shared" ca="1" si="30"/>
        <v>257216674451.89417</v>
      </c>
      <c r="AM155" s="90">
        <f t="shared" ca="1" si="29"/>
        <v>257489508737.17749</v>
      </c>
      <c r="AN155" s="90">
        <f t="shared" ca="1" si="29"/>
        <v>257762343022.46085</v>
      </c>
      <c r="AO155" s="90">
        <f t="shared" ca="1" si="29"/>
        <v>258035177307.74423</v>
      </c>
      <c r="AP155" s="211">
        <f ca="1">V155*'Process Emissions Multipliers'!$E$57</f>
        <v>258308011593.02759</v>
      </c>
    </row>
    <row r="156" spans="1:42">
      <c r="A156" s="74">
        <v>300</v>
      </c>
      <c r="B156">
        <f ca="1">IF('Soil 2010'!$A164="CM",INDIRECT("'Soil 2010'!"&amp;'Country Selector'!$B$3&amp;ROW($A164))*10^12,0)</f>
        <v>0</v>
      </c>
      <c r="C156" s="90">
        <f t="shared" ca="1" si="27"/>
        <v>19548389015.830971</v>
      </c>
      <c r="D156" s="90">
        <f t="shared" ca="1" si="27"/>
        <v>39096778031.661942</v>
      </c>
      <c r="E156" s="90">
        <f t="shared" ca="1" si="27"/>
        <v>58645167047.49292</v>
      </c>
      <c r="F156" s="90">
        <f t="shared" ref="D156:K177" ca="1" si="31">$B156*($L$1-F$1)/($L$1-$B$1)+$L156*(F$1-$B$1)/($L$1-$B$1)</f>
        <v>78193556063.323883</v>
      </c>
      <c r="G156" s="90">
        <f t="shared" ca="1" si="31"/>
        <v>97741945079.154861</v>
      </c>
      <c r="H156" s="90">
        <f t="shared" ca="1" si="31"/>
        <v>117290334094.98584</v>
      </c>
      <c r="I156" s="90">
        <f t="shared" ca="1" si="31"/>
        <v>136838723110.8168</v>
      </c>
      <c r="J156" s="90">
        <f t="shared" ca="1" si="31"/>
        <v>156387112126.64777</v>
      </c>
      <c r="K156" s="90">
        <f t="shared" ca="1" si="31"/>
        <v>175935501142.47876</v>
      </c>
      <c r="L156" s="211">
        <f ca="1">IF('Soil 2020'!$A164="CM",INDIRECT("'Soil 2020'!"&amp;'Country Selector'!$B$3&amp;ROW($A164))*10^12,0)*'Process Emissions Multipliers'!$B$57</f>
        <v>195483890158.30972</v>
      </c>
      <c r="M156" s="90">
        <f t="shared" ca="1" si="28"/>
        <v>177432683268.95953</v>
      </c>
      <c r="N156" s="90">
        <f t="shared" ca="1" si="28"/>
        <v>159381476379.60931</v>
      </c>
      <c r="O156" s="90">
        <f t="shared" ca="1" si="28"/>
        <v>141330269490.25916</v>
      </c>
      <c r="P156" s="90">
        <f t="shared" ref="N156:U177" ca="1" si="32">$L156*($V$1-P$1)/($V$1-$L$1)+$V156*(P$1-$L$1)/($V$1-$L$1)</f>
        <v>123279062600.90897</v>
      </c>
      <c r="Q156" s="90">
        <f t="shared" ca="1" si="32"/>
        <v>105227855711.55876</v>
      </c>
      <c r="R156" s="90">
        <f t="shared" ca="1" si="32"/>
        <v>87176648822.208572</v>
      </c>
      <c r="S156" s="90">
        <f t="shared" ca="1" si="32"/>
        <v>69125441932.858383</v>
      </c>
      <c r="T156" s="90">
        <f t="shared" ca="1" si="32"/>
        <v>51074235043.508194</v>
      </c>
      <c r="U156" s="90">
        <f t="shared" ca="1" si="32"/>
        <v>33023028154.158001</v>
      </c>
      <c r="V156" s="211">
        <f ca="1">IF('Soil 2030'!$A164="CM",INDIRECT("'Soil 2030'!"&amp;'Country Selector'!$B$3&amp;ROW($A164))*10^12,0)*'Process Emissions Multipliers'!$D$57</f>
        <v>14971821264.807812</v>
      </c>
      <c r="W156" s="90">
        <f t="shared" ca="1" si="30"/>
        <v>14987976316.159981</v>
      </c>
      <c r="X156" s="90">
        <f t="shared" ca="1" si="30"/>
        <v>15004131367.512146</v>
      </c>
      <c r="Y156" s="90">
        <f t="shared" ca="1" si="30"/>
        <v>15020286418.864315</v>
      </c>
      <c r="Z156" s="90">
        <f t="shared" ca="1" si="30"/>
        <v>15036441470.21648</v>
      </c>
      <c r="AA156" s="90">
        <f t="shared" ca="1" si="30"/>
        <v>15052596521.568649</v>
      </c>
      <c r="AB156" s="90">
        <f t="shared" ca="1" si="30"/>
        <v>15068751572.920816</v>
      </c>
      <c r="AC156" s="90">
        <f t="shared" ca="1" si="30"/>
        <v>15084906624.272985</v>
      </c>
      <c r="AD156" s="90">
        <f t="shared" ca="1" si="30"/>
        <v>15101061675.625151</v>
      </c>
      <c r="AE156" s="90">
        <f t="shared" ca="1" si="30"/>
        <v>15117216726.97732</v>
      </c>
      <c r="AF156" s="90">
        <f t="shared" ca="1" si="30"/>
        <v>15133371778.329487</v>
      </c>
      <c r="AG156" s="90">
        <f t="shared" ca="1" si="30"/>
        <v>15149526829.681656</v>
      </c>
      <c r="AH156" s="90">
        <f t="shared" ca="1" si="30"/>
        <v>15165681881.033823</v>
      </c>
      <c r="AI156" s="90">
        <f t="shared" ca="1" si="30"/>
        <v>15181836932.38599</v>
      </c>
      <c r="AJ156" s="90">
        <f t="shared" ca="1" si="30"/>
        <v>15197991983.738157</v>
      </c>
      <c r="AK156" s="90">
        <f t="shared" ca="1" si="30"/>
        <v>15214147035.090324</v>
      </c>
      <c r="AL156" s="90">
        <f t="shared" ca="1" si="30"/>
        <v>15230302086.442493</v>
      </c>
      <c r="AM156" s="90">
        <f t="shared" ca="1" si="29"/>
        <v>15246457137.794662</v>
      </c>
      <c r="AN156" s="90">
        <f t="shared" ca="1" si="29"/>
        <v>15262612189.146828</v>
      </c>
      <c r="AO156" s="90">
        <f t="shared" ca="1" si="29"/>
        <v>15278767240.498997</v>
      </c>
      <c r="AP156" s="211">
        <f ca="1">V156*'Process Emissions Multipliers'!$E$57</f>
        <v>15294922291.851164</v>
      </c>
    </row>
    <row r="157" spans="1:42">
      <c r="A157" s="74">
        <v>350</v>
      </c>
      <c r="B157">
        <f ca="1">IF('Soil 2010'!$A165="CM",INDIRECT("'Soil 2010'!"&amp;'Country Selector'!$B$3&amp;ROW($A165))*10^12,0)</f>
        <v>3687782923.8268766</v>
      </c>
      <c r="C157" s="90">
        <f t="shared" ref="C157:C177" ca="1" si="33">$B157*($L$1-C$1)/($L$1-$B$1)+$L157*(C$1-$B$1)/($L$1-$B$1)</f>
        <v>3319004631.4441891</v>
      </c>
      <c r="D157" s="90">
        <f t="shared" ca="1" si="31"/>
        <v>2950226339.0615015</v>
      </c>
      <c r="E157" s="90">
        <f t="shared" ca="1" si="31"/>
        <v>2581448046.6788135</v>
      </c>
      <c r="F157" s="90">
        <f t="shared" ca="1" si="31"/>
        <v>2212669754.2961259</v>
      </c>
      <c r="G157" s="90">
        <f t="shared" ca="1" si="31"/>
        <v>1843891461.9134383</v>
      </c>
      <c r="H157" s="90">
        <f t="shared" ca="1" si="31"/>
        <v>1475113169.5307508</v>
      </c>
      <c r="I157" s="90">
        <f t="shared" ca="1" si="31"/>
        <v>1106334877.1480629</v>
      </c>
      <c r="J157" s="90">
        <f t="shared" ca="1" si="31"/>
        <v>737556584.76537538</v>
      </c>
      <c r="K157" s="90">
        <f t="shared" ca="1" si="31"/>
        <v>368778292.38268769</v>
      </c>
      <c r="L157" s="211">
        <f ca="1">IF('Soil 2020'!$A165="CM",INDIRECT("'Soil 2020'!"&amp;'Country Selector'!$B$3&amp;ROW($A165))*10^12,0)*'Process Emissions Multipliers'!$B$57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11">
        <f ca="1">IF('Soil 2030'!$A165="CM",INDIRECT("'Soil 2030'!"&amp;'Country Selector'!$B$3&amp;ROW($A165))*10^12,0)*'Process Emissions Multipliers'!$D$57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1">
        <f ca="1">V157*'Process Emissions Multipliers'!$E$57</f>
        <v>0</v>
      </c>
    </row>
    <row r="158" spans="1:42">
      <c r="A158" s="74">
        <v>400</v>
      </c>
      <c r="B158">
        <f ca="1">IF('Soil 2010'!$A166="CM",INDIRECT("'Soil 2010'!"&amp;'Country Selector'!$B$3&amp;ROW($A166))*10^12,0)</f>
        <v>1201557087.9788661</v>
      </c>
      <c r="C158" s="90">
        <f t="shared" ca="1" si="33"/>
        <v>1081401379.1809795</v>
      </c>
      <c r="D158" s="90">
        <f t="shared" ca="1" si="31"/>
        <v>961245670.38309288</v>
      </c>
      <c r="E158" s="90">
        <f t="shared" ca="1" si="31"/>
        <v>841089961.58520627</v>
      </c>
      <c r="F158" s="90">
        <f t="shared" ca="1" si="31"/>
        <v>720934252.78731966</v>
      </c>
      <c r="G158" s="90">
        <f t="shared" ca="1" si="31"/>
        <v>600778543.98943305</v>
      </c>
      <c r="H158" s="90">
        <f t="shared" ca="1" si="31"/>
        <v>480622835.19154644</v>
      </c>
      <c r="I158" s="90">
        <f t="shared" ca="1" si="31"/>
        <v>360467126.39365983</v>
      </c>
      <c r="J158" s="90">
        <f t="shared" ca="1" si="31"/>
        <v>240311417.59577322</v>
      </c>
      <c r="K158" s="90">
        <f t="shared" ca="1" si="31"/>
        <v>120155708.79788661</v>
      </c>
      <c r="L158" s="211">
        <f ca="1">IF('Soil 2020'!$A166="CM",INDIRECT("'Soil 2020'!"&amp;'Country Selector'!$B$3&amp;ROW($A166))*10^12,0)*'Process Emissions Multipliers'!$B$57</f>
        <v>0</v>
      </c>
      <c r="M158" s="90">
        <f t="shared" ca="1" si="34"/>
        <v>5012851640.472146</v>
      </c>
      <c r="N158" s="90">
        <f t="shared" ca="1" si="32"/>
        <v>10025703280.944292</v>
      </c>
      <c r="O158" s="90">
        <f t="shared" ca="1" si="32"/>
        <v>15038554921.416437</v>
      </c>
      <c r="P158" s="90">
        <f t="shared" ca="1" si="32"/>
        <v>20051406561.888584</v>
      </c>
      <c r="Q158" s="90">
        <f t="shared" ca="1" si="32"/>
        <v>25064258202.360729</v>
      </c>
      <c r="R158" s="90">
        <f t="shared" ca="1" si="32"/>
        <v>30077109842.832874</v>
      </c>
      <c r="S158" s="90">
        <f t="shared" ca="1" si="32"/>
        <v>35089961483.305023</v>
      </c>
      <c r="T158" s="90">
        <f t="shared" ca="1" si="32"/>
        <v>40102813123.777168</v>
      </c>
      <c r="U158" s="90">
        <f t="shared" ca="1" si="32"/>
        <v>45115664764.249313</v>
      </c>
      <c r="V158" s="211">
        <f ca="1">IF('Soil 2030'!$A166="CM",INDIRECT("'Soil 2030'!"&amp;'Country Selector'!$B$3&amp;ROW($A166))*10^12,0)*'Process Emissions Multipliers'!$D$57</f>
        <v>50128516404.721458</v>
      </c>
      <c r="W158" s="90">
        <f t="shared" ca="1" si="30"/>
        <v>50182606601.391777</v>
      </c>
      <c r="X158" s="90">
        <f t="shared" ca="1" si="30"/>
        <v>50236696798.062088</v>
      </c>
      <c r="Y158" s="90">
        <f t="shared" ca="1" si="30"/>
        <v>50290786994.732399</v>
      </c>
      <c r="Z158" s="90">
        <f t="shared" ca="1" si="30"/>
        <v>50344877191.402718</v>
      </c>
      <c r="AA158" s="90">
        <f t="shared" ca="1" si="30"/>
        <v>50398967388.073029</v>
      </c>
      <c r="AB158" s="90">
        <f t="shared" ca="1" si="30"/>
        <v>50453057584.743347</v>
      </c>
      <c r="AC158" s="90">
        <f t="shared" ca="1" si="30"/>
        <v>50507147781.413666</v>
      </c>
      <c r="AD158" s="90">
        <f t="shared" ca="1" si="30"/>
        <v>50561237978.083977</v>
      </c>
      <c r="AE158" s="90">
        <f t="shared" ca="1" si="30"/>
        <v>50615328174.754288</v>
      </c>
      <c r="AF158" s="90">
        <f t="shared" ca="1" si="30"/>
        <v>50669418371.424606</v>
      </c>
      <c r="AG158" s="90">
        <f t="shared" ca="1" si="30"/>
        <v>50723508568.094925</v>
      </c>
      <c r="AH158" s="90">
        <f t="shared" ca="1" si="30"/>
        <v>50777598764.765244</v>
      </c>
      <c r="AI158" s="90">
        <f t="shared" ca="1" si="30"/>
        <v>50831688961.435547</v>
      </c>
      <c r="AJ158" s="90">
        <f t="shared" ca="1" si="30"/>
        <v>50885779158.105865</v>
      </c>
      <c r="AK158" s="90">
        <f t="shared" ca="1" si="30"/>
        <v>50939869354.776176</v>
      </c>
      <c r="AL158" s="90">
        <f t="shared" ref="AL158:AO173" ca="1" si="35">$V158*($AP$1-AL$1)/($AP$1-$V$1)+$AP158*(AL$1-$V$1)/($AP$1-$V$1)</f>
        <v>50993959551.446495</v>
      </c>
      <c r="AM158" s="90">
        <f t="shared" ca="1" si="35"/>
        <v>51048049748.116814</v>
      </c>
      <c r="AN158" s="90">
        <f t="shared" ca="1" si="35"/>
        <v>51102139944.787125</v>
      </c>
      <c r="AO158" s="90">
        <f t="shared" ca="1" si="35"/>
        <v>51156230141.457443</v>
      </c>
      <c r="AP158" s="211">
        <f ca="1">V158*'Process Emissions Multipliers'!$E$57</f>
        <v>51210320338.127754</v>
      </c>
    </row>
    <row r="159" spans="1:42">
      <c r="A159" s="74">
        <v>450</v>
      </c>
      <c r="B159">
        <f ca="1">IF('Soil 2010'!$A167="CM",INDIRECT("'Soil 2010'!"&amp;'Country Selector'!$B$3&amp;ROW($A167))*10^12,0)</f>
        <v>260146128.27762741</v>
      </c>
      <c r="C159" s="90">
        <f t="shared" ca="1" si="33"/>
        <v>373245239.67809021</v>
      </c>
      <c r="D159" s="90">
        <f t="shared" ca="1" si="31"/>
        <v>486344351.07855296</v>
      </c>
      <c r="E159" s="90">
        <f t="shared" ca="1" si="31"/>
        <v>599443462.47901571</v>
      </c>
      <c r="F159" s="90">
        <f t="shared" ca="1" si="31"/>
        <v>712542573.87947857</v>
      </c>
      <c r="G159" s="90">
        <f t="shared" ca="1" si="31"/>
        <v>825641685.27994132</v>
      </c>
      <c r="H159" s="90">
        <f t="shared" ca="1" si="31"/>
        <v>938740796.68040407</v>
      </c>
      <c r="I159" s="90">
        <f t="shared" ca="1" si="31"/>
        <v>1051839908.0808668</v>
      </c>
      <c r="J159" s="90">
        <f t="shared" ca="1" si="31"/>
        <v>1164939019.4813297</v>
      </c>
      <c r="K159" s="90">
        <f t="shared" ca="1" si="31"/>
        <v>1278038130.8817925</v>
      </c>
      <c r="L159" s="211">
        <f ca="1">IF('Soil 2020'!$A167="CM",INDIRECT("'Soil 2020'!"&amp;'Country Selector'!$B$3&amp;ROW($A167))*10^12,0)*'Process Emissions Multipliers'!$B$57</f>
        <v>1391137242.2822552</v>
      </c>
      <c r="M159" s="90">
        <f t="shared" ca="1" si="34"/>
        <v>1252023518.0540297</v>
      </c>
      <c r="N159" s="90">
        <f t="shared" ca="1" si="32"/>
        <v>1112909793.8258042</v>
      </c>
      <c r="O159" s="90">
        <f t="shared" ca="1" si="32"/>
        <v>973796069.59757864</v>
      </c>
      <c r="P159" s="90">
        <f t="shared" ca="1" si="32"/>
        <v>834682345.36935306</v>
      </c>
      <c r="Q159" s="90">
        <f t="shared" ca="1" si="32"/>
        <v>695568621.14112759</v>
      </c>
      <c r="R159" s="90">
        <f t="shared" ca="1" si="32"/>
        <v>556454896.91290212</v>
      </c>
      <c r="S159" s="90">
        <f t="shared" ca="1" si="32"/>
        <v>417341172.68467653</v>
      </c>
      <c r="T159" s="90">
        <f t="shared" ca="1" si="32"/>
        <v>278227448.45645106</v>
      </c>
      <c r="U159" s="90">
        <f t="shared" ca="1" si="32"/>
        <v>139113724.22822553</v>
      </c>
      <c r="V159" s="211">
        <f ca="1">IF('Soil 2030'!$A167="CM",INDIRECT("'Soil 2030'!"&amp;'Country Selector'!$B$3&amp;ROW($A167))*10^12,0)*'Process Emissions Multipliers'!$D$57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1">
        <f ca="1">V159*'Process Emissions Multipliers'!$E$57</f>
        <v>0</v>
      </c>
    </row>
    <row r="160" spans="1:42">
      <c r="A160" s="74">
        <v>500</v>
      </c>
      <c r="B160">
        <f ca="1">IF('Soil 2010'!$A168="CM",INDIRECT("'Soil 2010'!"&amp;'Country Selector'!$B$3&amp;ROW($A168))*10^12,0)</f>
        <v>0</v>
      </c>
      <c r="C160" s="90">
        <f t="shared" ca="1" si="33"/>
        <v>484422275.63994294</v>
      </c>
      <c r="D160" s="90">
        <f t="shared" ca="1" si="31"/>
        <v>968844551.27988589</v>
      </c>
      <c r="E160" s="90">
        <f t="shared" ca="1" si="31"/>
        <v>1453266826.9198289</v>
      </c>
      <c r="F160" s="90">
        <f t="shared" ca="1" si="31"/>
        <v>1937689102.5597718</v>
      </c>
      <c r="G160" s="90">
        <f t="shared" ca="1" si="31"/>
        <v>2422111378.1997147</v>
      </c>
      <c r="H160" s="90">
        <f t="shared" ca="1" si="31"/>
        <v>2906533653.8396578</v>
      </c>
      <c r="I160" s="90">
        <f t="shared" ca="1" si="31"/>
        <v>3390955929.4796004</v>
      </c>
      <c r="J160" s="90">
        <f t="shared" ca="1" si="31"/>
        <v>3875378205.1195436</v>
      </c>
      <c r="K160" s="90">
        <f t="shared" ca="1" si="31"/>
        <v>4359800480.7594862</v>
      </c>
      <c r="L160" s="211">
        <f ca="1">IF('Soil 2020'!$A168="CM",INDIRECT("'Soil 2020'!"&amp;'Country Selector'!$B$3&amp;ROW($A168))*10^12,0)*'Process Emissions Multipliers'!$B$57</f>
        <v>4844222756.3994293</v>
      </c>
      <c r="M160" s="90">
        <f t="shared" ca="1" si="34"/>
        <v>4494595510.6400719</v>
      </c>
      <c r="N160" s="90">
        <f t="shared" ca="1" si="32"/>
        <v>4144968264.8807144</v>
      </c>
      <c r="O160" s="90">
        <f t="shared" ca="1" si="32"/>
        <v>3795341019.121357</v>
      </c>
      <c r="P160" s="90">
        <f t="shared" ca="1" si="32"/>
        <v>3445713773.362</v>
      </c>
      <c r="Q160" s="90">
        <f t="shared" ca="1" si="32"/>
        <v>3096086527.6026425</v>
      </c>
      <c r="R160" s="90">
        <f t="shared" ca="1" si="32"/>
        <v>2746459281.8432851</v>
      </c>
      <c r="S160" s="90">
        <f t="shared" ca="1" si="32"/>
        <v>2396832036.0839281</v>
      </c>
      <c r="T160" s="90">
        <f t="shared" ca="1" si="32"/>
        <v>2047204790.3245702</v>
      </c>
      <c r="U160" s="90">
        <f t="shared" ca="1" si="32"/>
        <v>1697577544.5652127</v>
      </c>
      <c r="V160" s="211">
        <f ca="1">IF('Soil 2030'!$A168="CM",INDIRECT("'Soil 2030'!"&amp;'Country Selector'!$B$3&amp;ROW($A168))*10^12,0)*'Process Emissions Multipliers'!$D$57</f>
        <v>1347950298.8058555</v>
      </c>
      <c r="W160" s="90">
        <f t="shared" ca="1" si="36"/>
        <v>1349404778.2517574</v>
      </c>
      <c r="X160" s="90">
        <f t="shared" ca="1" si="36"/>
        <v>1350859257.697659</v>
      </c>
      <c r="Y160" s="90">
        <f t="shared" ca="1" si="36"/>
        <v>1352313737.1435609</v>
      </c>
      <c r="Z160" s="90">
        <f t="shared" ca="1" si="36"/>
        <v>1353768216.5894628</v>
      </c>
      <c r="AA160" s="90">
        <f t="shared" ca="1" si="36"/>
        <v>1355222696.0353646</v>
      </c>
      <c r="AB160" s="90">
        <f t="shared" ca="1" si="36"/>
        <v>1356677175.4812665</v>
      </c>
      <c r="AC160" s="90">
        <f t="shared" ca="1" si="36"/>
        <v>1358131654.9271679</v>
      </c>
      <c r="AD160" s="90">
        <f t="shared" ca="1" si="36"/>
        <v>1359586134.3730698</v>
      </c>
      <c r="AE160" s="90">
        <f t="shared" ca="1" si="36"/>
        <v>1361040613.8189716</v>
      </c>
      <c r="AF160" s="90">
        <f t="shared" ca="1" si="36"/>
        <v>1362495093.2648735</v>
      </c>
      <c r="AG160" s="90">
        <f t="shared" ca="1" si="36"/>
        <v>1363949572.7107749</v>
      </c>
      <c r="AH160" s="90">
        <f t="shared" ca="1" si="36"/>
        <v>1365404052.156677</v>
      </c>
      <c r="AI160" s="90">
        <f t="shared" ca="1" si="36"/>
        <v>1366858531.6025789</v>
      </c>
      <c r="AJ160" s="90">
        <f t="shared" ca="1" si="36"/>
        <v>1368313011.0484805</v>
      </c>
      <c r="AK160" s="90">
        <f t="shared" ca="1" si="36"/>
        <v>1369767490.4943824</v>
      </c>
      <c r="AL160" s="90">
        <f t="shared" ca="1" si="36"/>
        <v>1371221969.940284</v>
      </c>
      <c r="AM160" s="90">
        <f t="shared" ca="1" si="35"/>
        <v>1372676449.3861859</v>
      </c>
      <c r="AN160" s="90">
        <f t="shared" ca="1" si="35"/>
        <v>1374130928.832088</v>
      </c>
      <c r="AO160" s="90">
        <f t="shared" ca="1" si="35"/>
        <v>1375585408.2779894</v>
      </c>
      <c r="AP160" s="211">
        <f ca="1">V160*'Process Emissions Multipliers'!$E$57</f>
        <v>1377039887.7238913</v>
      </c>
    </row>
    <row r="161" spans="1:42">
      <c r="A161" s="74">
        <v>550</v>
      </c>
      <c r="B161">
        <f ca="1">IF('Soil 2010'!$A169="CM",INDIRECT("'Soil 2010'!"&amp;'Country Selector'!$B$3&amp;ROW($A169))*10^12,0)</f>
        <v>3481794.673909633</v>
      </c>
      <c r="C161" s="90">
        <f t="shared" ca="1" si="33"/>
        <v>3133615.2065186696</v>
      </c>
      <c r="D161" s="90">
        <f t="shared" ca="1" si="31"/>
        <v>2785435.7391277063</v>
      </c>
      <c r="E161" s="90">
        <f t="shared" ca="1" si="31"/>
        <v>2437256.2717367429</v>
      </c>
      <c r="F161" s="90">
        <f t="shared" ca="1" si="31"/>
        <v>2089076.8043457798</v>
      </c>
      <c r="G161" s="90">
        <f t="shared" ca="1" si="31"/>
        <v>1740897.3369548165</v>
      </c>
      <c r="H161" s="90">
        <f t="shared" ca="1" si="31"/>
        <v>1392717.8695638531</v>
      </c>
      <c r="I161" s="90">
        <f t="shared" ca="1" si="31"/>
        <v>1044538.4021728899</v>
      </c>
      <c r="J161" s="90">
        <f t="shared" ca="1" si="31"/>
        <v>696358.93478192657</v>
      </c>
      <c r="K161" s="90">
        <f t="shared" ca="1" si="31"/>
        <v>348179.46739096328</v>
      </c>
      <c r="L161" s="211">
        <f ca="1">IF('Soil 2020'!$A169="CM",INDIRECT("'Soil 2020'!"&amp;'Country Selector'!$B$3&amp;ROW($A169))*10^12,0)*'Process Emissions Multipliers'!$B$57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211">
        <f ca="1">IF('Soil 2030'!$A169="CM",INDIRECT("'Soil 2030'!"&amp;'Country Selector'!$B$3&amp;ROW($A169))*10^12,0)*'Process Emissions Multipliers'!$D$57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211">
        <f ca="1">V161*'Process Emissions Multipliers'!$E$57</f>
        <v>0</v>
      </c>
    </row>
    <row r="162" spans="1:42">
      <c r="A162" s="74">
        <v>600</v>
      </c>
      <c r="B162">
        <f ca="1">IF('Soil 2010'!$A170="CM",INDIRECT("'Soil 2010'!"&amp;'Country Selector'!$B$3&amp;ROW($A170))*10^12,0)</f>
        <v>2818191488.8487649</v>
      </c>
      <c r="C162" s="90">
        <f t="shared" ca="1" si="33"/>
        <v>2536372339.9638886</v>
      </c>
      <c r="D162" s="90">
        <f t="shared" ca="1" si="31"/>
        <v>2254553191.0790119</v>
      </c>
      <c r="E162" s="90">
        <f t="shared" ca="1" si="31"/>
        <v>1972734042.1941352</v>
      </c>
      <c r="F162" s="90">
        <f t="shared" ca="1" si="31"/>
        <v>1690914893.3092589</v>
      </c>
      <c r="G162" s="90">
        <f t="shared" ca="1" si="31"/>
        <v>1409095744.4243824</v>
      </c>
      <c r="H162" s="90">
        <f t="shared" ca="1" si="31"/>
        <v>1127276595.539506</v>
      </c>
      <c r="I162" s="90">
        <f t="shared" ca="1" si="31"/>
        <v>845457446.65462947</v>
      </c>
      <c r="J162" s="90">
        <f t="shared" ca="1" si="31"/>
        <v>563638297.76975298</v>
      </c>
      <c r="K162" s="90">
        <f t="shared" ca="1" si="31"/>
        <v>281819148.88487649</v>
      </c>
      <c r="L162" s="211">
        <f ca="1">IF('Soil 2020'!$A170="CM",INDIRECT("'Soil 2020'!"&amp;'Country Selector'!$B$3&amp;ROW($A170))*10^12,0)*'Process Emissions Multipliers'!$B$57</f>
        <v>0</v>
      </c>
      <c r="M162" s="90">
        <f t="shared" ca="1" si="34"/>
        <v>5532493.8247315381</v>
      </c>
      <c r="N162" s="90">
        <f t="shared" ca="1" si="32"/>
        <v>11064987.649463076</v>
      </c>
      <c r="O162" s="90">
        <f t="shared" ca="1" si="32"/>
        <v>16597481.474194616</v>
      </c>
      <c r="P162" s="90">
        <f t="shared" ca="1" si="32"/>
        <v>22129975.298926152</v>
      </c>
      <c r="Q162" s="90">
        <f t="shared" ca="1" si="32"/>
        <v>27662469.123657692</v>
      </c>
      <c r="R162" s="90">
        <f t="shared" ca="1" si="32"/>
        <v>33194962.948389232</v>
      </c>
      <c r="S162" s="90">
        <f t="shared" ca="1" si="32"/>
        <v>38727456.773120768</v>
      </c>
      <c r="T162" s="90">
        <f t="shared" ca="1" si="32"/>
        <v>44259950.597852305</v>
      </c>
      <c r="U162" s="90">
        <f t="shared" ca="1" si="32"/>
        <v>49792444.422583848</v>
      </c>
      <c r="V162" s="211">
        <f ca="1">IF('Soil 2030'!$A170="CM",INDIRECT("'Soil 2030'!"&amp;'Country Selector'!$B$3&amp;ROW($A170))*10^12,0)*'Process Emissions Multipliers'!$D$57</f>
        <v>55324938.247315384</v>
      </c>
      <c r="W162" s="90">
        <f t="shared" ca="1" si="36"/>
        <v>55384635.541494399</v>
      </c>
      <c r="X162" s="90">
        <f t="shared" ca="1" si="36"/>
        <v>55444332.835673422</v>
      </c>
      <c r="Y162" s="90">
        <f t="shared" ca="1" si="36"/>
        <v>55504030.129852429</v>
      </c>
      <c r="Z162" s="90">
        <f t="shared" ca="1" si="36"/>
        <v>55563727.424031451</v>
      </c>
      <c r="AA162" s="90">
        <f t="shared" ca="1" si="36"/>
        <v>55623424.718210466</v>
      </c>
      <c r="AB162" s="90">
        <f t="shared" ca="1" si="36"/>
        <v>55683122.012389481</v>
      </c>
      <c r="AC162" s="90">
        <f t="shared" ca="1" si="36"/>
        <v>55742819.306568503</v>
      </c>
      <c r="AD162" s="90">
        <f t="shared" ca="1" si="36"/>
        <v>55802516.600747518</v>
      </c>
      <c r="AE162" s="90">
        <f t="shared" ca="1" si="36"/>
        <v>55862213.894926533</v>
      </c>
      <c r="AF162" s="90">
        <f t="shared" ca="1" si="36"/>
        <v>55921911.189105548</v>
      </c>
      <c r="AG162" s="90">
        <f t="shared" ca="1" si="36"/>
        <v>55981608.483284563</v>
      </c>
      <c r="AH162" s="90">
        <f t="shared" ca="1" si="36"/>
        <v>56041305.777463578</v>
      </c>
      <c r="AI162" s="90">
        <f t="shared" ca="1" si="36"/>
        <v>56101003.071642593</v>
      </c>
      <c r="AJ162" s="90">
        <f t="shared" ca="1" si="36"/>
        <v>56160700.365821615</v>
      </c>
      <c r="AK162" s="90">
        <f t="shared" ca="1" si="36"/>
        <v>56220397.66000063</v>
      </c>
      <c r="AL162" s="90">
        <f t="shared" ca="1" si="36"/>
        <v>56280094.954179645</v>
      </c>
      <c r="AM162" s="90">
        <f t="shared" ca="1" si="35"/>
        <v>56339792.248358667</v>
      </c>
      <c r="AN162" s="90">
        <f t="shared" ca="1" si="35"/>
        <v>56399489.542537682</v>
      </c>
      <c r="AO162" s="90">
        <f t="shared" ca="1" si="35"/>
        <v>56459186.836716704</v>
      </c>
      <c r="AP162" s="211">
        <f ca="1">V162*'Process Emissions Multipliers'!$E$57</f>
        <v>56518884.130895711</v>
      </c>
    </row>
    <row r="163" spans="1:42">
      <c r="A163" s="74">
        <v>650</v>
      </c>
      <c r="B163">
        <f ca="1">IF('Soil 2010'!$A171="CM",INDIRECT("'Soil 2010'!"&amp;'Country Selector'!$B$3&amp;ROW($A171))*10^12,0)</f>
        <v>7015216135.9526844</v>
      </c>
      <c r="C163" s="90">
        <f t="shared" ca="1" si="33"/>
        <v>13293471602.265827</v>
      </c>
      <c r="D163" s="90">
        <f t="shared" ca="1" si="31"/>
        <v>19571727068.578972</v>
      </c>
      <c r="E163" s="90">
        <f t="shared" ca="1" si="31"/>
        <v>25849982534.892113</v>
      </c>
      <c r="F163" s="90">
        <f t="shared" ca="1" si="31"/>
        <v>32128238001.205254</v>
      </c>
      <c r="G163" s="90">
        <f t="shared" ca="1" si="31"/>
        <v>38406493467.518394</v>
      </c>
      <c r="H163" s="90">
        <f t="shared" ca="1" si="31"/>
        <v>44684748933.831535</v>
      </c>
      <c r="I163" s="90">
        <f t="shared" ca="1" si="31"/>
        <v>50963004400.144676</v>
      </c>
      <c r="J163" s="90">
        <f t="shared" ca="1" si="31"/>
        <v>57241259866.457825</v>
      </c>
      <c r="K163" s="90">
        <f t="shared" ca="1" si="31"/>
        <v>63519515332.770966</v>
      </c>
      <c r="L163" s="211">
        <f ca="1">IF('Soil 2020'!$A171="CM",INDIRECT("'Soil 2020'!"&amp;'Country Selector'!$B$3&amp;ROW($A171))*10^12,0)*'Process Emissions Multipliers'!$B$57</f>
        <v>69797770799.084106</v>
      </c>
      <c r="M163" s="90">
        <f t="shared" ca="1" si="34"/>
        <v>63252223212.087349</v>
      </c>
      <c r="N163" s="90">
        <f t="shared" ca="1" si="32"/>
        <v>56706675625.090591</v>
      </c>
      <c r="O163" s="90">
        <f t="shared" ca="1" si="32"/>
        <v>50161128038.093826</v>
      </c>
      <c r="P163" s="90">
        <f t="shared" ca="1" si="32"/>
        <v>43615580451.097069</v>
      </c>
      <c r="Q163" s="90">
        <f t="shared" ca="1" si="32"/>
        <v>37070032864.100311</v>
      </c>
      <c r="R163" s="90">
        <f t="shared" ca="1" si="32"/>
        <v>30524485277.103554</v>
      </c>
      <c r="S163" s="90">
        <f t="shared" ca="1" si="32"/>
        <v>23978937690.106792</v>
      </c>
      <c r="T163" s="90">
        <f t="shared" ca="1" si="32"/>
        <v>17433390103.110035</v>
      </c>
      <c r="U163" s="90">
        <f t="shared" ca="1" si="32"/>
        <v>10887842516.113277</v>
      </c>
      <c r="V163" s="211">
        <f ca="1">IF('Soil 2030'!$A171="CM",INDIRECT("'Soil 2030'!"&amp;'Country Selector'!$B$3&amp;ROW($A171))*10^12,0)*'Process Emissions Multipliers'!$D$57</f>
        <v>4342294929.116518</v>
      </c>
      <c r="W163" s="90">
        <f t="shared" ca="1" si="36"/>
        <v>4346980397.6594143</v>
      </c>
      <c r="X163" s="90">
        <f t="shared" ca="1" si="36"/>
        <v>4351665866.2023115</v>
      </c>
      <c r="Y163" s="90">
        <f t="shared" ca="1" si="36"/>
        <v>4356351334.7452087</v>
      </c>
      <c r="Z163" s="90">
        <f t="shared" ca="1" si="36"/>
        <v>4361036803.288106</v>
      </c>
      <c r="AA163" s="90">
        <f t="shared" ca="1" si="36"/>
        <v>4365722271.8310032</v>
      </c>
      <c r="AB163" s="90">
        <f t="shared" ca="1" si="36"/>
        <v>4370407740.3739004</v>
      </c>
      <c r="AC163" s="90">
        <f t="shared" ca="1" si="36"/>
        <v>4375093208.9167976</v>
      </c>
      <c r="AD163" s="90">
        <f t="shared" ca="1" si="36"/>
        <v>4379778677.4596939</v>
      </c>
      <c r="AE163" s="90">
        <f t="shared" ca="1" si="36"/>
        <v>4384464146.0025921</v>
      </c>
      <c r="AF163" s="90">
        <f t="shared" ca="1" si="36"/>
        <v>4389149614.5454884</v>
      </c>
      <c r="AG163" s="90">
        <f t="shared" ca="1" si="36"/>
        <v>4393835083.0883856</v>
      </c>
      <c r="AH163" s="90">
        <f t="shared" ca="1" si="36"/>
        <v>4398520551.6312828</v>
      </c>
      <c r="AI163" s="90">
        <f t="shared" ca="1" si="36"/>
        <v>4403206020.17418</v>
      </c>
      <c r="AJ163" s="90">
        <f t="shared" ca="1" si="36"/>
        <v>4407891488.7170773</v>
      </c>
      <c r="AK163" s="90">
        <f t="shared" ca="1" si="36"/>
        <v>4412576957.2599745</v>
      </c>
      <c r="AL163" s="90">
        <f t="shared" ca="1" si="36"/>
        <v>4417262425.8028708</v>
      </c>
      <c r="AM163" s="90">
        <f t="shared" ca="1" si="35"/>
        <v>4421947894.345768</v>
      </c>
      <c r="AN163" s="90">
        <f t="shared" ca="1" si="35"/>
        <v>4426633362.8886652</v>
      </c>
      <c r="AO163" s="90">
        <f t="shared" ca="1" si="35"/>
        <v>4431318831.4315634</v>
      </c>
      <c r="AP163" s="211">
        <f ca="1">V163*'Process Emissions Multipliers'!$E$57</f>
        <v>4436004299.9744596</v>
      </c>
    </row>
    <row r="164" spans="1:42">
      <c r="A164" s="74">
        <v>700</v>
      </c>
      <c r="B164">
        <f ca="1">IF('Soil 2010'!$A172="CM",INDIRECT("'Soil 2010'!"&amp;'Country Selector'!$B$3&amp;ROW($A172))*10^12,0)</f>
        <v>645721400.67387092</v>
      </c>
      <c r="C164" s="90">
        <f t="shared" ca="1" si="33"/>
        <v>584564359.27833724</v>
      </c>
      <c r="D164" s="90">
        <f t="shared" ca="1" si="31"/>
        <v>523407317.88280362</v>
      </c>
      <c r="E164" s="90">
        <f t="shared" ca="1" si="31"/>
        <v>462250276.48727</v>
      </c>
      <c r="F164" s="90">
        <f t="shared" ca="1" si="31"/>
        <v>401093235.09173638</v>
      </c>
      <c r="G164" s="90">
        <f t="shared" ca="1" si="31"/>
        <v>339936193.69620275</v>
      </c>
      <c r="H164" s="90">
        <f t="shared" ca="1" si="31"/>
        <v>278779152.30066913</v>
      </c>
      <c r="I164" s="90">
        <f t="shared" ca="1" si="31"/>
        <v>217622110.90513548</v>
      </c>
      <c r="J164" s="90">
        <f t="shared" ca="1" si="31"/>
        <v>156465069.50960186</v>
      </c>
      <c r="K164" s="90">
        <f t="shared" ca="1" si="31"/>
        <v>95308028.11406824</v>
      </c>
      <c r="L164" s="211">
        <f ca="1">IF('Soil 2020'!$A172="CM",INDIRECT("'Soil 2020'!"&amp;'Country Selector'!$B$3&amp;ROW($A172))*10^12,0)*'Process Emissions Multipliers'!$B$57</f>
        <v>34150986.718534611</v>
      </c>
      <c r="M164" s="90">
        <f t="shared" ca="1" si="34"/>
        <v>3575010001.1255965</v>
      </c>
      <c r="N164" s="90">
        <f t="shared" ca="1" si="32"/>
        <v>7115869015.5326586</v>
      </c>
      <c r="O164" s="90">
        <f t="shared" ca="1" si="32"/>
        <v>10656728029.93972</v>
      </c>
      <c r="P164" s="90">
        <f t="shared" ca="1" si="32"/>
        <v>14197587044.346783</v>
      </c>
      <c r="Q164" s="90">
        <f t="shared" ca="1" si="32"/>
        <v>17738446058.753845</v>
      </c>
      <c r="R164" s="90">
        <f t="shared" ca="1" si="32"/>
        <v>21279305073.160904</v>
      </c>
      <c r="S164" s="90">
        <f t="shared" ca="1" si="32"/>
        <v>24820164087.567966</v>
      </c>
      <c r="T164" s="90">
        <f t="shared" ca="1" si="32"/>
        <v>28361023101.975033</v>
      </c>
      <c r="U164" s="90">
        <f t="shared" ca="1" si="32"/>
        <v>31901882116.382095</v>
      </c>
      <c r="V164" s="211">
        <f ca="1">IF('Soil 2030'!$A172="CM",INDIRECT("'Soil 2030'!"&amp;'Country Selector'!$B$3&amp;ROW($A172))*10^12,0)*'Process Emissions Multipliers'!$D$57</f>
        <v>35442741130.789154</v>
      </c>
      <c r="W164" s="90">
        <f t="shared" ca="1" si="36"/>
        <v>35480984928.447586</v>
      </c>
      <c r="X164" s="90">
        <f t="shared" ca="1" si="36"/>
        <v>35519228726.106018</v>
      </c>
      <c r="Y164" s="90">
        <f t="shared" ca="1" si="36"/>
        <v>35557472523.76445</v>
      </c>
      <c r="Z164" s="90">
        <f t="shared" ca="1" si="36"/>
        <v>35595716321.422874</v>
      </c>
      <c r="AA164" s="90">
        <f t="shared" ca="1" si="36"/>
        <v>35633960119.081299</v>
      </c>
      <c r="AB164" s="90">
        <f t="shared" ca="1" si="36"/>
        <v>35672203916.739731</v>
      </c>
      <c r="AC164" s="90">
        <f t="shared" ca="1" si="36"/>
        <v>35710447714.398163</v>
      </c>
      <c r="AD164" s="90">
        <f t="shared" ca="1" si="36"/>
        <v>35748691512.056595</v>
      </c>
      <c r="AE164" s="90">
        <f t="shared" ca="1" si="36"/>
        <v>35786935309.715019</v>
      </c>
      <c r="AF164" s="90">
        <f t="shared" ca="1" si="36"/>
        <v>35825179107.373451</v>
      </c>
      <c r="AG164" s="90">
        <f t="shared" ca="1" si="36"/>
        <v>35863422905.031883</v>
      </c>
      <c r="AH164" s="90">
        <f t="shared" ca="1" si="36"/>
        <v>35901666702.690308</v>
      </c>
      <c r="AI164" s="90">
        <f t="shared" ca="1" si="36"/>
        <v>35939910500.34874</v>
      </c>
      <c r="AJ164" s="90">
        <f t="shared" ca="1" si="36"/>
        <v>35978154298.007172</v>
      </c>
      <c r="AK164" s="90">
        <f t="shared" ca="1" si="36"/>
        <v>36016398095.665604</v>
      </c>
      <c r="AL164" s="90">
        <f t="shared" ca="1" si="36"/>
        <v>36054641893.324028</v>
      </c>
      <c r="AM164" s="90">
        <f t="shared" ca="1" si="35"/>
        <v>36092885690.98246</v>
      </c>
      <c r="AN164" s="90">
        <f t="shared" ca="1" si="35"/>
        <v>36131129488.640892</v>
      </c>
      <c r="AO164" s="90">
        <f t="shared" ca="1" si="35"/>
        <v>36169373286.299324</v>
      </c>
      <c r="AP164" s="211">
        <f ca="1">V164*'Process Emissions Multipliers'!$E$57</f>
        <v>36207617083.957748</v>
      </c>
    </row>
    <row r="165" spans="1:42">
      <c r="A165" s="74">
        <v>750</v>
      </c>
      <c r="B165">
        <f ca="1">IF('Soil 2010'!$A173="CM",INDIRECT("'Soil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11">
        <f ca="1">IF('Soil 2020'!$A173="CM",INDIRECT("'Soil 2020'!"&amp;'Country Selector'!$B$3&amp;ROW($A173))*10^12,0)*'Process Emissions Multipliers'!$B$57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11">
        <f ca="1">IF('Soil 2030'!$A173="CM",INDIRECT("'Soil 2030'!"&amp;'Country Selector'!$B$3&amp;ROW($A173))*10^12,0)*'Process Emissions Multipliers'!$D$57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1">
        <f ca="1">V165*'Process Emissions Multipliers'!$E$57</f>
        <v>0</v>
      </c>
    </row>
    <row r="166" spans="1:42">
      <c r="A166" s="74">
        <v>800</v>
      </c>
      <c r="B166">
        <f ca="1">IF('Soil 2010'!$A174="CM",INDIRECT("'Soil 2010'!"&amp;'Country Selector'!$B$3&amp;ROW($A174))*10^12,0)</f>
        <v>5610577.2447967436</v>
      </c>
      <c r="C166" s="90">
        <f t="shared" ca="1" si="33"/>
        <v>5049519.5203170693</v>
      </c>
      <c r="D166" s="90">
        <f t="shared" ca="1" si="31"/>
        <v>4488461.7958373949</v>
      </c>
      <c r="E166" s="90">
        <f t="shared" ca="1" si="31"/>
        <v>3927404.0713577205</v>
      </c>
      <c r="F166" s="90">
        <f t="shared" ca="1" si="31"/>
        <v>3366346.3468780457</v>
      </c>
      <c r="G166" s="90">
        <f t="shared" ca="1" si="31"/>
        <v>2805288.6223983718</v>
      </c>
      <c r="H166" s="90">
        <f t="shared" ca="1" si="31"/>
        <v>2244230.8979186974</v>
      </c>
      <c r="I166" s="90">
        <f t="shared" ca="1" si="31"/>
        <v>1683173.1734390229</v>
      </c>
      <c r="J166" s="90">
        <f t="shared" ca="1" si="31"/>
        <v>1122115.4489593487</v>
      </c>
      <c r="K166" s="90">
        <f t="shared" ca="1" si="31"/>
        <v>561057.72447967436</v>
      </c>
      <c r="L166" s="211">
        <f ca="1">IF('Soil 2020'!$A174="CM",INDIRECT("'Soil 2020'!"&amp;'Country Selector'!$B$3&amp;ROW($A174))*10^12,0)*'Process Emissions Multipliers'!$B$57</f>
        <v>0</v>
      </c>
      <c r="M166" s="90">
        <f t="shared" ca="1" si="34"/>
        <v>3058393.2504593236</v>
      </c>
      <c r="N166" s="90">
        <f t="shared" ca="1" si="32"/>
        <v>6116786.5009186473</v>
      </c>
      <c r="O166" s="90">
        <f t="shared" ca="1" si="32"/>
        <v>9175179.7513779718</v>
      </c>
      <c r="P166" s="90">
        <f t="shared" ca="1" si="32"/>
        <v>12233573.001837295</v>
      </c>
      <c r="Q166" s="90">
        <f t="shared" ca="1" si="32"/>
        <v>15291966.252296621</v>
      </c>
      <c r="R166" s="90">
        <f t="shared" ca="1" si="32"/>
        <v>18350359.502755944</v>
      </c>
      <c r="S166" s="90">
        <f t="shared" ca="1" si="32"/>
        <v>21408752.753215265</v>
      </c>
      <c r="T166" s="90">
        <f t="shared" ca="1" si="32"/>
        <v>24467146.003674589</v>
      </c>
      <c r="U166" s="90">
        <f t="shared" ca="1" si="32"/>
        <v>27525539.254133917</v>
      </c>
      <c r="V166" s="211">
        <f ca="1">IF('Soil 2030'!$A174="CM",INDIRECT("'Soil 2030'!"&amp;'Country Selector'!$B$3&amp;ROW($A174))*10^12,0)*'Process Emissions Multipliers'!$D$57</f>
        <v>30583932.504593238</v>
      </c>
      <c r="W166" s="90">
        <f t="shared" ca="1" si="36"/>
        <v>30616933.499690898</v>
      </c>
      <c r="X166" s="90">
        <f t="shared" ca="1" si="36"/>
        <v>30649934.494788557</v>
      </c>
      <c r="Y166" s="90">
        <f t="shared" ca="1" si="36"/>
        <v>30682935.489886213</v>
      </c>
      <c r="Z166" s="90">
        <f t="shared" ca="1" si="36"/>
        <v>30715936.484983869</v>
      </c>
      <c r="AA166" s="90">
        <f t="shared" ca="1" si="36"/>
        <v>30748937.480081528</v>
      </c>
      <c r="AB166" s="90">
        <f t="shared" ca="1" si="36"/>
        <v>30781938.475179181</v>
      </c>
      <c r="AC166" s="90">
        <f t="shared" ca="1" si="36"/>
        <v>30814939.470276844</v>
      </c>
      <c r="AD166" s="90">
        <f t="shared" ca="1" si="36"/>
        <v>30847940.4653745</v>
      </c>
      <c r="AE166" s="90">
        <f t="shared" ca="1" si="36"/>
        <v>30880941.460472159</v>
      </c>
      <c r="AF166" s="90">
        <f t="shared" ca="1" si="36"/>
        <v>30913942.455569819</v>
      </c>
      <c r="AG166" s="90">
        <f t="shared" ca="1" si="36"/>
        <v>30946943.450667478</v>
      </c>
      <c r="AH166" s="90">
        <f t="shared" ca="1" si="36"/>
        <v>30979944.44576513</v>
      </c>
      <c r="AI166" s="90">
        <f t="shared" ca="1" si="36"/>
        <v>31012945.44086279</v>
      </c>
      <c r="AJ166" s="90">
        <f t="shared" ca="1" si="36"/>
        <v>31045946.435960449</v>
      </c>
      <c r="AK166" s="90">
        <f t="shared" ca="1" si="36"/>
        <v>31078947.431058105</v>
      </c>
      <c r="AL166" s="90">
        <f t="shared" ca="1" si="36"/>
        <v>31111948.426155761</v>
      </c>
      <c r="AM166" s="90">
        <f t="shared" ca="1" si="35"/>
        <v>31144949.42125342</v>
      </c>
      <c r="AN166" s="90">
        <f t="shared" ca="1" si="35"/>
        <v>31177950.41635108</v>
      </c>
      <c r="AO166" s="90">
        <f t="shared" ca="1" si="35"/>
        <v>31210951.411448739</v>
      </c>
      <c r="AP166" s="211">
        <f ca="1">V166*'Process Emissions Multipliers'!$E$57</f>
        <v>31243952.406546395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1085414941.0942483</v>
      </c>
      <c r="D167" s="90">
        <f t="shared" ca="1" si="31"/>
        <v>2170829882.1884966</v>
      </c>
      <c r="E167" s="90">
        <f t="shared" ca="1" si="31"/>
        <v>3256244823.2827454</v>
      </c>
      <c r="F167" s="90">
        <f t="shared" ca="1" si="31"/>
        <v>4341659764.3769932</v>
      </c>
      <c r="G167" s="90">
        <f t="shared" ca="1" si="31"/>
        <v>5427074705.471242</v>
      </c>
      <c r="H167" s="90">
        <f t="shared" ca="1" si="31"/>
        <v>6512489646.5654907</v>
      </c>
      <c r="I167" s="90">
        <f t="shared" ca="1" si="31"/>
        <v>7597904587.6597385</v>
      </c>
      <c r="J167" s="90">
        <f t="shared" ca="1" si="31"/>
        <v>8683319528.7539864</v>
      </c>
      <c r="K167" s="90">
        <f t="shared" ca="1" si="31"/>
        <v>9768734469.8482361</v>
      </c>
      <c r="L167" s="211">
        <f ca="1">IF('Soil 2020'!$A175="CM",INDIRECT("'Soil 2020'!"&amp;'Country Selector'!$B$3&amp;ROW($A175))*10^12,0)*'Process Emissions Multipliers'!$B$57</f>
        <v>10854149410.942484</v>
      </c>
      <c r="M167" s="90">
        <f t="shared" ca="1" si="34"/>
        <v>9768734469.8482361</v>
      </c>
      <c r="N167" s="90">
        <f t="shared" ca="1" si="32"/>
        <v>8683319528.7539864</v>
      </c>
      <c r="O167" s="90">
        <f t="shared" ca="1" si="32"/>
        <v>7597904587.6597385</v>
      </c>
      <c r="P167" s="90">
        <f t="shared" ca="1" si="32"/>
        <v>6512489646.5654907</v>
      </c>
      <c r="Q167" s="90">
        <f t="shared" ca="1" si="32"/>
        <v>5427074705.471242</v>
      </c>
      <c r="R167" s="90">
        <f t="shared" ca="1" si="32"/>
        <v>4341659764.3769932</v>
      </c>
      <c r="S167" s="90">
        <f t="shared" ca="1" si="32"/>
        <v>3256244823.2827454</v>
      </c>
      <c r="T167" s="90">
        <f t="shared" ca="1" si="32"/>
        <v>2170829882.1884966</v>
      </c>
      <c r="U167" s="90">
        <f t="shared" ca="1" si="32"/>
        <v>1085414941.0942483</v>
      </c>
      <c r="V167" s="211">
        <f ca="1">IF('Soil 2030'!$A175="CM",INDIRECT("'Soil 2030'!"&amp;'Country Selector'!$B$3&amp;ROW($A175))*10^12,0)*'Process Emissions Multipliers'!$D$57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1">
        <f ca="1">V167*'Process Emissions Multipliers'!$E$57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0</v>
      </c>
      <c r="C168" s="90">
        <f t="shared" ca="1" si="33"/>
        <v>3166738.3018144039</v>
      </c>
      <c r="D168" s="90">
        <f t="shared" ca="1" si="31"/>
        <v>6333476.6036288077</v>
      </c>
      <c r="E168" s="90">
        <f t="shared" ca="1" si="31"/>
        <v>9500214.9054432102</v>
      </c>
      <c r="F168" s="90">
        <f t="shared" ca="1" si="31"/>
        <v>12666953.207257615</v>
      </c>
      <c r="G168" s="90">
        <f t="shared" ca="1" si="31"/>
        <v>15833691.509072017</v>
      </c>
      <c r="H168" s="90">
        <f t="shared" ca="1" si="31"/>
        <v>19000429.81088642</v>
      </c>
      <c r="I168" s="90">
        <f t="shared" ca="1" si="31"/>
        <v>22167168.112700827</v>
      </c>
      <c r="J168" s="90">
        <f t="shared" ca="1" si="31"/>
        <v>25333906.414515231</v>
      </c>
      <c r="K168" s="90">
        <f t="shared" ca="1" si="31"/>
        <v>28500644.716329634</v>
      </c>
      <c r="L168" s="211">
        <f ca="1">IF('Soil 2020'!$A176="CM",INDIRECT("'Soil 2020'!"&amp;'Country Selector'!$B$3&amp;ROW($A176))*10^12,0)*'Process Emissions Multipliers'!$B$57</f>
        <v>31667383.018144038</v>
      </c>
      <c r="M168" s="90">
        <f t="shared" ca="1" si="34"/>
        <v>28500644.716329634</v>
      </c>
      <c r="N168" s="90">
        <f t="shared" ca="1" si="32"/>
        <v>25333906.414515231</v>
      </c>
      <c r="O168" s="90">
        <f t="shared" ca="1" si="32"/>
        <v>22167168.112700827</v>
      </c>
      <c r="P168" s="90">
        <f t="shared" ca="1" si="32"/>
        <v>19000429.81088642</v>
      </c>
      <c r="Q168" s="90">
        <f t="shared" ca="1" si="32"/>
        <v>15833691.509072017</v>
      </c>
      <c r="R168" s="90">
        <f t="shared" ca="1" si="32"/>
        <v>12666953.207257615</v>
      </c>
      <c r="S168" s="90">
        <f t="shared" ca="1" si="32"/>
        <v>9500214.9054432102</v>
      </c>
      <c r="T168" s="90">
        <f t="shared" ca="1" si="32"/>
        <v>6333476.6036288077</v>
      </c>
      <c r="U168" s="90">
        <f t="shared" ca="1" si="32"/>
        <v>3166738.3018144039</v>
      </c>
      <c r="V168" s="211">
        <f ca="1">IF('Soil 2030'!$A176="CM",INDIRECT("'Soil 2030'!"&amp;'Country Selector'!$B$3&amp;ROW($A176))*10^12,0)*'Process Emissions Multipliers'!$D$57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1">
        <f ca="1">V168*'Process Emissions Multipliers'!$E$57</f>
        <v>0</v>
      </c>
    </row>
    <row r="169" spans="1:42">
      <c r="A169" s="74">
        <v>950</v>
      </c>
      <c r="B169">
        <f ca="1">IF('Soil 2010'!$A177="CM",INDIRECT("'Soil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11">
        <f ca="1">IF('Soil 2020'!$A177="CM",INDIRECT("'Soil 2020'!"&amp;'Country Selector'!$B$3&amp;ROW($A177))*10^12,0)*'Process Emissions Multipliers'!$B$57</f>
        <v>0</v>
      </c>
      <c r="M169" s="90">
        <f t="shared" ca="1" si="34"/>
        <v>64905154706.386108</v>
      </c>
      <c r="N169" s="90">
        <f t="shared" ca="1" si="32"/>
        <v>129810309412.77222</v>
      </c>
      <c r="O169" s="90">
        <f t="shared" ca="1" si="32"/>
        <v>194715464119.15833</v>
      </c>
      <c r="P169" s="90">
        <f t="shared" ca="1" si="32"/>
        <v>259620618825.54443</v>
      </c>
      <c r="Q169" s="90">
        <f t="shared" ca="1" si="32"/>
        <v>324525773531.93054</v>
      </c>
      <c r="R169" s="90">
        <f t="shared" ca="1" si="32"/>
        <v>389430928238.31665</v>
      </c>
      <c r="S169" s="90">
        <f t="shared" ca="1" si="32"/>
        <v>454336082944.70276</v>
      </c>
      <c r="T169" s="90">
        <f t="shared" ca="1" si="32"/>
        <v>519241237651.08887</v>
      </c>
      <c r="U169" s="90">
        <f t="shared" ca="1" si="32"/>
        <v>584146392357.47498</v>
      </c>
      <c r="V169" s="211">
        <f ca="1">IF('Soil 2030'!$A177="CM",INDIRECT("'Soil 2030'!"&amp;'Country Selector'!$B$3&amp;ROW($A177))*10^12,0)*'Process Emissions Multipliers'!$D$57</f>
        <v>649051547063.86108</v>
      </c>
      <c r="W169" s="90">
        <f t="shared" ca="1" si="36"/>
        <v>649751893460.43933</v>
      </c>
      <c r="X169" s="90">
        <f t="shared" ca="1" si="36"/>
        <v>650452239857.01746</v>
      </c>
      <c r="Y169" s="90">
        <f t="shared" ca="1" si="36"/>
        <v>651152586253.5957</v>
      </c>
      <c r="Z169" s="90">
        <f t="shared" ca="1" si="36"/>
        <v>651852932650.17371</v>
      </c>
      <c r="AA169" s="90">
        <f t="shared" ca="1" si="36"/>
        <v>652553279046.75195</v>
      </c>
      <c r="AB169" s="90">
        <f t="shared" ca="1" si="36"/>
        <v>653253625443.33008</v>
      </c>
      <c r="AC169" s="90">
        <f t="shared" ca="1" si="36"/>
        <v>653953971839.9082</v>
      </c>
      <c r="AD169" s="90">
        <f t="shared" ca="1" si="36"/>
        <v>654654318236.48645</v>
      </c>
      <c r="AE169" s="90">
        <f t="shared" ca="1" si="36"/>
        <v>655354664633.0647</v>
      </c>
      <c r="AF169" s="90">
        <f t="shared" ca="1" si="36"/>
        <v>656055011029.64282</v>
      </c>
      <c r="AG169" s="90">
        <f t="shared" ca="1" si="36"/>
        <v>656755357426.22095</v>
      </c>
      <c r="AH169" s="90">
        <f t="shared" ca="1" si="36"/>
        <v>657455703822.79907</v>
      </c>
      <c r="AI169" s="90">
        <f t="shared" ca="1" si="36"/>
        <v>658156050219.3772</v>
      </c>
      <c r="AJ169" s="90">
        <f t="shared" ca="1" si="36"/>
        <v>658856396615.95532</v>
      </c>
      <c r="AK169" s="90">
        <f t="shared" ca="1" si="36"/>
        <v>659556743012.53369</v>
      </c>
      <c r="AL169" s="90">
        <f t="shared" ca="1" si="36"/>
        <v>660257089409.11182</v>
      </c>
      <c r="AM169" s="90">
        <f t="shared" ca="1" si="35"/>
        <v>660957435805.68994</v>
      </c>
      <c r="AN169" s="90">
        <f t="shared" ca="1" si="35"/>
        <v>661657782202.26819</v>
      </c>
      <c r="AO169" s="90">
        <f t="shared" ca="1" si="35"/>
        <v>662358128598.84619</v>
      </c>
      <c r="AP169" s="211">
        <f ca="1">V169*'Process Emissions Multipliers'!$E$57</f>
        <v>663058474995.42444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1">
        <f ca="1">IF('Soil 2020'!$A178="CM",INDIRECT("'Soil 2020'!"&amp;'Country Selector'!$B$3&amp;ROW($A178))*10^12,0)*'Process Emissions Multipliers'!$B$57</f>
        <v>0</v>
      </c>
      <c r="M170" s="90">
        <f t="shared" ca="1" si="34"/>
        <v>903184141.30366671</v>
      </c>
      <c r="N170" s="90">
        <f t="shared" ca="1" si="32"/>
        <v>1806368282.6073334</v>
      </c>
      <c r="O170" s="90">
        <f t="shared" ca="1" si="32"/>
        <v>2709552423.9110003</v>
      </c>
      <c r="P170" s="90">
        <f t="shared" ca="1" si="32"/>
        <v>3612736565.2146668</v>
      </c>
      <c r="Q170" s="90">
        <f t="shared" ca="1" si="32"/>
        <v>4515920706.5183334</v>
      </c>
      <c r="R170" s="90">
        <f t="shared" ca="1" si="32"/>
        <v>5419104847.8220005</v>
      </c>
      <c r="S170" s="90">
        <f t="shared" ca="1" si="32"/>
        <v>6322288989.1256666</v>
      </c>
      <c r="T170" s="90">
        <f t="shared" ca="1" si="32"/>
        <v>7225473130.4293337</v>
      </c>
      <c r="U170" s="90">
        <f t="shared" ca="1" si="32"/>
        <v>8128657271.7329998</v>
      </c>
      <c r="V170" s="211">
        <f ca="1">IF('Soil 2030'!$A178="CM",INDIRECT("'Soil 2030'!"&amp;'Country Selector'!$B$3&amp;ROW($A178))*10^12,0)*'Process Emissions Multipliers'!$D$57</f>
        <v>9031841413.0366669</v>
      </c>
      <c r="W170" s="90">
        <f t="shared" ca="1" si="36"/>
        <v>9041587045.1312199</v>
      </c>
      <c r="X170" s="90">
        <f t="shared" ca="1" si="36"/>
        <v>9051332677.2257748</v>
      </c>
      <c r="Y170" s="90">
        <f t="shared" ca="1" si="36"/>
        <v>9061078309.3203297</v>
      </c>
      <c r="Z170" s="90">
        <f t="shared" ca="1" si="36"/>
        <v>9070823941.4148846</v>
      </c>
      <c r="AA170" s="90">
        <f t="shared" ca="1" si="36"/>
        <v>9080569573.5094376</v>
      </c>
      <c r="AB170" s="90">
        <f t="shared" ca="1" si="36"/>
        <v>9090315205.6039925</v>
      </c>
      <c r="AC170" s="90">
        <f t="shared" ca="1" si="36"/>
        <v>9100060837.6985474</v>
      </c>
      <c r="AD170" s="90">
        <f t="shared" ca="1" si="36"/>
        <v>9109806469.7931023</v>
      </c>
      <c r="AE170" s="90">
        <f t="shared" ca="1" si="36"/>
        <v>9119552101.8876553</v>
      </c>
      <c r="AF170" s="90">
        <f t="shared" ca="1" si="36"/>
        <v>9129297733.9822102</v>
      </c>
      <c r="AG170" s="90">
        <f t="shared" ca="1" si="36"/>
        <v>9139043366.0767632</v>
      </c>
      <c r="AH170" s="90">
        <f t="shared" ca="1" si="36"/>
        <v>9148788998.1713181</v>
      </c>
      <c r="AI170" s="90">
        <f t="shared" ca="1" si="36"/>
        <v>9158534630.265873</v>
      </c>
      <c r="AJ170" s="90">
        <f t="shared" ca="1" si="36"/>
        <v>9168280262.3604279</v>
      </c>
      <c r="AK170" s="90">
        <f t="shared" ca="1" si="36"/>
        <v>9178025894.4549809</v>
      </c>
      <c r="AL170" s="90">
        <f t="shared" ca="1" si="36"/>
        <v>9187771526.5495358</v>
      </c>
      <c r="AM170" s="90">
        <f t="shared" ca="1" si="35"/>
        <v>9197517158.6440907</v>
      </c>
      <c r="AN170" s="90">
        <f t="shared" ca="1" si="35"/>
        <v>9207262790.7386436</v>
      </c>
      <c r="AO170" s="90">
        <f t="shared" ca="1" si="35"/>
        <v>9217008422.8331985</v>
      </c>
      <c r="AP170" s="211">
        <f ca="1">V170*'Process Emissions Multipliers'!$E$57</f>
        <v>9226754054.9277534</v>
      </c>
    </row>
    <row r="171" spans="1:42">
      <c r="A171" s="74">
        <v>1500</v>
      </c>
      <c r="B171">
        <f ca="1">IF('Soil 2010'!$A179="CM",INDIRECT("'Soil 2010'!"&amp;'Country Selector'!$B$3&amp;ROW($A179))*10^12,0)</f>
        <v>25316996766.184151</v>
      </c>
      <c r="C171" s="90">
        <f t="shared" ca="1" si="33"/>
        <v>58549200318.262314</v>
      </c>
      <c r="D171" s="90">
        <f t="shared" ca="1" si="31"/>
        <v>91781403870.340485</v>
      </c>
      <c r="E171" s="90">
        <f t="shared" ca="1" si="31"/>
        <v>125013607422.41862</v>
      </c>
      <c r="F171" s="90">
        <f t="shared" ca="1" si="31"/>
        <v>158245810974.4968</v>
      </c>
      <c r="G171" s="90">
        <f t="shared" ca="1" si="31"/>
        <v>191478014526.57495</v>
      </c>
      <c r="H171" s="90">
        <f t="shared" ca="1" si="31"/>
        <v>224710218078.65311</v>
      </c>
      <c r="I171" s="90">
        <f t="shared" ca="1" si="31"/>
        <v>257942421630.73129</v>
      </c>
      <c r="J171" s="90">
        <f t="shared" ca="1" si="31"/>
        <v>291174625182.80945</v>
      </c>
      <c r="K171" s="90">
        <f t="shared" ca="1" si="31"/>
        <v>324406828734.88757</v>
      </c>
      <c r="L171" s="211">
        <f ca="1">IF('Soil 2020'!$A179="CM",INDIRECT("'Soil 2020'!"&amp;'Country Selector'!$B$3&amp;ROW($A179))*10^12,0)*'Process Emissions Multipliers'!$B$57</f>
        <v>357639032286.96576</v>
      </c>
      <c r="M171" s="90">
        <f t="shared" ca="1" si="34"/>
        <v>335675643153.34668</v>
      </c>
      <c r="N171" s="90">
        <f t="shared" ca="1" si="32"/>
        <v>313712254019.72766</v>
      </c>
      <c r="O171" s="90">
        <f t="shared" ca="1" si="32"/>
        <v>291748864886.10858</v>
      </c>
      <c r="P171" s="90">
        <f t="shared" ca="1" si="32"/>
        <v>269785475752.4895</v>
      </c>
      <c r="Q171" s="90">
        <f t="shared" ca="1" si="32"/>
        <v>247822086618.87045</v>
      </c>
      <c r="R171" s="90">
        <f t="shared" ca="1" si="32"/>
        <v>225858697485.2514</v>
      </c>
      <c r="S171" s="90">
        <f t="shared" ca="1" si="32"/>
        <v>203895308351.63232</v>
      </c>
      <c r="T171" s="90">
        <f t="shared" ca="1" si="32"/>
        <v>181931919218.01328</v>
      </c>
      <c r="U171" s="90">
        <f t="shared" ca="1" si="32"/>
        <v>159968530084.39423</v>
      </c>
      <c r="V171" s="211">
        <f ca="1">IF('Soil 2030'!$A179="CM",INDIRECT("'Soil 2030'!"&amp;'Country Selector'!$B$3&amp;ROW($A179))*10^12,0)*'Process Emissions Multipliers'!$D$57</f>
        <v>138005140950.77515</v>
      </c>
      <c r="W171" s="90">
        <f t="shared" ca="1" si="36"/>
        <v>138154052703.02557</v>
      </c>
      <c r="X171" s="90">
        <f t="shared" ca="1" si="36"/>
        <v>138302964455.27603</v>
      </c>
      <c r="Y171" s="90">
        <f t="shared" ca="1" si="36"/>
        <v>138451876207.52649</v>
      </c>
      <c r="Z171" s="90">
        <f t="shared" ca="1" si="36"/>
        <v>138600787959.77689</v>
      </c>
      <c r="AA171" s="90">
        <f t="shared" ca="1" si="36"/>
        <v>138749699712.02734</v>
      </c>
      <c r="AB171" s="90">
        <f t="shared" ca="1" si="36"/>
        <v>138898611464.27777</v>
      </c>
      <c r="AC171" s="90">
        <f t="shared" ca="1" si="36"/>
        <v>139047523216.5282</v>
      </c>
      <c r="AD171" s="90">
        <f t="shared" ca="1" si="36"/>
        <v>139196434968.77866</v>
      </c>
      <c r="AE171" s="90">
        <f t="shared" ca="1" si="36"/>
        <v>139345346721.02908</v>
      </c>
      <c r="AF171" s="90">
        <f t="shared" ca="1" si="36"/>
        <v>139494258473.27954</v>
      </c>
      <c r="AG171" s="90">
        <f t="shared" ca="1" si="36"/>
        <v>139643170225.52997</v>
      </c>
      <c r="AH171" s="90">
        <f t="shared" ca="1" si="36"/>
        <v>139792081977.7804</v>
      </c>
      <c r="AI171" s="90">
        <f t="shared" ca="1" si="36"/>
        <v>139940993730.03082</v>
      </c>
      <c r="AJ171" s="90">
        <f t="shared" ca="1" si="36"/>
        <v>140089905482.28128</v>
      </c>
      <c r="AK171" s="90">
        <f t="shared" ca="1" si="36"/>
        <v>140238817234.53171</v>
      </c>
      <c r="AL171" s="90">
        <f t="shared" ca="1" si="36"/>
        <v>140387728986.78217</v>
      </c>
      <c r="AM171" s="90">
        <f t="shared" ca="1" si="35"/>
        <v>140536640739.03259</v>
      </c>
      <c r="AN171" s="90">
        <f t="shared" ca="1" si="35"/>
        <v>140685552491.28302</v>
      </c>
      <c r="AO171" s="90">
        <f t="shared" ca="1" si="35"/>
        <v>140834464243.53345</v>
      </c>
      <c r="AP171" s="211">
        <f ca="1">V171*'Process Emissions Multipliers'!$E$57</f>
        <v>140983375995.78391</v>
      </c>
    </row>
    <row r="172" spans="1:4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33"/>
        <v>1857777186.8142388</v>
      </c>
      <c r="D172" s="90">
        <f t="shared" ca="1" si="31"/>
        <v>3715554373.6284776</v>
      </c>
      <c r="E172" s="90">
        <f t="shared" ca="1" si="31"/>
        <v>5573331560.4427166</v>
      </c>
      <c r="F172" s="90">
        <f t="shared" ca="1" si="31"/>
        <v>7431108747.2569551</v>
      </c>
      <c r="G172" s="90">
        <f t="shared" ca="1" si="31"/>
        <v>9288885934.0711937</v>
      </c>
      <c r="H172" s="90">
        <f t="shared" ca="1" si="31"/>
        <v>11146663120.885433</v>
      </c>
      <c r="I172" s="90">
        <f t="shared" ca="1" si="31"/>
        <v>13004440307.699671</v>
      </c>
      <c r="J172" s="90">
        <f t="shared" ca="1" si="31"/>
        <v>14862217494.51391</v>
      </c>
      <c r="K172" s="90">
        <f t="shared" ca="1" si="31"/>
        <v>16719994681.32815</v>
      </c>
      <c r="L172" s="211">
        <f ca="1">IF('Soil 2020'!$A180="CM",INDIRECT("'Soil 2020'!"&amp;'Country Selector'!$B$3&amp;ROW($A180))*10^12,0)*'Process Emissions Multipliers'!$B$57</f>
        <v>18577771868.142387</v>
      </c>
      <c r="M172" s="90">
        <f t="shared" ca="1" si="34"/>
        <v>17091769057.700153</v>
      </c>
      <c r="N172" s="90">
        <f t="shared" ca="1" si="32"/>
        <v>15605766247.257915</v>
      </c>
      <c r="O172" s="90">
        <f t="shared" ca="1" si="32"/>
        <v>14119763436.81568</v>
      </c>
      <c r="P172" s="90">
        <f t="shared" ca="1" si="32"/>
        <v>12633760626.373446</v>
      </c>
      <c r="Q172" s="90">
        <f t="shared" ca="1" si="32"/>
        <v>11147757815.93121</v>
      </c>
      <c r="R172" s="90">
        <f t="shared" ca="1" si="32"/>
        <v>9661755005.4889736</v>
      </c>
      <c r="S172" s="90">
        <f t="shared" ca="1" si="32"/>
        <v>8175752195.0467377</v>
      </c>
      <c r="T172" s="90">
        <f t="shared" ca="1" si="32"/>
        <v>6689749384.6045017</v>
      </c>
      <c r="U172" s="90">
        <f t="shared" ca="1" si="32"/>
        <v>5203746574.1622667</v>
      </c>
      <c r="V172" s="211">
        <f ca="1">IF('Soil 2030'!$A180="CM",INDIRECT("'Soil 2030'!"&amp;'Country Selector'!$B$3&amp;ROW($A180))*10^12,0)*'Process Emissions Multipliers'!$D$57</f>
        <v>3717743763.7200308</v>
      </c>
      <c r="W172" s="90">
        <f t="shared" ca="1" si="36"/>
        <v>3721755322.5247221</v>
      </c>
      <c r="X172" s="90">
        <f t="shared" ca="1" si="36"/>
        <v>3725766881.3294125</v>
      </c>
      <c r="Y172" s="90">
        <f t="shared" ca="1" si="36"/>
        <v>3729778440.1341038</v>
      </c>
      <c r="Z172" s="90">
        <f t="shared" ca="1" si="36"/>
        <v>3733789998.9387941</v>
      </c>
      <c r="AA172" s="90">
        <f t="shared" ca="1" si="36"/>
        <v>3737801557.743485</v>
      </c>
      <c r="AB172" s="90">
        <f t="shared" ca="1" si="36"/>
        <v>3741813116.5481758</v>
      </c>
      <c r="AC172" s="90">
        <f t="shared" ca="1" si="36"/>
        <v>3745824675.3528666</v>
      </c>
      <c r="AD172" s="90">
        <f t="shared" ca="1" si="36"/>
        <v>3749836234.157558</v>
      </c>
      <c r="AE172" s="90">
        <f t="shared" ca="1" si="36"/>
        <v>3753847792.9622488</v>
      </c>
      <c r="AF172" s="90">
        <f t="shared" ca="1" si="36"/>
        <v>3757859351.7669401</v>
      </c>
      <c r="AG172" s="90">
        <f t="shared" ca="1" si="36"/>
        <v>3761870910.5716305</v>
      </c>
      <c r="AH172" s="90">
        <f t="shared" ca="1" si="36"/>
        <v>3765882469.3763213</v>
      </c>
      <c r="AI172" s="90">
        <f t="shared" ca="1" si="36"/>
        <v>3769894028.1810122</v>
      </c>
      <c r="AJ172" s="90">
        <f t="shared" ca="1" si="36"/>
        <v>3773905586.985703</v>
      </c>
      <c r="AK172" s="90">
        <f t="shared" ca="1" si="36"/>
        <v>3777917145.7903938</v>
      </c>
      <c r="AL172" s="90">
        <f t="shared" ca="1" si="36"/>
        <v>3781928704.5950851</v>
      </c>
      <c r="AM172" s="90">
        <f t="shared" ca="1" si="35"/>
        <v>3785940263.3997755</v>
      </c>
      <c r="AN172" s="90">
        <f t="shared" ca="1" si="35"/>
        <v>3789951822.2044668</v>
      </c>
      <c r="AO172" s="90">
        <f t="shared" ca="1" si="35"/>
        <v>3793963381.0091572</v>
      </c>
      <c r="AP172" s="211">
        <f ca="1">V172*'Process Emissions Multipliers'!$E$57</f>
        <v>3797974939.8138485</v>
      </c>
    </row>
    <row r="173" spans="1:42">
      <c r="A173" s="74">
        <v>3000</v>
      </c>
      <c r="B173">
        <f ca="1">IF('Soil 2010'!$A181="CM",INDIRECT("'Soil 2010'!"&amp;'Country Selector'!$B$3&amp;ROW($A181))*10^12,0)</f>
        <v>915376108.64111936</v>
      </c>
      <c r="C173" s="90">
        <f t="shared" ca="1" si="33"/>
        <v>1142440629.5137148</v>
      </c>
      <c r="D173" s="90">
        <f t="shared" ca="1" si="31"/>
        <v>1369505150.3863106</v>
      </c>
      <c r="E173" s="90">
        <f t="shared" ca="1" si="31"/>
        <v>1596569671.2589064</v>
      </c>
      <c r="F173" s="90">
        <f t="shared" ca="1" si="31"/>
        <v>1823634192.1315019</v>
      </c>
      <c r="G173" s="90">
        <f t="shared" ca="1" si="31"/>
        <v>2050698713.0040975</v>
      </c>
      <c r="H173" s="90">
        <f t="shared" ca="1" si="31"/>
        <v>2277763233.8766932</v>
      </c>
      <c r="I173" s="90">
        <f t="shared" ca="1" si="31"/>
        <v>2504827754.7492886</v>
      </c>
      <c r="J173" s="90">
        <f t="shared" ca="1" si="31"/>
        <v>2731892275.6218843</v>
      </c>
      <c r="K173" s="90">
        <f t="shared" ca="1" si="31"/>
        <v>2958956796.4944801</v>
      </c>
      <c r="L173" s="211">
        <f ca="1">IF('Soil 2020'!$A181="CM",INDIRECT("'Soil 2020'!"&amp;'Country Selector'!$B$3&amp;ROW($A181))*10^12,0)*'Process Emissions Multipliers'!$B$57</f>
        <v>3186021317.3670754</v>
      </c>
      <c r="M173" s="90">
        <f t="shared" ca="1" si="34"/>
        <v>2867419185.6303682</v>
      </c>
      <c r="N173" s="90">
        <f t="shared" ca="1" si="32"/>
        <v>2548817053.8936605</v>
      </c>
      <c r="O173" s="90">
        <f t="shared" ca="1" si="32"/>
        <v>2230214922.1569529</v>
      </c>
      <c r="P173" s="90">
        <f t="shared" ca="1" si="32"/>
        <v>1911612790.4202454</v>
      </c>
      <c r="Q173" s="90">
        <f t="shared" ca="1" si="32"/>
        <v>1593010658.6835377</v>
      </c>
      <c r="R173" s="90">
        <f t="shared" ca="1" si="32"/>
        <v>1274408526.9468303</v>
      </c>
      <c r="S173" s="90">
        <f t="shared" ca="1" si="32"/>
        <v>955806395.2101227</v>
      </c>
      <c r="T173" s="90">
        <f t="shared" ca="1" si="32"/>
        <v>637204263.47341514</v>
      </c>
      <c r="U173" s="90">
        <f t="shared" ca="1" si="32"/>
        <v>318602131.73670757</v>
      </c>
      <c r="V173" s="211">
        <f ca="1">IF('Soil 2030'!$A181="CM",INDIRECT("'Soil 2030'!"&amp;'Country Selector'!$B$3&amp;ROW($A181))*10^12,0)*'Process Emissions Multipliers'!$D$57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11">
        <f ca="1">V173*'Process Emissions Multipliers'!$E$57</f>
        <v>0</v>
      </c>
    </row>
    <row r="174" spans="1:4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33"/>
        <v>2947268507.6440125</v>
      </c>
      <c r="D174" s="90">
        <f t="shared" ca="1" si="31"/>
        <v>5894537015.2880249</v>
      </c>
      <c r="E174" s="90">
        <f t="shared" ca="1" si="31"/>
        <v>8841805522.9320374</v>
      </c>
      <c r="F174" s="90">
        <f t="shared" ca="1" si="31"/>
        <v>11789074030.57605</v>
      </c>
      <c r="G174" s="90">
        <f t="shared" ca="1" si="31"/>
        <v>14736342538.220062</v>
      </c>
      <c r="H174" s="90">
        <f t="shared" ca="1" si="31"/>
        <v>17683611045.864075</v>
      </c>
      <c r="I174" s="90">
        <f t="shared" ca="1" si="31"/>
        <v>20630879553.508087</v>
      </c>
      <c r="J174" s="90">
        <f t="shared" ca="1" si="31"/>
        <v>23578148061.1521</v>
      </c>
      <c r="K174" s="90">
        <f t="shared" ca="1" si="31"/>
        <v>26525416568.796112</v>
      </c>
      <c r="L174" s="211">
        <f ca="1">IF('Soil 2020'!$A182="CM",INDIRECT("'Soil 2020'!"&amp;'Country Selector'!$B$3&amp;ROW($A182))*10^12,0)*'Process Emissions Multipliers'!$B$57</f>
        <v>29472685076.440125</v>
      </c>
      <c r="M174" s="90">
        <f t="shared" ca="1" si="34"/>
        <v>26525416568.796112</v>
      </c>
      <c r="N174" s="90">
        <f t="shared" ca="1" si="32"/>
        <v>23578148061.1521</v>
      </c>
      <c r="O174" s="90">
        <f t="shared" ca="1" si="32"/>
        <v>20630879553.508087</v>
      </c>
      <c r="P174" s="90">
        <f t="shared" ca="1" si="32"/>
        <v>17683611045.864075</v>
      </c>
      <c r="Q174" s="90">
        <f t="shared" ca="1" si="32"/>
        <v>14736342538.220062</v>
      </c>
      <c r="R174" s="90">
        <f t="shared" ca="1" si="32"/>
        <v>11789074030.57605</v>
      </c>
      <c r="S174" s="90">
        <f t="shared" ca="1" si="32"/>
        <v>8841805522.9320374</v>
      </c>
      <c r="T174" s="90">
        <f t="shared" ca="1" si="32"/>
        <v>5894537015.2880249</v>
      </c>
      <c r="U174" s="90">
        <f t="shared" ca="1" si="32"/>
        <v>2947268507.6440125</v>
      </c>
      <c r="V174" s="211">
        <f ca="1">IF('Soil 2030'!$A182="CM",INDIRECT("'Soil 2030'!"&amp;'Country Selector'!$B$3&amp;ROW($A182))*10^12,0)*'Process Emissions Multipliers'!$D$57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1">
        <f ca="1">V174*'Process Emissions Multipliers'!$E$57</f>
        <v>0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11">
        <f ca="1">IF('Soil 2020'!$A183="CM",INDIRECT("'Soil 2020'!"&amp;'Country Selector'!$B$3&amp;ROW($A183))*10^12,0)*'Process Emissions Multipliers'!$B$57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11">
        <f ca="1">IF('Soil 2030'!$A183="CM",INDIRECT("'Soil 2030'!"&amp;'Country Selector'!$B$3&amp;ROW($A183))*10^12,0)*'Process Emissions Multipliers'!$D$57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1">
        <f ca="1">V175*'Process Emissions Multipliers'!$E$57</f>
        <v>0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22333298.601119108</v>
      </c>
      <c r="D176" s="90">
        <f t="shared" ca="1" si="31"/>
        <v>44666597.202238217</v>
      </c>
      <c r="E176" s="90">
        <f t="shared" ca="1" si="31"/>
        <v>66999895.803357318</v>
      </c>
      <c r="F176" s="90">
        <f t="shared" ca="1" si="31"/>
        <v>89333194.404476434</v>
      </c>
      <c r="G176" s="90">
        <f t="shared" ca="1" si="31"/>
        <v>111666493.00559554</v>
      </c>
      <c r="H176" s="90">
        <f t="shared" ca="1" si="31"/>
        <v>133999791.60671464</v>
      </c>
      <c r="I176" s="90">
        <f t="shared" ca="1" si="31"/>
        <v>156333090.20783374</v>
      </c>
      <c r="J176" s="90">
        <f t="shared" ca="1" si="31"/>
        <v>178666388.80895287</v>
      </c>
      <c r="K176" s="90">
        <f t="shared" ca="1" si="31"/>
        <v>200999687.41007197</v>
      </c>
      <c r="L176" s="211">
        <f ca="1">IF('Soil 2020'!$A184="CM",INDIRECT("'Soil 2020'!"&amp;'Country Selector'!$B$3&amp;ROW($A184))*10^12,0)*'Process Emissions Multipliers'!$B$57</f>
        <v>223332986.01119107</v>
      </c>
      <c r="M176" s="90">
        <f t="shared" ca="1" si="34"/>
        <v>200999687.41007197</v>
      </c>
      <c r="N176" s="90">
        <f t="shared" ca="1" si="32"/>
        <v>178666388.80895287</v>
      </c>
      <c r="O176" s="90">
        <f t="shared" ca="1" si="32"/>
        <v>156333090.20783374</v>
      </c>
      <c r="P176" s="90">
        <f t="shared" ca="1" si="32"/>
        <v>133999791.60671464</v>
      </c>
      <c r="Q176" s="90">
        <f t="shared" ca="1" si="32"/>
        <v>111666493.00559554</v>
      </c>
      <c r="R176" s="90">
        <f t="shared" ca="1" si="32"/>
        <v>89333194.404476434</v>
      </c>
      <c r="S176" s="90">
        <f t="shared" ca="1" si="32"/>
        <v>66999895.803357318</v>
      </c>
      <c r="T176" s="90">
        <f t="shared" ca="1" si="32"/>
        <v>44666597.202238217</v>
      </c>
      <c r="U176" s="90">
        <f t="shared" ca="1" si="32"/>
        <v>22333298.601119108</v>
      </c>
      <c r="V176" s="211">
        <f ca="1">IF('Soil 2030'!$A184="CM",INDIRECT("'Soil 2030'!"&amp;'Country Selector'!$B$3&amp;ROW($A184))*10^12,0)*'Process Emissions Multipliers'!$D$57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1">
        <f ca="1">V176*'Process Emissions Multipliers'!$E$57</f>
        <v>0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1">
        <f ca="1">IF('Soil 2020'!$A185="CM",INDIRECT("'Soil 2020'!"&amp;'Country Selector'!$B$3&amp;ROW($A185))*10^12,0)*'Process Emissions Multipliers'!$B$57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1">
        <f ca="1">IF('Soil 2030'!$A185="CM",INDIRECT("'Soil 2030'!"&amp;'Country Selector'!$B$3&amp;ROW($A185))*10^12,0)*'Process Emissions Multipliers'!$D$57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1">
        <f ca="1">V177*'Process Emissions Multipliers'!$E$57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1" workbookViewId="0">
      <selection activeCell="AP2" sqref="AP2:AP177"/>
    </sheetView>
  </sheetViews>
  <sheetFormatPr defaultRowHeight="15"/>
  <cols>
    <col min="1" max="1" width="28.85546875" customWidth="1"/>
    <col min="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 s="90">
        <f ca="1">IF('Ric 2020'!$A10="RC",INDIRECT("'Ric 2020'!"&amp;'Country Selector'!$B$3&amp;ROW($A10))*10^12,0)*'Process Emissions Multipliers'!$B$51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 s="90">
        <f ca="1">IF('Ric 2030'!$A10="RC",INDIRECT("'Ric 2030'!"&amp;'Country Selector'!$B$3&amp;ROW($A10))*10^12,0)*'Process Emissions Multipliers'!$D$51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 s="90">
        <f ca="1">V2*'Process Emissions Multipliers'!$E$51</f>
        <v>0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Selector'!$B$3&amp;ROW($A11))*10^12,0)*'Process Emissions Multipliers'!$B$51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Selector'!$B$3&amp;ROW($A11))*10^12,0)*'Process Emissions Multipliers'!$D$51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V3*'Process Emissions Multipliers'!$E$51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Selector'!$B$3&amp;ROW($A12))*10^12,0)*'Process Emissions Multipliers'!$B$51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Selector'!$B$3&amp;ROW($A12))*10^12,0)*'Process Emissions Multipliers'!$D$51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V4*'Process Emissions Multipliers'!$E$51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Selector'!$B$3&amp;ROW($A13))*10^12,0)*'Process Emissions Multipliers'!$B$51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Selector'!$B$3&amp;ROW($A13))*10^12,0)*'Process Emissions Multipliers'!$D$51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V5*'Process Emissions Multipliers'!$E$51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Selector'!$B$3&amp;ROW($A14))*10^12,0)*'Process Emissions Multipliers'!$B$51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Selector'!$B$3&amp;ROW($A14))*10^12,0)*'Process Emissions Multipliers'!$D$51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V6*'Process Emissions Multipliers'!$E$51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Selector'!$B$3&amp;ROW($A15))*10^12,0)*'Process Emissions Multipliers'!$B$51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Selector'!$B$3&amp;ROW($A15))*10^12,0)*'Process Emissions Multipliers'!$D$51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V7*'Process Emissions Multipliers'!$E$51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Selector'!$B$3&amp;ROW($A16))*10^12,0)*'Process Emissions Multipliers'!$B$51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Selector'!$B$3&amp;ROW($A16))*10^12,0)*'Process Emissions Multipliers'!$D$51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V8*'Process Emissions Multipliers'!$E$51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Selector'!$B$3&amp;ROW($A17))*10^12,0)*'Process Emissions Multipliers'!$B$51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Selector'!$B$3&amp;ROW($A17))*10^12,0)*'Process Emissions Multipliers'!$D$51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V9*'Process Emissions Multipliers'!$E$51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Selector'!$B$3&amp;ROW($A18))*10^12,0)*'Process Emissions Multipliers'!$B$51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Selector'!$B$3&amp;ROW($A18))*10^12,0)*'Process Emissions Multipliers'!$D$51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V10*'Process Emissions Multipliers'!$E$51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Selector'!$B$3&amp;ROW($A19))*10^12,0)*'Process Emissions Multipliers'!$B$51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Selector'!$B$3&amp;ROW($A19))*10^12,0)*'Process Emissions Multipliers'!$D$51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V11*'Process Emissions Multipliers'!$E$51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Selector'!$B$3&amp;ROW($A20))*10^12,0)*'Process Emissions Multipliers'!$B$51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Selector'!$B$3&amp;ROW($A20))*10^12,0)*'Process Emissions Multipliers'!$D$51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V12*'Process Emissions Multipliers'!$E$51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Selector'!$B$3&amp;ROW($A21))*10^12,0)*'Process Emissions Multipliers'!$B$51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Selector'!$B$3&amp;ROW($A21))*10^12,0)*'Process Emissions Multipliers'!$D$51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V13*'Process Emissions Multipliers'!$E$51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Selector'!$B$3&amp;ROW($A22))*10^12,0)*'Process Emissions Multipliers'!$B$51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Selector'!$B$3&amp;ROW($A22))*10^12,0)*'Process Emissions Multipliers'!$D$51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V14*'Process Emissions Multipliers'!$E$51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Selector'!$B$3&amp;ROW($A23))*10^12,0)*'Process Emissions Multipliers'!$B$51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Selector'!$B$3&amp;ROW($A23))*10^12,0)*'Process Emissions Multipliers'!$D$51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V15*'Process Emissions Multipliers'!$E$51</f>
        <v>0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Selector'!$B$3&amp;ROW($A24))*10^12,0)*'Process Emissions Multipliers'!$B$51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Selector'!$B$3&amp;ROW($A24))*10^12,0)*'Process Emissions Multipliers'!$D$51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V16*'Process Emissions Multipliers'!$E$51</f>
        <v>0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Selector'!$B$3&amp;ROW($A25))*10^12,0)*'Process Emissions Multipliers'!$B$51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Selector'!$B$3&amp;ROW($A25))*10^12,0)*'Process Emissions Multipliers'!$D$51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V17*'Process Emissions Multipliers'!$E$51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Selector'!$B$3&amp;ROW($A26))*10^12,0)*'Process Emissions Multipliers'!$B$51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Selector'!$B$3&amp;ROW($A26))*10^12,0)*'Process Emissions Multipliers'!$D$51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V18*'Process Emissions Multipliers'!$E$51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Selector'!$B$3&amp;ROW($A27))*10^12,0)*'Process Emissions Multipliers'!$B$51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Selector'!$B$3&amp;ROW($A27))*10^12,0)*'Process Emissions Multipliers'!$D$51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V19*'Process Emissions Multipliers'!$E$51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Selector'!$B$3&amp;ROW($A28))*10^12,0)*'Process Emissions Multipliers'!$B$51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Selector'!$B$3&amp;ROW($A28))*10^12,0)*'Process Emissions Multipliers'!$D$51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V20*'Process Emissions Multipliers'!$E$51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Selector'!$B$3&amp;ROW($A29))*10^12,0)*'Process Emissions Multipliers'!$B$51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Selector'!$B$3&amp;ROW($A29))*10^12,0)*'Process Emissions Multipliers'!$D$51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V21*'Process Emissions Multipliers'!$E$51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Selector'!$B$3&amp;ROW($A30))*10^12,0)*'Process Emissions Multipliers'!$B$51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Selector'!$B$3&amp;ROW($A30))*10^12,0)*'Process Emissions Multipliers'!$D$51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V22*'Process Emissions Multipliers'!$E$51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Selector'!$B$3&amp;ROW($A31))*10^12,0)*'Process Emissions Multipliers'!$B$51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Selector'!$B$3&amp;ROW($A31))*10^12,0)*'Process Emissions Multipliers'!$D$51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V23*'Process Emissions Multipliers'!$E$51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Selector'!$B$3&amp;ROW($A32))*10^12,0)*'Process Emissions Multipliers'!$B$51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Selector'!$B$3&amp;ROW($A32))*10^12,0)*'Process Emissions Multipliers'!$D$51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V24*'Process Emissions Multipliers'!$E$51</f>
        <v>0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Selector'!$B$3&amp;ROW($A33))*10^12,0)*'Process Emissions Multipliers'!$B$51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Selector'!$B$3&amp;ROW($A33))*10^12,0)*'Process Emissions Multipliers'!$D$51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V25*'Process Emissions Multipliers'!$E$51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Selector'!$B$3&amp;ROW($A34))*10^12,0)*'Process Emissions Multipliers'!$B$51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Selector'!$B$3&amp;ROW($A34))*10^12,0)*'Process Emissions Multipliers'!$D$51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V26*'Process Emissions Multipliers'!$E$51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Selector'!$B$3&amp;ROW($A35))*10^12,0)*'Process Emissions Multipliers'!$B$51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Selector'!$B$3&amp;ROW($A35))*10^12,0)*'Process Emissions Multipliers'!$D$51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V27*'Process Emissions Multipliers'!$E$51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Selector'!$B$3&amp;ROW($A36))*10^12,0)*'Process Emissions Multipliers'!$B$51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Selector'!$B$3&amp;ROW($A36))*10^12,0)*'Process Emissions Multipliers'!$D$51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V28*'Process Emissions Multipliers'!$E$51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Selector'!$B$3&amp;ROW($A37))*10^12,0)*'Process Emissions Multipliers'!$B$51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Selector'!$B$3&amp;ROW($A37))*10^12,0)*'Process Emissions Multipliers'!$D$51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V29*'Process Emissions Multipliers'!$E$51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Selector'!$B$3&amp;ROW($A38))*10^12,0)*'Process Emissions Multipliers'!$B$51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Selector'!$B$3&amp;ROW($A38))*10^12,0)*'Process Emissions Multipliers'!$D$51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V30*'Process Emissions Multipliers'!$E$51</f>
        <v>0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90">
        <f ca="1">IF('Ric 2020'!$A39="RC",INDIRECT("'Ric 2020'!"&amp;'Country Selector'!$B$3&amp;ROW($A39))*10^12,0)*'Process Emissions Multipliers'!$B$51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90">
        <f ca="1">IF('Ric 2030'!$A39="RC",INDIRECT("'Ric 2030'!"&amp;'Country Selector'!$B$3&amp;ROW($A39))*10^12,0)*'Process Emissions Multipliers'!$D$51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90">
        <f ca="1">V31*'Process Emissions Multipliers'!$E$51</f>
        <v>0</v>
      </c>
    </row>
    <row r="32" spans="1:4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Selector'!$B$3&amp;ROW($A40))*10^12,0)*'Process Emissions Multipliers'!$B$51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Selector'!$B$3&amp;ROW($A40))*10^12,0)*'Process Emissions Multipliers'!$D$51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V32*'Process Emissions Multipliers'!$E$51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Selector'!$B$3&amp;ROW($A41))*10^12,0)*'Process Emissions Multipliers'!$B$51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Selector'!$B$3&amp;ROW($A41))*10^12,0)*'Process Emissions Multipliers'!$D$51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V33*'Process Emissions Multipliers'!$E$51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Selector'!$B$3&amp;ROW($A42))*10^12,0)*'Process Emissions Multipliers'!$B$51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Selector'!$B$3&amp;ROW($A42))*10^12,0)*'Process Emissions Multipliers'!$D$51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V34*'Process Emissions Multipliers'!$E$51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Selector'!$B$3&amp;ROW($A43))*10^12,0)*'Process Emissions Multipliers'!$B$51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Selector'!$B$3&amp;ROW($A43))*10^12,0)*'Process Emissions Multipliers'!$D$51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V35*'Process Emissions Multipliers'!$E$51</f>
        <v>0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Selector'!$B$3&amp;ROW($A44))*10^12,0)*'Process Emissions Multipliers'!$B$51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Selector'!$B$3&amp;ROW($A44))*10^12,0)*'Process Emissions Multipliers'!$D$51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V36*'Process Emissions Multipliers'!$E$51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Selector'!$B$3&amp;ROW($A45))*10^12,0)*'Process Emissions Multipliers'!$B$51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Selector'!$B$3&amp;ROW($A45))*10^12,0)*'Process Emissions Multipliers'!$D$51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V37*'Process Emissions Multipliers'!$E$51</f>
        <v>0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Selector'!$B$3&amp;ROW($A46))*10^12,0)*'Process Emissions Multipliers'!$B$51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Selector'!$B$3&amp;ROW($A46))*10^12,0)*'Process Emissions Multipliers'!$D$51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V38*'Process Emissions Multipliers'!$E$51</f>
        <v>0</v>
      </c>
    </row>
    <row r="39" spans="1:4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Selector'!$B$3&amp;ROW($A47))*10^12,0)*'Process Emissions Multipliers'!$B$51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Selector'!$B$3&amp;ROW($A47))*10^12,0)*'Process Emissions Multipliers'!$D$51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V39*'Process Emissions Multipliers'!$E$51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Selector'!$B$3&amp;ROW($A48))*10^12,0)*'Process Emissions Multipliers'!$B$51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Selector'!$B$3&amp;ROW($A48))*10^12,0)*'Process Emissions Multipliers'!$D$51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V40*'Process Emissions Multipliers'!$E$51</f>
        <v>0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Selector'!$B$3&amp;ROW($A49))*10^12,0)*'Process Emissions Multipliers'!$B$51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Selector'!$B$3&amp;ROW($A49))*10^12,0)*'Process Emissions Multipliers'!$D$51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V41*'Process Emissions Multipliers'!$E$51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Selector'!$B$3&amp;ROW($A50))*10^12,0)*'Process Emissions Multipliers'!$B$51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90">
        <f ca="1">IF('Ric 2030'!$A50="RC",INDIRECT("'Ric 2030'!"&amp;'Country Selector'!$B$3&amp;ROW($A50))*10^12,0)*'Process Emissions Multipliers'!$D$51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90">
        <f ca="1">V42*'Process Emissions Multipliers'!$E$51</f>
        <v>0</v>
      </c>
    </row>
    <row r="43" spans="1:4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90">
        <f ca="1">IF('Ric 2020'!$A51="RC",INDIRECT("'Ric 2020'!"&amp;'Country Selector'!$B$3&amp;ROW($A51))*10^12,0)*'Process Emissions Multipliers'!$B$51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 s="90">
        <f ca="1">IF('Ric 2030'!$A51="RC",INDIRECT("'Ric 2030'!"&amp;'Country Selector'!$B$3&amp;ROW($A51))*10^12,0)*'Process Emissions Multipliers'!$D$51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V43*'Process Emissions Multipliers'!$E$51</f>
        <v>0</v>
      </c>
    </row>
    <row r="44" spans="1:42">
      <c r="A44" s="74">
        <v>-8</v>
      </c>
      <c r="B44" s="90">
        <f ca="1">IF('Ric 2010'!$A52="RC",INDIRECT("'Ric 2010'!"&amp;'Country Selector'!$B$3&amp;ROW($A52))*10^12,0)</f>
        <v>32125014814.822552</v>
      </c>
      <c r="C44" s="90">
        <f t="shared" ca="1" si="9"/>
        <v>28912513333.340294</v>
      </c>
      <c r="D44" s="90">
        <f t="shared" ca="1" si="9"/>
        <v>25700011851.85804</v>
      </c>
      <c r="E44" s="90">
        <f t="shared" ca="1" si="9"/>
        <v>22487510370.375786</v>
      </c>
      <c r="F44" s="90">
        <f t="shared" ca="1" si="9"/>
        <v>19275008888.893532</v>
      </c>
      <c r="G44" s="90">
        <f t="shared" ca="1" si="9"/>
        <v>16062507407.411276</v>
      </c>
      <c r="H44" s="90">
        <f t="shared" ca="1" si="9"/>
        <v>12850005925.92902</v>
      </c>
      <c r="I44" s="90">
        <f t="shared" ca="1" si="9"/>
        <v>9637504444.4467659</v>
      </c>
      <c r="J44" s="90">
        <f t="shared" ca="1" si="9"/>
        <v>6425002962.96451</v>
      </c>
      <c r="K44" s="90">
        <f t="shared" ca="1" si="9"/>
        <v>3212501481.482255</v>
      </c>
      <c r="L44" s="90">
        <f ca="1">IF('Ric 2020'!$A52="RC",INDIRECT("'Ric 2020'!"&amp;'Country Selector'!$B$3&amp;ROW($A52))*10^12,0)*'Process Emissions Multipliers'!$B$51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90">
        <f ca="1">IF('Ric 2030'!$A52="RC",INDIRECT("'Ric 2030'!"&amp;'Country Selector'!$B$3&amp;ROW($A52))*10^12,0)*'Process Emissions Multipliers'!$D$51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V44*'Process Emissions Multipliers'!$E$51</f>
        <v>0</v>
      </c>
    </row>
    <row r="45" spans="1:42">
      <c r="A45" s="74">
        <v>-7</v>
      </c>
      <c r="B45" s="90">
        <f ca="1">IF('Ric 2010'!$A53="RC",INDIRECT("'Ric 2010'!"&amp;'Country Selector'!$B$3&amp;ROW($A53))*10^12,0)</f>
        <v>20341178974.471462</v>
      </c>
      <c r="C45" s="90">
        <f t="shared" ca="1" si="9"/>
        <v>18307061077.024315</v>
      </c>
      <c r="D45" s="90">
        <f t="shared" ca="1" si="9"/>
        <v>16272943179.577169</v>
      </c>
      <c r="E45" s="90">
        <f t="shared" ca="1" si="9"/>
        <v>14238825282.130024</v>
      </c>
      <c r="F45" s="90">
        <f t="shared" ca="1" si="9"/>
        <v>12204707384.682877</v>
      </c>
      <c r="G45" s="90">
        <f t="shared" ca="1" si="9"/>
        <v>10170589487.235731</v>
      </c>
      <c r="H45" s="90">
        <f t="shared" ca="1" si="9"/>
        <v>8136471589.7885847</v>
      </c>
      <c r="I45" s="90">
        <f t="shared" ca="1" si="9"/>
        <v>6102353692.3414383</v>
      </c>
      <c r="J45" s="90">
        <f t="shared" ca="1" si="9"/>
        <v>4068235794.8942924</v>
      </c>
      <c r="K45" s="90">
        <f t="shared" ca="1" si="9"/>
        <v>2034117897.4471462</v>
      </c>
      <c r="L45" s="90">
        <f ca="1">IF('Ric 2020'!$A53="RC",INDIRECT("'Ric 2020'!"&amp;'Country Selector'!$B$3&amp;ROW($A53))*10^12,0)*'Process Emissions Multipliers'!$B$51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Selector'!$B$3&amp;ROW($A53))*10^12,0)*'Process Emissions Multipliers'!$D$51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V45*'Process Emissions Multipliers'!$E$51</f>
        <v>0</v>
      </c>
    </row>
    <row r="46" spans="1:42">
      <c r="A46" s="74">
        <v>-6</v>
      </c>
      <c r="B46" s="90">
        <f ca="1">IF('Ric 2010'!$A54="RC",INDIRECT("'Ric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 s="90">
        <f ca="1">IF('Ric 2020'!$A54="RC",INDIRECT("'Ric 2020'!"&amp;'Country Selector'!$B$3&amp;ROW($A54))*10^12,0)*'Process Emissions Multipliers'!$B$51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Selector'!$B$3&amp;ROW($A54))*10^12,0)*'Process Emissions Multipliers'!$D$51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V46*'Process Emissions Multipliers'!$E$51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Selector'!$B$3&amp;ROW($A55))*10^12,0)*'Process Emissions Multipliers'!$B$51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Selector'!$B$3&amp;ROW($A55))*10^12,0)*'Process Emissions Multipliers'!$D$51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V47*'Process Emissions Multipliers'!$E$51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Selector'!$B$3&amp;ROW($A56))*10^12,0)*'Process Emissions Multipliers'!$B$51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Selector'!$B$3&amp;ROW($A56))*10^12,0)*'Process Emissions Multipliers'!$D$51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V48*'Process Emissions Multipliers'!$E$51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Selector'!$B$3&amp;ROW($A57))*10^12,0)*'Process Emissions Multipliers'!$B$51</f>
        <v>0</v>
      </c>
      <c r="M49" s="90">
        <f t="shared" ca="1" si="10"/>
        <v>1287628.3011547928</v>
      </c>
      <c r="N49" s="90">
        <f t="shared" ca="1" si="10"/>
        <v>2575256.6023095855</v>
      </c>
      <c r="O49" s="90">
        <f t="shared" ca="1" si="10"/>
        <v>3862884.9034643783</v>
      </c>
      <c r="P49" s="90">
        <f t="shared" ca="1" si="10"/>
        <v>5150513.2046191711</v>
      </c>
      <c r="Q49" s="90">
        <f t="shared" ca="1" si="10"/>
        <v>6438141.5057739634</v>
      </c>
      <c r="R49" s="90">
        <f t="shared" ca="1" si="10"/>
        <v>7725769.8069287566</v>
      </c>
      <c r="S49" s="90">
        <f t="shared" ca="1" si="10"/>
        <v>9013398.1080835499</v>
      </c>
      <c r="T49" s="90">
        <f t="shared" ca="1" si="10"/>
        <v>10301026.409238342</v>
      </c>
      <c r="U49" s="90">
        <f t="shared" ca="1" si="10"/>
        <v>11588654.710393135</v>
      </c>
      <c r="V49" s="90">
        <f ca="1">IF('Ric 2030'!$A57="RC",INDIRECT("'Ric 2030'!"&amp;'Country Selector'!$B$3&amp;ROW($A57))*10^12,0)*'Process Emissions Multipliers'!$D$51</f>
        <v>12876283.011547927</v>
      </c>
      <c r="W49" s="90">
        <f t="shared" ca="1" si="8"/>
        <v>13045009.835691776</v>
      </c>
      <c r="X49" s="90">
        <f t="shared" ca="1" si="8"/>
        <v>13213736.659835627</v>
      </c>
      <c r="Y49" s="90">
        <f t="shared" ca="1" si="8"/>
        <v>13382463.483979478</v>
      </c>
      <c r="Z49" s="90">
        <f t="shared" ca="1" si="8"/>
        <v>13551190.308123328</v>
      </c>
      <c r="AA49" s="90">
        <f t="shared" ca="1" si="8"/>
        <v>13719917.132267177</v>
      </c>
      <c r="AB49" s="90">
        <f t="shared" ca="1" si="8"/>
        <v>13888643.956411028</v>
      </c>
      <c r="AC49" s="90">
        <f t="shared" ca="1" si="8"/>
        <v>14057370.780554878</v>
      </c>
      <c r="AD49" s="90">
        <f t="shared" ca="1" si="8"/>
        <v>14226097.604698729</v>
      </c>
      <c r="AE49" s="90">
        <f t="shared" ca="1" si="8"/>
        <v>14394824.428842578</v>
      </c>
      <c r="AF49" s="90">
        <f t="shared" ca="1" si="8"/>
        <v>14563551.252986427</v>
      </c>
      <c r="AG49" s="90">
        <f t="shared" ca="1" si="8"/>
        <v>14732278.077130279</v>
      </c>
      <c r="AH49" s="90">
        <f t="shared" ca="1" si="8"/>
        <v>14901004.901274128</v>
      </c>
      <c r="AI49" s="90">
        <f t="shared" ca="1" si="8"/>
        <v>15069731.725417977</v>
      </c>
      <c r="AJ49" s="90">
        <f t="shared" ca="1" si="8"/>
        <v>15238458.549561828</v>
      </c>
      <c r="AK49" s="90">
        <f t="shared" ca="1" si="8"/>
        <v>15407185.373705678</v>
      </c>
      <c r="AL49" s="90">
        <f t="shared" ca="1" si="8"/>
        <v>15575912.197849527</v>
      </c>
      <c r="AM49" s="90">
        <f t="shared" ca="1" si="11"/>
        <v>15744639.021993378</v>
      </c>
      <c r="AN49" s="90">
        <f t="shared" ca="1" si="11"/>
        <v>15913365.846137229</v>
      </c>
      <c r="AO49" s="90">
        <f t="shared" ca="1" si="11"/>
        <v>16082092.670281077</v>
      </c>
      <c r="AP49" s="90">
        <f ca="1">V49*'Process Emissions Multipliers'!$E$51</f>
        <v>16250819.494424928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175500224.71124452</v>
      </c>
      <c r="D50" s="90">
        <f t="shared" ca="1" si="9"/>
        <v>351000449.42248905</v>
      </c>
      <c r="E50" s="90">
        <f t="shared" ca="1" si="9"/>
        <v>526500674.13373357</v>
      </c>
      <c r="F50" s="90">
        <f t="shared" ca="1" si="9"/>
        <v>702000898.84497809</v>
      </c>
      <c r="G50" s="90">
        <f t="shared" ca="1" si="9"/>
        <v>877501123.55622268</v>
      </c>
      <c r="H50" s="90">
        <f t="shared" ca="1" si="9"/>
        <v>1053001348.2674671</v>
      </c>
      <c r="I50" s="90">
        <f t="shared" ca="1" si="9"/>
        <v>1228501572.9787116</v>
      </c>
      <c r="J50" s="90">
        <f t="shared" ca="1" si="9"/>
        <v>1404001797.6899562</v>
      </c>
      <c r="K50" s="90">
        <f t="shared" ca="1" si="9"/>
        <v>1579502022.4012008</v>
      </c>
      <c r="L50" s="90">
        <f ca="1">IF('Ric 2020'!$A58="RC",INDIRECT("'Ric 2020'!"&amp;'Country Selector'!$B$3&amp;ROW($A58))*10^12,0)*'Process Emissions Multipliers'!$B$51</f>
        <v>1755002247.1124454</v>
      </c>
      <c r="M50" s="90">
        <f t="shared" ca="1" si="10"/>
        <v>1777508336.4778087</v>
      </c>
      <c r="N50" s="90">
        <f t="shared" ca="1" si="10"/>
        <v>1800014425.8431721</v>
      </c>
      <c r="O50" s="90">
        <f t="shared" ca="1" si="10"/>
        <v>1822520515.2085357</v>
      </c>
      <c r="P50" s="90">
        <f t="shared" ca="1" si="10"/>
        <v>1845026604.5738993</v>
      </c>
      <c r="Q50" s="90">
        <f t="shared" ca="1" si="10"/>
        <v>1867532693.9392624</v>
      </c>
      <c r="R50" s="90">
        <f t="shared" ca="1" si="10"/>
        <v>1890038783.304626</v>
      </c>
      <c r="S50" s="90">
        <f t="shared" ca="1" si="10"/>
        <v>1912544872.6699896</v>
      </c>
      <c r="T50" s="90">
        <f t="shared" ca="1" si="10"/>
        <v>1935050962.0353532</v>
      </c>
      <c r="U50" s="90">
        <f t="shared" ca="1" si="10"/>
        <v>1957557051.4007163</v>
      </c>
      <c r="V50" s="90">
        <f ca="1">IF('Ric 2030'!$A58="RC",INDIRECT("'Ric 2030'!"&amp;'Country Selector'!$B$3&amp;ROW($A58))*10^12,0)*'Process Emissions Multipliers'!$D$51</f>
        <v>1980063140.7660799</v>
      </c>
      <c r="W50" s="90">
        <f t="shared" ca="1" si="8"/>
        <v>2006009274.8364584</v>
      </c>
      <c r="X50" s="90">
        <f t="shared" ca="1" si="8"/>
        <v>2031955408.9068365</v>
      </c>
      <c r="Y50" s="90">
        <f t="shared" ca="1" si="8"/>
        <v>2057901542.9772148</v>
      </c>
      <c r="Z50" s="90">
        <f t="shared" ca="1" si="8"/>
        <v>2083847677.0475934</v>
      </c>
      <c r="AA50" s="90">
        <f t="shared" ca="1" si="8"/>
        <v>2109793811.1179717</v>
      </c>
      <c r="AB50" s="90">
        <f t="shared" ca="1" si="8"/>
        <v>2135739945.1883502</v>
      </c>
      <c r="AC50" s="90">
        <f t="shared" ca="1" si="8"/>
        <v>2161686079.2587285</v>
      </c>
      <c r="AD50" s="90">
        <f t="shared" ca="1" si="8"/>
        <v>2187632213.3291068</v>
      </c>
      <c r="AE50" s="90">
        <f t="shared" ca="1" si="8"/>
        <v>2213578347.3994851</v>
      </c>
      <c r="AF50" s="90">
        <f t="shared" ca="1" si="8"/>
        <v>2239524481.4698634</v>
      </c>
      <c r="AG50" s="90">
        <f t="shared" ca="1" si="8"/>
        <v>2265470615.5402417</v>
      </c>
      <c r="AH50" s="90">
        <f t="shared" ca="1" si="8"/>
        <v>2291416749.6106205</v>
      </c>
      <c r="AI50" s="90">
        <f t="shared" ca="1" si="8"/>
        <v>2317362883.6809983</v>
      </c>
      <c r="AJ50" s="90">
        <f t="shared" ca="1" si="8"/>
        <v>2343309017.7513771</v>
      </c>
      <c r="AK50" s="90">
        <f t="shared" ca="1" si="8"/>
        <v>2369255151.8217549</v>
      </c>
      <c r="AL50" s="90">
        <f t="shared" ca="1" si="8"/>
        <v>2395201285.8921337</v>
      </c>
      <c r="AM50" s="90">
        <f t="shared" ca="1" si="11"/>
        <v>2421147419.9625115</v>
      </c>
      <c r="AN50" s="90">
        <f t="shared" ca="1" si="11"/>
        <v>2447093554.0328903</v>
      </c>
      <c r="AO50" s="90">
        <f t="shared" ca="1" si="11"/>
        <v>2473039688.1032686</v>
      </c>
      <c r="AP50" s="90">
        <f ca="1">V50*'Process Emissions Multipliers'!$E$51</f>
        <v>2498985822.1736469</v>
      </c>
    </row>
    <row r="51" spans="1:42">
      <c r="A51" s="74">
        <v>-1</v>
      </c>
      <c r="B51" s="90">
        <f ca="1">IF('Ric 2010'!$A59="RC",INDIRECT("'Ric 2010'!"&amp;'Country Selector'!$B$3&amp;ROW($A59))*10^12,0)</f>
        <v>75057692.746446908</v>
      </c>
      <c r="C51" s="90">
        <f t="shared" ca="1" si="9"/>
        <v>474410381.30331695</v>
      </c>
      <c r="D51" s="90">
        <f t="shared" ca="1" si="9"/>
        <v>873763069.86018693</v>
      </c>
      <c r="E51" s="90">
        <f t="shared" ca="1" si="9"/>
        <v>1273115758.4170568</v>
      </c>
      <c r="F51" s="90">
        <f t="shared" ca="1" si="9"/>
        <v>1672468446.973927</v>
      </c>
      <c r="G51" s="90">
        <f t="shared" ca="1" si="9"/>
        <v>2071821135.5307968</v>
      </c>
      <c r="H51" s="90">
        <f t="shared" ca="1" si="9"/>
        <v>2471173824.087667</v>
      </c>
      <c r="I51" s="90">
        <f t="shared" ca="1" si="9"/>
        <v>2870526512.644537</v>
      </c>
      <c r="J51" s="90">
        <f t="shared" ca="1" si="9"/>
        <v>3269879201.201407</v>
      </c>
      <c r="K51" s="90">
        <f t="shared" ca="1" si="9"/>
        <v>3669231889.7582769</v>
      </c>
      <c r="L51" s="90">
        <f ca="1">IF('Ric 2020'!$A59="RC",INDIRECT("'Ric 2020'!"&amp;'Country Selector'!$B$3&amp;ROW($A59))*10^12,0)*'Process Emissions Multipliers'!$B$51</f>
        <v>4068584578.3151469</v>
      </c>
      <c r="M51" s="90">
        <f t="shared" ca="1" si="10"/>
        <v>3661726120.4836321</v>
      </c>
      <c r="N51" s="90">
        <f t="shared" ca="1" si="10"/>
        <v>3254867662.6521177</v>
      </c>
      <c r="O51" s="90">
        <f t="shared" ca="1" si="10"/>
        <v>2848009204.8206029</v>
      </c>
      <c r="P51" s="90">
        <f t="shared" ca="1" si="10"/>
        <v>2441150746.9890881</v>
      </c>
      <c r="Q51" s="90">
        <f t="shared" ca="1" si="10"/>
        <v>2034292289.1575732</v>
      </c>
      <c r="R51" s="90">
        <f t="shared" ca="1" si="10"/>
        <v>1627433831.3260589</v>
      </c>
      <c r="S51" s="90">
        <f t="shared" ca="1" si="10"/>
        <v>1220575373.494544</v>
      </c>
      <c r="T51" s="90">
        <f t="shared" ca="1" si="10"/>
        <v>813716915.66302943</v>
      </c>
      <c r="U51" s="90">
        <f t="shared" ca="1" si="10"/>
        <v>406858457.83151472</v>
      </c>
      <c r="V51" s="90">
        <f ca="1">IF('Ric 2030'!$A59="RC",INDIRECT("'Ric 2030'!"&amp;'Country Selector'!$B$3&amp;ROW($A59))*10^12,0)*'Process Emissions Multipliers'!$D$51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V51*'Process Emissions Multipliers'!$E$51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19930726161.839733</v>
      </c>
      <c r="C52" s="90">
        <f t="shared" ca="1" si="9"/>
        <v>18408333119.492847</v>
      </c>
      <c r="D52" s="90">
        <f t="shared" ca="1" si="9"/>
        <v>16885940077.145969</v>
      </c>
      <c r="E52" s="90">
        <f t="shared" ca="1" si="9"/>
        <v>15363547034.799088</v>
      </c>
      <c r="F52" s="90">
        <f t="shared" ca="1" si="9"/>
        <v>13841153992.452204</v>
      </c>
      <c r="G52" s="90">
        <f t="shared" ca="1" si="9"/>
        <v>12318760950.105322</v>
      </c>
      <c r="H52" s="90">
        <f t="shared" ca="1" si="9"/>
        <v>10796367907.758438</v>
      </c>
      <c r="I52" s="90">
        <f t="shared" ca="1" si="9"/>
        <v>9273974865.4115562</v>
      </c>
      <c r="J52" s="90">
        <f t="shared" ca="1" si="9"/>
        <v>7751581823.0646744</v>
      </c>
      <c r="K52" s="90">
        <f t="shared" ca="1" si="9"/>
        <v>6229188780.7177925</v>
      </c>
      <c r="L52" s="90">
        <f ca="1">IF('Ric 2020'!$A60="RC",INDIRECT("'Ric 2020'!"&amp;'Country Selector'!$B$3&amp;ROW($A60))*10^12,0)*'Process Emissions Multipliers'!$B$51</f>
        <v>4706795738.3709097</v>
      </c>
      <c r="M52" s="90">
        <f t="shared" ca="1" si="10"/>
        <v>4818391038.2649555</v>
      </c>
      <c r="N52" s="90">
        <f t="shared" ca="1" si="10"/>
        <v>4929986338.1590014</v>
      </c>
      <c r="O52" s="90">
        <f t="shared" ca="1" si="10"/>
        <v>5041581638.0530472</v>
      </c>
      <c r="P52" s="90">
        <f t="shared" ca="1" si="10"/>
        <v>5153176937.9470921</v>
      </c>
      <c r="Q52" s="90">
        <f t="shared" ca="1" si="10"/>
        <v>5264772237.8411388</v>
      </c>
      <c r="R52" s="90">
        <f t="shared" ca="1" si="10"/>
        <v>5376367537.7351837</v>
      </c>
      <c r="S52" s="90">
        <f t="shared" ca="1" si="10"/>
        <v>5487962837.6292295</v>
      </c>
      <c r="T52" s="90">
        <f t="shared" ca="1" si="10"/>
        <v>5599558137.5232754</v>
      </c>
      <c r="U52" s="90">
        <f t="shared" ca="1" si="10"/>
        <v>5711153437.4173222</v>
      </c>
      <c r="V52" s="90">
        <f ca="1">IF('Ric 2030'!$A60="RC",INDIRECT("'Ric 2030'!"&amp;'Country Selector'!$B$3&amp;ROW($A60))*10^12,0)*'Process Emissions Multipliers'!$D$51</f>
        <v>5822748737.311367</v>
      </c>
      <c r="W52" s="90">
        <f t="shared" ca="1" si="8"/>
        <v>5899048233.163785</v>
      </c>
      <c r="X52" s="90">
        <f t="shared" ca="1" si="8"/>
        <v>5975347729.0162029</v>
      </c>
      <c r="Y52" s="90">
        <f t="shared" ca="1" si="8"/>
        <v>6051647224.8686218</v>
      </c>
      <c r="Z52" s="90">
        <f t="shared" ca="1" si="8"/>
        <v>6127946720.7210388</v>
      </c>
      <c r="AA52" s="90">
        <f t="shared" ca="1" si="8"/>
        <v>6204246216.5734558</v>
      </c>
      <c r="AB52" s="90">
        <f t="shared" ca="1" si="8"/>
        <v>6280545712.4258747</v>
      </c>
      <c r="AC52" s="90">
        <f t="shared" ca="1" si="8"/>
        <v>6356845208.2782927</v>
      </c>
      <c r="AD52" s="90">
        <f t="shared" ca="1" si="8"/>
        <v>6433144704.1307106</v>
      </c>
      <c r="AE52" s="90">
        <f t="shared" ca="1" si="8"/>
        <v>6509444199.9831276</v>
      </c>
      <c r="AF52" s="90">
        <f t="shared" ca="1" si="8"/>
        <v>6585743695.8355455</v>
      </c>
      <c r="AG52" s="90">
        <f t="shared" ca="1" si="8"/>
        <v>6662043191.6879635</v>
      </c>
      <c r="AH52" s="90">
        <f t="shared" ca="1" si="8"/>
        <v>6738342687.5403824</v>
      </c>
      <c r="AI52" s="90">
        <f t="shared" ca="1" si="8"/>
        <v>6814642183.3927994</v>
      </c>
      <c r="AJ52" s="90">
        <f t="shared" ca="1" si="8"/>
        <v>6890941679.2452173</v>
      </c>
      <c r="AK52" s="90">
        <f t="shared" ca="1" si="8"/>
        <v>6967241175.0976353</v>
      </c>
      <c r="AL52" s="90">
        <f t="shared" ca="1" si="8"/>
        <v>7043540670.9500532</v>
      </c>
      <c r="AM52" s="90">
        <f t="shared" ca="1" si="11"/>
        <v>7119840166.8024721</v>
      </c>
      <c r="AN52" s="90">
        <f t="shared" ca="1" si="11"/>
        <v>7196139662.6548891</v>
      </c>
      <c r="AO52" s="90">
        <f t="shared" ca="1" si="11"/>
        <v>7272439158.5073071</v>
      </c>
      <c r="AP52" s="90">
        <f ca="1">V52*'Process Emissions Multipliers'!$E$51</f>
        <v>7348738654.359725</v>
      </c>
    </row>
    <row r="53" spans="1:42">
      <c r="A53" s="74">
        <v>1</v>
      </c>
      <c r="B53" s="90">
        <f ca="1">IF('Ric 2010'!$A61="RC",INDIRECT("'Ric 2010'!"&amp;'Country Selector'!$B$3&amp;ROW($A61))*10^12,0)</f>
        <v>38837310453.120766</v>
      </c>
      <c r="C53" s="90">
        <f t="shared" ca="1" si="9"/>
        <v>34957299792.397911</v>
      </c>
      <c r="D53" s="90">
        <f t="shared" ca="1" si="9"/>
        <v>31077289131.675049</v>
      </c>
      <c r="E53" s="90">
        <f t="shared" ca="1" si="9"/>
        <v>27197278470.95219</v>
      </c>
      <c r="F53" s="90">
        <f t="shared" ca="1" si="9"/>
        <v>23317267810.229328</v>
      </c>
      <c r="G53" s="90">
        <f t="shared" ca="1" si="9"/>
        <v>19437257149.50647</v>
      </c>
      <c r="H53" s="90">
        <f t="shared" ca="1" si="9"/>
        <v>15557246488.783611</v>
      </c>
      <c r="I53" s="90">
        <f t="shared" ca="1" si="9"/>
        <v>11677235828.060753</v>
      </c>
      <c r="J53" s="90">
        <f t="shared" ca="1" si="9"/>
        <v>7797225167.3378935</v>
      </c>
      <c r="K53" s="90">
        <f t="shared" ca="1" si="9"/>
        <v>3917214506.6150346</v>
      </c>
      <c r="L53" s="90">
        <f ca="1">IF('Ric 2020'!$A61="RC",INDIRECT("'Ric 2020'!"&amp;'Country Selector'!$B$3&amp;ROW($A61))*10^12,0)*'Process Emissions Multipliers'!$B$51</f>
        <v>37203845.892175779</v>
      </c>
      <c r="M53" s="90">
        <f t="shared" ca="1" si="10"/>
        <v>39659377.001348667</v>
      </c>
      <c r="N53" s="90">
        <f t="shared" ca="1" si="10"/>
        <v>42114908.110521562</v>
      </c>
      <c r="O53" s="90">
        <f t="shared" ca="1" si="10"/>
        <v>44570439.21969445</v>
      </c>
      <c r="P53" s="90">
        <f t="shared" ca="1" si="10"/>
        <v>47025970.328867339</v>
      </c>
      <c r="Q53" s="90">
        <f t="shared" ca="1" si="10"/>
        <v>49481501.438040227</v>
      </c>
      <c r="R53" s="90">
        <f t="shared" ca="1" si="10"/>
        <v>51937032.547213122</v>
      </c>
      <c r="S53" s="90">
        <f t="shared" ca="1" si="10"/>
        <v>54392563.656386018</v>
      </c>
      <c r="T53" s="90">
        <f t="shared" ca="1" si="10"/>
        <v>56848094.765558898</v>
      </c>
      <c r="U53" s="90">
        <f t="shared" ca="1" si="10"/>
        <v>59303625.874731794</v>
      </c>
      <c r="V53" s="90">
        <f ca="1">IF('Ric 2030'!$A61="RC",INDIRECT("'Ric 2030'!"&amp;'Country Selector'!$B$3&amp;ROW($A61))*10^12,0)*'Process Emissions Multipliers'!$D$51</f>
        <v>61759156.983904682</v>
      </c>
      <c r="W53" s="90">
        <f t="shared" ca="1" si="8"/>
        <v>62568429.847071044</v>
      </c>
      <c r="X53" s="90">
        <f t="shared" ca="1" si="8"/>
        <v>63377702.710237399</v>
      </c>
      <c r="Y53" s="90">
        <f t="shared" ca="1" si="8"/>
        <v>64186975.573403753</v>
      </c>
      <c r="Z53" s="90">
        <f t="shared" ca="1" si="8"/>
        <v>64996248.436570108</v>
      </c>
      <c r="AA53" s="90">
        <f t="shared" ca="1" si="8"/>
        <v>65805521.29973647</v>
      </c>
      <c r="AB53" s="90">
        <f t="shared" ca="1" si="8"/>
        <v>66614794.162902832</v>
      </c>
      <c r="AC53" s="90">
        <f t="shared" ca="1" si="8"/>
        <v>67424067.026069179</v>
      </c>
      <c r="AD53" s="90">
        <f t="shared" ca="1" si="8"/>
        <v>68233339.889235541</v>
      </c>
      <c r="AE53" s="90">
        <f t="shared" ca="1" si="8"/>
        <v>69042612.752401903</v>
      </c>
      <c r="AF53" s="90">
        <f t="shared" ca="1" si="8"/>
        <v>69851885.61556825</v>
      </c>
      <c r="AG53" s="90">
        <f t="shared" ca="1" si="8"/>
        <v>70661158.478734612</v>
      </c>
      <c r="AH53" s="90">
        <f t="shared" ca="1" si="8"/>
        <v>71470431.34190096</v>
      </c>
      <c r="AI53" s="90">
        <f t="shared" ca="1" si="8"/>
        <v>72279704.205067337</v>
      </c>
      <c r="AJ53" s="90">
        <f t="shared" ca="1" si="8"/>
        <v>73088977.068233684</v>
      </c>
      <c r="AK53" s="90">
        <f t="shared" ca="1" si="8"/>
        <v>73898249.931400046</v>
      </c>
      <c r="AL53" s="90">
        <f t="shared" ca="1" si="8"/>
        <v>74707522.794566393</v>
      </c>
      <c r="AM53" s="90">
        <f t="shared" ca="1" si="11"/>
        <v>75516795.65773274</v>
      </c>
      <c r="AN53" s="90">
        <f t="shared" ca="1" si="11"/>
        <v>76326068.520899117</v>
      </c>
      <c r="AO53" s="90">
        <f t="shared" ca="1" si="11"/>
        <v>77135341.384065464</v>
      </c>
      <c r="AP53" s="90">
        <f ca="1">V53*'Process Emissions Multipliers'!$E$51</f>
        <v>77944614.247231826</v>
      </c>
    </row>
    <row r="54" spans="1:42">
      <c r="A54" s="74">
        <v>2</v>
      </c>
      <c r="B54" s="90">
        <f ca="1">IF('Ric 2010'!$A62="RC",INDIRECT("'Ric 2010'!"&amp;'Country Selector'!$B$3&amp;ROW($A62))*10^12,0)</f>
        <v>2450009.4897295102</v>
      </c>
      <c r="C54" s="90">
        <f t="shared" ca="1" si="9"/>
        <v>4909826.6691857064</v>
      </c>
      <c r="D54" s="90">
        <f t="shared" ca="1" si="9"/>
        <v>7369643.8486419031</v>
      </c>
      <c r="E54" s="90">
        <f t="shared" ca="1" si="9"/>
        <v>9829461.0280981008</v>
      </c>
      <c r="F54" s="90">
        <f t="shared" ca="1" si="9"/>
        <v>12289278.207554296</v>
      </c>
      <c r="G54" s="90">
        <f t="shared" ca="1" si="9"/>
        <v>14749095.387010492</v>
      </c>
      <c r="H54" s="90">
        <f t="shared" ca="1" si="9"/>
        <v>17208912.566466689</v>
      </c>
      <c r="I54" s="90">
        <f t="shared" ca="1" si="9"/>
        <v>19668729.745922886</v>
      </c>
      <c r="J54" s="90">
        <f t="shared" ca="1" si="9"/>
        <v>22128546.925379083</v>
      </c>
      <c r="K54" s="90">
        <f t="shared" ca="1" si="9"/>
        <v>24588364.104835279</v>
      </c>
      <c r="L54" s="90">
        <f ca="1">IF('Ric 2020'!$A62="RC",INDIRECT("'Ric 2020'!"&amp;'Country Selector'!$B$3&amp;ROW($A62))*10^12,0)*'Process Emissions Multipliers'!$B$51</f>
        <v>27048181.284291476</v>
      </c>
      <c r="M54" s="90">
        <f t="shared" ca="1" si="10"/>
        <v>24343363.155862328</v>
      </c>
      <c r="N54" s="90">
        <f t="shared" ca="1" si="10"/>
        <v>21638545.027433179</v>
      </c>
      <c r="O54" s="90">
        <f t="shared" ca="1" si="10"/>
        <v>18933726.899004035</v>
      </c>
      <c r="P54" s="90">
        <f t="shared" ca="1" si="10"/>
        <v>16228908.770574886</v>
      </c>
      <c r="Q54" s="90">
        <f t="shared" ca="1" si="10"/>
        <v>13524090.642145738</v>
      </c>
      <c r="R54" s="90">
        <f t="shared" ca="1" si="10"/>
        <v>10819272.51371659</v>
      </c>
      <c r="S54" s="90">
        <f t="shared" ca="1" si="10"/>
        <v>8114454.3852874432</v>
      </c>
      <c r="T54" s="90">
        <f t="shared" ca="1" si="10"/>
        <v>5409636.2568582948</v>
      </c>
      <c r="U54" s="90">
        <f t="shared" ca="1" si="10"/>
        <v>2704818.1284291474</v>
      </c>
      <c r="V54" s="90">
        <f ca="1">IF('Ric 2030'!$A62="RC",INDIRECT("'Ric 2030'!"&amp;'Country Selector'!$B$3&amp;ROW($A62))*10^12,0)*'Process Emissions Multipliers'!$D$51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V54*'Process Emissions Multipliers'!$E$51</f>
        <v>0</v>
      </c>
    </row>
    <row r="55" spans="1:42">
      <c r="A55" s="74">
        <v>3</v>
      </c>
      <c r="B55" s="90">
        <f ca="1">IF('Ric 2010'!$A63="RC",INDIRECT("'Ric 2010'!"&amp;'Country Selector'!$B$3&amp;ROW($A63))*10^12,0)</f>
        <v>185846089.77036121</v>
      </c>
      <c r="C55" s="90">
        <f t="shared" ca="1" si="9"/>
        <v>167261480.7933251</v>
      </c>
      <c r="D55" s="90">
        <f t="shared" ca="1" si="9"/>
        <v>148676871.81628898</v>
      </c>
      <c r="E55" s="90">
        <f t="shared" ca="1" si="9"/>
        <v>130092262.83925286</v>
      </c>
      <c r="F55" s="90">
        <f t="shared" ca="1" si="9"/>
        <v>111507653.86221674</v>
      </c>
      <c r="G55" s="90">
        <f t="shared" ca="1" si="9"/>
        <v>92923044.885180607</v>
      </c>
      <c r="H55" s="90">
        <f t="shared" ca="1" si="9"/>
        <v>74338435.908144489</v>
      </c>
      <c r="I55" s="90">
        <f t="shared" ca="1" si="9"/>
        <v>55753826.93110837</v>
      </c>
      <c r="J55" s="90">
        <f t="shared" ca="1" si="9"/>
        <v>37169217.954072244</v>
      </c>
      <c r="K55" s="90">
        <f t="shared" ca="1" si="9"/>
        <v>18584608.977036122</v>
      </c>
      <c r="L55" s="90">
        <f ca="1">IF('Ric 2020'!$A63="RC",INDIRECT("'Ric 2020'!"&amp;'Country Selector'!$B$3&amp;ROW($A63))*10^12,0)*'Process Emissions Multipliers'!$B$51</f>
        <v>0</v>
      </c>
      <c r="M55" s="90">
        <f t="shared" ca="1" si="10"/>
        <v>172853156.34161502</v>
      </c>
      <c r="N55" s="90">
        <f t="shared" ca="1" si="10"/>
        <v>345706312.68323004</v>
      </c>
      <c r="O55" s="90">
        <f t="shared" ca="1" si="10"/>
        <v>518559469.02484512</v>
      </c>
      <c r="P55" s="90">
        <f t="shared" ca="1" si="10"/>
        <v>691412625.36646008</v>
      </c>
      <c r="Q55" s="90">
        <f t="shared" ca="1" si="10"/>
        <v>864265781.70807517</v>
      </c>
      <c r="R55" s="90">
        <f t="shared" ca="1" si="10"/>
        <v>1037118938.0496902</v>
      </c>
      <c r="S55" s="90">
        <f t="shared" ca="1" si="10"/>
        <v>1209972094.3913052</v>
      </c>
      <c r="T55" s="90">
        <f t="shared" ca="1" si="10"/>
        <v>1382825250.7329202</v>
      </c>
      <c r="U55" s="90">
        <f t="shared" ca="1" si="10"/>
        <v>1555678407.0745354</v>
      </c>
      <c r="V55" s="90">
        <f ca="1">IF('Ric 2030'!$A63="RC",INDIRECT("'Ric 2030'!"&amp;'Country Selector'!$B$3&amp;ROW($A63))*10^12,0)*'Process Emissions Multipliers'!$D$51</f>
        <v>1728531563.4161503</v>
      </c>
      <c r="W55" s="90">
        <f t="shared" ca="1" si="8"/>
        <v>1751181705.6090524</v>
      </c>
      <c r="X55" s="90">
        <f t="shared" ca="1" si="8"/>
        <v>1773831847.8019547</v>
      </c>
      <c r="Y55" s="90">
        <f t="shared" ca="1" si="8"/>
        <v>1796481989.9948568</v>
      </c>
      <c r="Z55" s="90">
        <f t="shared" ca="1" si="8"/>
        <v>1819132132.1877589</v>
      </c>
      <c r="AA55" s="90">
        <f t="shared" ca="1" si="8"/>
        <v>1841782274.3806612</v>
      </c>
      <c r="AB55" s="90">
        <f t="shared" ca="1" si="8"/>
        <v>1864432416.5735633</v>
      </c>
      <c r="AC55" s="90">
        <f t="shared" ca="1" si="8"/>
        <v>1887082558.7664654</v>
      </c>
      <c r="AD55" s="90">
        <f t="shared" ca="1" si="8"/>
        <v>1909732700.9593678</v>
      </c>
      <c r="AE55" s="90">
        <f t="shared" ca="1" si="8"/>
        <v>1932382843.1522698</v>
      </c>
      <c r="AF55" s="90">
        <f t="shared" ca="1" si="8"/>
        <v>1955032985.3451719</v>
      </c>
      <c r="AG55" s="90">
        <f t="shared" ca="1" si="8"/>
        <v>1977683127.5380743</v>
      </c>
      <c r="AH55" s="90">
        <f t="shared" ca="1" si="8"/>
        <v>2000333269.7309763</v>
      </c>
      <c r="AI55" s="90">
        <f t="shared" ca="1" si="8"/>
        <v>2022983411.9238787</v>
      </c>
      <c r="AJ55" s="90">
        <f t="shared" ca="1" si="8"/>
        <v>2045633554.1167808</v>
      </c>
      <c r="AK55" s="90">
        <f t="shared" ca="1" si="8"/>
        <v>2068283696.3096828</v>
      </c>
      <c r="AL55" s="90">
        <f t="shared" ca="1" si="8"/>
        <v>2090933838.5025849</v>
      </c>
      <c r="AM55" s="90">
        <f t="shared" ca="1" si="11"/>
        <v>2113583980.6954873</v>
      </c>
      <c r="AN55" s="90">
        <f t="shared" ca="1" si="11"/>
        <v>2136234122.8883893</v>
      </c>
      <c r="AO55" s="90">
        <f t="shared" ca="1" si="11"/>
        <v>2158884265.0812912</v>
      </c>
      <c r="AP55" s="90">
        <f ca="1">V55*'Process Emissions Multipliers'!$E$51</f>
        <v>2181534407.2741938</v>
      </c>
    </row>
    <row r="56" spans="1:42">
      <c r="A56" s="74">
        <v>4</v>
      </c>
      <c r="B56" s="90">
        <f ca="1">IF('Ric 2010'!$A64="RC",INDIRECT("'Ric 2010'!"&amp;'Country Selector'!$B$3&amp;ROW($A64))*10^12,0)</f>
        <v>41524335254.87867</v>
      </c>
      <c r="C56" s="90">
        <f t="shared" ca="1" si="9"/>
        <v>38094088918.888626</v>
      </c>
      <c r="D56" s="90">
        <f t="shared" ca="1" si="9"/>
        <v>34663842582.898582</v>
      </c>
      <c r="E56" s="90">
        <f t="shared" ca="1" si="9"/>
        <v>31233596246.908543</v>
      </c>
      <c r="F56" s="90">
        <f t="shared" ca="1" si="9"/>
        <v>27803349910.918499</v>
      </c>
      <c r="G56" s="90">
        <f t="shared" ca="1" si="9"/>
        <v>24373103574.928455</v>
      </c>
      <c r="H56" s="90">
        <f t="shared" ca="1" si="9"/>
        <v>20942857238.938412</v>
      </c>
      <c r="I56" s="90">
        <f t="shared" ca="1" si="9"/>
        <v>17512610902.948372</v>
      </c>
      <c r="J56" s="90">
        <f t="shared" ca="1" si="9"/>
        <v>14082364566.958326</v>
      </c>
      <c r="K56" s="90">
        <f t="shared" ca="1" si="9"/>
        <v>10652118230.968285</v>
      </c>
      <c r="L56" s="90">
        <f ca="1">IF('Ric 2020'!$A64="RC",INDIRECT("'Ric 2020'!"&amp;'Country Selector'!$B$3&amp;ROW($A64))*10^12,0)*'Process Emissions Multipliers'!$B$51</f>
        <v>7221871894.978241</v>
      </c>
      <c r="M56" s="90">
        <f t="shared" ca="1" si="10"/>
        <v>7700187219.5323267</v>
      </c>
      <c r="N56" s="90">
        <f t="shared" ca="1" si="10"/>
        <v>8178502544.0864115</v>
      </c>
      <c r="O56" s="90">
        <f t="shared" ca="1" si="10"/>
        <v>8656817868.6404972</v>
      </c>
      <c r="P56" s="90">
        <f t="shared" ca="1" si="10"/>
        <v>9135133193.194582</v>
      </c>
      <c r="Q56" s="90">
        <f t="shared" ca="1" si="10"/>
        <v>9613448517.7486687</v>
      </c>
      <c r="R56" s="90">
        <f t="shared" ca="1" si="10"/>
        <v>10091763842.302753</v>
      </c>
      <c r="S56" s="90">
        <f t="shared" ca="1" si="10"/>
        <v>10570079166.856838</v>
      </c>
      <c r="T56" s="90">
        <f t="shared" ca="1" si="10"/>
        <v>11048394491.410923</v>
      </c>
      <c r="U56" s="90">
        <f t="shared" ca="1" si="10"/>
        <v>11526709815.965008</v>
      </c>
      <c r="V56" s="90">
        <f ca="1">IF('Ric 2030'!$A64="RC",INDIRECT("'Ric 2030'!"&amp;'Country Selector'!$B$3&amp;ROW($A64))*10^12,0)*'Process Emissions Multipliers'!$D$51</f>
        <v>12005025140.519094</v>
      </c>
      <c r="W56" s="90">
        <f t="shared" ca="1" si="8"/>
        <v>12162335271.393839</v>
      </c>
      <c r="X56" s="90">
        <f t="shared" ca="1" si="8"/>
        <v>12319645402.268583</v>
      </c>
      <c r="Y56" s="90">
        <f t="shared" ca="1" si="8"/>
        <v>12476955533.14333</v>
      </c>
      <c r="Z56" s="90">
        <f t="shared" ca="1" si="8"/>
        <v>12634265664.018076</v>
      </c>
      <c r="AA56" s="90">
        <f t="shared" ca="1" si="8"/>
        <v>12791575794.89282</v>
      </c>
      <c r="AB56" s="90">
        <f t="shared" ca="1" si="8"/>
        <v>12948885925.767567</v>
      </c>
      <c r="AC56" s="90">
        <f t="shared" ca="1" si="8"/>
        <v>13106196056.642311</v>
      </c>
      <c r="AD56" s="90">
        <f t="shared" ca="1" si="8"/>
        <v>13263506187.517056</v>
      </c>
      <c r="AE56" s="90">
        <f t="shared" ca="1" si="8"/>
        <v>13420816318.391802</v>
      </c>
      <c r="AF56" s="90">
        <f t="shared" ca="1" si="8"/>
        <v>13578126449.266548</v>
      </c>
      <c r="AG56" s="90">
        <f t="shared" ca="1" si="8"/>
        <v>13735436580.141293</v>
      </c>
      <c r="AH56" s="90">
        <f t="shared" ca="1" si="8"/>
        <v>13892746711.016037</v>
      </c>
      <c r="AI56" s="90">
        <f t="shared" ca="1" si="8"/>
        <v>14050056841.890785</v>
      </c>
      <c r="AJ56" s="90">
        <f t="shared" ca="1" si="8"/>
        <v>14207366972.765526</v>
      </c>
      <c r="AK56" s="90">
        <f t="shared" ca="1" si="8"/>
        <v>14364677103.640274</v>
      </c>
      <c r="AL56" s="90">
        <f t="shared" ca="1" si="8"/>
        <v>14521987234.515018</v>
      </c>
      <c r="AM56" s="90">
        <f t="shared" ca="1" si="11"/>
        <v>14679297365.389765</v>
      </c>
      <c r="AN56" s="90">
        <f t="shared" ca="1" si="11"/>
        <v>14836607496.264511</v>
      </c>
      <c r="AO56" s="90">
        <f t="shared" ca="1" si="11"/>
        <v>14993917627.139256</v>
      </c>
      <c r="AP56" s="90">
        <f ca="1">V56*'Process Emissions Multipliers'!$E$51</f>
        <v>15151227758.014</v>
      </c>
    </row>
    <row r="57" spans="1:42">
      <c r="A57" s="74">
        <v>5</v>
      </c>
      <c r="B57" s="90">
        <f ca="1">IF('Ric 2010'!$A65="RC",INDIRECT("'Ric 2010'!"&amp;'Country Selector'!$B$3&amp;ROW($A65))*10^12,0)</f>
        <v>10128502138.368856</v>
      </c>
      <c r="C57" s="90">
        <f t="shared" ca="1" si="9"/>
        <v>9115651924.531971</v>
      </c>
      <c r="D57" s="90">
        <f t="shared" ca="1" si="9"/>
        <v>8102801710.6950855</v>
      </c>
      <c r="E57" s="90">
        <f t="shared" ca="1" si="9"/>
        <v>7089951496.8582001</v>
      </c>
      <c r="F57" s="90">
        <f t="shared" ca="1" si="9"/>
        <v>6077101283.0213137</v>
      </c>
      <c r="G57" s="90">
        <f t="shared" ca="1" si="9"/>
        <v>5064251069.1844282</v>
      </c>
      <c r="H57" s="90">
        <f t="shared" ca="1" si="9"/>
        <v>4051400855.3475428</v>
      </c>
      <c r="I57" s="90">
        <f t="shared" ca="1" si="9"/>
        <v>3038550641.5106568</v>
      </c>
      <c r="J57" s="90">
        <f t="shared" ca="1" si="9"/>
        <v>2025700427.6737714</v>
      </c>
      <c r="K57" s="90">
        <f t="shared" ca="1" si="9"/>
        <v>1012850213.8368857</v>
      </c>
      <c r="L57" s="90">
        <f ca="1">IF('Ric 2020'!$A65="RC",INDIRECT("'Ric 2020'!"&amp;'Country Selector'!$B$3&amp;ROW($A65))*10^12,0)*'Process Emissions Multipliers'!$B$51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Selector'!$B$3&amp;ROW($A65))*10^12,0)*'Process Emissions Multipliers'!$D$51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V57*'Process Emissions Multipliers'!$E$51</f>
        <v>0</v>
      </c>
    </row>
    <row r="58" spans="1:42">
      <c r="A58" s="74">
        <v>6</v>
      </c>
      <c r="B58" s="90">
        <f ca="1">IF('Ric 2010'!$A66="RC",INDIRECT("'Ric 2010'!"&amp;'Country Selector'!$B$3&amp;ROW($A66))*10^12,0)</f>
        <v>5717115728.8432026</v>
      </c>
      <c r="C58" s="90">
        <f t="shared" ca="1" si="9"/>
        <v>5227898392.4072456</v>
      </c>
      <c r="D58" s="90">
        <f t="shared" ca="1" si="9"/>
        <v>4738681055.9712887</v>
      </c>
      <c r="E58" s="90">
        <f t="shared" ca="1" si="9"/>
        <v>4249463719.5353312</v>
      </c>
      <c r="F58" s="90">
        <f t="shared" ca="1" si="9"/>
        <v>3760246383.0993738</v>
      </c>
      <c r="G58" s="90">
        <f t="shared" ca="1" si="9"/>
        <v>3271029046.6634169</v>
      </c>
      <c r="H58" s="90">
        <f t="shared" ca="1" si="9"/>
        <v>2781811710.2274594</v>
      </c>
      <c r="I58" s="90">
        <f t="shared" ca="1" si="9"/>
        <v>2292594373.7915025</v>
      </c>
      <c r="J58" s="90">
        <f t="shared" ca="1" si="9"/>
        <v>1803377037.3555453</v>
      </c>
      <c r="K58" s="90">
        <f t="shared" ca="1" si="9"/>
        <v>1314159700.9195881</v>
      </c>
      <c r="L58" s="90">
        <f ca="1">IF('Ric 2020'!$A66="RC",INDIRECT("'Ric 2020'!"&amp;'Country Selector'!$B$3&amp;ROW($A66))*10^12,0)*'Process Emissions Multipliers'!$B$51</f>
        <v>824942364.4836309</v>
      </c>
      <c r="M58" s="90">
        <f t="shared" ca="1" si="10"/>
        <v>850916981.85013807</v>
      </c>
      <c r="N58" s="90">
        <f t="shared" ca="1" si="10"/>
        <v>876891599.21664512</v>
      </c>
      <c r="O58" s="90">
        <f t="shared" ca="1" si="10"/>
        <v>902866216.58315217</v>
      </c>
      <c r="P58" s="90">
        <f t="shared" ca="1" si="10"/>
        <v>928840833.94965935</v>
      </c>
      <c r="Q58" s="90">
        <f t="shared" ca="1" si="10"/>
        <v>954815451.3161664</v>
      </c>
      <c r="R58" s="90">
        <f t="shared" ca="1" si="10"/>
        <v>980790068.68267357</v>
      </c>
      <c r="S58" s="90">
        <f t="shared" ca="1" si="10"/>
        <v>1006764686.0491805</v>
      </c>
      <c r="T58" s="90">
        <f t="shared" ca="1" si="10"/>
        <v>1032739303.4156878</v>
      </c>
      <c r="U58" s="90">
        <f t="shared" ca="1" si="10"/>
        <v>1058713920.7821949</v>
      </c>
      <c r="V58" s="90">
        <f ca="1">IF('Ric 2030'!$A66="RC",INDIRECT("'Ric 2030'!"&amp;'Country Selector'!$B$3&amp;ROW($A66))*10^12,0)*'Process Emissions Multipliers'!$D$51</f>
        <v>1084688538.1487019</v>
      </c>
      <c r="W58" s="90">
        <f t="shared" ca="1" si="8"/>
        <v>1098901960.769417</v>
      </c>
      <c r="X58" s="90">
        <f t="shared" ca="1" si="8"/>
        <v>1113115383.3901324</v>
      </c>
      <c r="Y58" s="90">
        <f t="shared" ca="1" si="8"/>
        <v>1127328806.0108473</v>
      </c>
      <c r="Z58" s="90">
        <f t="shared" ca="1" si="8"/>
        <v>1141542228.6315627</v>
      </c>
      <c r="AA58" s="90">
        <f t="shared" ca="1" si="8"/>
        <v>1155755651.2522779</v>
      </c>
      <c r="AB58" s="90">
        <f t="shared" ca="1" si="8"/>
        <v>1169969073.872993</v>
      </c>
      <c r="AC58" s="90">
        <f t="shared" ca="1" si="8"/>
        <v>1184182496.4937081</v>
      </c>
      <c r="AD58" s="90">
        <f t="shared" ca="1" si="8"/>
        <v>1198395919.1144233</v>
      </c>
      <c r="AE58" s="90">
        <f t="shared" ca="1" si="8"/>
        <v>1212609341.7351384</v>
      </c>
      <c r="AF58" s="90">
        <f t="shared" ca="1" si="8"/>
        <v>1226822764.3558536</v>
      </c>
      <c r="AG58" s="90">
        <f t="shared" ca="1" si="8"/>
        <v>1241036186.9765689</v>
      </c>
      <c r="AH58" s="90">
        <f t="shared" ca="1" si="8"/>
        <v>1255249609.5972841</v>
      </c>
      <c r="AI58" s="90">
        <f t="shared" ca="1" si="8"/>
        <v>1269463032.217999</v>
      </c>
      <c r="AJ58" s="90">
        <f t="shared" ca="1" si="8"/>
        <v>1283676454.8387144</v>
      </c>
      <c r="AK58" s="90">
        <f t="shared" ca="1" si="8"/>
        <v>1297889877.4594297</v>
      </c>
      <c r="AL58" s="90">
        <f t="shared" ca="1" si="8"/>
        <v>1312103300.0801449</v>
      </c>
      <c r="AM58" s="90">
        <f t="shared" ca="1" si="11"/>
        <v>1326316722.7008598</v>
      </c>
      <c r="AN58" s="90">
        <f t="shared" ca="1" si="11"/>
        <v>1340530145.3215749</v>
      </c>
      <c r="AO58" s="90">
        <f t="shared" ca="1" si="11"/>
        <v>1354743567.9422905</v>
      </c>
      <c r="AP58" s="90">
        <f ca="1">V58*'Process Emissions Multipliers'!$E$51</f>
        <v>1368956990.5630054</v>
      </c>
    </row>
    <row r="59" spans="1:4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9"/>
        <v>239853034.09274119</v>
      </c>
      <c r="D59" s="90">
        <f t="shared" ca="1" si="9"/>
        <v>479706068.18548238</v>
      </c>
      <c r="E59" s="90">
        <f t="shared" ca="1" si="9"/>
        <v>719559102.27822363</v>
      </c>
      <c r="F59" s="90">
        <f t="shared" ca="1" si="9"/>
        <v>959412136.37096477</v>
      </c>
      <c r="G59" s="90">
        <f t="shared" ca="1" si="9"/>
        <v>1199265170.463706</v>
      </c>
      <c r="H59" s="90">
        <f t="shared" ca="1" si="9"/>
        <v>1439118204.5564473</v>
      </c>
      <c r="I59" s="90">
        <f t="shared" ca="1" si="9"/>
        <v>1678971238.6491885</v>
      </c>
      <c r="J59" s="90">
        <f t="shared" ca="1" si="9"/>
        <v>1918824272.7419295</v>
      </c>
      <c r="K59" s="90">
        <f t="shared" ca="1" si="9"/>
        <v>2158677306.834671</v>
      </c>
      <c r="L59" s="90">
        <f ca="1">IF('Ric 2020'!$A67="RC",INDIRECT("'Ric 2020'!"&amp;'Country Selector'!$B$3&amp;ROW($A67))*10^12,0)*'Process Emissions Multipliers'!$B$51</f>
        <v>2398530340.927412</v>
      </c>
      <c r="M59" s="90">
        <f t="shared" ca="1" si="10"/>
        <v>2158677306.834671</v>
      </c>
      <c r="N59" s="90">
        <f t="shared" ca="1" si="10"/>
        <v>1918824272.7419295</v>
      </c>
      <c r="O59" s="90">
        <f t="shared" ca="1" si="10"/>
        <v>1678971238.6491885</v>
      </c>
      <c r="P59" s="90">
        <f t="shared" ca="1" si="10"/>
        <v>1439118204.5564473</v>
      </c>
      <c r="Q59" s="90">
        <f t="shared" ca="1" si="10"/>
        <v>1199265170.463706</v>
      </c>
      <c r="R59" s="90">
        <f t="shared" ca="1" si="10"/>
        <v>959412136.37096477</v>
      </c>
      <c r="S59" s="90">
        <f t="shared" ca="1" si="10"/>
        <v>719559102.27822363</v>
      </c>
      <c r="T59" s="90">
        <f t="shared" ca="1" si="10"/>
        <v>479706068.18548238</v>
      </c>
      <c r="U59" s="90">
        <f t="shared" ca="1" si="10"/>
        <v>239853034.09274119</v>
      </c>
      <c r="V59" s="90">
        <f ca="1">IF('Ric 2030'!$A67="RC",INDIRECT("'Ric 2030'!"&amp;'Country Selector'!$B$3&amp;ROW($A67))*10^12,0)*'Process Emissions Multipliers'!$D$51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90">
        <f ca="1">V59*'Process Emissions Multipliers'!$E$51</f>
        <v>0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Selector'!$B$3&amp;ROW($A68))*10^12,0)*'Process Emissions Multipliers'!$B$51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90">
        <f ca="1">IF('Ric 2030'!$A68="RC",INDIRECT("'Ric 2030'!"&amp;'Country Selector'!$B$3&amp;ROW($A68))*10^12,0)*'Process Emissions Multipliers'!$D$51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90">
        <f ca="1">V60*'Process Emissions Multipliers'!$E$51</f>
        <v>0</v>
      </c>
    </row>
    <row r="61" spans="1:42">
      <c r="A61" s="74">
        <v>9</v>
      </c>
      <c r="B61" s="90">
        <f ca="1">IF('Ric 2010'!$A69="RC",INDIRECT("'Ric 2010'!"&amp;'Country Selector'!$B$3&amp;ROW($A69))*10^12,0)</f>
        <v>70695879961.753998</v>
      </c>
      <c r="C61" s="90">
        <f t="shared" ca="1" si="9"/>
        <v>63629044181.649841</v>
      </c>
      <c r="D61" s="90">
        <f t="shared" ca="1" si="9"/>
        <v>56562208401.545685</v>
      </c>
      <c r="E61" s="90">
        <f t="shared" ca="1" si="9"/>
        <v>49495372621.441521</v>
      </c>
      <c r="F61" s="90">
        <f t="shared" ca="1" si="9"/>
        <v>42428536841.337364</v>
      </c>
      <c r="G61" s="90">
        <f t="shared" ca="1" si="9"/>
        <v>35361701061.233208</v>
      </c>
      <c r="H61" s="90">
        <f t="shared" ca="1" si="9"/>
        <v>28294865281.129051</v>
      </c>
      <c r="I61" s="90">
        <f t="shared" ca="1" si="9"/>
        <v>21228029501.024895</v>
      </c>
      <c r="J61" s="90">
        <f t="shared" ca="1" si="9"/>
        <v>14161193720.920736</v>
      </c>
      <c r="K61" s="90">
        <f t="shared" ca="1" si="9"/>
        <v>7094357940.8165779</v>
      </c>
      <c r="L61" s="90">
        <f ca="1">IF('Ric 2020'!$A69="RC",INDIRECT("'Ric 2020'!"&amp;'Country Selector'!$B$3&amp;ROW($A69))*10^12,0)*'Process Emissions Multipliers'!$B$51</f>
        <v>27522160.712419797</v>
      </c>
      <c r="M61" s="90">
        <f t="shared" ca="1" si="10"/>
        <v>24769944.641177818</v>
      </c>
      <c r="N61" s="90">
        <f t="shared" ca="1" si="10"/>
        <v>22017728.569935836</v>
      </c>
      <c r="O61" s="90">
        <f t="shared" ca="1" si="10"/>
        <v>19265512.498693857</v>
      </c>
      <c r="P61" s="90">
        <f t="shared" ca="1" si="10"/>
        <v>16513296.427451879</v>
      </c>
      <c r="Q61" s="90">
        <f t="shared" ca="1" si="10"/>
        <v>13761080.356209898</v>
      </c>
      <c r="R61" s="90">
        <f t="shared" ca="1" si="10"/>
        <v>11008864.284967918</v>
      </c>
      <c r="S61" s="90">
        <f t="shared" ca="1" si="10"/>
        <v>8256648.2137259394</v>
      </c>
      <c r="T61" s="90">
        <f t="shared" ca="1" si="10"/>
        <v>5504432.142483959</v>
      </c>
      <c r="U61" s="90">
        <f t="shared" ca="1" si="10"/>
        <v>2752216.0712419795</v>
      </c>
      <c r="V61" s="90">
        <f ca="1">IF('Ric 2030'!$A69="RC",INDIRECT("'Ric 2030'!"&amp;'Country Selector'!$B$3&amp;ROW($A69))*10^12,0)*'Process Emissions Multipliers'!$D$51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90">
        <f ca="1">V61*'Process Emissions Multipliers'!$E$51</f>
        <v>0</v>
      </c>
    </row>
    <row r="62" spans="1:42">
      <c r="A62" s="74">
        <v>10</v>
      </c>
      <c r="B62" s="90">
        <f ca="1">IF('Ric 2010'!$A70="RC",INDIRECT("'Ric 2010'!"&amp;'Country Selector'!$B$3&amp;ROW($A70))*10^12,0)</f>
        <v>8626521107.2436008</v>
      </c>
      <c r="C62" s="90">
        <f t="shared" ca="1" si="9"/>
        <v>7763868996.5192413</v>
      </c>
      <c r="D62" s="90">
        <f t="shared" ca="1" si="9"/>
        <v>6901216885.7948809</v>
      </c>
      <c r="E62" s="90">
        <f t="shared" ca="1" si="9"/>
        <v>6038564775.0705204</v>
      </c>
      <c r="F62" s="90">
        <f t="shared" ca="1" si="9"/>
        <v>5175912664.3461609</v>
      </c>
      <c r="G62" s="90">
        <f t="shared" ca="1" si="9"/>
        <v>4313260553.6218004</v>
      </c>
      <c r="H62" s="90">
        <f t="shared" ca="1" si="9"/>
        <v>3450608442.8974404</v>
      </c>
      <c r="I62" s="90">
        <f t="shared" ca="1" si="9"/>
        <v>2587956332.1730804</v>
      </c>
      <c r="J62" s="90">
        <f t="shared" ca="1" si="9"/>
        <v>1725304221.4487202</v>
      </c>
      <c r="K62" s="90">
        <f t="shared" ca="1" si="9"/>
        <v>862652110.72436011</v>
      </c>
      <c r="L62" s="90">
        <f ca="1">IF('Ric 2020'!$A70="RC",INDIRECT("'Ric 2020'!"&amp;'Country Selector'!$B$3&amp;ROW($A70))*10^12,0)*'Process Emissions Multipliers'!$B$51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Selector'!$B$3&amp;ROW($A70))*10^12,0)*'Process Emissions Multipliers'!$D$51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V62*'Process Emissions Multipliers'!$E$51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90">
        <f ca="1">IF('Ric 2020'!$A71="RC",INDIRECT("'Ric 2020'!"&amp;'Country Selector'!$B$3&amp;ROW($A71))*10^12,0)*'Process Emissions Multipliers'!$B$51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90">
        <f ca="1">IF('Ric 2030'!$A71="RC",INDIRECT("'Ric 2030'!"&amp;'Country Selector'!$B$3&amp;ROW($A71))*10^12,0)*'Process Emissions Multipliers'!$D$51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V63*'Process Emissions Multipliers'!$E$51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33096577690.175934</v>
      </c>
      <c r="C64" s="90">
        <f t="shared" ref="C64:K127" ca="1" si="15">$B64*($L$1-C$1)/($L$1-$B$1)+$L64*(C$1-$B$1)/($L$1-$B$1)</f>
        <v>29786919921.158337</v>
      </c>
      <c r="D64" s="90">
        <f t="shared" ca="1" si="12"/>
        <v>26477262152.140747</v>
      </c>
      <c r="E64" s="90">
        <f t="shared" ca="1" si="12"/>
        <v>23167604383.123154</v>
      </c>
      <c r="F64" s="90">
        <f t="shared" ca="1" si="12"/>
        <v>19857946614.10556</v>
      </c>
      <c r="G64" s="90">
        <f t="shared" ca="1" si="12"/>
        <v>16548288845.087967</v>
      </c>
      <c r="H64" s="90">
        <f t="shared" ca="1" si="12"/>
        <v>13238631076.070374</v>
      </c>
      <c r="I64" s="90">
        <f t="shared" ca="1" si="12"/>
        <v>9928973307.0527802</v>
      </c>
      <c r="J64" s="90">
        <f t="shared" ca="1" si="12"/>
        <v>6619315538.0351868</v>
      </c>
      <c r="K64" s="90">
        <f t="shared" ca="1" si="12"/>
        <v>3309657769.0175934</v>
      </c>
      <c r="L64" s="90">
        <f ca="1">IF('Ric 2020'!$A72="RC",INDIRECT("'Ric 2020'!"&amp;'Country Selector'!$B$3&amp;ROW($A72))*10^12,0)*'Process Emissions Multipliers'!$B$51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Selector'!$B$3&amp;ROW($A72))*10^12,0)*'Process Emissions Multipliers'!$D$51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V64*'Process Emissions Multipliers'!$E$51</f>
        <v>0</v>
      </c>
    </row>
    <row r="65" spans="1:42">
      <c r="A65" s="74">
        <v>13</v>
      </c>
      <c r="B65" s="90">
        <f ca="1">IF('Ric 2010'!$A73="RC",INDIRECT("'Ric 2010'!"&amp;'Country Selector'!$B$3&amp;ROW($A73))*10^12,0)</f>
        <v>144854190340.79871</v>
      </c>
      <c r="C65" s="90">
        <f t="shared" ca="1" si="15"/>
        <v>131197184130.63194</v>
      </c>
      <c r="D65" s="90">
        <f t="shared" ca="1" si="12"/>
        <v>117540177920.46516</v>
      </c>
      <c r="E65" s="90">
        <f t="shared" ca="1" si="12"/>
        <v>103883171710.2984</v>
      </c>
      <c r="F65" s="90">
        <f t="shared" ca="1" si="12"/>
        <v>90226165500.131622</v>
      </c>
      <c r="G65" s="90">
        <f t="shared" ca="1" si="12"/>
        <v>76569159289.964859</v>
      </c>
      <c r="H65" s="90">
        <f t="shared" ca="1" si="12"/>
        <v>62912153079.798096</v>
      </c>
      <c r="I65" s="90">
        <f t="shared" ca="1" si="12"/>
        <v>49255146869.631325</v>
      </c>
      <c r="J65" s="90">
        <f t="shared" ca="1" si="12"/>
        <v>35598140659.464554</v>
      </c>
      <c r="K65" s="90">
        <f t="shared" ca="1" si="12"/>
        <v>21941134449.297787</v>
      </c>
      <c r="L65" s="90">
        <f ca="1">IF('Ric 2020'!$A73="RC",INDIRECT("'Ric 2020'!"&amp;'Country Selector'!$B$3&amp;ROW($A73))*10^12,0)*'Process Emissions Multipliers'!$B$51</f>
        <v>8284128239.1310186</v>
      </c>
      <c r="M65" s="90">
        <f t="shared" ca="1" si="16"/>
        <v>7455715415.2179165</v>
      </c>
      <c r="N65" s="90">
        <f t="shared" ca="1" si="13"/>
        <v>6627302591.3048153</v>
      </c>
      <c r="O65" s="90">
        <f t="shared" ca="1" si="13"/>
        <v>5798889767.3917131</v>
      </c>
      <c r="P65" s="90">
        <f t="shared" ca="1" si="13"/>
        <v>4970476943.478611</v>
      </c>
      <c r="Q65" s="90">
        <f t="shared" ca="1" si="13"/>
        <v>4142064119.5655088</v>
      </c>
      <c r="R65" s="90">
        <f t="shared" ca="1" si="13"/>
        <v>3313651295.6524076</v>
      </c>
      <c r="S65" s="90">
        <f t="shared" ca="1" si="13"/>
        <v>2485238471.7393055</v>
      </c>
      <c r="T65" s="90">
        <f t="shared" ca="1" si="13"/>
        <v>1656825647.8262038</v>
      </c>
      <c r="U65" s="90">
        <f t="shared" ca="1" si="13"/>
        <v>828412823.91310191</v>
      </c>
      <c r="V65" s="90">
        <f ca="1">IF('Ric 2030'!$A73="RC",INDIRECT("'Ric 2030'!"&amp;'Country Selector'!$B$3&amp;ROW($A73))*10^12,0)*'Process Emissions Multipliers'!$D$51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90">
        <f ca="1">V65*'Process Emissions Multipliers'!$E$51</f>
        <v>0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Selector'!$B$3&amp;ROW($A74))*10^12,0)*'Process Emissions Multipliers'!$B$51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Selector'!$B$3&amp;ROW($A74))*10^12,0)*'Process Emissions Multipliers'!$D$51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V66*'Process Emissions Multipliers'!$E$51</f>
        <v>0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Selector'!$B$3&amp;ROW($A75))*10^12,0)*'Process Emissions Multipliers'!$B$51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90">
        <f ca="1">IF('Ric 2030'!$A75="RC",INDIRECT("'Ric 2030'!"&amp;'Country Selector'!$B$3&amp;ROW($A75))*10^12,0)*'Process Emissions Multipliers'!$D$51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90">
        <f ca="1">V67*'Process Emissions Multipliers'!$E$51</f>
        <v>0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90">
        <f ca="1">IF('Ric 2020'!$A76="RC",INDIRECT("'Ric 2020'!"&amp;'Country Selector'!$B$3&amp;ROW($A76))*10^12,0)*'Process Emissions Multipliers'!$B$51</f>
        <v>0</v>
      </c>
      <c r="M68" s="90">
        <f t="shared" ca="1" si="16"/>
        <v>1242310046.3887985</v>
      </c>
      <c r="N68" s="90">
        <f t="shared" ca="1" si="13"/>
        <v>2484620092.777597</v>
      </c>
      <c r="O68" s="90">
        <f t="shared" ca="1" si="13"/>
        <v>3726930139.1663957</v>
      </c>
      <c r="P68" s="90">
        <f t="shared" ca="1" si="13"/>
        <v>4969240185.5551939</v>
      </c>
      <c r="Q68" s="90">
        <f t="shared" ca="1" si="13"/>
        <v>6211550231.9439926</v>
      </c>
      <c r="R68" s="90">
        <f t="shared" ca="1" si="13"/>
        <v>7453860278.3327913</v>
      </c>
      <c r="S68" s="90">
        <f t="shared" ca="1" si="13"/>
        <v>8696170324.72159</v>
      </c>
      <c r="T68" s="90">
        <f t="shared" ca="1" si="13"/>
        <v>9938480371.1103878</v>
      </c>
      <c r="U68" s="90">
        <f t="shared" ca="1" si="13"/>
        <v>11180790417.499187</v>
      </c>
      <c r="V68" s="90">
        <f ca="1">IF('Ric 2030'!$A76="RC",INDIRECT("'Ric 2030'!"&amp;'Country Selector'!$B$3&amp;ROW($A76))*10^12,0)*'Process Emissions Multipliers'!$D$51</f>
        <v>12423100463.887985</v>
      </c>
      <c r="W68" s="90">
        <f t="shared" ca="1" si="14"/>
        <v>12585888924.300972</v>
      </c>
      <c r="X68" s="90">
        <f t="shared" ca="1" si="14"/>
        <v>12748677384.713964</v>
      </c>
      <c r="Y68" s="90">
        <f t="shared" ca="1" si="14"/>
        <v>12911465845.126953</v>
      </c>
      <c r="Z68" s="90">
        <f t="shared" ca="1" si="14"/>
        <v>13074254305.53994</v>
      </c>
      <c r="AA68" s="90">
        <f t="shared" ca="1" si="14"/>
        <v>13237042765.95293</v>
      </c>
      <c r="AB68" s="90">
        <f t="shared" ca="1" si="14"/>
        <v>13399831226.365917</v>
      </c>
      <c r="AC68" s="90">
        <f t="shared" ca="1" si="14"/>
        <v>13562619686.778908</v>
      </c>
      <c r="AD68" s="90">
        <f t="shared" ca="1" si="14"/>
        <v>13725408147.191896</v>
      </c>
      <c r="AE68" s="90">
        <f t="shared" ca="1" si="14"/>
        <v>13888196607.604885</v>
      </c>
      <c r="AF68" s="90">
        <f t="shared" ca="1" si="14"/>
        <v>14050985068.017874</v>
      </c>
      <c r="AG68" s="90">
        <f t="shared" ca="1" si="14"/>
        <v>14213773528.430864</v>
      </c>
      <c r="AH68" s="90">
        <f t="shared" ca="1" si="14"/>
        <v>14376561988.843849</v>
      </c>
      <c r="AI68" s="90">
        <f t="shared" ca="1" si="14"/>
        <v>14539350449.25684</v>
      </c>
      <c r="AJ68" s="90">
        <f t="shared" ca="1" si="14"/>
        <v>14702138909.669828</v>
      </c>
      <c r="AK68" s="90">
        <f t="shared" ca="1" si="14"/>
        <v>14864927370.082817</v>
      </c>
      <c r="AL68" s="90">
        <f t="shared" ca="1" si="14"/>
        <v>15027715830.495808</v>
      </c>
      <c r="AM68" s="90">
        <f t="shared" ca="1" si="11"/>
        <v>15190504290.908796</v>
      </c>
      <c r="AN68" s="90">
        <f t="shared" ca="1" si="11"/>
        <v>15353292751.321785</v>
      </c>
      <c r="AO68" s="90">
        <f t="shared" ca="1" si="11"/>
        <v>15516081211.734774</v>
      </c>
      <c r="AP68" s="90">
        <f ca="1">V68*'Process Emissions Multipliers'!$E$51</f>
        <v>15678869672.147762</v>
      </c>
    </row>
    <row r="69" spans="1:42">
      <c r="A69" s="74">
        <v>17</v>
      </c>
      <c r="B69" s="90">
        <f ca="1">IF('Ric 2010'!$A77="RC",INDIRECT("'Ric 2010'!"&amp;'Country Selector'!$B$3&amp;ROW($A77))*10^12,0)</f>
        <v>87097800805.742371</v>
      </c>
      <c r="C69" s="90">
        <f t="shared" ca="1" si="15"/>
        <v>79157438702.050903</v>
      </c>
      <c r="D69" s="90">
        <f t="shared" ca="1" si="12"/>
        <v>71217076598.359421</v>
      </c>
      <c r="E69" s="90">
        <f t="shared" ca="1" si="12"/>
        <v>63276714494.667938</v>
      </c>
      <c r="F69" s="90">
        <f t="shared" ca="1" si="12"/>
        <v>55336352390.976463</v>
      </c>
      <c r="G69" s="90">
        <f t="shared" ca="1" si="12"/>
        <v>47395990287.284988</v>
      </c>
      <c r="H69" s="90">
        <f t="shared" ca="1" si="12"/>
        <v>39455628183.593513</v>
      </c>
      <c r="I69" s="90">
        <f t="shared" ca="1" si="12"/>
        <v>31515266079.902039</v>
      </c>
      <c r="J69" s="90">
        <f t="shared" ca="1" si="12"/>
        <v>23574903976.210564</v>
      </c>
      <c r="K69" s="90">
        <f t="shared" ca="1" si="12"/>
        <v>15634541872.519087</v>
      </c>
      <c r="L69" s="90">
        <f ca="1">IF('Ric 2020'!$A77="RC",INDIRECT("'Ric 2020'!"&amp;'Country Selector'!$B$3&amp;ROW($A77))*10^12,0)*'Process Emissions Multipliers'!$B$51</f>
        <v>7694179768.8276091</v>
      </c>
      <c r="M69" s="90">
        <f t="shared" ca="1" si="16"/>
        <v>6924761791.944849</v>
      </c>
      <c r="N69" s="90">
        <f t="shared" ca="1" si="13"/>
        <v>6155343815.0620871</v>
      </c>
      <c r="O69" s="90">
        <f t="shared" ca="1" si="13"/>
        <v>5385925838.179327</v>
      </c>
      <c r="P69" s="90">
        <f t="shared" ca="1" si="13"/>
        <v>4616507861.2965651</v>
      </c>
      <c r="Q69" s="90">
        <f t="shared" ca="1" si="13"/>
        <v>3847089884.4138045</v>
      </c>
      <c r="R69" s="90">
        <f t="shared" ca="1" si="13"/>
        <v>3077671907.5310435</v>
      </c>
      <c r="S69" s="90">
        <f t="shared" ca="1" si="13"/>
        <v>2308253930.6482825</v>
      </c>
      <c r="T69" s="90">
        <f t="shared" ca="1" si="13"/>
        <v>1538835953.7655218</v>
      </c>
      <c r="U69" s="90">
        <f t="shared" ca="1" si="13"/>
        <v>769417976.88276088</v>
      </c>
      <c r="V69" s="90">
        <f ca="1">IF('Ric 2030'!$A77="RC",INDIRECT("'Ric 2030'!"&amp;'Country Selector'!$B$3&amp;ROW($A77))*10^12,0)*'Process Emissions Multipliers'!$D$51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V69*'Process Emissions Multipliers'!$E$51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Selector'!$B$3&amp;ROW($A78))*10^12,0)*'Process Emissions Multipliers'!$B$51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Selector'!$B$3&amp;ROW($A78))*10^12,0)*'Process Emissions Multipliers'!$D$51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V70*'Process Emissions Multipliers'!$E$51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110782288.94734199</v>
      </c>
      <c r="C71" s="90">
        <f t="shared" ca="1" si="15"/>
        <v>99704060.052607805</v>
      </c>
      <c r="D71" s="90">
        <f t="shared" ca="1" si="12"/>
        <v>88625831.157873601</v>
      </c>
      <c r="E71" s="90">
        <f t="shared" ca="1" si="12"/>
        <v>77547602.263139397</v>
      </c>
      <c r="F71" s="90">
        <f t="shared" ca="1" si="12"/>
        <v>66469373.368405201</v>
      </c>
      <c r="G71" s="90">
        <f t="shared" ca="1" si="12"/>
        <v>55391144.473670997</v>
      </c>
      <c r="H71" s="90">
        <f t="shared" ca="1" si="12"/>
        <v>44312915.5789368</v>
      </c>
      <c r="I71" s="90">
        <f t="shared" ca="1" si="12"/>
        <v>33234686.6842026</v>
      </c>
      <c r="J71" s="90">
        <f t="shared" ca="1" si="12"/>
        <v>22156457.7894684</v>
      </c>
      <c r="K71" s="90">
        <f t="shared" ca="1" si="12"/>
        <v>11078228.8947342</v>
      </c>
      <c r="L71" s="90">
        <f ca="1">IF('Ric 2020'!$A79="RC",INDIRECT("'Ric 2020'!"&amp;'Country Selector'!$B$3&amp;ROW($A79))*10^12,0)*'Process Emissions Multipliers'!$B$51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Selector'!$B$3&amp;ROW($A79))*10^12,0)*'Process Emissions Multipliers'!$D$51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V71*'Process Emissions Multipliers'!$E$51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15"/>
        <v>428146719.5347634</v>
      </c>
      <c r="D72" s="90">
        <f t="shared" ca="1" si="12"/>
        <v>856293439.06952679</v>
      </c>
      <c r="E72" s="90">
        <f t="shared" ca="1" si="12"/>
        <v>1284440158.6042902</v>
      </c>
      <c r="F72" s="90">
        <f t="shared" ca="1" si="12"/>
        <v>1712586878.1390536</v>
      </c>
      <c r="G72" s="90">
        <f t="shared" ca="1" si="12"/>
        <v>2140733597.6738172</v>
      </c>
      <c r="H72" s="90">
        <f t="shared" ca="1" si="12"/>
        <v>2568880317.2085805</v>
      </c>
      <c r="I72" s="90">
        <f t="shared" ca="1" si="12"/>
        <v>2997027036.7433438</v>
      </c>
      <c r="J72" s="90">
        <f t="shared" ca="1" si="12"/>
        <v>3425173756.2781072</v>
      </c>
      <c r="K72" s="90">
        <f t="shared" ca="1" si="12"/>
        <v>3853320475.812871</v>
      </c>
      <c r="L72" s="90">
        <f ca="1">IF('Ric 2020'!$A80="RC",INDIRECT("'Ric 2020'!"&amp;'Country Selector'!$B$3&amp;ROW($A80))*10^12,0)*'Process Emissions Multipliers'!$B$51</f>
        <v>4281467195.3476338</v>
      </c>
      <c r="M72" s="90">
        <f t="shared" ca="1" si="16"/>
        <v>4763309902.6408997</v>
      </c>
      <c r="N72" s="90">
        <f t="shared" ca="1" si="13"/>
        <v>5245152609.934165</v>
      </c>
      <c r="O72" s="90">
        <f t="shared" ca="1" si="13"/>
        <v>5726995317.2274313</v>
      </c>
      <c r="P72" s="90">
        <f t="shared" ca="1" si="13"/>
        <v>6208838024.5206966</v>
      </c>
      <c r="Q72" s="90">
        <f t="shared" ca="1" si="13"/>
        <v>6690680731.8139629</v>
      </c>
      <c r="R72" s="90">
        <f t="shared" ca="1" si="13"/>
        <v>7172523439.1072283</v>
      </c>
      <c r="S72" s="90">
        <f t="shared" ca="1" si="13"/>
        <v>7654366146.4004936</v>
      </c>
      <c r="T72" s="90">
        <f t="shared" ca="1" si="13"/>
        <v>8136208853.693759</v>
      </c>
      <c r="U72" s="90">
        <f t="shared" ca="1" si="13"/>
        <v>8618051560.9870243</v>
      </c>
      <c r="V72" s="90">
        <f ca="1">IF('Ric 2030'!$A80="RC",INDIRECT("'Ric 2030'!"&amp;'Country Selector'!$B$3&amp;ROW($A80))*10^12,0)*'Process Emissions Multipliers'!$D$51</f>
        <v>9099894268.2802906</v>
      </c>
      <c r="W72" s="90">
        <f t="shared" ca="1" si="14"/>
        <v>9219136464.0719452</v>
      </c>
      <c r="X72" s="90">
        <f t="shared" ca="1" si="14"/>
        <v>9338378659.8635998</v>
      </c>
      <c r="Y72" s="90">
        <f t="shared" ca="1" si="14"/>
        <v>9457620855.6552563</v>
      </c>
      <c r="Z72" s="90">
        <f t="shared" ca="1" si="14"/>
        <v>9576863051.4469109</v>
      </c>
      <c r="AA72" s="90">
        <f t="shared" ca="1" si="14"/>
        <v>9696105247.2385654</v>
      </c>
      <c r="AB72" s="90">
        <f t="shared" ca="1" si="14"/>
        <v>9815347443.03022</v>
      </c>
      <c r="AC72" s="90">
        <f t="shared" ca="1" si="14"/>
        <v>9934589638.8218746</v>
      </c>
      <c r="AD72" s="90">
        <f t="shared" ca="1" si="14"/>
        <v>10053831834.613529</v>
      </c>
      <c r="AE72" s="90">
        <f t="shared" ca="1" si="14"/>
        <v>10173074030.405184</v>
      </c>
      <c r="AF72" s="90">
        <f t="shared" ca="1" si="14"/>
        <v>10292316226.196838</v>
      </c>
      <c r="AG72" s="90">
        <f t="shared" ca="1" si="14"/>
        <v>10411558421.988495</v>
      </c>
      <c r="AH72" s="90">
        <f t="shared" ca="1" si="14"/>
        <v>10530800617.780149</v>
      </c>
      <c r="AI72" s="90">
        <f t="shared" ca="1" si="14"/>
        <v>10650042813.571804</v>
      </c>
      <c r="AJ72" s="90">
        <f t="shared" ca="1" si="14"/>
        <v>10769285009.363459</v>
      </c>
      <c r="AK72" s="90">
        <f t="shared" ca="1" si="14"/>
        <v>10888527205.155113</v>
      </c>
      <c r="AL72" s="90">
        <f t="shared" ca="1" si="14"/>
        <v>11007769400.946768</v>
      </c>
      <c r="AM72" s="90">
        <f t="shared" ca="1" si="11"/>
        <v>11127011596.738424</v>
      </c>
      <c r="AN72" s="90">
        <f t="shared" ca="1" si="11"/>
        <v>11246253792.530079</v>
      </c>
      <c r="AO72" s="90">
        <f t="shared" ca="1" si="11"/>
        <v>11365495988.321733</v>
      </c>
      <c r="AP72" s="90">
        <f ca="1">V72*'Process Emissions Multipliers'!$E$51</f>
        <v>11484738184.113388</v>
      </c>
    </row>
    <row r="73" spans="1:42">
      <c r="A73" s="74">
        <v>21</v>
      </c>
      <c r="B73" s="90">
        <f ca="1">IF('Ric 2010'!$A81="RC",INDIRECT("'Ric 2010'!"&amp;'Country Selector'!$B$3&amp;ROW($A81))*10^12,0)</f>
        <v>28548426343.89476</v>
      </c>
      <c r="C73" s="90">
        <f t="shared" ca="1" si="15"/>
        <v>25693583709.505287</v>
      </c>
      <c r="D73" s="90">
        <f t="shared" ca="1" si="12"/>
        <v>22838741075.115807</v>
      </c>
      <c r="E73" s="90">
        <f t="shared" ca="1" si="12"/>
        <v>19983898440.72633</v>
      </c>
      <c r="F73" s="90">
        <f t="shared" ca="1" si="12"/>
        <v>17129055806.336857</v>
      </c>
      <c r="G73" s="90">
        <f t="shared" ca="1" si="12"/>
        <v>14274213171.947382</v>
      </c>
      <c r="H73" s="90">
        <f t="shared" ca="1" si="12"/>
        <v>11419370537.557903</v>
      </c>
      <c r="I73" s="90">
        <f t="shared" ca="1" si="12"/>
        <v>8564527903.1684284</v>
      </c>
      <c r="J73" s="90">
        <f t="shared" ca="1" si="12"/>
        <v>5709685268.7789516</v>
      </c>
      <c r="K73" s="90">
        <f t="shared" ca="1" si="12"/>
        <v>2854842634.3894758</v>
      </c>
      <c r="L73" s="90">
        <f ca="1">IF('Ric 2020'!$A81="RC",INDIRECT("'Ric 2020'!"&amp;'Country Selector'!$B$3&amp;ROW($A81))*10^12,0)*'Process Emissions Multipliers'!$B$51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90">
        <f ca="1">IF('Ric 2030'!$A81="RC",INDIRECT("'Ric 2030'!"&amp;'Country Selector'!$B$3&amp;ROW($A81))*10^12,0)*'Process Emissions Multipliers'!$D$51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90">
        <f ca="1">V73*'Process Emissions Multipliers'!$E$51</f>
        <v>0</v>
      </c>
    </row>
    <row r="74" spans="1:4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15"/>
        <v>388958329.64686644</v>
      </c>
      <c r="D74" s="90">
        <f t="shared" ca="1" si="12"/>
        <v>777916659.29373288</v>
      </c>
      <c r="E74" s="90">
        <f t="shared" ca="1" si="12"/>
        <v>1166874988.9405994</v>
      </c>
      <c r="F74" s="90">
        <f t="shared" ca="1" si="12"/>
        <v>1555833318.5874658</v>
      </c>
      <c r="G74" s="90">
        <f t="shared" ca="1" si="12"/>
        <v>1944791648.2343323</v>
      </c>
      <c r="H74" s="90">
        <f t="shared" ca="1" si="12"/>
        <v>2333749977.8811989</v>
      </c>
      <c r="I74" s="90">
        <f t="shared" ca="1" si="12"/>
        <v>2722708307.5280652</v>
      </c>
      <c r="J74" s="90">
        <f t="shared" ca="1" si="12"/>
        <v>3111666637.1749315</v>
      </c>
      <c r="K74" s="90">
        <f t="shared" ca="1" si="12"/>
        <v>3500624966.8217978</v>
      </c>
      <c r="L74" s="90">
        <f ca="1">IF('Ric 2020'!$A82="RC",INDIRECT("'Ric 2020'!"&amp;'Country Selector'!$B$3&amp;ROW($A82))*10^12,0)*'Process Emissions Multipliers'!$B$51</f>
        <v>3889583296.4686646</v>
      </c>
      <c r="M74" s="90">
        <f t="shared" ca="1" si="16"/>
        <v>3500624966.8217978</v>
      </c>
      <c r="N74" s="90">
        <f t="shared" ca="1" si="13"/>
        <v>3111666637.1749315</v>
      </c>
      <c r="O74" s="90">
        <f t="shared" ca="1" si="13"/>
        <v>2722708307.5280652</v>
      </c>
      <c r="P74" s="90">
        <f t="shared" ca="1" si="13"/>
        <v>2333749977.8811989</v>
      </c>
      <c r="Q74" s="90">
        <f t="shared" ca="1" si="13"/>
        <v>1944791648.2343323</v>
      </c>
      <c r="R74" s="90">
        <f t="shared" ca="1" si="13"/>
        <v>1555833318.5874658</v>
      </c>
      <c r="S74" s="90">
        <f t="shared" ca="1" si="13"/>
        <v>1166874988.9405994</v>
      </c>
      <c r="T74" s="90">
        <f t="shared" ca="1" si="13"/>
        <v>777916659.29373288</v>
      </c>
      <c r="U74" s="90">
        <f t="shared" ca="1" si="13"/>
        <v>388958329.64686644</v>
      </c>
      <c r="V74" s="90">
        <f ca="1">IF('Ric 2030'!$A82="RC",INDIRECT("'Ric 2030'!"&amp;'Country Selector'!$B$3&amp;ROW($A82))*10^12,0)*'Process Emissions Multipliers'!$D$51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V74*'Process Emissions Multipliers'!$E$51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585984854.67596245</v>
      </c>
      <c r="D75" s="90">
        <f t="shared" ca="1" si="12"/>
        <v>1171969709.3519249</v>
      </c>
      <c r="E75" s="90">
        <f t="shared" ca="1" si="12"/>
        <v>1757954564.0278873</v>
      </c>
      <c r="F75" s="90">
        <f t="shared" ca="1" si="12"/>
        <v>2343939418.7038498</v>
      </c>
      <c r="G75" s="90">
        <f t="shared" ca="1" si="12"/>
        <v>2929924273.3798122</v>
      </c>
      <c r="H75" s="90">
        <f t="shared" ca="1" si="12"/>
        <v>3515909128.0557747</v>
      </c>
      <c r="I75" s="90">
        <f t="shared" ca="1" si="12"/>
        <v>4101893982.7317367</v>
      </c>
      <c r="J75" s="90">
        <f t="shared" ca="1" si="12"/>
        <v>4687878837.4076996</v>
      </c>
      <c r="K75" s="90">
        <f t="shared" ca="1" si="12"/>
        <v>5273863692.083662</v>
      </c>
      <c r="L75" s="90">
        <f ca="1">IF('Ric 2020'!$A83="RC",INDIRECT("'Ric 2020'!"&amp;'Country Selector'!$B$3&amp;ROW($A83))*10^12,0)*'Process Emissions Multipliers'!$B$51</f>
        <v>5859848546.7596245</v>
      </c>
      <c r="M75" s="90">
        <f t="shared" ca="1" si="16"/>
        <v>5273863692.083662</v>
      </c>
      <c r="N75" s="90">
        <f t="shared" ca="1" si="13"/>
        <v>4687878837.4076996</v>
      </c>
      <c r="O75" s="90">
        <f t="shared" ca="1" si="13"/>
        <v>4101893982.7317367</v>
      </c>
      <c r="P75" s="90">
        <f t="shared" ca="1" si="13"/>
        <v>3515909128.0557747</v>
      </c>
      <c r="Q75" s="90">
        <f t="shared" ca="1" si="13"/>
        <v>2929924273.3798122</v>
      </c>
      <c r="R75" s="90">
        <f t="shared" ca="1" si="13"/>
        <v>2343939418.7038498</v>
      </c>
      <c r="S75" s="90">
        <f t="shared" ca="1" si="13"/>
        <v>1757954564.0278873</v>
      </c>
      <c r="T75" s="90">
        <f t="shared" ca="1" si="13"/>
        <v>1171969709.3519249</v>
      </c>
      <c r="U75" s="90">
        <f t="shared" ca="1" si="13"/>
        <v>585984854.67596245</v>
      </c>
      <c r="V75" s="90">
        <f ca="1">IF('Ric 2030'!$A83="RC",INDIRECT("'Ric 2030'!"&amp;'Country Selector'!$B$3&amp;ROW($A83))*10^12,0)*'Process Emissions Multipliers'!$D$51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V75*'Process Emissions Multipliers'!$E$51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713561619.33494496</v>
      </c>
      <c r="D76" s="90">
        <f t="shared" ca="1" si="12"/>
        <v>1427123238.6698899</v>
      </c>
      <c r="E76" s="90">
        <f t="shared" ca="1" si="12"/>
        <v>2140684858.0048347</v>
      </c>
      <c r="F76" s="90">
        <f t="shared" ca="1" si="12"/>
        <v>2854246477.3397799</v>
      </c>
      <c r="G76" s="90">
        <f t="shared" ca="1" si="12"/>
        <v>3567808096.6747246</v>
      </c>
      <c r="H76" s="90">
        <f t="shared" ca="1" si="12"/>
        <v>4281369716.0096693</v>
      </c>
      <c r="I76" s="90">
        <f t="shared" ca="1" si="12"/>
        <v>4994931335.344614</v>
      </c>
      <c r="J76" s="90">
        <f t="shared" ca="1" si="12"/>
        <v>5708492954.6795597</v>
      </c>
      <c r="K76" s="90">
        <f t="shared" ca="1" si="12"/>
        <v>6422054574.0145044</v>
      </c>
      <c r="L76" s="90">
        <f ca="1">IF('Ric 2020'!$A84="RC",INDIRECT("'Ric 2020'!"&amp;'Country Selector'!$B$3&amp;ROW($A84))*10^12,0)*'Process Emissions Multipliers'!$B$51</f>
        <v>7135616193.3494492</v>
      </c>
      <c r="M76" s="90">
        <f t="shared" ca="1" si="16"/>
        <v>6422054574.0145044</v>
      </c>
      <c r="N76" s="90">
        <f t="shared" ca="1" si="13"/>
        <v>5708492954.6795597</v>
      </c>
      <c r="O76" s="90">
        <f t="shared" ca="1" si="13"/>
        <v>4994931335.344614</v>
      </c>
      <c r="P76" s="90">
        <f t="shared" ca="1" si="13"/>
        <v>4281369716.0096693</v>
      </c>
      <c r="Q76" s="90">
        <f t="shared" ca="1" si="13"/>
        <v>3567808096.6747246</v>
      </c>
      <c r="R76" s="90">
        <f t="shared" ca="1" si="13"/>
        <v>2854246477.3397799</v>
      </c>
      <c r="S76" s="90">
        <f t="shared" ca="1" si="13"/>
        <v>2140684858.0048347</v>
      </c>
      <c r="T76" s="90">
        <f t="shared" ca="1" si="13"/>
        <v>1427123238.6698899</v>
      </c>
      <c r="U76" s="90">
        <f t="shared" ca="1" si="13"/>
        <v>713561619.33494496</v>
      </c>
      <c r="V76" s="90">
        <f ca="1">IF('Ric 2030'!$A84="RC",INDIRECT("'Ric 2030'!"&amp;'Country Selector'!$B$3&amp;ROW($A84))*10^12,0)*'Process Emissions Multipliers'!$D$51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V76*'Process Emissions Multipliers'!$E$51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90">
        <f ca="1">IF('Ric 2020'!$A85="RC",INDIRECT("'Ric 2020'!"&amp;'Country Selector'!$B$3&amp;ROW($A85))*10^12,0)*'Process Emissions Multipliers'!$B$51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90">
        <f ca="1">IF('Ric 2030'!$A85="RC",INDIRECT("'Ric 2030'!"&amp;'Country Selector'!$B$3&amp;ROW($A85))*10^12,0)*'Process Emissions Multipliers'!$D$51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V77*'Process Emissions Multipliers'!$E$51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90">
        <f ca="1">IF('Ric 2020'!$A86="RC",INDIRECT("'Ric 2020'!"&amp;'Country Selector'!$B$3&amp;ROW($A86))*10^12,0)*'Process Emissions Multipliers'!$B$51</f>
        <v>0</v>
      </c>
      <c r="M78" s="90">
        <f t="shared" ca="1" si="16"/>
        <v>510686004.86508387</v>
      </c>
      <c r="N78" s="90">
        <f t="shared" ca="1" si="13"/>
        <v>1021372009.7301677</v>
      </c>
      <c r="O78" s="90">
        <f t="shared" ca="1" si="13"/>
        <v>1532058014.5952516</v>
      </c>
      <c r="P78" s="90">
        <f t="shared" ca="1" si="13"/>
        <v>2042744019.4603355</v>
      </c>
      <c r="Q78" s="90">
        <f t="shared" ca="1" si="13"/>
        <v>2553430024.3254194</v>
      </c>
      <c r="R78" s="90">
        <f t="shared" ca="1" si="13"/>
        <v>3064116029.1905031</v>
      </c>
      <c r="S78" s="90">
        <f t="shared" ca="1" si="13"/>
        <v>3574802034.0555868</v>
      </c>
      <c r="T78" s="90">
        <f t="shared" ca="1" si="13"/>
        <v>4085488038.920671</v>
      </c>
      <c r="U78" s="90">
        <f t="shared" ca="1" si="13"/>
        <v>4596174043.7857552</v>
      </c>
      <c r="V78" s="90">
        <f ca="1">IF('Ric 2030'!$A86="RC",INDIRECT("'Ric 2030'!"&amp;'Country Selector'!$B$3&amp;ROW($A86))*10^12,0)*'Process Emissions Multipliers'!$D$51</f>
        <v>5106860048.6508389</v>
      </c>
      <c r="W78" s="90">
        <f t="shared" ca="1" si="14"/>
        <v>5173778760.8741713</v>
      </c>
      <c r="X78" s="90">
        <f t="shared" ca="1" si="14"/>
        <v>5240697473.0975046</v>
      </c>
      <c r="Y78" s="90">
        <f t="shared" ca="1" si="14"/>
        <v>5307616185.3208361</v>
      </c>
      <c r="Z78" s="90">
        <f t="shared" ca="1" si="14"/>
        <v>5374534897.5441694</v>
      </c>
      <c r="AA78" s="90">
        <f t="shared" ca="1" si="14"/>
        <v>5441453609.7675028</v>
      </c>
      <c r="AB78" s="90">
        <f t="shared" ca="1" si="14"/>
        <v>5508372321.9908352</v>
      </c>
      <c r="AC78" s="90">
        <f t="shared" ca="1" si="14"/>
        <v>5575291034.2141685</v>
      </c>
      <c r="AD78" s="90">
        <f t="shared" ca="1" si="14"/>
        <v>5642209746.4375</v>
      </c>
      <c r="AE78" s="90">
        <f t="shared" ca="1" si="14"/>
        <v>5709128458.6608334</v>
      </c>
      <c r="AF78" s="90">
        <f t="shared" ca="1" si="14"/>
        <v>5776047170.8841658</v>
      </c>
      <c r="AG78" s="90">
        <f t="shared" ca="1" si="14"/>
        <v>5842965883.1074982</v>
      </c>
      <c r="AH78" s="90">
        <f t="shared" ca="1" si="14"/>
        <v>5909884595.3308315</v>
      </c>
      <c r="AI78" s="90">
        <f t="shared" ca="1" si="14"/>
        <v>5976803307.554163</v>
      </c>
      <c r="AJ78" s="90">
        <f t="shared" ca="1" si="14"/>
        <v>6043722019.7774963</v>
      </c>
      <c r="AK78" s="90">
        <f t="shared" ca="1" si="14"/>
        <v>6110640732.0008297</v>
      </c>
      <c r="AL78" s="90">
        <f t="shared" ref="AL78:AO93" ca="1" si="17">$V78*($AP$1-AL$1)/($AP$1-$V$1)+$AP78*(AL$1-$V$1)/($AP$1-$V$1)</f>
        <v>6177559444.2241611</v>
      </c>
      <c r="AM78" s="90">
        <f t="shared" ca="1" si="17"/>
        <v>6244478156.4474945</v>
      </c>
      <c r="AN78" s="90">
        <f t="shared" ca="1" si="17"/>
        <v>6311396868.6708269</v>
      </c>
      <c r="AO78" s="90">
        <f t="shared" ca="1" si="17"/>
        <v>6378315580.8941603</v>
      </c>
      <c r="AP78" s="90">
        <f ca="1">V78*'Process Emissions Multipliers'!$E$51</f>
        <v>6445234293.1174927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Selector'!$B$3&amp;ROW($A87))*10^12,0)*'Process Emissions Multipliers'!$B$51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90">
        <f ca="1">IF('Ric 2030'!$A87="RC",INDIRECT("'Ric 2030'!"&amp;'Country Selector'!$B$3&amp;ROW($A87))*10^12,0)*'Process Emissions Multipliers'!$D$51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90">
        <f ca="1">V79*'Process Emissions Multipliers'!$E$51</f>
        <v>0</v>
      </c>
    </row>
    <row r="80" spans="1:4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15"/>
        <v>376168189.27053642</v>
      </c>
      <c r="D80" s="90">
        <f t="shared" ca="1" si="12"/>
        <v>752336378.54107285</v>
      </c>
      <c r="E80" s="90">
        <f t="shared" ca="1" si="12"/>
        <v>1128504567.8116093</v>
      </c>
      <c r="F80" s="90">
        <f t="shared" ca="1" si="12"/>
        <v>1504672757.0821457</v>
      </c>
      <c r="G80" s="90">
        <f t="shared" ca="1" si="12"/>
        <v>1880840946.3526821</v>
      </c>
      <c r="H80" s="90">
        <f t="shared" ca="1" si="12"/>
        <v>2257009135.6232185</v>
      </c>
      <c r="I80" s="90">
        <f t="shared" ca="1" si="12"/>
        <v>2633177324.893755</v>
      </c>
      <c r="J80" s="90">
        <f t="shared" ca="1" si="12"/>
        <v>3009345514.1642914</v>
      </c>
      <c r="K80" s="90">
        <f t="shared" ca="1" si="12"/>
        <v>3385513703.4348278</v>
      </c>
      <c r="L80" s="90">
        <f ca="1">IF('Ric 2020'!$A88="RC",INDIRECT("'Ric 2020'!"&amp;'Country Selector'!$B$3&amp;ROW($A88))*10^12,0)*'Process Emissions Multipliers'!$B$51</f>
        <v>3761681892.7053642</v>
      </c>
      <c r="M80" s="90">
        <f t="shared" ca="1" si="16"/>
        <v>3853200085.3725562</v>
      </c>
      <c r="N80" s="90">
        <f t="shared" ca="1" si="13"/>
        <v>3944718278.0397482</v>
      </c>
      <c r="O80" s="90">
        <f t="shared" ca="1" si="13"/>
        <v>4036236470.7069397</v>
      </c>
      <c r="P80" s="90">
        <f t="shared" ca="1" si="13"/>
        <v>4127754663.3741317</v>
      </c>
      <c r="Q80" s="90">
        <f t="shared" ca="1" si="13"/>
        <v>4219272856.0413237</v>
      </c>
      <c r="R80" s="90">
        <f t="shared" ca="1" si="13"/>
        <v>4310791048.7085152</v>
      </c>
      <c r="S80" s="90">
        <f t="shared" ca="1" si="13"/>
        <v>4402309241.3757076</v>
      </c>
      <c r="T80" s="90">
        <f t="shared" ca="1" si="13"/>
        <v>4493827434.0428991</v>
      </c>
      <c r="U80" s="90">
        <f t="shared" ca="1" si="13"/>
        <v>4585345626.7100906</v>
      </c>
      <c r="V80" s="90">
        <f ca="1">IF('Ric 2030'!$A88="RC",INDIRECT("'Ric 2030'!"&amp;'Country Selector'!$B$3&amp;ROW($A88))*10^12,0)*'Process Emissions Multipliers'!$D$51</f>
        <v>4676863819.3772831</v>
      </c>
      <c r="W80" s="90">
        <f t="shared" ca="1" si="18"/>
        <v>4738147994.203908</v>
      </c>
      <c r="X80" s="90">
        <f t="shared" ca="1" si="18"/>
        <v>4799432169.0305328</v>
      </c>
      <c r="Y80" s="90">
        <f t="shared" ca="1" si="18"/>
        <v>4860716343.8571587</v>
      </c>
      <c r="Z80" s="90">
        <f t="shared" ca="1" si="18"/>
        <v>4922000518.6837835</v>
      </c>
      <c r="AA80" s="90">
        <f t="shared" ca="1" si="18"/>
        <v>4983284693.5104084</v>
      </c>
      <c r="AB80" s="90">
        <f t="shared" ca="1" si="18"/>
        <v>5044568868.3370342</v>
      </c>
      <c r="AC80" s="90">
        <f t="shared" ca="1" si="18"/>
        <v>5105853043.1636591</v>
      </c>
      <c r="AD80" s="90">
        <f t="shared" ca="1" si="18"/>
        <v>5167137217.990284</v>
      </c>
      <c r="AE80" s="90">
        <f t="shared" ca="1" si="18"/>
        <v>5228421392.8169098</v>
      </c>
      <c r="AF80" s="90">
        <f t="shared" ca="1" si="18"/>
        <v>5289705567.6435337</v>
      </c>
      <c r="AG80" s="90">
        <f t="shared" ca="1" si="18"/>
        <v>5350989742.4701595</v>
      </c>
      <c r="AH80" s="90">
        <f t="shared" ca="1" si="18"/>
        <v>5412273917.2967834</v>
      </c>
      <c r="AI80" s="90">
        <f t="shared" ca="1" si="18"/>
        <v>5473558092.1234093</v>
      </c>
      <c r="AJ80" s="90">
        <f t="shared" ca="1" si="18"/>
        <v>5534842266.9500351</v>
      </c>
      <c r="AK80" s="90">
        <f t="shared" ca="1" si="18"/>
        <v>5596126441.776659</v>
      </c>
      <c r="AL80" s="90">
        <f t="shared" ca="1" si="18"/>
        <v>5657410616.6032848</v>
      </c>
      <c r="AM80" s="90">
        <f t="shared" ca="1" si="17"/>
        <v>5718694791.4299097</v>
      </c>
      <c r="AN80" s="90">
        <f t="shared" ca="1" si="17"/>
        <v>5779978966.2565346</v>
      </c>
      <c r="AO80" s="90">
        <f t="shared" ca="1" si="17"/>
        <v>5841263141.0831604</v>
      </c>
      <c r="AP80" s="90">
        <f ca="1">V80*'Process Emissions Multipliers'!$E$51</f>
        <v>5902547315.9097853</v>
      </c>
    </row>
    <row r="81" spans="1:4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15"/>
        <v>334857621.24228626</v>
      </c>
      <c r="D81" s="90">
        <f t="shared" ca="1" si="12"/>
        <v>669715242.48457253</v>
      </c>
      <c r="E81" s="90">
        <f t="shared" ca="1" si="12"/>
        <v>1004572863.7268587</v>
      </c>
      <c r="F81" s="90">
        <f t="shared" ca="1" si="12"/>
        <v>1339430484.9691451</v>
      </c>
      <c r="G81" s="90">
        <f t="shared" ca="1" si="12"/>
        <v>1674288106.2114313</v>
      </c>
      <c r="H81" s="90">
        <f t="shared" ca="1" si="12"/>
        <v>2009145727.4537175</v>
      </c>
      <c r="I81" s="90">
        <f t="shared" ca="1" si="12"/>
        <v>2344003348.6960039</v>
      </c>
      <c r="J81" s="90">
        <f t="shared" ca="1" si="12"/>
        <v>2678860969.9382901</v>
      </c>
      <c r="K81" s="90">
        <f t="shared" ca="1" si="12"/>
        <v>3013718591.1805763</v>
      </c>
      <c r="L81" s="90">
        <f ca="1">IF('Ric 2020'!$A89="RC",INDIRECT("'Ric 2020'!"&amp;'Country Selector'!$B$3&amp;ROW($A89))*10^12,0)*'Process Emissions Multipliers'!$B$51</f>
        <v>3348576212.4228625</v>
      </c>
      <c r="M81" s="90">
        <f t="shared" ca="1" si="16"/>
        <v>3013718591.1805763</v>
      </c>
      <c r="N81" s="90">
        <f t="shared" ca="1" si="13"/>
        <v>2678860969.9382901</v>
      </c>
      <c r="O81" s="90">
        <f t="shared" ca="1" si="13"/>
        <v>2344003348.6960039</v>
      </c>
      <c r="P81" s="90">
        <f t="shared" ca="1" si="13"/>
        <v>2009145727.4537175</v>
      </c>
      <c r="Q81" s="90">
        <f t="shared" ca="1" si="13"/>
        <v>1674288106.2114313</v>
      </c>
      <c r="R81" s="90">
        <f t="shared" ca="1" si="13"/>
        <v>1339430484.9691451</v>
      </c>
      <c r="S81" s="90">
        <f t="shared" ca="1" si="13"/>
        <v>1004572863.7268587</v>
      </c>
      <c r="T81" s="90">
        <f t="shared" ca="1" si="13"/>
        <v>669715242.48457253</v>
      </c>
      <c r="U81" s="90">
        <f t="shared" ca="1" si="13"/>
        <v>334857621.24228626</v>
      </c>
      <c r="V81" s="90">
        <f ca="1">IF('Ric 2030'!$A89="RC",INDIRECT("'Ric 2030'!"&amp;'Country Selector'!$B$3&amp;ROW($A89))*10^12,0)*'Process Emissions Multipliers'!$D$51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V81*'Process Emissions Multipliers'!$E$51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Selector'!$B$3&amp;ROW($A90))*10^12,0)*'Process Emissions Multipliers'!$B$51</f>
        <v>0</v>
      </c>
      <c r="M82" s="90">
        <f t="shared" ca="1" si="16"/>
        <v>675362891.2234838</v>
      </c>
      <c r="N82" s="90">
        <f t="shared" ca="1" si="13"/>
        <v>1350725782.4469676</v>
      </c>
      <c r="O82" s="90">
        <f t="shared" ca="1" si="13"/>
        <v>2026088673.6704514</v>
      </c>
      <c r="P82" s="90">
        <f t="shared" ca="1" si="13"/>
        <v>2701451564.8939352</v>
      </c>
      <c r="Q82" s="90">
        <f t="shared" ca="1" si="13"/>
        <v>3376814456.1174188</v>
      </c>
      <c r="R82" s="90">
        <f t="shared" ca="1" si="13"/>
        <v>4052177347.3409028</v>
      </c>
      <c r="S82" s="90">
        <f t="shared" ca="1" si="13"/>
        <v>4727540238.5643864</v>
      </c>
      <c r="T82" s="90">
        <f t="shared" ca="1" si="13"/>
        <v>5402903129.7878704</v>
      </c>
      <c r="U82" s="90">
        <f t="shared" ca="1" si="13"/>
        <v>6078266021.0113544</v>
      </c>
      <c r="V82" s="90">
        <f ca="1">IF('Ric 2030'!$A90="RC",INDIRECT("'Ric 2030'!"&amp;'Country Selector'!$B$3&amp;ROW($A90))*10^12,0)*'Process Emissions Multipliers'!$D$51</f>
        <v>6753628912.2348375</v>
      </c>
      <c r="W82" s="90">
        <f t="shared" ca="1" si="18"/>
        <v>6842126373.5585365</v>
      </c>
      <c r="X82" s="90">
        <f t="shared" ca="1" si="18"/>
        <v>6930623834.8822365</v>
      </c>
      <c r="Y82" s="90">
        <f t="shared" ca="1" si="18"/>
        <v>7019121296.2059345</v>
      </c>
      <c r="Z82" s="90">
        <f t="shared" ca="1" si="18"/>
        <v>7107618757.5296345</v>
      </c>
      <c r="AA82" s="90">
        <f t="shared" ca="1" si="18"/>
        <v>7196116218.8533344</v>
      </c>
      <c r="AB82" s="90">
        <f t="shared" ca="1" si="18"/>
        <v>7284613680.1770334</v>
      </c>
      <c r="AC82" s="90">
        <f t="shared" ca="1" si="18"/>
        <v>7373111141.5007324</v>
      </c>
      <c r="AD82" s="90">
        <f t="shared" ca="1" si="18"/>
        <v>7461608602.8244324</v>
      </c>
      <c r="AE82" s="90">
        <f t="shared" ca="1" si="18"/>
        <v>7550106064.1481304</v>
      </c>
      <c r="AF82" s="90">
        <f t="shared" ca="1" si="18"/>
        <v>7638603525.4718304</v>
      </c>
      <c r="AG82" s="90">
        <f t="shared" ca="1" si="18"/>
        <v>7727100986.7955303</v>
      </c>
      <c r="AH82" s="90">
        <f t="shared" ca="1" si="18"/>
        <v>7815598448.1192293</v>
      </c>
      <c r="AI82" s="90">
        <f t="shared" ca="1" si="18"/>
        <v>7904095909.4429283</v>
      </c>
      <c r="AJ82" s="90">
        <f t="shared" ca="1" si="18"/>
        <v>7992593370.7666273</v>
      </c>
      <c r="AK82" s="90">
        <f t="shared" ca="1" si="18"/>
        <v>8081090832.0903273</v>
      </c>
      <c r="AL82" s="90">
        <f t="shared" ca="1" si="18"/>
        <v>8169588293.4140263</v>
      </c>
      <c r="AM82" s="90">
        <f t="shared" ca="1" si="17"/>
        <v>8258085754.7377253</v>
      </c>
      <c r="AN82" s="90">
        <f t="shared" ca="1" si="17"/>
        <v>8346583216.0614252</v>
      </c>
      <c r="AO82" s="90">
        <f t="shared" ca="1" si="17"/>
        <v>8435080677.3851242</v>
      </c>
      <c r="AP82" s="90">
        <f ca="1">V82*'Process Emissions Multipliers'!$E$51</f>
        <v>8523578138.7088232</v>
      </c>
    </row>
    <row r="83" spans="1:4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Selector'!$B$3&amp;ROW($A91))*10^12,0)*'Process Emissions Multipliers'!$B$51</f>
        <v>0</v>
      </c>
      <c r="M83" s="90">
        <f t="shared" ca="1" si="16"/>
        <v>814649615.53068364</v>
      </c>
      <c r="N83" s="90">
        <f t="shared" ca="1" si="13"/>
        <v>1629299231.0613673</v>
      </c>
      <c r="O83" s="90">
        <f t="shared" ca="1" si="13"/>
        <v>2443948846.592051</v>
      </c>
      <c r="P83" s="90">
        <f t="shared" ca="1" si="13"/>
        <v>3258598462.1227345</v>
      </c>
      <c r="Q83" s="90">
        <f t="shared" ca="1" si="13"/>
        <v>4073248077.6534181</v>
      </c>
      <c r="R83" s="90">
        <f t="shared" ca="1" si="13"/>
        <v>4887897693.1841021</v>
      </c>
      <c r="S83" s="90">
        <f t="shared" ca="1" si="13"/>
        <v>5702547308.7147846</v>
      </c>
      <c r="T83" s="90">
        <f t="shared" ca="1" si="13"/>
        <v>6517196924.2454691</v>
      </c>
      <c r="U83" s="90">
        <f t="shared" ca="1" si="13"/>
        <v>7331846539.7761517</v>
      </c>
      <c r="V83" s="90">
        <f ca="1">IF('Ric 2030'!$A91="RC",INDIRECT("'Ric 2030'!"&amp;'Country Selector'!$B$3&amp;ROW($A91))*10^12,0)*'Process Emissions Multipliers'!$D$51</f>
        <v>8146496155.3068361</v>
      </c>
      <c r="W83" s="90">
        <f t="shared" ca="1" si="18"/>
        <v>8253245317.5419531</v>
      </c>
      <c r="X83" s="90">
        <f t="shared" ca="1" si="18"/>
        <v>8359994479.7770691</v>
      </c>
      <c r="Y83" s="90">
        <f t="shared" ca="1" si="18"/>
        <v>8466743642.0121861</v>
      </c>
      <c r="Z83" s="90">
        <f t="shared" ca="1" si="18"/>
        <v>8573492804.247303</v>
      </c>
      <c r="AA83" s="90">
        <f t="shared" ca="1" si="18"/>
        <v>8680241966.48242</v>
      </c>
      <c r="AB83" s="90">
        <f t="shared" ca="1" si="18"/>
        <v>8786991128.7175369</v>
      </c>
      <c r="AC83" s="90">
        <f t="shared" ca="1" si="18"/>
        <v>8893740290.9526539</v>
      </c>
      <c r="AD83" s="90">
        <f t="shared" ca="1" si="18"/>
        <v>9000489453.1877708</v>
      </c>
      <c r="AE83" s="90">
        <f t="shared" ca="1" si="18"/>
        <v>9107238615.4228859</v>
      </c>
      <c r="AF83" s="90">
        <f t="shared" ca="1" si="18"/>
        <v>9213987777.6580029</v>
      </c>
      <c r="AG83" s="90">
        <f t="shared" ca="1" si="18"/>
        <v>9320736939.8931198</v>
      </c>
      <c r="AH83" s="90">
        <f t="shared" ca="1" si="18"/>
        <v>9427486102.1282368</v>
      </c>
      <c r="AI83" s="90">
        <f t="shared" ca="1" si="18"/>
        <v>9534235264.3633537</v>
      </c>
      <c r="AJ83" s="90">
        <f t="shared" ca="1" si="18"/>
        <v>9640984426.5984707</v>
      </c>
      <c r="AK83" s="90">
        <f t="shared" ca="1" si="18"/>
        <v>9747733588.8335876</v>
      </c>
      <c r="AL83" s="90">
        <f t="shared" ca="1" si="18"/>
        <v>9854482751.0687046</v>
      </c>
      <c r="AM83" s="90">
        <f t="shared" ca="1" si="17"/>
        <v>9961231913.3038197</v>
      </c>
      <c r="AN83" s="90">
        <f t="shared" ca="1" si="17"/>
        <v>10067981075.538937</v>
      </c>
      <c r="AO83" s="90">
        <f t="shared" ca="1" si="17"/>
        <v>10174730237.774055</v>
      </c>
      <c r="AP83" s="90">
        <f ca="1">V83*'Process Emissions Multipliers'!$E$51</f>
        <v>10281479400.009171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Selector'!$B$3&amp;ROW($A92))*10^12,0)*'Process Emissions Multipliers'!$B$51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90">
        <f ca="1">IF('Ric 2030'!$A92="RC",INDIRECT("'Ric 2030'!"&amp;'Country Selector'!$B$3&amp;ROW($A92))*10^12,0)*'Process Emissions Multipliers'!$D$51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90">
        <f ca="1">V84*'Process Emissions Multipliers'!$E$51</f>
        <v>0</v>
      </c>
    </row>
    <row r="85" spans="1:42">
      <c r="A85" s="74">
        <v>33</v>
      </c>
      <c r="B85" s="90">
        <f ca="1">IF('Ric 2010'!$A93="RC",INDIRECT("'Ric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90">
        <f ca="1">IF('Ric 2020'!$A93="RC",INDIRECT("'Ric 2020'!"&amp;'Country Selector'!$B$3&amp;ROW($A93))*10^12,0)*'Process Emissions Multipliers'!$B$51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Selector'!$B$3&amp;ROW($A93))*10^12,0)*'Process Emissions Multipliers'!$D$51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V85*'Process Emissions Multipliers'!$E$51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Selector'!$B$3&amp;ROW($A94))*10^12,0)*'Process Emissions Multipliers'!$B$51</f>
        <v>0</v>
      </c>
      <c r="M86" s="90">
        <f t="shared" ca="1" si="16"/>
        <v>454135266.10186017</v>
      </c>
      <c r="N86" s="90">
        <f t="shared" ca="1" si="13"/>
        <v>908270532.20372033</v>
      </c>
      <c r="O86" s="90">
        <f t="shared" ca="1" si="13"/>
        <v>1362405798.3055806</v>
      </c>
      <c r="P86" s="90">
        <f t="shared" ca="1" si="13"/>
        <v>1816541064.4074407</v>
      </c>
      <c r="Q86" s="90">
        <f t="shared" ca="1" si="13"/>
        <v>2270676330.5093007</v>
      </c>
      <c r="R86" s="90">
        <f t="shared" ca="1" si="13"/>
        <v>2724811596.6111612</v>
      </c>
      <c r="S86" s="90">
        <f t="shared" ca="1" si="13"/>
        <v>3178946862.7130213</v>
      </c>
      <c r="T86" s="90">
        <f t="shared" ca="1" si="13"/>
        <v>3633082128.8148813</v>
      </c>
      <c r="U86" s="90">
        <f t="shared" ca="1" si="13"/>
        <v>4087217394.9167414</v>
      </c>
      <c r="V86" s="90">
        <f ca="1">IF('Ric 2030'!$A94="RC",INDIRECT("'Ric 2030'!"&amp;'Country Selector'!$B$3&amp;ROW($A94))*10^12,0)*'Process Emissions Multipliers'!$D$51</f>
        <v>4541352661.0186014</v>
      </c>
      <c r="W86" s="90">
        <f t="shared" ca="1" si="18"/>
        <v>4600861139.6007891</v>
      </c>
      <c r="X86" s="90">
        <f t="shared" ca="1" si="18"/>
        <v>4660369618.1829777</v>
      </c>
      <c r="Y86" s="90">
        <f t="shared" ca="1" si="18"/>
        <v>4719878096.7651653</v>
      </c>
      <c r="Z86" s="90">
        <f t="shared" ca="1" si="18"/>
        <v>4779386575.347353</v>
      </c>
      <c r="AA86" s="90">
        <f t="shared" ca="1" si="18"/>
        <v>4838895053.9295416</v>
      </c>
      <c r="AB86" s="90">
        <f t="shared" ca="1" si="18"/>
        <v>4898403532.5117302</v>
      </c>
      <c r="AC86" s="90">
        <f t="shared" ca="1" si="18"/>
        <v>4957912011.0939178</v>
      </c>
      <c r="AD86" s="90">
        <f t="shared" ca="1" si="18"/>
        <v>5017420489.6761055</v>
      </c>
      <c r="AE86" s="90">
        <f t="shared" ca="1" si="18"/>
        <v>5076928968.2582932</v>
      </c>
      <c r="AF86" s="90">
        <f t="shared" ca="1" si="18"/>
        <v>5136437446.8404808</v>
      </c>
      <c r="AG86" s="90">
        <f t="shared" ca="1" si="18"/>
        <v>5195945925.4226694</v>
      </c>
      <c r="AH86" s="90">
        <f t="shared" ca="1" si="18"/>
        <v>5255454404.004858</v>
      </c>
      <c r="AI86" s="90">
        <f t="shared" ca="1" si="18"/>
        <v>5314962882.5870457</v>
      </c>
      <c r="AJ86" s="90">
        <f t="shared" ca="1" si="18"/>
        <v>5374471361.1692333</v>
      </c>
      <c r="AK86" s="90">
        <f t="shared" ca="1" si="18"/>
        <v>5433979839.751421</v>
      </c>
      <c r="AL86" s="90">
        <f t="shared" ca="1" si="18"/>
        <v>5493488318.3336086</v>
      </c>
      <c r="AM86" s="90">
        <f t="shared" ca="1" si="17"/>
        <v>5552996796.9157963</v>
      </c>
      <c r="AN86" s="90">
        <f t="shared" ca="1" si="17"/>
        <v>5612505275.4979849</v>
      </c>
      <c r="AO86" s="90">
        <f t="shared" ca="1" si="17"/>
        <v>5672013754.0801735</v>
      </c>
      <c r="AP86" s="90">
        <f ca="1">V86*'Process Emissions Multipliers'!$E$51</f>
        <v>5731522232.6623611</v>
      </c>
    </row>
    <row r="87" spans="1:42">
      <c r="A87" s="74">
        <v>35</v>
      </c>
      <c r="B87" s="90">
        <f ca="1">IF('Ric 2010'!$A95="RC",INDIRECT("'Ric 2010'!"&amp;'Country Selector'!$B$3&amp;ROW($A95))*10^12,0)</f>
        <v>26069964964.451019</v>
      </c>
      <c r="C87" s="90">
        <f t="shared" ca="1" si="15"/>
        <v>23462968468.005917</v>
      </c>
      <c r="D87" s="90">
        <f t="shared" ca="1" si="12"/>
        <v>20855971971.560814</v>
      </c>
      <c r="E87" s="90">
        <f t="shared" ca="1" si="12"/>
        <v>18248975475.115715</v>
      </c>
      <c r="F87" s="90">
        <f t="shared" ca="1" si="12"/>
        <v>15641978978.670612</v>
      </c>
      <c r="G87" s="90">
        <f t="shared" ca="1" si="12"/>
        <v>13034982482.22551</v>
      </c>
      <c r="H87" s="90">
        <f t="shared" ca="1" si="12"/>
        <v>10427985985.780407</v>
      </c>
      <c r="I87" s="90">
        <f t="shared" ca="1" si="12"/>
        <v>7820989489.3353062</v>
      </c>
      <c r="J87" s="90">
        <f t="shared" ca="1" si="12"/>
        <v>5213992992.8902035</v>
      </c>
      <c r="K87" s="90">
        <f t="shared" ca="1" si="12"/>
        <v>2606996496.4451017</v>
      </c>
      <c r="L87" s="90">
        <f ca="1">IF('Ric 2020'!$A95="RC",INDIRECT("'Ric 2020'!"&amp;'Country Selector'!$B$3&amp;ROW($A95))*10^12,0)*'Process Emissions Multipliers'!$B$51</f>
        <v>0</v>
      </c>
      <c r="M87" s="90">
        <f t="shared" ca="1" si="16"/>
        <v>397532138.23467016</v>
      </c>
      <c r="N87" s="90">
        <f t="shared" ca="1" si="13"/>
        <v>795064276.46934032</v>
      </c>
      <c r="O87" s="90">
        <f t="shared" ca="1" si="13"/>
        <v>1192596414.7040105</v>
      </c>
      <c r="P87" s="90">
        <f t="shared" ca="1" si="13"/>
        <v>1590128552.9386806</v>
      </c>
      <c r="Q87" s="90">
        <f t="shared" ca="1" si="13"/>
        <v>1987660691.1733508</v>
      </c>
      <c r="R87" s="90">
        <f t="shared" ca="1" si="13"/>
        <v>2385192829.408021</v>
      </c>
      <c r="S87" s="90">
        <f t="shared" ca="1" si="13"/>
        <v>2782724967.6426911</v>
      </c>
      <c r="T87" s="90">
        <f t="shared" ca="1" si="13"/>
        <v>3180257105.8773613</v>
      </c>
      <c r="U87" s="90">
        <f t="shared" ca="1" si="13"/>
        <v>3577789244.1120315</v>
      </c>
      <c r="V87" s="90">
        <f ca="1">IF('Ric 2030'!$A95="RC",INDIRECT("'Ric 2030'!"&amp;'Country Selector'!$B$3&amp;ROW($A95))*10^12,0)*'Process Emissions Multipliers'!$D$51</f>
        <v>3975321382.3467016</v>
      </c>
      <c r="W87" s="90">
        <f t="shared" ca="1" si="18"/>
        <v>4027412762.3818369</v>
      </c>
      <c r="X87" s="90">
        <f t="shared" ca="1" si="18"/>
        <v>4079504142.4169722</v>
      </c>
      <c r="Y87" s="90">
        <f t="shared" ca="1" si="18"/>
        <v>4131595522.4521074</v>
      </c>
      <c r="Z87" s="90">
        <f t="shared" ca="1" si="18"/>
        <v>4183686902.4872427</v>
      </c>
      <c r="AA87" s="90">
        <f t="shared" ca="1" si="18"/>
        <v>4235778282.522378</v>
      </c>
      <c r="AB87" s="90">
        <f t="shared" ca="1" si="18"/>
        <v>4287869662.5575132</v>
      </c>
      <c r="AC87" s="90">
        <f t="shared" ca="1" si="18"/>
        <v>4339961042.5926485</v>
      </c>
      <c r="AD87" s="90">
        <f t="shared" ca="1" si="18"/>
        <v>4392052422.6277838</v>
      </c>
      <c r="AE87" s="90">
        <f t="shared" ca="1" si="18"/>
        <v>4444143802.66292</v>
      </c>
      <c r="AF87" s="90">
        <f t="shared" ca="1" si="18"/>
        <v>4496235182.6980543</v>
      </c>
      <c r="AG87" s="90">
        <f t="shared" ca="1" si="18"/>
        <v>4548326562.7331896</v>
      </c>
      <c r="AH87" s="90">
        <f t="shared" ca="1" si="18"/>
        <v>4600417942.7683249</v>
      </c>
      <c r="AI87" s="90">
        <f t="shared" ca="1" si="18"/>
        <v>4652509322.8034601</v>
      </c>
      <c r="AJ87" s="90">
        <f t="shared" ca="1" si="18"/>
        <v>4704600702.8385954</v>
      </c>
      <c r="AK87" s="90">
        <f t="shared" ca="1" si="18"/>
        <v>4756692082.8737307</v>
      </c>
      <c r="AL87" s="90">
        <f t="shared" ca="1" si="18"/>
        <v>4808783462.9088659</v>
      </c>
      <c r="AM87" s="90">
        <f t="shared" ca="1" si="17"/>
        <v>4860874842.9440012</v>
      </c>
      <c r="AN87" s="90">
        <f t="shared" ca="1" si="17"/>
        <v>4912966222.9791374</v>
      </c>
      <c r="AO87" s="90">
        <f t="shared" ca="1" si="17"/>
        <v>4965057603.0142717</v>
      </c>
      <c r="AP87" s="90">
        <f ca="1">V87*'Process Emissions Multipliers'!$E$51</f>
        <v>5017148983.049407</v>
      </c>
    </row>
    <row r="88" spans="1:4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Selector'!$B$3&amp;ROW($A96))*10^12,0)*'Process Emissions Multipliers'!$B$51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Selector'!$B$3&amp;ROW($A96))*10^12,0)*'Process Emissions Multipliers'!$D$51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V88*'Process Emissions Multipliers'!$E$51</f>
        <v>0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Selector'!$B$3&amp;ROW($A97))*10^12,0)*'Process Emissions Multipliers'!$B$51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90">
        <f ca="1">IF('Ric 2030'!$A97="RC",INDIRECT("'Ric 2030'!"&amp;'Country Selector'!$B$3&amp;ROW($A97))*10^12,0)*'Process Emissions Multipliers'!$D$51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90">
        <f ca="1">V89*'Process Emissions Multipliers'!$E$51</f>
        <v>0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90">
        <f ca="1">IF('Ric 2020'!$A98="RC",INDIRECT("'Ric 2020'!"&amp;'Country Selector'!$B$3&amp;ROW($A98))*10^12,0)*'Process Emissions Multipliers'!$B$51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90">
        <f ca="1">IF('Ric 2030'!$A98="RC",INDIRECT("'Ric 2030'!"&amp;'Country Selector'!$B$3&amp;ROW($A98))*10^12,0)*'Process Emissions Multipliers'!$D$51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V90*'Process Emissions Multipliers'!$E$51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90">
        <f ca="1">IF('Ric 2020'!$A99="RC",INDIRECT("'Ric 2020'!"&amp;'Country Selector'!$B$3&amp;ROW($A99))*10^12,0)*'Process Emissions Multipliers'!$B$51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Selector'!$B$3&amp;ROW($A99))*10^12,0)*'Process Emissions Multipliers'!$D$51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V91*'Process Emissions Multipliers'!$E$51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351772858.12070543</v>
      </c>
      <c r="D92" s="90">
        <f t="shared" ca="1" si="12"/>
        <v>703545716.24141085</v>
      </c>
      <c r="E92" s="90">
        <f t="shared" ca="1" si="12"/>
        <v>1055318574.3621162</v>
      </c>
      <c r="F92" s="90">
        <f t="shared" ca="1" si="12"/>
        <v>1407091432.4828217</v>
      </c>
      <c r="G92" s="90">
        <f t="shared" ca="1" si="12"/>
        <v>1758864290.6035271</v>
      </c>
      <c r="H92" s="90">
        <f t="shared" ca="1" si="12"/>
        <v>2110637148.7242324</v>
      </c>
      <c r="I92" s="90">
        <f t="shared" ca="1" si="12"/>
        <v>2462410006.8449378</v>
      </c>
      <c r="J92" s="90">
        <f t="shared" ca="1" si="12"/>
        <v>2814182864.9656434</v>
      </c>
      <c r="K92" s="90">
        <f t="shared" ca="1" si="12"/>
        <v>3165955723.0863485</v>
      </c>
      <c r="L92" s="90">
        <f ca="1">IF('Ric 2020'!$A100="RC",INDIRECT("'Ric 2020'!"&amp;'Country Selector'!$B$3&amp;ROW($A100))*10^12,0)*'Process Emissions Multipliers'!$B$51</f>
        <v>3517728581.2070541</v>
      </c>
      <c r="M92" s="90">
        <f t="shared" ca="1" si="16"/>
        <v>3165955723.0863485</v>
      </c>
      <c r="N92" s="90">
        <f t="shared" ca="1" si="13"/>
        <v>2814182864.9656434</v>
      </c>
      <c r="O92" s="90">
        <f t="shared" ca="1" si="13"/>
        <v>2462410006.8449378</v>
      </c>
      <c r="P92" s="90">
        <f t="shared" ca="1" si="13"/>
        <v>2110637148.7242324</v>
      </c>
      <c r="Q92" s="90">
        <f t="shared" ca="1" si="13"/>
        <v>1758864290.6035271</v>
      </c>
      <c r="R92" s="90">
        <f t="shared" ca="1" si="13"/>
        <v>1407091432.4828217</v>
      </c>
      <c r="S92" s="90">
        <f t="shared" ca="1" si="13"/>
        <v>1055318574.3621162</v>
      </c>
      <c r="T92" s="90">
        <f t="shared" ca="1" si="13"/>
        <v>703545716.24141085</v>
      </c>
      <c r="U92" s="90">
        <f t="shared" ca="1" si="13"/>
        <v>351772858.12070543</v>
      </c>
      <c r="V92" s="90">
        <f ca="1">IF('Ric 2030'!$A100="RC",INDIRECT("'Ric 2030'!"&amp;'Country Selector'!$B$3&amp;ROW($A100))*10^12,0)*'Process Emissions Multipliers'!$D$51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V92*'Process Emissions Multipliers'!$E$51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0</v>
      </c>
      <c r="C93" s="90">
        <f t="shared" ca="1" si="15"/>
        <v>90997486.223364279</v>
      </c>
      <c r="D93" s="90">
        <f t="shared" ca="1" si="12"/>
        <v>181994972.44672856</v>
      </c>
      <c r="E93" s="90">
        <f t="shared" ca="1" si="12"/>
        <v>272992458.67009288</v>
      </c>
      <c r="F93" s="90">
        <f t="shared" ca="1" si="12"/>
        <v>363989944.89345711</v>
      </c>
      <c r="G93" s="90">
        <f t="shared" ca="1" si="12"/>
        <v>454987431.11682141</v>
      </c>
      <c r="H93" s="90">
        <f t="shared" ca="1" si="12"/>
        <v>545984917.34018576</v>
      </c>
      <c r="I93" s="90">
        <f t="shared" ca="1" si="12"/>
        <v>636982403.56355</v>
      </c>
      <c r="J93" s="90">
        <f t="shared" ca="1" si="12"/>
        <v>727979889.78691423</v>
      </c>
      <c r="K93" s="90">
        <f t="shared" ca="1" si="12"/>
        <v>818977376.01027846</v>
      </c>
      <c r="L93" s="90">
        <f ca="1">IF('Ric 2020'!$A101="RC",INDIRECT("'Ric 2020'!"&amp;'Country Selector'!$B$3&amp;ROW($A101))*10^12,0)*'Process Emissions Multipliers'!$B$51</f>
        <v>909974862.23364282</v>
      </c>
      <c r="M93" s="90">
        <f t="shared" ca="1" si="16"/>
        <v>818977376.01027846</v>
      </c>
      <c r="N93" s="90">
        <f t="shared" ca="1" si="13"/>
        <v>727979889.78691423</v>
      </c>
      <c r="O93" s="90">
        <f t="shared" ca="1" si="13"/>
        <v>636982403.56355</v>
      </c>
      <c r="P93" s="90">
        <f t="shared" ca="1" si="13"/>
        <v>545984917.34018576</v>
      </c>
      <c r="Q93" s="90">
        <f t="shared" ca="1" si="13"/>
        <v>454987431.11682141</v>
      </c>
      <c r="R93" s="90">
        <f t="shared" ca="1" si="13"/>
        <v>363989944.89345711</v>
      </c>
      <c r="S93" s="90">
        <f t="shared" ca="1" si="13"/>
        <v>272992458.67009288</v>
      </c>
      <c r="T93" s="90">
        <f t="shared" ca="1" si="13"/>
        <v>181994972.44672856</v>
      </c>
      <c r="U93" s="90">
        <f t="shared" ca="1" si="13"/>
        <v>90997486.223364279</v>
      </c>
      <c r="V93" s="90">
        <f ca="1">IF('Ric 2030'!$A101="RC",INDIRECT("'Ric 2030'!"&amp;'Country Selector'!$B$3&amp;ROW($A101))*10^12,0)*'Process Emissions Multipliers'!$D$51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V93*'Process Emissions Multipliers'!$E$51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Selector'!$B$3&amp;ROW($A102))*10^12,0)*'Process Emissions Multipliers'!$B$51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Selector'!$B$3&amp;ROW($A102))*10^12,0)*'Process Emissions Multipliers'!$D$51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V94*'Process Emissions Multipliers'!$E$51</f>
        <v>0</v>
      </c>
    </row>
    <row r="95" spans="1:4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Selector'!$B$3&amp;ROW($A103))*10^12,0)*'Process Emissions Multipliers'!$B$51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90">
        <f ca="1">IF('Ric 2030'!$A103="RC",INDIRECT("'Ric 2030'!"&amp;'Country Selector'!$B$3&amp;ROW($A103))*10^12,0)*'Process Emissions Multipliers'!$D$51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90">
        <f ca="1">V95*'Process Emissions Multipliers'!$E$51</f>
        <v>0</v>
      </c>
    </row>
    <row r="96" spans="1:4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Selector'!$B$3&amp;ROW($A104))*10^12,0)*'Process Emissions Multipliers'!$B$51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Selector'!$B$3&amp;ROW($A104))*10^12,0)*'Process Emissions Multipliers'!$D$51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V96*'Process Emissions Multipliers'!$E$51</f>
        <v>0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Selector'!$B$3&amp;ROW($A105))*10^12,0)*'Process Emissions Multipliers'!$B$51</f>
        <v>0</v>
      </c>
      <c r="M97" s="90">
        <f t="shared" ca="1" si="16"/>
        <v>428721426.54570711</v>
      </c>
      <c r="N97" s="90">
        <f t="shared" ca="1" si="21"/>
        <v>857442853.09141421</v>
      </c>
      <c r="O97" s="90">
        <f t="shared" ca="1" si="21"/>
        <v>1286164279.6371212</v>
      </c>
      <c r="P97" s="90">
        <f t="shared" ca="1" si="21"/>
        <v>1714885706.1828284</v>
      </c>
      <c r="Q97" s="90">
        <f t="shared" ca="1" si="21"/>
        <v>2143607132.7285354</v>
      </c>
      <c r="R97" s="90">
        <f t="shared" ca="1" si="21"/>
        <v>2572328559.2742424</v>
      </c>
      <c r="S97" s="90">
        <f t="shared" ca="1" si="21"/>
        <v>3001049985.8199496</v>
      </c>
      <c r="T97" s="90">
        <f t="shared" ca="1" si="21"/>
        <v>3429771412.3656569</v>
      </c>
      <c r="U97" s="90">
        <f t="shared" ca="1" si="21"/>
        <v>3858492838.9113641</v>
      </c>
      <c r="V97" s="90">
        <f ca="1">IF('Ric 2030'!$A105="RC",INDIRECT("'Ric 2030'!"&amp;'Country Selector'!$B$3&amp;ROW($A105))*10^12,0)*'Process Emissions Multipliers'!$D$51</f>
        <v>4287214265.4570708</v>
      </c>
      <c r="W97" s="90">
        <f t="shared" ca="1" si="22"/>
        <v>4343392593.223402</v>
      </c>
      <c r="X97" s="90">
        <f t="shared" ca="1" si="22"/>
        <v>4399570920.9897337</v>
      </c>
      <c r="Y97" s="90">
        <f t="shared" ca="1" si="22"/>
        <v>4455749248.7560644</v>
      </c>
      <c r="Z97" s="90">
        <f t="shared" ca="1" si="22"/>
        <v>4511927576.5223961</v>
      </c>
      <c r="AA97" s="90">
        <f t="shared" ca="1" si="22"/>
        <v>4568105904.2887268</v>
      </c>
      <c r="AB97" s="90">
        <f t="shared" ca="1" si="22"/>
        <v>4624284232.0550575</v>
      </c>
      <c r="AC97" s="90">
        <f t="shared" ca="1" si="22"/>
        <v>4680462559.8213882</v>
      </c>
      <c r="AD97" s="90">
        <f t="shared" ca="1" si="22"/>
        <v>4736640887.5877199</v>
      </c>
      <c r="AE97" s="90">
        <f t="shared" ca="1" si="22"/>
        <v>4792819215.3540516</v>
      </c>
      <c r="AF97" s="90">
        <f t="shared" ca="1" si="22"/>
        <v>4848997543.1203823</v>
      </c>
      <c r="AG97" s="90">
        <f t="shared" ca="1" si="22"/>
        <v>4905175870.886713</v>
      </c>
      <c r="AH97" s="90">
        <f t="shared" ca="1" si="22"/>
        <v>4961354198.6530437</v>
      </c>
      <c r="AI97" s="90">
        <f t="shared" ca="1" si="22"/>
        <v>5017532526.4193754</v>
      </c>
      <c r="AJ97" s="90">
        <f t="shared" ca="1" si="22"/>
        <v>5073710854.1857071</v>
      </c>
      <c r="AK97" s="90">
        <f t="shared" ca="1" si="22"/>
        <v>5129889181.9520378</v>
      </c>
      <c r="AL97" s="90">
        <f t="shared" ca="1" si="22"/>
        <v>5186067509.7183695</v>
      </c>
      <c r="AM97" s="90">
        <f t="shared" ca="1" si="19"/>
        <v>5242245837.4847002</v>
      </c>
      <c r="AN97" s="90">
        <f t="shared" ca="1" si="19"/>
        <v>5298424165.2510309</v>
      </c>
      <c r="AO97" s="90">
        <f t="shared" ca="1" si="19"/>
        <v>5354602493.0173626</v>
      </c>
      <c r="AP97" s="90">
        <f ca="1">V97*'Process Emissions Multipliers'!$E$51</f>
        <v>5410780820.7836933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90">
        <f ca="1">IF('Ric 2020'!$A106="RC",INDIRECT("'Ric 2020'!"&amp;'Country Selector'!$B$3&amp;ROW($A106))*10^12,0)*'Process Emissions Multipliers'!$B$51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90">
        <f ca="1">IF('Ric 2030'!$A106="RC",INDIRECT("'Ric 2030'!"&amp;'Country Selector'!$B$3&amp;ROW($A106))*10^12,0)*'Process Emissions Multipliers'!$D$51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90">
        <f ca="1">V98*'Process Emissions Multipliers'!$E$51</f>
        <v>0</v>
      </c>
    </row>
    <row r="99" spans="1:4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Selector'!$B$3&amp;ROW($A107))*10^12,0)*'Process Emissions Multipliers'!$B$51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Selector'!$B$3&amp;ROW($A107))*10^12,0)*'Process Emissions Multipliers'!$D$51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V99*'Process Emissions Multipliers'!$E$51</f>
        <v>0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Selector'!$B$3&amp;ROW($A108))*10^12,0)*'Process Emissions Multipliers'!$B$51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Selector'!$B$3&amp;ROW($A108))*10^12,0)*'Process Emissions Multipliers'!$D$51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V100*'Process Emissions Multipliers'!$E$51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Selector'!$B$3&amp;ROW($A109))*10^12,0)*'Process Emissions Multipliers'!$B$51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Selector'!$B$3&amp;ROW($A109))*10^12,0)*'Process Emissions Multipliers'!$D$51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V101*'Process Emissions Multipliers'!$E$51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Selector'!$B$3&amp;ROW($A110))*10^12,0)*'Process Emissions Multipliers'!$B$51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90">
        <f ca="1">IF('Ric 2030'!$A110="RC",INDIRECT("'Ric 2030'!"&amp;'Country Selector'!$B$3&amp;ROW($A110))*10^12,0)*'Process Emissions Multipliers'!$D$51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90">
        <f ca="1">V102*'Process Emissions Multipliers'!$E$51</f>
        <v>0</v>
      </c>
    </row>
    <row r="103" spans="1:42">
      <c r="A103" s="74">
        <v>51</v>
      </c>
      <c r="B103" s="90">
        <f ca="1">IF('Ric 2010'!$A111="RC",INDIRECT("'Ric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90">
        <f ca="1">IF('Ric 2020'!$A111="RC",INDIRECT("'Ric 2020'!"&amp;'Country Selector'!$B$3&amp;ROW($A111))*10^12,0)*'Process Emissions Multipliers'!$B$51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Selector'!$B$3&amp;ROW($A111))*10^12,0)*'Process Emissions Multipliers'!$D$51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V103*'Process Emissions Multipliers'!$E$51</f>
        <v>0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Selector'!$B$3&amp;ROW($A112))*10^12,0)*'Process Emissions Multipliers'!$B$51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Selector'!$B$3&amp;ROW($A112))*10^12,0)*'Process Emissions Multipliers'!$D$51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V104*'Process Emissions Multipliers'!$E$51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90">
        <f ca="1">IF('Ric 2020'!$A113="RC",INDIRECT("'Ric 2020'!"&amp;'Country Selector'!$B$3&amp;ROW($A113))*10^12,0)*'Process Emissions Multipliers'!$B$51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Selector'!$B$3&amp;ROW($A113))*10^12,0)*'Process Emissions Multipliers'!$D$51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V105*'Process Emissions Multipliers'!$E$51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90">
        <f ca="1">IF('Ric 2020'!$A114="RC",INDIRECT("'Ric 2020'!"&amp;'Country Selector'!$B$3&amp;ROW($A114))*10^12,0)*'Process Emissions Multipliers'!$B$51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90">
        <f ca="1">IF('Ric 2030'!$A114="RC",INDIRECT("'Ric 2030'!"&amp;'Country Selector'!$B$3&amp;ROW($A114))*10^12,0)*'Process Emissions Multipliers'!$D$51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V106*'Process Emissions Multipliers'!$E$51</f>
        <v>0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90">
        <f ca="1">IF('Ric 2020'!$A115="RC",INDIRECT("'Ric 2020'!"&amp;'Country Selector'!$B$3&amp;ROW($A115))*10^12,0)*'Process Emissions Multipliers'!$B$51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90">
        <f ca="1">IF('Ric 2030'!$A115="RC",INDIRECT("'Ric 2030'!"&amp;'Country Selector'!$B$3&amp;ROW($A115))*10^12,0)*'Process Emissions Multipliers'!$D$51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V107*'Process Emissions Multipliers'!$E$51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90">
        <f ca="1">IF('Ric 2020'!$A116="RC",INDIRECT("'Ric 2020'!"&amp;'Country Selector'!$B$3&amp;ROW($A116))*10^12,0)*'Process Emissions Multipliers'!$B$51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90">
        <f ca="1">IF('Ric 2030'!$A116="RC",INDIRECT("'Ric 2030'!"&amp;'Country Selector'!$B$3&amp;ROW($A116))*10^12,0)*'Process Emissions Multipliers'!$D$51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V108*'Process Emissions Multipliers'!$E$51</f>
        <v>0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Selector'!$B$3&amp;ROW($A117))*10^12,0)*'Process Emissions Multipliers'!$B$51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Selector'!$B$3&amp;ROW($A117))*10^12,0)*'Process Emissions Multipliers'!$D$51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V109*'Process Emissions Multipliers'!$E$51</f>
        <v>0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90">
        <f ca="1">IF('Ric 2020'!$A118="RC",INDIRECT("'Ric 2020'!"&amp;'Country Selector'!$B$3&amp;ROW($A118))*10^12,0)*'Process Emissions Multipliers'!$B$51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90">
        <f ca="1">IF('Ric 2030'!$A118="RC",INDIRECT("'Ric 2030'!"&amp;'Country Selector'!$B$3&amp;ROW($A118))*10^12,0)*'Process Emissions Multipliers'!$D$51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V110*'Process Emissions Multipliers'!$E$51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Selector'!$B$3&amp;ROW($A119))*10^12,0)*'Process Emissions Multipliers'!$B$51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Selector'!$B$3&amp;ROW($A119))*10^12,0)*'Process Emissions Multipliers'!$D$51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V111*'Process Emissions Multipliers'!$E$51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22526224318.115017</v>
      </c>
      <c r="C112" s="90">
        <f t="shared" ca="1" si="15"/>
        <v>20273601886.303516</v>
      </c>
      <c r="D112" s="90">
        <f t="shared" ca="1" si="20"/>
        <v>18020979454.492012</v>
      </c>
      <c r="E112" s="90">
        <f t="shared" ca="1" si="20"/>
        <v>15768357022.680511</v>
      </c>
      <c r="F112" s="90">
        <f t="shared" ca="1" si="20"/>
        <v>13515734590.869009</v>
      </c>
      <c r="G112" s="90">
        <f t="shared" ca="1" si="20"/>
        <v>11263112159.057508</v>
      </c>
      <c r="H112" s="90">
        <f t="shared" ca="1" si="20"/>
        <v>9010489727.246006</v>
      </c>
      <c r="I112" s="90">
        <f t="shared" ca="1" si="20"/>
        <v>6757867295.4345045</v>
      </c>
      <c r="J112" s="90">
        <f t="shared" ca="1" si="20"/>
        <v>4505244863.623003</v>
      </c>
      <c r="K112" s="90">
        <f t="shared" ca="1" si="20"/>
        <v>2252622431.8115015</v>
      </c>
      <c r="L112" s="90">
        <f ca="1">IF('Ric 2020'!$A120="RC",INDIRECT("'Ric 2020'!"&amp;'Country Selector'!$B$3&amp;ROW($A120))*10^12,0)*'Process Emissions Multipliers'!$B$51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Selector'!$B$3&amp;ROW($A120))*10^12,0)*'Process Emissions Multipliers'!$D$51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V112*'Process Emissions Multipliers'!$E$51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90">
        <f ca="1">IF('Ric 2020'!$A121="RC",INDIRECT("'Ric 2020'!"&amp;'Country Selector'!$B$3&amp;ROW($A121))*10^12,0)*'Process Emissions Multipliers'!$B$51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90">
        <f ca="1">IF('Ric 2030'!$A121="RC",INDIRECT("'Ric 2030'!"&amp;'Country Selector'!$B$3&amp;ROW($A121))*10^12,0)*'Process Emissions Multipliers'!$D$51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V113*'Process Emissions Multipliers'!$E$51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90">
        <f ca="1">IF('Ric 2020'!$A122="RC",INDIRECT("'Ric 2020'!"&amp;'Country Selector'!$B$3&amp;ROW($A122))*10^12,0)*'Process Emissions Multipliers'!$B$51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90">
        <f ca="1">IF('Ric 2030'!$A122="RC",INDIRECT("'Ric 2030'!"&amp;'Country Selector'!$B$3&amp;ROW($A122))*10^12,0)*'Process Emissions Multipliers'!$D$51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90">
        <f ca="1">V114*'Process Emissions Multipliers'!$E$51</f>
        <v>0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Selector'!$B$3&amp;ROW($A123))*10^12,0)*'Process Emissions Multipliers'!$B$51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90">
        <f ca="1">IF('Ric 2030'!$A123="RC",INDIRECT("'Ric 2030'!"&amp;'Country Selector'!$B$3&amp;ROW($A123))*10^12,0)*'Process Emissions Multipliers'!$D$51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90">
        <f ca="1">V115*'Process Emissions Multipliers'!$E$51</f>
        <v>0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Selector'!$B$3&amp;ROW($A124))*10^12,0)*'Process Emissions Multipliers'!$B$51</f>
        <v>0</v>
      </c>
      <c r="M116" s="90">
        <f t="shared" ca="1" si="16"/>
        <v>100470467.61627123</v>
      </c>
      <c r="N116" s="90">
        <f t="shared" ca="1" si="21"/>
        <v>200940935.23254246</v>
      </c>
      <c r="O116" s="90">
        <f t="shared" ca="1" si="21"/>
        <v>301411402.84881365</v>
      </c>
      <c r="P116" s="90">
        <f t="shared" ca="1" si="21"/>
        <v>401881870.46508491</v>
      </c>
      <c r="Q116" s="90">
        <f t="shared" ca="1" si="21"/>
        <v>502352338.08135617</v>
      </c>
      <c r="R116" s="90">
        <f t="shared" ca="1" si="21"/>
        <v>602822805.69762731</v>
      </c>
      <c r="S116" s="90">
        <f t="shared" ca="1" si="21"/>
        <v>703293273.31389856</v>
      </c>
      <c r="T116" s="90">
        <f t="shared" ca="1" si="21"/>
        <v>803763740.93016982</v>
      </c>
      <c r="U116" s="90">
        <f t="shared" ca="1" si="21"/>
        <v>904234208.54644108</v>
      </c>
      <c r="V116" s="90">
        <f ca="1">IF('Ric 2030'!$A124="RC",INDIRECT("'Ric 2030'!"&amp;'Country Selector'!$B$3&amp;ROW($A124))*10^12,0)*'Process Emissions Multipliers'!$D$51</f>
        <v>1004704676.1627122</v>
      </c>
      <c r="W116" s="90">
        <f t="shared" ca="1" si="24"/>
        <v>1017870015.0310315</v>
      </c>
      <c r="X116" s="90">
        <f t="shared" ca="1" si="24"/>
        <v>1031035353.8993506</v>
      </c>
      <c r="Y116" s="90">
        <f t="shared" ca="1" si="24"/>
        <v>1044200692.7676697</v>
      </c>
      <c r="Z116" s="90">
        <f t="shared" ca="1" si="24"/>
        <v>1057366031.635989</v>
      </c>
      <c r="AA116" s="90">
        <f t="shared" ca="1" si="24"/>
        <v>1070531370.5043081</v>
      </c>
      <c r="AB116" s="90">
        <f t="shared" ca="1" si="24"/>
        <v>1083696709.3726273</v>
      </c>
      <c r="AC116" s="90">
        <f t="shared" ca="1" si="24"/>
        <v>1096862048.2409465</v>
      </c>
      <c r="AD116" s="90">
        <f t="shared" ca="1" si="24"/>
        <v>1110027387.1092656</v>
      </c>
      <c r="AE116" s="90">
        <f t="shared" ca="1" si="24"/>
        <v>1123192725.9775848</v>
      </c>
      <c r="AF116" s="90">
        <f t="shared" ca="1" si="24"/>
        <v>1136358064.8459039</v>
      </c>
      <c r="AG116" s="90">
        <f t="shared" ca="1" si="24"/>
        <v>1149523403.7142231</v>
      </c>
      <c r="AH116" s="90">
        <f t="shared" ca="1" si="24"/>
        <v>1162688742.5825424</v>
      </c>
      <c r="AI116" s="90">
        <f t="shared" ca="1" si="24"/>
        <v>1175854081.4508615</v>
      </c>
      <c r="AJ116" s="90">
        <f t="shared" ca="1" si="24"/>
        <v>1189019420.3191807</v>
      </c>
      <c r="AK116" s="90">
        <f t="shared" ca="1" si="24"/>
        <v>1202184759.1874998</v>
      </c>
      <c r="AL116" s="90">
        <f t="shared" ca="1" si="24"/>
        <v>1215350098.055819</v>
      </c>
      <c r="AM116" s="90">
        <f t="shared" ca="1" si="23"/>
        <v>1228515436.9241381</v>
      </c>
      <c r="AN116" s="90">
        <f t="shared" ca="1" si="23"/>
        <v>1241680775.7924573</v>
      </c>
      <c r="AO116" s="90">
        <f t="shared" ca="1" si="23"/>
        <v>1254846114.6607764</v>
      </c>
      <c r="AP116" s="90">
        <f ca="1">V116*'Process Emissions Multipliers'!$E$51</f>
        <v>1268011453.5290956</v>
      </c>
    </row>
    <row r="117" spans="1:42">
      <c r="A117" s="74">
        <v>65</v>
      </c>
      <c r="B117" s="90">
        <f ca="1">IF('Ric 2010'!$A125="RC",INDIRECT("'Ric 2010'!"&amp;'Country Selector'!$B$3&amp;ROW($A125))*10^12,0)</f>
        <v>0</v>
      </c>
      <c r="C117" s="90">
        <f t="shared" ca="1" si="15"/>
        <v>308644959.5844624</v>
      </c>
      <c r="D117" s="90">
        <f t="shared" ca="1" si="20"/>
        <v>617289919.16892481</v>
      </c>
      <c r="E117" s="90">
        <f t="shared" ca="1" si="20"/>
        <v>925934878.75338721</v>
      </c>
      <c r="F117" s="90">
        <f t="shared" ca="1" si="20"/>
        <v>1234579838.3378496</v>
      </c>
      <c r="G117" s="90">
        <f t="shared" ca="1" si="20"/>
        <v>1543224797.922312</v>
      </c>
      <c r="H117" s="90">
        <f t="shared" ca="1" si="20"/>
        <v>1851869757.5067744</v>
      </c>
      <c r="I117" s="90">
        <f t="shared" ca="1" si="20"/>
        <v>2160514717.0912371</v>
      </c>
      <c r="J117" s="90">
        <f t="shared" ca="1" si="20"/>
        <v>2469159676.6756992</v>
      </c>
      <c r="K117" s="90">
        <f t="shared" ca="1" si="20"/>
        <v>2777804636.2601614</v>
      </c>
      <c r="L117" s="90">
        <f ca="1">IF('Ric 2020'!$A125="RC",INDIRECT("'Ric 2020'!"&amp;'Country Selector'!$B$3&amp;ROW($A125))*10^12,0)*'Process Emissions Multipliers'!$B$51</f>
        <v>3086449595.844624</v>
      </c>
      <c r="M117" s="90">
        <f t="shared" ca="1" si="16"/>
        <v>2777804636.2601614</v>
      </c>
      <c r="N117" s="90">
        <f t="shared" ca="1" si="21"/>
        <v>2469159676.6756992</v>
      </c>
      <c r="O117" s="90">
        <f t="shared" ca="1" si="21"/>
        <v>2160514717.0912371</v>
      </c>
      <c r="P117" s="90">
        <f t="shared" ca="1" si="21"/>
        <v>1851869757.5067744</v>
      </c>
      <c r="Q117" s="90">
        <f t="shared" ca="1" si="21"/>
        <v>1543224797.922312</v>
      </c>
      <c r="R117" s="90">
        <f t="shared" ca="1" si="21"/>
        <v>1234579838.3378496</v>
      </c>
      <c r="S117" s="90">
        <f t="shared" ca="1" si="21"/>
        <v>925934878.75338721</v>
      </c>
      <c r="T117" s="90">
        <f t="shared" ca="1" si="21"/>
        <v>617289919.16892481</v>
      </c>
      <c r="U117" s="90">
        <f t="shared" ca="1" si="21"/>
        <v>308644959.5844624</v>
      </c>
      <c r="V117" s="90">
        <f ca="1">IF('Ric 2030'!$A125="RC",INDIRECT("'Ric 2030'!"&amp;'Country Selector'!$B$3&amp;ROW($A125))*10^12,0)*'Process Emissions Multipliers'!$D$51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V117*'Process Emissions Multipliers'!$E$51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90">
        <f ca="1">IF('Ric 2020'!$A126="RC",INDIRECT("'Ric 2020'!"&amp;'Country Selector'!$B$3&amp;ROW($A126))*10^12,0)*'Process Emissions Multipliers'!$B$51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90">
        <f ca="1">IF('Ric 2030'!$A126="RC",INDIRECT("'Ric 2030'!"&amp;'Country Selector'!$B$3&amp;ROW($A126))*10^12,0)*'Process Emissions Multipliers'!$D$51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90">
        <f ca="1">V118*'Process Emissions Multipliers'!$E$51</f>
        <v>0</v>
      </c>
    </row>
    <row r="119" spans="1:42">
      <c r="A119" s="74">
        <v>67</v>
      </c>
      <c r="B119" s="90">
        <f ca="1">IF('Ric 2010'!$A127="RC",INDIRECT("'Ric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90">
        <f ca="1">IF('Ric 2020'!$A127="RC",INDIRECT("'Ric 2020'!"&amp;'Country Selector'!$B$3&amp;ROW($A127))*10^12,0)*'Process Emissions Multipliers'!$B$51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90">
        <f ca="1">IF('Ric 2030'!$A127="RC",INDIRECT("'Ric 2030'!"&amp;'Country Selector'!$B$3&amp;ROW($A127))*10^12,0)*'Process Emissions Multipliers'!$D$51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90">
        <f ca="1">V119*'Process Emissions Multipliers'!$E$51</f>
        <v>0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Selector'!$B$3&amp;ROW($A128))*10^12,0)*'Process Emissions Multipliers'!$B$51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Selector'!$B$3&amp;ROW($A128))*10^12,0)*'Process Emissions Multipliers'!$D$51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V120*'Process Emissions Multipliers'!$E$51</f>
        <v>0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Selector'!$B$3&amp;ROW($A129))*10^12,0)*'Process Emissions Multipliers'!$B$51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Selector'!$B$3&amp;ROW($A129))*10^12,0)*'Process Emissions Multipliers'!$D$51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V121*'Process Emissions Multipliers'!$E$51</f>
        <v>0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Selector'!$B$3&amp;ROW($A130))*10^12,0)*'Process Emissions Multipliers'!$B$51</f>
        <v>0</v>
      </c>
      <c r="M122" s="90">
        <f t="shared" ca="1" si="16"/>
        <v>382446761.37656146</v>
      </c>
      <c r="N122" s="90">
        <f t="shared" ca="1" si="21"/>
        <v>764893522.75312293</v>
      </c>
      <c r="O122" s="90">
        <f t="shared" ca="1" si="21"/>
        <v>1147340284.1296844</v>
      </c>
      <c r="P122" s="90">
        <f t="shared" ca="1" si="21"/>
        <v>1529787045.5062459</v>
      </c>
      <c r="Q122" s="90">
        <f t="shared" ca="1" si="21"/>
        <v>1912233806.8828073</v>
      </c>
      <c r="R122" s="90">
        <f t="shared" ca="1" si="21"/>
        <v>2294680568.2593689</v>
      </c>
      <c r="S122" s="90">
        <f t="shared" ca="1" si="21"/>
        <v>2677127329.6359301</v>
      </c>
      <c r="T122" s="90">
        <f t="shared" ca="1" si="21"/>
        <v>3059574091.0124917</v>
      </c>
      <c r="U122" s="90">
        <f t="shared" ca="1" si="21"/>
        <v>3442020852.3890533</v>
      </c>
      <c r="V122" s="90">
        <f ca="1">IF('Ric 2030'!$A130="RC",INDIRECT("'Ric 2030'!"&amp;'Country Selector'!$B$3&amp;ROW($A130))*10^12,0)*'Process Emissions Multipliers'!$D$51</f>
        <v>3824467613.7656145</v>
      </c>
      <c r="W122" s="90">
        <f t="shared" ca="1" si="24"/>
        <v>3874582252.7443447</v>
      </c>
      <c r="X122" s="90">
        <f t="shared" ca="1" si="24"/>
        <v>3924696891.7230749</v>
      </c>
      <c r="Y122" s="90">
        <f t="shared" ca="1" si="24"/>
        <v>3974811530.7018051</v>
      </c>
      <c r="Z122" s="90">
        <f t="shared" ca="1" si="24"/>
        <v>4024926169.6805353</v>
      </c>
      <c r="AA122" s="90">
        <f t="shared" ca="1" si="24"/>
        <v>4075040808.659265</v>
      </c>
      <c r="AB122" s="90">
        <f t="shared" ca="1" si="24"/>
        <v>4125155447.6379952</v>
      </c>
      <c r="AC122" s="90">
        <f t="shared" ca="1" si="24"/>
        <v>4175270086.6167259</v>
      </c>
      <c r="AD122" s="90">
        <f t="shared" ca="1" si="24"/>
        <v>4225384725.5954561</v>
      </c>
      <c r="AE122" s="90">
        <f t="shared" ca="1" si="24"/>
        <v>4275499364.5741863</v>
      </c>
      <c r="AF122" s="90">
        <f t="shared" ca="1" si="24"/>
        <v>4325614003.5529156</v>
      </c>
      <c r="AG122" s="90">
        <f t="shared" ca="1" si="24"/>
        <v>4375728642.5316467</v>
      </c>
      <c r="AH122" s="90">
        <f t="shared" ca="1" si="24"/>
        <v>4425843281.510376</v>
      </c>
      <c r="AI122" s="90">
        <f t="shared" ca="1" si="24"/>
        <v>4475957920.4891071</v>
      </c>
      <c r="AJ122" s="90">
        <f t="shared" ca="1" si="24"/>
        <v>4526072559.4678364</v>
      </c>
      <c r="AK122" s="90">
        <f t="shared" ca="1" si="24"/>
        <v>4576187198.4465675</v>
      </c>
      <c r="AL122" s="90">
        <f t="shared" ca="1" si="24"/>
        <v>4626301837.4252968</v>
      </c>
      <c r="AM122" s="90">
        <f t="shared" ca="1" si="23"/>
        <v>4676416476.404027</v>
      </c>
      <c r="AN122" s="90">
        <f t="shared" ca="1" si="23"/>
        <v>4726531115.3827572</v>
      </c>
      <c r="AO122" s="90">
        <f t="shared" ca="1" si="23"/>
        <v>4776645754.3614883</v>
      </c>
      <c r="AP122" s="90">
        <f ca="1">V122*'Process Emissions Multipliers'!$E$51</f>
        <v>4826760393.3402176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Selector'!$B$3&amp;ROW($A131))*10^12,0)*'Process Emissions Multipliers'!$B$51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Selector'!$B$3&amp;ROW($A131))*10^12,0)*'Process Emissions Multipliers'!$D$51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V123*'Process Emissions Multipliers'!$E$51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Selector'!$B$3&amp;ROW($A132))*10^12,0)*'Process Emissions Multipliers'!$B$51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Selector'!$B$3&amp;ROW($A132))*10^12,0)*'Process Emissions Multipliers'!$D$51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V124*'Process Emissions Multipliers'!$E$51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Selector'!$B$3&amp;ROW($A133))*10^12,0)*'Process Emissions Multipliers'!$B$51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Selector'!$B$3&amp;ROW($A133))*10^12,0)*'Process Emissions Multipliers'!$D$51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V125*'Process Emissions Multipliers'!$E$51</f>
        <v>0</v>
      </c>
    </row>
    <row r="126" spans="1:42">
      <c r="A126" s="74">
        <v>74</v>
      </c>
      <c r="B126" s="90">
        <f ca="1">IF('Ric 2010'!$A134="RC",INDIRECT("'Ric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90">
        <f ca="1">IF('Ric 2020'!$A134="RC",INDIRECT("'Ric 2020'!"&amp;'Country Selector'!$B$3&amp;ROW($A134))*10^12,0)*'Process Emissions Multipliers'!$B$51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Selector'!$B$3&amp;ROW($A134))*10^12,0)*'Process Emissions Multipliers'!$D$51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V126*'Process Emissions Multipliers'!$E$51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Selector'!$B$3&amp;ROW($A135))*10^12,0)*'Process Emissions Multipliers'!$B$51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90">
        <f ca="1">IF('Ric 2030'!$A135="RC",INDIRECT("'Ric 2030'!"&amp;'Country Selector'!$B$3&amp;ROW($A135))*10^12,0)*'Process Emissions Multipliers'!$D$51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90">
        <f ca="1">V127*'Process Emissions Multipliers'!$E$51</f>
        <v>0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Selector'!$B$3&amp;ROW($A136))*10^12,0)*'Process Emissions Multipliers'!$B$51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90">
        <f ca="1">IF('Ric 2030'!$A136="RC",INDIRECT("'Ric 2030'!"&amp;'Country Selector'!$B$3&amp;ROW($A136))*10^12,0)*'Process Emissions Multipliers'!$D$51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90">
        <f ca="1">V128*'Process Emissions Multipliers'!$E$51</f>
        <v>0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Selector'!$B$3&amp;ROW($A137))*10^12,0)*'Process Emissions Multipliers'!$B$51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90">
        <f ca="1">IF('Ric 2030'!$A137="RC",INDIRECT("'Ric 2030'!"&amp;'Country Selector'!$B$3&amp;ROW($A137))*10^12,0)*'Process Emissions Multipliers'!$D$51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90">
        <f ca="1">V129*'Process Emissions Multipliers'!$E$51</f>
        <v>0</v>
      </c>
    </row>
    <row r="130" spans="1:42">
      <c r="A130" s="74">
        <v>78</v>
      </c>
      <c r="B130" s="90">
        <f ca="1">IF('Ric 2010'!$A138="RC",INDIRECT("'Ric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90">
        <f ca="1">IF('Ric 2020'!$A138="RC",INDIRECT("'Ric 2020'!"&amp;'Country Selector'!$B$3&amp;ROW($A138))*10^12,0)*'Process Emissions Multipliers'!$B$51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Selector'!$B$3&amp;ROW($A138))*10^12,0)*'Process Emissions Multipliers'!$D$51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V130*'Process Emissions Multipliers'!$E$51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Selector'!$B$3&amp;ROW($A139))*10^12,0)*'Process Emissions Multipliers'!$B$51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Selector'!$B$3&amp;ROW($A139))*10^12,0)*'Process Emissions Multipliers'!$D$51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V131*'Process Emissions Multipliers'!$E$51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90">
        <f ca="1">IF('Ric 2020'!$A140="RC",INDIRECT("'Ric 2020'!"&amp;'Country Selector'!$B$3&amp;ROW($A140))*10^12,0)*'Process Emissions Multipliers'!$B$51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90">
        <f ca="1">IF('Ric 2030'!$A140="RC",INDIRECT("'Ric 2030'!"&amp;'Country Selector'!$B$3&amp;ROW($A140))*10^12,0)*'Process Emissions Multipliers'!$D$51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V132*'Process Emissions Multipliers'!$E$51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90">
        <f ca="1">IF('Ric 2020'!$A141="RC",INDIRECT("'Ric 2020'!"&amp;'Country Selector'!$B$3&amp;ROW($A141))*10^12,0)*'Process Emissions Multipliers'!$B$51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Selector'!$B$3&amp;ROW($A141))*10^12,0)*'Process Emissions Multipliers'!$D$51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V133*'Process Emissions Multipliers'!$E$51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Selector'!$B$3&amp;ROW($A142))*10^12,0)*'Process Emissions Multipliers'!$B$51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Selector'!$B$3&amp;ROW($A142))*10^12,0)*'Process Emissions Multipliers'!$D$51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V134*'Process Emissions Multipliers'!$E$51</f>
        <v>0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Selector'!$B$3&amp;ROW($A143))*10^12,0)*'Process Emissions Multipliers'!$B$51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90">
        <f ca="1">IF('Ric 2030'!$A143="RC",INDIRECT("'Ric 2030'!"&amp;'Country Selector'!$B$3&amp;ROW($A143))*10^12,0)*'Process Emissions Multipliers'!$D$51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90">
        <f ca="1">V135*'Process Emissions Multipliers'!$E$51</f>
        <v>0</v>
      </c>
    </row>
    <row r="136" spans="1:4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Selector'!$B$3&amp;ROW($A144))*10^12,0)*'Process Emissions Multipliers'!$B$51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Selector'!$B$3&amp;ROW($A144))*10^12,0)*'Process Emissions Multipliers'!$D$51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V136*'Process Emissions Multipliers'!$E$51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90">
        <f ca="1">IF('Ric 2020'!$A145="RC",INDIRECT("'Ric 2020'!"&amp;'Country Selector'!$B$3&amp;ROW($A145))*10^12,0)*'Process Emissions Multipliers'!$B$51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90">
        <f ca="1">IF('Ric 2030'!$A145="RC",INDIRECT("'Ric 2030'!"&amp;'Country Selector'!$B$3&amp;ROW($A145))*10^12,0)*'Process Emissions Multipliers'!$D$51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V137*'Process Emissions Multipliers'!$E$51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90">
        <f ca="1">IF('Ric 2020'!$A146="RC",INDIRECT("'Ric 2020'!"&amp;'Country Selector'!$B$3&amp;ROW($A146))*10^12,0)*'Process Emissions Multipliers'!$B$51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Selector'!$B$3&amp;ROW($A146))*10^12,0)*'Process Emissions Multipliers'!$D$51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V138*'Process Emissions Multipliers'!$E$51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90">
        <f ca="1">IF('Ric 2020'!$A147="RC",INDIRECT("'Ric 2020'!"&amp;'Country Selector'!$B$3&amp;ROW($A147))*10^12,0)*'Process Emissions Multipliers'!$B$51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90">
        <f ca="1">IF('Ric 2030'!$A147="RC",INDIRECT("'Ric 2030'!"&amp;'Country Selector'!$B$3&amp;ROW($A147))*10^12,0)*'Process Emissions Multipliers'!$D$51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V139*'Process Emissions Multipliers'!$E$51</f>
        <v>0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Selector'!$B$3&amp;ROW($A148))*10^12,0)*'Process Emissions Multipliers'!$B$51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Selector'!$B$3&amp;ROW($A148))*10^12,0)*'Process Emissions Multipliers'!$D$51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V140*'Process Emissions Multipliers'!$E$51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90">
        <f ca="1">IF('Ric 2020'!$A149="RC",INDIRECT("'Ric 2020'!"&amp;'Country Selector'!$B$3&amp;ROW($A149))*10^12,0)*'Process Emissions Multipliers'!$B$51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90">
        <f ca="1">IF('Ric 2030'!$A149="RC",INDIRECT("'Ric 2030'!"&amp;'Country Selector'!$B$3&amp;ROW($A149))*10^12,0)*'Process Emissions Multipliers'!$D$51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V141*'Process Emissions Multipliers'!$E$51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90">
        <f ca="1">IF('Ric 2020'!$A150="RC",INDIRECT("'Ric 2020'!"&amp;'Country Selector'!$B$3&amp;ROW($A150))*10^12,0)*'Process Emissions Multipliers'!$B$51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90">
        <f ca="1">IF('Ric 2030'!$A150="RC",INDIRECT("'Ric 2030'!"&amp;'Country Selector'!$B$3&amp;ROW($A150))*10^12,0)*'Process Emissions Multipliers'!$D$51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90">
        <f ca="1">V142*'Process Emissions Multipliers'!$E$51</f>
        <v>0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Selector'!$B$3&amp;ROW($A151))*10^12,0)*'Process Emissions Multipliers'!$B$51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Selector'!$B$3&amp;ROW($A151))*10^12,0)*'Process Emissions Multipliers'!$D$51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V143*'Process Emissions Multipliers'!$E$51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Selector'!$B$3&amp;ROW($A152))*10^12,0)*'Process Emissions Multipliers'!$B$51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Selector'!$B$3&amp;ROW($A152))*10^12,0)*'Process Emissions Multipliers'!$D$51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V144*'Process Emissions Multipliers'!$E$51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Selector'!$B$3&amp;ROW($A153))*10^12,0)*'Process Emissions Multipliers'!$B$51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Selector'!$B$3&amp;ROW($A153))*10^12,0)*'Process Emissions Multipliers'!$D$51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V145*'Process Emissions Multipliers'!$E$51</f>
        <v>0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Selector'!$B$3&amp;ROW($A154))*10^12,0)*'Process Emissions Multipliers'!$B$51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Selector'!$B$3&amp;ROW($A154))*10^12,0)*'Process Emissions Multipliers'!$D$51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V146*'Process Emissions Multipliers'!$E$51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Selector'!$B$3&amp;ROW($A155))*10^12,0)*'Process Emissions Multipliers'!$B$51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Selector'!$B$3&amp;ROW($A155))*10^12,0)*'Process Emissions Multipliers'!$D$51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V147*'Process Emissions Multipliers'!$E$51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Selector'!$B$3&amp;ROW($A156))*10^12,0)*'Process Emissions Multipliers'!$B$51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Selector'!$B$3&amp;ROW($A156))*10^12,0)*'Process Emissions Multipliers'!$D$51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V148*'Process Emissions Multipliers'!$E$51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Selector'!$B$3&amp;ROW($A157))*10^12,0)*'Process Emissions Multipliers'!$B$51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Selector'!$B$3&amp;ROW($A157))*10^12,0)*'Process Emissions Multipliers'!$D$51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V149*'Process Emissions Multipliers'!$E$51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Selector'!$B$3&amp;ROW($A158))*10^12,0)*'Process Emissions Multipliers'!$B$51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Selector'!$B$3&amp;ROW($A158))*10^12,0)*'Process Emissions Multipliers'!$D$51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V150*'Process Emissions Multipliers'!$E$51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Selector'!$B$3&amp;ROW($A159))*10^12,0)*'Process Emissions Multipliers'!$B$51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Selector'!$B$3&amp;ROW($A159))*10^12,0)*'Process Emissions Multipliers'!$D$51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V151*'Process Emissions Multipliers'!$E$51</f>
        <v>0</v>
      </c>
    </row>
    <row r="152" spans="1:42">
      <c r="A152" s="74">
        <v>100</v>
      </c>
      <c r="B152" s="90">
        <f ca="1">IF('Ric 2010'!$A160="RC",INDIRECT("'Ric 2010'!"&amp;'Country Selector'!$B$3&amp;ROW($A160))*10^12,0)</f>
        <v>25034095679.764778</v>
      </c>
      <c r="C152" s="90">
        <f t="shared" ca="1" si="27"/>
        <v>22530686111.7883</v>
      </c>
      <c r="D152" s="90">
        <f t="shared" ca="1" si="27"/>
        <v>20027276543.811821</v>
      </c>
      <c r="E152" s="90">
        <f t="shared" ca="1" si="27"/>
        <v>17523866975.835346</v>
      </c>
      <c r="F152" s="90">
        <f t="shared" ca="1" si="27"/>
        <v>15020457407.858868</v>
      </c>
      <c r="G152" s="90">
        <f t="shared" ca="1" si="27"/>
        <v>12517047839.882389</v>
      </c>
      <c r="H152" s="90">
        <f t="shared" ca="1" si="27"/>
        <v>10013638271.90591</v>
      </c>
      <c r="I152" s="90">
        <f t="shared" ca="1" si="27"/>
        <v>7510228703.9294338</v>
      </c>
      <c r="J152" s="90">
        <f t="shared" ca="1" si="27"/>
        <v>5006819135.9529552</v>
      </c>
      <c r="K152" s="90">
        <f t="shared" ca="1" si="27"/>
        <v>2503409567.9764776</v>
      </c>
      <c r="L152" s="90">
        <f ca="1">IF('Ric 2020'!$A160="RC",INDIRECT("'Ric 2020'!"&amp;'Country Selector'!$B$3&amp;ROW($A160))*10^12,0)*'Process Emissions Multipliers'!$B$51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Selector'!$B$3&amp;ROW($A160))*10^12,0)*'Process Emissions Multipliers'!$D$51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V152*'Process Emissions Multipliers'!$E$51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90">
        <f ca="1">IF('Ric 2020'!$A161="RC",INDIRECT("'Ric 2020'!"&amp;'Country Selector'!$B$3&amp;ROW($A161))*10^12,0)*'Process Emissions Multipliers'!$B$51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90">
        <f ca="1">IF('Ric 2030'!$A161="RC",INDIRECT("'Ric 2030'!"&amp;'Country Selector'!$B$3&amp;ROW($A161))*10^12,0)*'Process Emissions Multipliers'!$D$51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90">
        <f ca="1">V153*'Process Emissions Multipliers'!$E$51</f>
        <v>0</v>
      </c>
    </row>
    <row r="154" spans="1:42">
      <c r="A154" s="74">
        <v>200</v>
      </c>
      <c r="B154" s="90">
        <f ca="1">IF('Ric 2010'!$A162="RC",INDIRECT("'Ric 2010'!"&amp;'Country Selector'!$B$3&amp;ROW($A162))*10^12,0)</f>
        <v>0</v>
      </c>
      <c r="C154" s="90">
        <f t="shared" ca="1" si="27"/>
        <v>272548046.76342213</v>
      </c>
      <c r="D154" s="90">
        <f t="shared" ca="1" si="27"/>
        <v>545096093.52684426</v>
      </c>
      <c r="E154" s="90">
        <f t="shared" ca="1" si="27"/>
        <v>817644140.29026628</v>
      </c>
      <c r="F154" s="90">
        <f t="shared" ca="1" si="27"/>
        <v>1090192187.0536885</v>
      </c>
      <c r="G154" s="90">
        <f t="shared" ca="1" si="27"/>
        <v>1362740233.8171105</v>
      </c>
      <c r="H154" s="90">
        <f t="shared" ca="1" si="27"/>
        <v>1635288280.5805326</v>
      </c>
      <c r="I154" s="90">
        <f t="shared" ca="1" si="27"/>
        <v>1907836327.3439548</v>
      </c>
      <c r="J154" s="90">
        <f t="shared" ca="1" si="27"/>
        <v>2180384374.1073771</v>
      </c>
      <c r="K154" s="90">
        <f t="shared" ca="1" si="27"/>
        <v>2452932420.8707991</v>
      </c>
      <c r="L154" s="90">
        <f ca="1">IF('Ric 2020'!$A162="RC",INDIRECT("'Ric 2020'!"&amp;'Country Selector'!$B$3&amp;ROW($A162))*10^12,0)*'Process Emissions Multipliers'!$B$51</f>
        <v>2725480467.6342211</v>
      </c>
      <c r="M154" s="90">
        <f t="shared" ca="1" si="28"/>
        <v>2452932420.8707991</v>
      </c>
      <c r="N154" s="90">
        <f t="shared" ca="1" si="28"/>
        <v>2180384374.1073771</v>
      </c>
      <c r="O154" s="90">
        <f t="shared" ca="1" si="28"/>
        <v>1907836327.3439548</v>
      </c>
      <c r="P154" s="90">
        <f t="shared" ca="1" si="28"/>
        <v>1635288280.5805326</v>
      </c>
      <c r="Q154" s="90">
        <f t="shared" ca="1" si="28"/>
        <v>1362740233.8171105</v>
      </c>
      <c r="R154" s="90">
        <f t="shared" ca="1" si="28"/>
        <v>1090192187.0536885</v>
      </c>
      <c r="S154" s="90">
        <f t="shared" ca="1" si="28"/>
        <v>817644140.29026628</v>
      </c>
      <c r="T154" s="90">
        <f t="shared" ca="1" si="28"/>
        <v>545096093.52684426</v>
      </c>
      <c r="U154" s="90">
        <f t="shared" ca="1" si="28"/>
        <v>272548046.76342213</v>
      </c>
      <c r="V154" s="90">
        <f ca="1">IF('Ric 2030'!$A162="RC",INDIRECT("'Ric 2030'!"&amp;'Country Selector'!$B$3&amp;ROW($A162))*10^12,0)*'Process Emissions Multipliers'!$D$51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90">
        <f ca="1">V154*'Process Emissions Multipliers'!$E$51</f>
        <v>0</v>
      </c>
    </row>
    <row r="155" spans="1:42">
      <c r="A155" s="74">
        <v>250</v>
      </c>
      <c r="B155" s="90">
        <f ca="1">IF('Ric 2010'!$A163="RC",INDIRECT("'Ric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Selector'!$B$3&amp;ROW($A163))*10^12,0)*'Process Emissions Multipliers'!$B$51</f>
        <v>0</v>
      </c>
      <c r="M155" s="90">
        <f t="shared" ca="1" si="28"/>
        <v>284226022.08224213</v>
      </c>
      <c r="N155" s="90">
        <f t="shared" ca="1" si="28"/>
        <v>568452044.16448426</v>
      </c>
      <c r="O155" s="90">
        <f t="shared" ca="1" si="28"/>
        <v>852678066.24672627</v>
      </c>
      <c r="P155" s="90">
        <f t="shared" ca="1" si="28"/>
        <v>1136904088.3289685</v>
      </c>
      <c r="Q155" s="90">
        <f t="shared" ca="1" si="28"/>
        <v>1421130110.4112105</v>
      </c>
      <c r="R155" s="90">
        <f t="shared" ca="1" si="28"/>
        <v>1705356132.4934525</v>
      </c>
      <c r="S155" s="90">
        <f t="shared" ca="1" si="28"/>
        <v>1989582154.5756946</v>
      </c>
      <c r="T155" s="90">
        <f t="shared" ca="1" si="28"/>
        <v>2273808176.657937</v>
      </c>
      <c r="U155" s="90">
        <f t="shared" ca="1" si="28"/>
        <v>2558034198.7401791</v>
      </c>
      <c r="V155" s="90">
        <f ca="1">IF('Ric 2030'!$A163="RC",INDIRECT("'Ric 2030'!"&amp;'Country Selector'!$B$3&amp;ROW($A163))*10^12,0)*'Process Emissions Multipliers'!$D$51</f>
        <v>2842260220.8224211</v>
      </c>
      <c r="W155" s="90">
        <f t="shared" ca="1" si="30"/>
        <v>2879504318.3635883</v>
      </c>
      <c r="X155" s="90">
        <f t="shared" ca="1" si="30"/>
        <v>2916748415.9047556</v>
      </c>
      <c r="Y155" s="90">
        <f t="shared" ca="1" si="30"/>
        <v>2953992513.4459224</v>
      </c>
      <c r="Z155" s="90">
        <f t="shared" ca="1" si="30"/>
        <v>2991236610.9870901</v>
      </c>
      <c r="AA155" s="90">
        <f t="shared" ca="1" si="30"/>
        <v>3028480708.5282574</v>
      </c>
      <c r="AB155" s="90">
        <f t="shared" ca="1" si="30"/>
        <v>3065724806.0694237</v>
      </c>
      <c r="AC155" s="90">
        <f t="shared" ca="1" si="30"/>
        <v>3102968903.6105919</v>
      </c>
      <c r="AD155" s="90">
        <f t="shared" ca="1" si="30"/>
        <v>3140213001.1517582</v>
      </c>
      <c r="AE155" s="90">
        <f t="shared" ca="1" si="30"/>
        <v>3177457098.6929255</v>
      </c>
      <c r="AF155" s="90">
        <f t="shared" ca="1" si="30"/>
        <v>3214701196.2340927</v>
      </c>
      <c r="AG155" s="90">
        <f t="shared" ca="1" si="30"/>
        <v>3251945293.7752604</v>
      </c>
      <c r="AH155" s="90">
        <f t="shared" ca="1" si="30"/>
        <v>3289189391.3164272</v>
      </c>
      <c r="AI155" s="90">
        <f t="shared" ca="1" si="30"/>
        <v>3326433488.8575945</v>
      </c>
      <c r="AJ155" s="90">
        <f t="shared" ca="1" si="30"/>
        <v>3363677586.3987617</v>
      </c>
      <c r="AK155" s="90">
        <f t="shared" ca="1" si="30"/>
        <v>3400921683.939929</v>
      </c>
      <c r="AL155" s="90">
        <f t="shared" ca="1" si="30"/>
        <v>3438165781.4810963</v>
      </c>
      <c r="AM155" s="90">
        <f t="shared" ca="1" si="29"/>
        <v>3475409879.0222631</v>
      </c>
      <c r="AN155" s="90">
        <f t="shared" ca="1" si="29"/>
        <v>3512653976.5634303</v>
      </c>
      <c r="AO155" s="90">
        <f t="shared" ca="1" si="29"/>
        <v>3549898074.1045976</v>
      </c>
      <c r="AP155" s="90">
        <f ca="1">V155*'Process Emissions Multipliers'!$E$51</f>
        <v>3587142171.6457648</v>
      </c>
    </row>
    <row r="156" spans="1:42">
      <c r="A156" s="74">
        <v>300</v>
      </c>
      <c r="B156" s="90">
        <f ca="1">IF('Ric 2010'!$A164="RC",INDIRECT("'Ric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90">
        <f ca="1">IF('Ric 2020'!$A164="RC",INDIRECT("'Ric 2020'!"&amp;'Country Selector'!$B$3&amp;ROW($A164))*10^12,0)*'Process Emissions Multipliers'!$B$51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90">
        <f ca="1">IF('Ric 2030'!$A164="RC",INDIRECT("'Ric 2030'!"&amp;'Country Selector'!$B$3&amp;ROW($A164))*10^12,0)*'Process Emissions Multipliers'!$D$51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90">
        <f ca="1">V156*'Process Emissions Multipliers'!$E$51</f>
        <v>0</v>
      </c>
    </row>
    <row r="157" spans="1:4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Selector'!$B$3&amp;ROW($A165))*10^12,0)*'Process Emissions Multipliers'!$B$51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90">
        <f ca="1">IF('Ric 2030'!$A165="RC",INDIRECT("'Ric 2030'!"&amp;'Country Selector'!$B$3&amp;ROW($A165))*10^12,0)*'Process Emissions Multipliers'!$D$51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90">
        <f ca="1">V157*'Process Emissions Multipliers'!$E$51</f>
        <v>0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Selector'!$B$3&amp;ROW($A166))*10^12,0)*'Process Emissions Multipliers'!$B$51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Selector'!$B$3&amp;ROW($A166))*10^12,0)*'Process Emissions Multipliers'!$D$51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V158*'Process Emissions Multipliers'!$E$51</f>
        <v>0</v>
      </c>
    </row>
    <row r="159" spans="1:4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90">
        <f ca="1">IF('Ric 2020'!$A167="RC",INDIRECT("'Ric 2020'!"&amp;'Country Selector'!$B$3&amp;ROW($A167))*10^12,0)*'Process Emissions Multipliers'!$B$51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90">
        <f ca="1">IF('Ric 2030'!$A167="RC",INDIRECT("'Ric 2030'!"&amp;'Country Selector'!$B$3&amp;ROW($A167))*10^12,0)*'Process Emissions Multipliers'!$D$51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V159*'Process Emissions Multipliers'!$E$51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Selector'!$B$3&amp;ROW($A168))*10^12,0)*'Process Emissions Multipliers'!$B$51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Selector'!$B$3&amp;ROW($A168))*10^12,0)*'Process Emissions Multipliers'!$D$51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V160*'Process Emissions Multipliers'!$E$51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 s="90">
        <f ca="1">IF('Ric 2020'!$A169="RC",INDIRECT("'Ric 2020'!"&amp;'Country Selector'!$B$3&amp;ROW($A169))*10^12,0)*'Process Emissions Multipliers'!$B$51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Selector'!$B$3&amp;ROW($A169))*10^12,0)*'Process Emissions Multipliers'!$D$51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V161*'Process Emissions Multipliers'!$E$51</f>
        <v>0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Selector'!$B$3&amp;ROW($A170))*10^12,0)*'Process Emissions Multipliers'!$B$51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Selector'!$B$3&amp;ROW($A170))*10^12,0)*'Process Emissions Multipliers'!$D$51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V162*'Process Emissions Multipliers'!$E$51</f>
        <v>0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Selector'!$B$3&amp;ROW($A171))*10^12,0)*'Process Emissions Multipliers'!$B$51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Selector'!$B$3&amp;ROW($A171))*10^12,0)*'Process Emissions Multipliers'!$D$51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V163*'Process Emissions Multipliers'!$E$51</f>
        <v>0</v>
      </c>
    </row>
    <row r="164" spans="1:42">
      <c r="A164" s="74">
        <v>700</v>
      </c>
      <c r="B164" s="90">
        <f ca="1">IF('Ric 2010'!$A172="RC",INDIRECT("'Ric 2010'!"&amp;'Country Selector'!$B$3&amp;ROW($A172))*10^12,0)</f>
        <v>275448825.65344596</v>
      </c>
      <c r="C164" s="90">
        <f t="shared" ca="1" si="33"/>
        <v>247903943.08810139</v>
      </c>
      <c r="D164" s="90">
        <f t="shared" ca="1" si="31"/>
        <v>220359060.52275676</v>
      </c>
      <c r="E164" s="90">
        <f t="shared" ca="1" si="31"/>
        <v>192814177.95741218</v>
      </c>
      <c r="F164" s="90">
        <f t="shared" ca="1" si="31"/>
        <v>165269295.39206758</v>
      </c>
      <c r="G164" s="90">
        <f t="shared" ca="1" si="31"/>
        <v>137724412.82672298</v>
      </c>
      <c r="H164" s="90">
        <f t="shared" ca="1" si="31"/>
        <v>110179530.26137838</v>
      </c>
      <c r="I164" s="90">
        <f t="shared" ca="1" si="31"/>
        <v>82634647.696033791</v>
      </c>
      <c r="J164" s="90">
        <f t="shared" ca="1" si="31"/>
        <v>55089765.130689189</v>
      </c>
      <c r="K164" s="90">
        <f t="shared" ca="1" si="31"/>
        <v>27544882.565344594</v>
      </c>
      <c r="L164" s="90">
        <f ca="1">IF('Ric 2020'!$A172="RC",INDIRECT("'Ric 2020'!"&amp;'Country Selector'!$B$3&amp;ROW($A172))*10^12,0)*'Process Emissions Multipliers'!$B$51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Selector'!$B$3&amp;ROW($A172))*10^12,0)*'Process Emissions Multipliers'!$D$51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V164*'Process Emissions Multipliers'!$E$51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90">
        <f ca="1">IF('Ric 2020'!$A173="RC",INDIRECT("'Ric 2020'!"&amp;'Country Selector'!$B$3&amp;ROW($A173))*10^12,0)*'Process Emissions Multipliers'!$B$51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Selector'!$B$3&amp;ROW($A173))*10^12,0)*'Process Emissions Multipliers'!$D$51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V165*'Process Emissions Multipliers'!$E$51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530362258.45648485</v>
      </c>
      <c r="C166" s="90">
        <f t="shared" ca="1" si="33"/>
        <v>477326032.61083639</v>
      </c>
      <c r="D166" s="90">
        <f t="shared" ca="1" si="31"/>
        <v>424289806.76518786</v>
      </c>
      <c r="E166" s="90">
        <f t="shared" ca="1" si="31"/>
        <v>371253580.91953939</v>
      </c>
      <c r="F166" s="90">
        <f t="shared" ca="1" si="31"/>
        <v>318217355.07389092</v>
      </c>
      <c r="G166" s="90">
        <f t="shared" ca="1" si="31"/>
        <v>265181129.22824246</v>
      </c>
      <c r="H166" s="90">
        <f t="shared" ca="1" si="31"/>
        <v>212144903.38259393</v>
      </c>
      <c r="I166" s="90">
        <f t="shared" ca="1" si="31"/>
        <v>159108677.53694546</v>
      </c>
      <c r="J166" s="90">
        <f t="shared" ca="1" si="31"/>
        <v>106072451.69129696</v>
      </c>
      <c r="K166" s="90">
        <f t="shared" ca="1" si="31"/>
        <v>53036225.845648482</v>
      </c>
      <c r="L166" s="90">
        <f ca="1">IF('Ric 2020'!$A174="RC",INDIRECT("'Ric 2020'!"&amp;'Country Selector'!$B$3&amp;ROW($A174))*10^12,0)*'Process Emissions Multipliers'!$B$51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Selector'!$B$3&amp;ROW($A174))*10^12,0)*'Process Emissions Multipliers'!$D$51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V166*'Process Emissions Multipliers'!$E$51</f>
        <v>0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Selector'!$B$3&amp;ROW($A175))*10^12,0)*'Process Emissions Multipliers'!$B$51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Selector'!$B$3&amp;ROW($A175))*10^12,0)*'Process Emissions Multipliers'!$D$51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V167*'Process Emissions Multipliers'!$E$51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Selector'!$B$3&amp;ROW($A176))*10^12,0)*'Process Emissions Multipliers'!$B$51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Selector'!$B$3&amp;ROW($A176))*10^12,0)*'Process Emissions Multipliers'!$D$51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V168*'Process Emissions Multipliers'!$E$51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Selector'!$B$3&amp;ROW($A177))*10^12,0)*'Process Emissions Multipliers'!$B$51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Selector'!$B$3&amp;ROW($A177))*10^12,0)*'Process Emissions Multipliers'!$D$51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V169*'Process Emissions Multipliers'!$E$51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Selector'!$B$3&amp;ROW($A178))*10^12,0)*'Process Emissions Multipliers'!$B$51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Selector'!$B$3&amp;ROW($A178))*10^12,0)*'Process Emissions Multipliers'!$D$51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V170*'Process Emissions Multipliers'!$E$51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90">
        <f ca="1">IF('Ric 2020'!$A179="RC",INDIRECT("'Ric 2020'!"&amp;'Country Selector'!$B$3&amp;ROW($A179))*10^12,0)*'Process Emissions Multipliers'!$B$51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90">
        <f ca="1">IF('Ric 2030'!$A179="RC",INDIRECT("'Ric 2030'!"&amp;'Country Selector'!$B$3&amp;ROW($A179))*10^12,0)*'Process Emissions Multipliers'!$D$51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90">
        <f ca="1">V171*'Process Emissions Multipliers'!$E$51</f>
        <v>0</v>
      </c>
    </row>
    <row r="172" spans="1:42">
      <c r="A172" s="74">
        <v>2000</v>
      </c>
      <c r="B172" s="90">
        <f ca="1">IF('Ric 2010'!$A180="RC",INDIRECT("'Ric 2010'!"&amp;'Country Selector'!$B$3&amp;ROW($A180))*10^12,0)</f>
        <v>378675302.21635801</v>
      </c>
      <c r="C172" s="90">
        <f t="shared" ca="1" si="33"/>
        <v>340807771.99472225</v>
      </c>
      <c r="D172" s="90">
        <f t="shared" ca="1" si="31"/>
        <v>302940241.77308643</v>
      </c>
      <c r="E172" s="90">
        <f t="shared" ca="1" si="31"/>
        <v>265072711.55145058</v>
      </c>
      <c r="F172" s="90">
        <f t="shared" ca="1" si="31"/>
        <v>227205181.32981482</v>
      </c>
      <c r="G172" s="90">
        <f t="shared" ca="1" si="31"/>
        <v>189337651.108179</v>
      </c>
      <c r="H172" s="90">
        <f t="shared" ca="1" si="31"/>
        <v>151470120.88654321</v>
      </c>
      <c r="I172" s="90">
        <f t="shared" ca="1" si="31"/>
        <v>113602590.66490741</v>
      </c>
      <c r="J172" s="90">
        <f t="shared" ca="1" si="31"/>
        <v>75735060.443271607</v>
      </c>
      <c r="K172" s="90">
        <f t="shared" ca="1" si="31"/>
        <v>37867530.221635804</v>
      </c>
      <c r="L172" s="90">
        <f ca="1">IF('Ric 2020'!$A180="RC",INDIRECT("'Ric 2020'!"&amp;'Country Selector'!$B$3&amp;ROW($A180))*10^12,0)*'Process Emissions Multipliers'!$B$51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Selector'!$B$3&amp;ROW($A180))*10^12,0)*'Process Emissions Multipliers'!$D$51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V172*'Process Emissions Multipliers'!$E$51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Selector'!$B$3&amp;ROW($A181))*10^12,0)*'Process Emissions Multipliers'!$B$51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Selector'!$B$3&amp;ROW($A181))*10^12,0)*'Process Emissions Multipliers'!$D$51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V173*'Process Emissions Multipliers'!$E$51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Selector'!$B$3&amp;ROW($A182))*10^12,0)*'Process Emissions Multipliers'!$B$51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Selector'!$B$3&amp;ROW($A182))*10^12,0)*'Process Emissions Multipliers'!$D$51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V174*'Process Emissions Multipliers'!$E$51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Selector'!$B$3&amp;ROW($A183))*10^12,0)*'Process Emissions Multipliers'!$B$51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Selector'!$B$3&amp;ROW($A183))*10^12,0)*'Process Emissions Multipliers'!$D$51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V175*'Process Emissions Multipliers'!$E$51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Selector'!$B$3&amp;ROW($A184))*10^12,0)*'Process Emissions Multipliers'!$B$51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Selector'!$B$3&amp;ROW($A184))*10^12,0)*'Process Emissions Multipliers'!$D$51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V176*'Process Emissions Multipliers'!$E$51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Selector'!$B$3&amp;ROW($A185))*10^12,0)*'Process Emissions Multipliers'!$B$51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Selector'!$B$3&amp;ROW($A185))*10^12,0)*'Process Emissions Multipliers'!$D$51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V177*'Process Emissions Multipliers'!$E$51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76" workbookViewId="0">
      <selection activeCell="AP2" sqref="AP2"/>
    </sheetView>
  </sheetViews>
  <sheetFormatPr defaultRowHeight="15"/>
  <cols>
    <col min="1" max="1" width="28.85546875" customWidth="1"/>
    <col min="2" max="3" width="12" bestFit="1" customWidth="1"/>
    <col min="12" max="12" width="12.28515625" customWidth="1"/>
    <col min="13" max="13" width="9.42578125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118797063747.38351</v>
      </c>
      <c r="C2">
        <f ca="1">$B2*($L$1-C$1)/($L$1-$B$1)+$L2*(C$1-$B$1)/($L$1-$B$1)</f>
        <v>141496075421.16968</v>
      </c>
      <c r="D2">
        <f t="shared" ref="D2:K17" ca="1" si="0">$B2*($L$1-D$1)/($L$1-$B$1)+$L2*(D$1-$B$1)/($L$1-$B$1)</f>
        <v>164195087094.95581</v>
      </c>
      <c r="E2">
        <f t="shared" ca="1" si="0"/>
        <v>186894098768.74194</v>
      </c>
      <c r="F2">
        <f t="shared" ca="1" si="0"/>
        <v>209593110442.52808</v>
      </c>
      <c r="G2">
        <f t="shared" ca="1" si="0"/>
        <v>232292122116.31421</v>
      </c>
      <c r="H2">
        <f t="shared" ca="1" si="0"/>
        <v>254991133790.10037</v>
      </c>
      <c r="I2">
        <f t="shared" ca="1" si="0"/>
        <v>277690145463.88647</v>
      </c>
      <c r="J2">
        <f t="shared" ca="1" si="0"/>
        <v>300389157137.67261</v>
      </c>
      <c r="K2">
        <f t="shared" ca="1" si="0"/>
        <v>323088168811.4588</v>
      </c>
      <c r="L2">
        <f ca="1">IF('Liv 2020'!$A10="LM",INDIRECT("'Liv 2020'!"&amp;'Country Selector'!$B$3&amp;ROW($A10))*10^12,0)*'Process Emissions Multipliers'!$B$54</f>
        <v>345787180485.24493</v>
      </c>
      <c r="M2">
        <f ca="1">$L2*($V$1-M$1)/($V$1-$L$1)+$V2*(M$1-$L$1)/($V$1-$L$1)</f>
        <v>657327909397.91675</v>
      </c>
      <c r="N2">
        <f t="shared" ref="N2:U17" ca="1" si="1">$L2*($V$1-N$1)/($V$1-$L$1)+$V2*(N$1-$L$1)/($V$1-$L$1)</f>
        <v>968868638310.5885</v>
      </c>
      <c r="O2">
        <f t="shared" ca="1" si="1"/>
        <v>1280409367223.2603</v>
      </c>
      <c r="P2">
        <f t="shared" ca="1" si="1"/>
        <v>1591950096135.9321</v>
      </c>
      <c r="Q2">
        <f t="shared" ca="1" si="1"/>
        <v>1903490825048.604</v>
      </c>
      <c r="R2">
        <f t="shared" ca="1" si="1"/>
        <v>2215031553961.2759</v>
      </c>
      <c r="S2">
        <f t="shared" ca="1" si="1"/>
        <v>2526572282873.9473</v>
      </c>
      <c r="T2">
        <f t="shared" ca="1" si="1"/>
        <v>2838113011786.6191</v>
      </c>
      <c r="U2">
        <f t="shared" ca="1" si="1"/>
        <v>3149653740699.291</v>
      </c>
      <c r="V2">
        <f ca="1">IF('Liv 2030'!$A10="LM",INDIRECT("'Liv 2030'!"&amp;'Country Selector'!$B$3&amp;ROW($A10))*10^12,0)*'Process Emissions Multipliers'!$D$54</f>
        <v>3461194469611.9629</v>
      </c>
      <c r="W2" s="90">
        <f ca="1">$V2*($AP$1-W$1)/($AP$1-$V$1)+$AP2*(W$1-$V$1)/($AP$1-$V$1)</f>
        <v>3897295873565.4512</v>
      </c>
      <c r="X2" s="90">
        <f t="shared" ref="X2:AO16" ca="1" si="2">$V2*($AP$1-X$1)/($AP$1-$V$1)+$AP2*(X$1-$V$1)/($AP$1-$V$1)</f>
        <v>4333397277518.9395</v>
      </c>
      <c r="Y2" s="90">
        <f t="shared" ca="1" si="2"/>
        <v>4769498681472.4277</v>
      </c>
      <c r="Z2" s="90">
        <f t="shared" ca="1" si="2"/>
        <v>5205600085425.916</v>
      </c>
      <c r="AA2" s="90">
        <f t="shared" ca="1" si="2"/>
        <v>5641701489379.4043</v>
      </c>
      <c r="AB2" s="90">
        <f t="shared" ca="1" si="2"/>
        <v>6077802893332.8926</v>
      </c>
      <c r="AC2" s="90">
        <f t="shared" ca="1" si="2"/>
        <v>6513904297286.3809</v>
      </c>
      <c r="AD2" s="90">
        <f t="shared" ca="1" si="2"/>
        <v>6950005701239.8691</v>
      </c>
      <c r="AE2" s="90">
        <f t="shared" ca="1" si="2"/>
        <v>7386107105193.3574</v>
      </c>
      <c r="AF2" s="90">
        <f t="shared" ca="1" si="2"/>
        <v>7822208509146.8457</v>
      </c>
      <c r="AG2" s="90">
        <f t="shared" ca="1" si="2"/>
        <v>8258309913100.334</v>
      </c>
      <c r="AH2" s="90">
        <f t="shared" ca="1" si="2"/>
        <v>8694411317053.8223</v>
      </c>
      <c r="AI2" s="90">
        <f t="shared" ca="1" si="2"/>
        <v>9130512721007.3105</v>
      </c>
      <c r="AJ2" s="90">
        <f t="shared" ca="1" si="2"/>
        <v>9566614124960.7969</v>
      </c>
      <c r="AK2" s="90">
        <f t="shared" ca="1" si="2"/>
        <v>10002715528914.287</v>
      </c>
      <c r="AL2" s="90">
        <f t="shared" ca="1" si="2"/>
        <v>10438816932867.775</v>
      </c>
      <c r="AM2" s="90">
        <f t="shared" ca="1" si="2"/>
        <v>10874918336821.264</v>
      </c>
      <c r="AN2" s="90">
        <f t="shared" ca="1" si="2"/>
        <v>11311019740774.754</v>
      </c>
      <c r="AO2" s="90">
        <f t="shared" ca="1" si="2"/>
        <v>11747121144728.24</v>
      </c>
      <c r="AP2" s="209">
        <f ca="1">V2*'Process Emissions Multipliers'!$E$54</f>
        <v>12183222548681.729</v>
      </c>
    </row>
    <row r="3" spans="1:4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 s="211">
        <f ca="1">IF('Liv 2020'!$A11="LM",INDIRECT("'Liv 2020'!"&amp;'Country Selector'!$B$3&amp;ROW($A11))*10^12,0)*'Process Emissions Multipliers'!$B$54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 s="211">
        <f ca="1">IF('Liv 2030'!$A11="LM",INDIRECT("'Liv 2030'!"&amp;'Country Selector'!$B$3&amp;ROW($A11))*10^12,0)*'Process Emissions Multipliers'!$D$54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1">
        <f ca="1">V3*'Process Emissions Multipliers'!$E$54</f>
        <v>0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 s="211">
        <f ca="1">IF('Liv 2020'!$A12="LM",INDIRECT("'Liv 2020'!"&amp;'Country Selector'!$B$3&amp;ROW($A12))*10^12,0)*'Process Emissions Multipliers'!$B$54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 s="211">
        <f ca="1">IF('Liv 2030'!$A12="LM",INDIRECT("'Liv 2030'!"&amp;'Country Selector'!$B$3&amp;ROW($A12))*10^12,0)*'Process Emissions Multipliers'!$D$54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1">
        <f ca="1">V4*'Process Emissions Multipliers'!$E$54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 s="211">
        <f ca="1">IF('Liv 2020'!$A13="LM",INDIRECT("'Liv 2020'!"&amp;'Country Selector'!$B$3&amp;ROW($A13))*10^12,0)*'Process Emissions Multipliers'!$B$54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 s="211">
        <f ca="1">IF('Liv 2030'!$A13="LM",INDIRECT("'Liv 2030'!"&amp;'Country Selector'!$B$3&amp;ROW($A13))*10^12,0)*'Process Emissions Multipliers'!$D$54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1">
        <f ca="1">V5*'Process Emissions Multipliers'!$E$54</f>
        <v>0</v>
      </c>
    </row>
    <row r="6" spans="1:42">
      <c r="A6" s="74">
        <v>-46</v>
      </c>
      <c r="B6">
        <f ca="1">IF('Liv 2010'!$A14="LM",INDIRECT("'Liv 2010'!"&amp;'Country Selector'!$B$3&amp;ROW($A14))*10^12,0)</f>
        <v>210321001501.80194</v>
      </c>
      <c r="C6">
        <f t="shared" ca="1" si="3"/>
        <v>189288901351.62177</v>
      </c>
      <c r="D6">
        <f t="shared" ca="1" si="0"/>
        <v>168256801201.44156</v>
      </c>
      <c r="E6">
        <f t="shared" ca="1" si="0"/>
        <v>147224701051.26135</v>
      </c>
      <c r="F6">
        <f t="shared" ca="1" si="0"/>
        <v>126192600901.08115</v>
      </c>
      <c r="G6">
        <f t="shared" ca="1" si="0"/>
        <v>105160500750.90097</v>
      </c>
      <c r="H6">
        <f t="shared" ca="1" si="0"/>
        <v>84128400600.720779</v>
      </c>
      <c r="I6">
        <f t="shared" ca="1" si="0"/>
        <v>63096300450.540573</v>
      </c>
      <c r="J6">
        <f t="shared" ca="1" si="0"/>
        <v>42064200300.36039</v>
      </c>
      <c r="K6">
        <f t="shared" ca="1" si="0"/>
        <v>21032100150.180195</v>
      </c>
      <c r="L6" s="211">
        <f ca="1">IF('Liv 2020'!$A14="LM",INDIRECT("'Liv 2020'!"&amp;'Country Selector'!$B$3&amp;ROW($A14))*10^12,0)*'Process Emissions Multipliers'!$B$54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 s="211">
        <f ca="1">IF('Liv 2030'!$A14="LM",INDIRECT("'Liv 2030'!"&amp;'Country Selector'!$B$3&amp;ROW($A14))*10^12,0)*'Process Emissions Multipliers'!$D$54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1">
        <f ca="1">V6*'Process Emissions Multipliers'!$E$54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 s="211">
        <f ca="1">IF('Liv 2020'!$A15="LM",INDIRECT("'Liv 2020'!"&amp;'Country Selector'!$B$3&amp;ROW($A15))*10^12,0)*'Process Emissions Multipliers'!$B$54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 s="211">
        <f ca="1">IF('Liv 2030'!$A15="LM",INDIRECT("'Liv 2030'!"&amp;'Country Selector'!$B$3&amp;ROW($A15))*10^12,0)*'Process Emissions Multipliers'!$D$54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1">
        <f ca="1">V7*'Process Emissions Multipliers'!$E$54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 s="211">
        <f ca="1">IF('Liv 2020'!$A16="LM",INDIRECT("'Liv 2020'!"&amp;'Country Selector'!$B$3&amp;ROW($A16))*10^12,0)*'Process Emissions Multipliers'!$B$54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 s="211">
        <f ca="1">IF('Liv 2030'!$A16="LM",INDIRECT("'Liv 2030'!"&amp;'Country Selector'!$B$3&amp;ROW($A16))*10^12,0)*'Process Emissions Multipliers'!$D$54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1">
        <f ca="1">V8*'Process Emissions Multipliers'!$E$54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 s="211">
        <f ca="1">IF('Liv 2020'!$A17="LM",INDIRECT("'Liv 2020'!"&amp;'Country Selector'!$B$3&amp;ROW($A17))*10^12,0)*'Process Emissions Multipliers'!$B$54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 s="211">
        <f ca="1">IF('Liv 2030'!$A17="LM",INDIRECT("'Liv 2030'!"&amp;'Country Selector'!$B$3&amp;ROW($A17))*10^12,0)*'Process Emissions Multipliers'!$D$54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1">
        <f ca="1">V9*'Process Emissions Multipliers'!$E$54</f>
        <v>0</v>
      </c>
    </row>
    <row r="10" spans="1:42">
      <c r="A10" s="74">
        <v>-42</v>
      </c>
      <c r="B10">
        <f ca="1">IF('Liv 2010'!$A18="LM",INDIRECT("'Liv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 s="211">
        <f ca="1">IF('Liv 2020'!$A18="LM",INDIRECT("'Liv 2020'!"&amp;'Country Selector'!$B$3&amp;ROW($A18))*10^12,0)*'Process Emissions Multipliers'!$B$54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 s="211">
        <f ca="1">IF('Liv 2030'!$A18="LM",INDIRECT("'Liv 2030'!"&amp;'Country Selector'!$B$3&amp;ROW($A18))*10^12,0)*'Process Emissions Multipliers'!$D$54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1">
        <f ca="1">V10*'Process Emissions Multipliers'!$E$54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 s="211">
        <f ca="1">IF('Liv 2020'!$A19="LM",INDIRECT("'Liv 2020'!"&amp;'Country Selector'!$B$3&amp;ROW($A19))*10^12,0)*'Process Emissions Multipliers'!$B$54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 s="211">
        <f ca="1">IF('Liv 2030'!$A19="LM",INDIRECT("'Liv 2030'!"&amp;'Country Selector'!$B$3&amp;ROW($A19))*10^12,0)*'Process Emissions Multipliers'!$D$54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1">
        <f ca="1">V11*'Process Emissions Multipliers'!$E$54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 s="211">
        <f ca="1">IF('Liv 2020'!$A20="LM",INDIRECT("'Liv 2020'!"&amp;'Country Selector'!$B$3&amp;ROW($A20))*10^12,0)*'Process Emissions Multipliers'!$B$54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 s="211">
        <f ca="1">IF('Liv 2030'!$A20="LM",INDIRECT("'Liv 2030'!"&amp;'Country Selector'!$B$3&amp;ROW($A20))*10^12,0)*'Process Emissions Multipliers'!$D$54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1">
        <f ca="1">V12*'Process Emissions Multipliers'!$E$54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 s="211">
        <f ca="1">IF('Liv 2020'!$A21="LM",INDIRECT("'Liv 2020'!"&amp;'Country Selector'!$B$3&amp;ROW($A21))*10^12,0)*'Process Emissions Multipliers'!$B$54</f>
        <v>0</v>
      </c>
      <c r="M13">
        <f t="shared" ca="1" si="4"/>
        <v>7142641753.810379</v>
      </c>
      <c r="N13">
        <f t="shared" ca="1" si="1"/>
        <v>14285283507.620758</v>
      </c>
      <c r="O13">
        <f t="shared" ca="1" si="1"/>
        <v>21427925261.431137</v>
      </c>
      <c r="P13">
        <f t="shared" ca="1" si="1"/>
        <v>28570567015.241516</v>
      </c>
      <c r="Q13">
        <f t="shared" ca="1" si="1"/>
        <v>35713208769.051895</v>
      </c>
      <c r="R13">
        <f t="shared" ca="1" si="1"/>
        <v>42855850522.862274</v>
      </c>
      <c r="S13">
        <f t="shared" ca="1" si="1"/>
        <v>49998492276.672653</v>
      </c>
      <c r="T13">
        <f t="shared" ca="1" si="1"/>
        <v>57141134030.483032</v>
      </c>
      <c r="U13">
        <f t="shared" ca="1" si="1"/>
        <v>64283775784.293411</v>
      </c>
      <c r="V13" s="211">
        <f ca="1">IF('Liv 2030'!$A21="LM",INDIRECT("'Liv 2030'!"&amp;'Country Selector'!$B$3&amp;ROW($A21))*10^12,0)*'Process Emissions Multipliers'!$D$54</f>
        <v>71426417538.10379</v>
      </c>
      <c r="W13" s="90">
        <f t="shared" ca="1" si="5"/>
        <v>80425958373.273117</v>
      </c>
      <c r="X13" s="90">
        <f t="shared" ca="1" si="2"/>
        <v>89425499208.442444</v>
      </c>
      <c r="Y13" s="90">
        <f t="shared" ca="1" si="2"/>
        <v>98425040043.611786</v>
      </c>
      <c r="Z13" s="90">
        <f t="shared" ca="1" si="2"/>
        <v>107424580878.78111</v>
      </c>
      <c r="AA13" s="90">
        <f t="shared" ca="1" si="2"/>
        <v>116424121713.95044</v>
      </c>
      <c r="AB13" s="90">
        <f t="shared" ca="1" si="2"/>
        <v>125423662549.11977</v>
      </c>
      <c r="AC13" s="90">
        <f t="shared" ca="1" si="2"/>
        <v>134423203384.28909</v>
      </c>
      <c r="AD13" s="90">
        <f t="shared" ca="1" si="2"/>
        <v>143422744219.45844</v>
      </c>
      <c r="AE13" s="90">
        <f t="shared" ca="1" si="2"/>
        <v>152422285054.62778</v>
      </c>
      <c r="AF13" s="90">
        <f t="shared" ca="1" si="2"/>
        <v>161421825889.79712</v>
      </c>
      <c r="AG13" s="90">
        <f t="shared" ca="1" si="2"/>
        <v>170421366724.96643</v>
      </c>
      <c r="AH13" s="90">
        <f t="shared" ca="1" si="2"/>
        <v>179420907560.13574</v>
      </c>
      <c r="AI13" s="90">
        <f t="shared" ca="1" si="2"/>
        <v>188420448395.30511</v>
      </c>
      <c r="AJ13" s="90">
        <f t="shared" ca="1" si="2"/>
        <v>197419989230.47443</v>
      </c>
      <c r="AK13" s="90">
        <f t="shared" ca="1" si="2"/>
        <v>206419530065.64377</v>
      </c>
      <c r="AL13" s="90">
        <f t="shared" ca="1" si="2"/>
        <v>215419070900.81308</v>
      </c>
      <c r="AM13" s="90">
        <f t="shared" ca="1" si="2"/>
        <v>224418611735.98242</v>
      </c>
      <c r="AN13" s="90">
        <f t="shared" ca="1" si="2"/>
        <v>233418152571.15173</v>
      </c>
      <c r="AO13" s="90">
        <f t="shared" ca="1" si="2"/>
        <v>242417693406.32111</v>
      </c>
      <c r="AP13" s="211">
        <f ca="1">V13*'Process Emissions Multipliers'!$E$54</f>
        <v>251417234241.49042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 s="211">
        <f ca="1">IF('Liv 2020'!$A22="LM",INDIRECT("'Liv 2020'!"&amp;'Country Selector'!$B$3&amp;ROW($A22))*10^12,0)*'Process Emissions Multipliers'!$B$54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 s="211">
        <f ca="1">IF('Liv 2030'!$A22="LM",INDIRECT("'Liv 2030'!"&amp;'Country Selector'!$B$3&amp;ROW($A22))*10^12,0)*'Process Emissions Multipliers'!$D$54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1">
        <f ca="1">V14*'Process Emissions Multipliers'!$E$54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 s="211">
        <f ca="1">IF('Liv 2020'!$A23="LM",INDIRECT("'Liv 2020'!"&amp;'Country Selector'!$B$3&amp;ROW($A23))*10^12,0)*'Process Emissions Multipliers'!$B$54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 s="211">
        <f ca="1">IF('Liv 2030'!$A23="LM",INDIRECT("'Liv 2030'!"&amp;'Country Selector'!$B$3&amp;ROW($A23))*10^12,0)*'Process Emissions Multipliers'!$D$54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1">
        <f ca="1">V15*'Process Emissions Multipliers'!$E$54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 s="211">
        <f ca="1">IF('Liv 2020'!$A24="LM",INDIRECT("'Liv 2020'!"&amp;'Country Selector'!$B$3&amp;ROW($A24))*10^12,0)*'Process Emissions Multipliers'!$B$54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 s="211">
        <f ca="1">IF('Liv 2030'!$A24="LM",INDIRECT("'Liv 2030'!"&amp;'Country Selector'!$B$3&amp;ROW($A24))*10^12,0)*'Process Emissions Multipliers'!$D$54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1">
        <f ca="1">V16*'Process Emissions Multipliers'!$E$54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 s="211">
        <f ca="1">IF('Liv 2020'!$A25="LM",INDIRECT("'Liv 2020'!"&amp;'Country Selector'!$B$3&amp;ROW($A25))*10^12,0)*'Process Emissions Multipliers'!$B$54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 s="211">
        <f ca="1">IF('Liv 2030'!$A25="LM",INDIRECT("'Liv 2030'!"&amp;'Country Selector'!$B$3&amp;ROW($A25))*10^12,0)*'Process Emissions Multipliers'!$D$54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1">
        <f ca="1">V17*'Process Emissions Multipliers'!$E$54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 s="211">
        <f ca="1">IF('Liv 2020'!$A26="LM",INDIRECT("'Liv 2020'!"&amp;'Country Selector'!$B$3&amp;ROW($A26))*10^12,0)*'Process Emissions Multipliers'!$B$54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 s="211">
        <f ca="1">IF('Liv 2030'!$A26="LM",INDIRECT("'Liv 2030'!"&amp;'Country Selector'!$B$3&amp;ROW($A26))*10^12,0)*'Process Emissions Multipliers'!$D$54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1">
        <f ca="1">V18*'Process Emissions Multipliers'!$E$54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 s="211">
        <f ca="1">IF('Liv 2020'!$A27="LM",INDIRECT("'Liv 2020'!"&amp;'Country Selector'!$B$3&amp;ROW($A27))*10^12,0)*'Process Emissions Multipliers'!$B$54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 s="211">
        <f ca="1">IF('Liv 2030'!$A27="LM",INDIRECT("'Liv 2030'!"&amp;'Country Selector'!$B$3&amp;ROW($A27))*10^12,0)*'Process Emissions Multipliers'!$D$54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1">
        <f ca="1">V19*'Process Emissions Multipliers'!$E$54</f>
        <v>0</v>
      </c>
    </row>
    <row r="20" spans="1:42">
      <c r="A20" s="74">
        <v>-32</v>
      </c>
      <c r="B20">
        <f ca="1">IF('Liv 2010'!$A28="LM",INDIRECT("'Liv 2010'!"&amp;'Country Selector'!$B$3&amp;ROW($A28))*10^12,0)</f>
        <v>95333845728.626236</v>
      </c>
      <c r="C20">
        <f t="shared" ca="1" si="3"/>
        <v>85800461155.763611</v>
      </c>
      <c r="D20">
        <f t="shared" ca="1" si="3"/>
        <v>76267076582.900986</v>
      </c>
      <c r="E20">
        <f t="shared" ca="1" si="3"/>
        <v>66733692010.038368</v>
      </c>
      <c r="F20">
        <f t="shared" ca="1" si="3"/>
        <v>57200307437.175743</v>
      </c>
      <c r="G20">
        <f t="shared" ca="1" si="3"/>
        <v>47666922864.313118</v>
      </c>
      <c r="H20">
        <f t="shared" ca="1" si="3"/>
        <v>38133538291.450493</v>
      </c>
      <c r="I20">
        <f t="shared" ca="1" si="3"/>
        <v>28600153718.587872</v>
      </c>
      <c r="J20">
        <f t="shared" ca="1" si="3"/>
        <v>19066769145.725246</v>
      </c>
      <c r="K20">
        <f t="shared" ca="1" si="3"/>
        <v>9533384572.8626232</v>
      </c>
      <c r="L20" s="211">
        <f ca="1">IF('Liv 2020'!$A28="LM",INDIRECT("'Liv 2020'!"&amp;'Country Selector'!$B$3&amp;ROW($A28))*10^12,0)*'Process Emissions Multipliers'!$B$54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 s="211">
        <f ca="1">IF('Liv 2030'!$A28="LM",INDIRECT("'Liv 2030'!"&amp;'Country Selector'!$B$3&amp;ROW($A28))*10^12,0)*'Process Emissions Multipliers'!$D$54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1">
        <f ca="1">V20*'Process Emissions Multipliers'!$E$54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 s="211">
        <f ca="1">IF('Liv 2020'!$A29="LM",INDIRECT("'Liv 2020'!"&amp;'Country Selector'!$B$3&amp;ROW($A29))*10^12,0)*'Process Emissions Multipliers'!$B$54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 s="211">
        <f ca="1">IF('Liv 2030'!$A29="LM",INDIRECT("'Liv 2030'!"&amp;'Country Selector'!$B$3&amp;ROW($A29))*10^12,0)*'Process Emissions Multipliers'!$D$54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1">
        <f ca="1">V21*'Process Emissions Multipliers'!$E$54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 s="211">
        <f ca="1">IF('Liv 2020'!$A30="LM",INDIRECT("'Liv 2020'!"&amp;'Country Selector'!$B$3&amp;ROW($A30))*10^12,0)*'Process Emissions Multipliers'!$B$54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 s="211">
        <f ca="1">IF('Liv 2030'!$A30="LM",INDIRECT("'Liv 2030'!"&amp;'Country Selector'!$B$3&amp;ROW($A30))*10^12,0)*'Process Emissions Multipliers'!$D$54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1">
        <f ca="1">V22*'Process Emissions Multipliers'!$E$54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10759085218.725233</v>
      </c>
      <c r="D23">
        <f t="shared" ca="1" si="3"/>
        <v>21518170437.450466</v>
      </c>
      <c r="E23">
        <f t="shared" ca="1" si="3"/>
        <v>32277255656.175701</v>
      </c>
      <c r="F23">
        <f t="shared" ca="1" si="3"/>
        <v>43036340874.900932</v>
      </c>
      <c r="G23">
        <f t="shared" ca="1" si="3"/>
        <v>53795426093.626167</v>
      </c>
      <c r="H23">
        <f t="shared" ca="1" si="3"/>
        <v>64554511312.351402</v>
      </c>
      <c r="I23">
        <f t="shared" ca="1" si="3"/>
        <v>75313596531.07663</v>
      </c>
      <c r="J23">
        <f t="shared" ca="1" si="3"/>
        <v>86072681749.801865</v>
      </c>
      <c r="K23">
        <f t="shared" ca="1" si="3"/>
        <v>96831766968.5271</v>
      </c>
      <c r="L23" s="211">
        <f ca="1">IF('Liv 2020'!$A31="LM",INDIRECT("'Liv 2020'!"&amp;'Country Selector'!$B$3&amp;ROW($A31))*10^12,0)*'Process Emissions Multipliers'!$B$54</f>
        <v>107590852187.25233</v>
      </c>
      <c r="M23">
        <f t="shared" ca="1" si="4"/>
        <v>96831766968.5271</v>
      </c>
      <c r="N23">
        <f t="shared" ca="1" si="4"/>
        <v>86072681749.801865</v>
      </c>
      <c r="O23">
        <f t="shared" ca="1" si="4"/>
        <v>75313596531.07663</v>
      </c>
      <c r="P23">
        <f t="shared" ca="1" si="4"/>
        <v>64554511312.351402</v>
      </c>
      <c r="Q23">
        <f t="shared" ca="1" si="4"/>
        <v>53795426093.626167</v>
      </c>
      <c r="R23">
        <f t="shared" ca="1" si="4"/>
        <v>43036340874.900932</v>
      </c>
      <c r="S23">
        <f t="shared" ca="1" si="4"/>
        <v>32277255656.175701</v>
      </c>
      <c r="T23">
        <f t="shared" ca="1" si="4"/>
        <v>21518170437.450466</v>
      </c>
      <c r="U23">
        <f t="shared" ca="1" si="4"/>
        <v>10759085218.725233</v>
      </c>
      <c r="V23" s="211">
        <f ca="1">IF('Liv 2030'!$A31="LM",INDIRECT("'Liv 2030'!"&amp;'Country Selector'!$B$3&amp;ROW($A31))*10^12,0)*'Process Emissions Multipliers'!$D$54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1">
        <f ca="1">V23*'Process Emissions Multipliers'!$E$54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 s="211">
        <f ca="1">IF('Liv 2020'!$A32="LM",INDIRECT("'Liv 2020'!"&amp;'Country Selector'!$B$3&amp;ROW($A32))*10^12,0)*'Process Emissions Multipliers'!$B$54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 s="211">
        <f ca="1">IF('Liv 2030'!$A32="LM",INDIRECT("'Liv 2030'!"&amp;'Country Selector'!$B$3&amp;ROW($A32))*10^12,0)*'Process Emissions Multipliers'!$D$54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1">
        <f ca="1">V24*'Process Emissions Multipliers'!$E$54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 s="211">
        <f ca="1">IF('Liv 2020'!$A33="LM",INDIRECT("'Liv 2020'!"&amp;'Country Selector'!$B$3&amp;ROW($A33))*10^12,0)*'Process Emissions Multipliers'!$B$54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 s="211">
        <f ca="1">IF('Liv 2030'!$A33="LM",INDIRECT("'Liv 2030'!"&amp;'Country Selector'!$B$3&amp;ROW($A33))*10^12,0)*'Process Emissions Multipliers'!$D$54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1">
        <f ca="1">V25*'Process Emissions Multipliers'!$E$54</f>
        <v>0</v>
      </c>
    </row>
    <row r="26" spans="1:42">
      <c r="A26" s="74">
        <v>-26</v>
      </c>
      <c r="B26">
        <f ca="1">IF('Liv 2010'!$A34="LM",INDIRECT("'Liv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 s="211">
        <f ca="1">IF('Liv 2020'!$A34="LM",INDIRECT("'Liv 2020'!"&amp;'Country Selector'!$B$3&amp;ROW($A34))*10^12,0)*'Process Emissions Multipliers'!$B$54</f>
        <v>0</v>
      </c>
      <c r="M26">
        <f t="shared" ca="1" si="4"/>
        <v>92425488532.742447</v>
      </c>
      <c r="N26">
        <f t="shared" ca="1" si="4"/>
        <v>184850977065.48489</v>
      </c>
      <c r="O26">
        <f t="shared" ca="1" si="4"/>
        <v>277276465598.22736</v>
      </c>
      <c r="P26">
        <f t="shared" ca="1" si="4"/>
        <v>369701954130.96979</v>
      </c>
      <c r="Q26">
        <f t="shared" ca="1" si="4"/>
        <v>462127442663.71222</v>
      </c>
      <c r="R26">
        <f t="shared" ca="1" si="4"/>
        <v>554552931196.45471</v>
      </c>
      <c r="S26">
        <f t="shared" ca="1" si="4"/>
        <v>646978419729.19702</v>
      </c>
      <c r="T26">
        <f t="shared" ca="1" si="4"/>
        <v>739403908261.93958</v>
      </c>
      <c r="U26">
        <f t="shared" ca="1" si="4"/>
        <v>831829396794.68201</v>
      </c>
      <c r="V26" s="211">
        <f ca="1">IF('Liv 2030'!$A34="LM",INDIRECT("'Liv 2030'!"&amp;'Country Selector'!$B$3&amp;ROW($A34))*10^12,0)*'Process Emissions Multipliers'!$D$54</f>
        <v>924254885327.42444</v>
      </c>
      <c r="W26" s="90">
        <f t="shared" ca="1" si="5"/>
        <v>1040708571082.7205</v>
      </c>
      <c r="X26" s="90">
        <f t="shared" ca="1" si="5"/>
        <v>1157162256838.0166</v>
      </c>
      <c r="Y26" s="90">
        <f t="shared" ca="1" si="5"/>
        <v>1273615942593.3125</v>
      </c>
      <c r="Z26" s="90">
        <f t="shared" ca="1" si="5"/>
        <v>1390069628348.6086</v>
      </c>
      <c r="AA26" s="90">
        <f t="shared" ca="1" si="5"/>
        <v>1506523314103.9048</v>
      </c>
      <c r="AB26" s="90">
        <f t="shared" ca="1" si="5"/>
        <v>1622976999859.2007</v>
      </c>
      <c r="AC26" s="90">
        <f t="shared" ca="1" si="5"/>
        <v>1739430685614.4968</v>
      </c>
      <c r="AD26" s="90">
        <f t="shared" ca="1" si="5"/>
        <v>1855884371369.793</v>
      </c>
      <c r="AE26" s="90">
        <f t="shared" ca="1" si="5"/>
        <v>1972338057125.0889</v>
      </c>
      <c r="AF26" s="90">
        <f t="shared" ca="1" si="5"/>
        <v>2088791742880.3848</v>
      </c>
      <c r="AG26" s="90">
        <f t="shared" ca="1" si="5"/>
        <v>2205245428635.6807</v>
      </c>
      <c r="AH26" s="90">
        <f t="shared" ca="1" si="5"/>
        <v>2321699114390.9771</v>
      </c>
      <c r="AI26" s="90">
        <f t="shared" ca="1" si="5"/>
        <v>2438152800146.2729</v>
      </c>
      <c r="AJ26" s="90">
        <f t="shared" ca="1" si="5"/>
        <v>2554606485901.5693</v>
      </c>
      <c r="AK26" s="90">
        <f t="shared" ca="1" si="5"/>
        <v>2671060171656.8647</v>
      </c>
      <c r="AL26" s="90">
        <f t="shared" ca="1" si="5"/>
        <v>2787513857412.1611</v>
      </c>
      <c r="AM26" s="90">
        <f t="shared" ca="1" si="6"/>
        <v>2903967543167.457</v>
      </c>
      <c r="AN26" s="90">
        <f t="shared" ca="1" si="6"/>
        <v>3020421228922.7534</v>
      </c>
      <c r="AO26" s="90">
        <f t="shared" ca="1" si="6"/>
        <v>3136874914678.0493</v>
      </c>
      <c r="AP26" s="211">
        <f ca="1">V26*'Process Emissions Multipliers'!$E$54</f>
        <v>3253328600433.3452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 s="211">
        <f ca="1">IF('Liv 2020'!$A35="LM",INDIRECT("'Liv 2020'!"&amp;'Country Selector'!$B$3&amp;ROW($A35))*10^12,0)*'Process Emissions Multipliers'!$B$54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 s="211">
        <f ca="1">IF('Liv 2030'!$A35="LM",INDIRECT("'Liv 2030'!"&amp;'Country Selector'!$B$3&amp;ROW($A35))*10^12,0)*'Process Emissions Multipliers'!$D$54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1">
        <f ca="1">V27*'Process Emissions Multipliers'!$E$54</f>
        <v>0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 s="211">
        <f ca="1">IF('Liv 2020'!$A36="LM",INDIRECT("'Liv 2020'!"&amp;'Country Selector'!$B$3&amp;ROW($A36))*10^12,0)*'Process Emissions Multipliers'!$B$54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 s="211">
        <f ca="1">IF('Liv 2030'!$A36="LM",INDIRECT("'Liv 2030'!"&amp;'Country Selector'!$B$3&amp;ROW($A36))*10^12,0)*'Process Emissions Multipliers'!$D$54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1">
        <f ca="1">V28*'Process Emissions Multipliers'!$E$54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 s="211">
        <f ca="1">IF('Liv 2020'!$A37="LM",INDIRECT("'Liv 2020'!"&amp;'Country Selector'!$B$3&amp;ROW($A37))*10^12,0)*'Process Emissions Multipliers'!$B$54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 s="211">
        <f ca="1">IF('Liv 2030'!$A37="LM",INDIRECT("'Liv 2030'!"&amp;'Country Selector'!$B$3&amp;ROW($A37))*10^12,0)*'Process Emissions Multipliers'!$D$54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1">
        <f ca="1">V29*'Process Emissions Multipliers'!$E$54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 s="211">
        <f ca="1">IF('Liv 2020'!$A38="LM",INDIRECT("'Liv 2020'!"&amp;'Country Selector'!$B$3&amp;ROW($A38))*10^12,0)*'Process Emissions Multipliers'!$B$54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 s="211">
        <f ca="1">IF('Liv 2030'!$A38="LM",INDIRECT("'Liv 2030'!"&amp;'Country Selector'!$B$3&amp;ROW($A38))*10^12,0)*'Process Emissions Multipliers'!$D$54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1">
        <f ca="1">V30*'Process Emissions Multipliers'!$E$54</f>
        <v>0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 s="211">
        <f ca="1">IF('Liv 2020'!$A39="LM",INDIRECT("'Liv 2020'!"&amp;'Country Selector'!$B$3&amp;ROW($A39))*10^12,0)*'Process Emissions Multipliers'!$B$54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 s="211">
        <f ca="1">IF('Liv 2030'!$A39="LM",INDIRECT("'Liv 2030'!"&amp;'Country Selector'!$B$3&amp;ROW($A39))*10^12,0)*'Process Emissions Multipliers'!$D$54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1">
        <f ca="1">V31*'Process Emissions Multipliers'!$E$54</f>
        <v>0</v>
      </c>
    </row>
    <row r="32" spans="1:42">
      <c r="A32" s="74">
        <v>-20</v>
      </c>
      <c r="B32">
        <f ca="1">IF('Liv 2010'!$A40="LM",INDIRECT("'Liv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 s="211">
        <f ca="1">IF('Liv 2020'!$A40="LM",INDIRECT("'Liv 2020'!"&amp;'Country Selector'!$B$3&amp;ROW($A40))*10^12,0)*'Process Emissions Multipliers'!$B$54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 s="211">
        <f ca="1">IF('Liv 2030'!$A40="LM",INDIRECT("'Liv 2030'!"&amp;'Country Selector'!$B$3&amp;ROW($A40))*10^12,0)*'Process Emissions Multipliers'!$D$54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1">
        <f ca="1">V32*'Process Emissions Multipliers'!$E$54</f>
        <v>0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 s="211">
        <f ca="1">IF('Liv 2020'!$A41="LM",INDIRECT("'Liv 2020'!"&amp;'Country Selector'!$B$3&amp;ROW($A41))*10^12,0)*'Process Emissions Multipliers'!$B$54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 s="211">
        <f ca="1">IF('Liv 2030'!$A41="LM",INDIRECT("'Liv 2030'!"&amp;'Country Selector'!$B$3&amp;ROW($A41))*10^12,0)*'Process Emissions Multipliers'!$D$54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1">
        <f ca="1">V33*'Process Emissions Multipliers'!$E$54</f>
        <v>0</v>
      </c>
    </row>
    <row r="34" spans="1:42">
      <c r="A34" s="74">
        <v>-18</v>
      </c>
      <c r="B34">
        <f ca="1">IF('Liv 2010'!$A42="LM",INDIRECT("'Liv 2010'!"&amp;'Country Selector'!$B$3&amp;ROW($A42))*10^12,0)</f>
        <v>605299481970.46851</v>
      </c>
      <c r="C34">
        <f t="shared" ca="1" si="3"/>
        <v>544769533773.42169</v>
      </c>
      <c r="D34">
        <f t="shared" ca="1" si="3"/>
        <v>484239585576.37482</v>
      </c>
      <c r="E34">
        <f t="shared" ca="1" si="3"/>
        <v>423709637379.32794</v>
      </c>
      <c r="F34">
        <f t="shared" ca="1" si="3"/>
        <v>363179689182.28113</v>
      </c>
      <c r="G34">
        <f t="shared" ca="1" si="3"/>
        <v>302649740985.23425</v>
      </c>
      <c r="H34">
        <f t="shared" ca="1" si="3"/>
        <v>242119792788.18741</v>
      </c>
      <c r="I34">
        <f t="shared" ca="1" si="3"/>
        <v>181589844591.14056</v>
      </c>
      <c r="J34">
        <f t="shared" ca="1" si="3"/>
        <v>121059896394.0937</v>
      </c>
      <c r="K34">
        <f t="shared" ca="1" si="3"/>
        <v>60529948197.046852</v>
      </c>
      <c r="L34" s="211">
        <f ca="1">IF('Liv 2020'!$A42="LM",INDIRECT("'Liv 2020'!"&amp;'Country Selector'!$B$3&amp;ROW($A42))*10^12,0)*'Process Emissions Multipliers'!$B$54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 s="211">
        <f ca="1">IF('Liv 2030'!$A42="LM",INDIRECT("'Liv 2030'!"&amp;'Country Selector'!$B$3&amp;ROW($A42))*10^12,0)*'Process Emissions Multipliers'!$D$54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1">
        <f ca="1">V34*'Process Emissions Multipliers'!$E$54</f>
        <v>0</v>
      </c>
    </row>
    <row r="35" spans="1:4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 s="211">
        <f ca="1">IF('Liv 2020'!$A43="LM",INDIRECT("'Liv 2020'!"&amp;'Country Selector'!$B$3&amp;ROW($A43))*10^12,0)*'Process Emissions Multipliers'!$B$54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 s="211">
        <f ca="1">IF('Liv 2030'!$A43="LM",INDIRECT("'Liv 2030'!"&amp;'Country Selector'!$B$3&amp;ROW($A43))*10^12,0)*'Process Emissions Multipliers'!$D$54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1">
        <f ca="1">V35*'Process Emissions Multipliers'!$E$54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79150504139.184189</v>
      </c>
      <c r="D36">
        <f t="shared" ca="1" si="9"/>
        <v>158301008278.36838</v>
      </c>
      <c r="E36">
        <f t="shared" ca="1" si="9"/>
        <v>237451512417.55258</v>
      </c>
      <c r="F36">
        <f t="shared" ca="1" si="9"/>
        <v>316602016556.73676</v>
      </c>
      <c r="G36">
        <f t="shared" ca="1" si="9"/>
        <v>395752520695.92096</v>
      </c>
      <c r="H36">
        <f t="shared" ca="1" si="9"/>
        <v>474903024835.10516</v>
      </c>
      <c r="I36">
        <f t="shared" ca="1" si="9"/>
        <v>554053528974.28931</v>
      </c>
      <c r="J36">
        <f t="shared" ca="1" si="9"/>
        <v>633204033113.47351</v>
      </c>
      <c r="K36">
        <f t="shared" ca="1" si="9"/>
        <v>712354537252.65771</v>
      </c>
      <c r="L36" s="211">
        <f ca="1">IF('Liv 2020'!$A44="LM",INDIRECT("'Liv 2020'!"&amp;'Country Selector'!$B$3&amp;ROW($A44))*10^12,0)*'Process Emissions Multipliers'!$B$54</f>
        <v>791505041391.84192</v>
      </c>
      <c r="M36">
        <f t="shared" ca="1" si="10"/>
        <v>712354537252.65771</v>
      </c>
      <c r="N36">
        <f t="shared" ca="1" si="10"/>
        <v>633204033113.47351</v>
      </c>
      <c r="O36">
        <f t="shared" ca="1" si="10"/>
        <v>554053528974.28931</v>
      </c>
      <c r="P36">
        <f t="shared" ca="1" si="10"/>
        <v>474903024835.10516</v>
      </c>
      <c r="Q36">
        <f t="shared" ca="1" si="10"/>
        <v>395752520695.92096</v>
      </c>
      <c r="R36">
        <f t="shared" ca="1" si="10"/>
        <v>316602016556.73676</v>
      </c>
      <c r="S36">
        <f t="shared" ca="1" si="10"/>
        <v>237451512417.55258</v>
      </c>
      <c r="T36">
        <f t="shared" ca="1" si="10"/>
        <v>158301008278.36838</v>
      </c>
      <c r="U36">
        <f t="shared" ca="1" si="10"/>
        <v>79150504139.184189</v>
      </c>
      <c r="V36" s="211">
        <f ca="1">IF('Liv 2030'!$A44="LM",INDIRECT("'Liv 2030'!"&amp;'Country Selector'!$B$3&amp;ROW($A44))*10^12,0)*'Process Emissions Multipliers'!$D$54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1">
        <f ca="1">V36*'Process Emissions Multipliers'!$E$54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 s="211">
        <f ca="1">IF('Liv 2020'!$A45="LM",INDIRECT("'Liv 2020'!"&amp;'Country Selector'!$B$3&amp;ROW($A45))*10^12,0)*'Process Emissions Multipliers'!$B$54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 s="211">
        <f ca="1">IF('Liv 2030'!$A45="LM",INDIRECT("'Liv 2030'!"&amp;'Country Selector'!$B$3&amp;ROW($A45))*10^12,0)*'Process Emissions Multipliers'!$D$54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1">
        <f ca="1">V37*'Process Emissions Multipliers'!$E$54</f>
        <v>0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 s="211">
        <f ca="1">IF('Liv 2020'!$A46="LM",INDIRECT("'Liv 2020'!"&amp;'Country Selector'!$B$3&amp;ROW($A46))*10^12,0)*'Process Emissions Multipliers'!$B$54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 s="211">
        <f ca="1">IF('Liv 2030'!$A46="LM",INDIRECT("'Liv 2030'!"&amp;'Country Selector'!$B$3&amp;ROW($A46))*10^12,0)*'Process Emissions Multipliers'!$D$54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1">
        <f ca="1">V38*'Process Emissions Multipliers'!$E$54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 s="211">
        <f ca="1">IF('Liv 2020'!$A47="LM",INDIRECT("'Liv 2020'!"&amp;'Country Selector'!$B$3&amp;ROW($A47))*10^12,0)*'Process Emissions Multipliers'!$B$54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 s="211">
        <f ca="1">IF('Liv 2030'!$A47="LM",INDIRECT("'Liv 2030'!"&amp;'Country Selector'!$B$3&amp;ROW($A47))*10^12,0)*'Process Emissions Multipliers'!$D$54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1">
        <f ca="1">V39*'Process Emissions Multipliers'!$E$54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 s="211">
        <f ca="1">IF('Liv 2020'!$A48="LM",INDIRECT("'Liv 2020'!"&amp;'Country Selector'!$B$3&amp;ROW($A48))*10^12,0)*'Process Emissions Multipliers'!$B$54</f>
        <v>0</v>
      </c>
      <c r="M40">
        <f t="shared" ca="1" si="10"/>
        <v>757858161122.20801</v>
      </c>
      <c r="N40">
        <f t="shared" ca="1" si="10"/>
        <v>1515716322244.416</v>
      </c>
      <c r="O40">
        <f t="shared" ca="1" si="10"/>
        <v>2273574483366.624</v>
      </c>
      <c r="P40">
        <f t="shared" ca="1" si="10"/>
        <v>3031432644488.832</v>
      </c>
      <c r="Q40">
        <f t="shared" ca="1" si="10"/>
        <v>3789290805611.04</v>
      </c>
      <c r="R40">
        <f t="shared" ca="1" si="10"/>
        <v>4547148966733.248</v>
      </c>
      <c r="S40">
        <f t="shared" ca="1" si="10"/>
        <v>5305007127855.4561</v>
      </c>
      <c r="T40">
        <f t="shared" ca="1" si="10"/>
        <v>6062865288977.6641</v>
      </c>
      <c r="U40">
        <f t="shared" ca="1" si="10"/>
        <v>6820723450099.8721</v>
      </c>
      <c r="V40" s="211">
        <f ca="1">IF('Liv 2030'!$A48="LM",INDIRECT("'Liv 2030'!"&amp;'Country Selector'!$B$3&amp;ROW($A48))*10^12,0)*'Process Emissions Multipliers'!$D$54</f>
        <v>7578581611222.0801</v>
      </c>
      <c r="W40" s="90">
        <f t="shared" ca="1" si="8"/>
        <v>8533462970720.083</v>
      </c>
      <c r="X40" s="90">
        <f t="shared" ca="1" si="7"/>
        <v>9488344330218.084</v>
      </c>
      <c r="Y40" s="90">
        <f t="shared" ca="1" si="7"/>
        <v>10443225689716.086</v>
      </c>
      <c r="Z40" s="90">
        <f t="shared" ca="1" si="7"/>
        <v>11398107049214.09</v>
      </c>
      <c r="AA40" s="90">
        <f t="shared" ca="1" si="7"/>
        <v>12352988408712.092</v>
      </c>
      <c r="AB40" s="90">
        <f t="shared" ca="1" si="7"/>
        <v>13307869768210.094</v>
      </c>
      <c r="AC40" s="90">
        <f t="shared" ca="1" si="7"/>
        <v>14262751127708.098</v>
      </c>
      <c r="AD40" s="90">
        <f t="shared" ca="1" si="7"/>
        <v>15217632487206.098</v>
      </c>
      <c r="AE40" s="90">
        <f t="shared" ca="1" si="7"/>
        <v>16172513846704.102</v>
      </c>
      <c r="AF40" s="90">
        <f t="shared" ca="1" si="7"/>
        <v>17127395206202.102</v>
      </c>
      <c r="AG40" s="90">
        <f t="shared" ca="1" si="7"/>
        <v>18082276565700.105</v>
      </c>
      <c r="AH40" s="90">
        <f t="shared" ca="1" si="7"/>
        <v>19037157925198.109</v>
      </c>
      <c r="AI40" s="90">
        <f t="shared" ca="1" si="7"/>
        <v>19992039284696.109</v>
      </c>
      <c r="AJ40" s="90">
        <f t="shared" ca="1" si="7"/>
        <v>20946920644194.113</v>
      </c>
      <c r="AK40" s="90">
        <f t="shared" ca="1" si="7"/>
        <v>21901802003692.113</v>
      </c>
      <c r="AL40" s="90">
        <f t="shared" ca="1" si="7"/>
        <v>22856683363190.117</v>
      </c>
      <c r="AM40" s="90">
        <f t="shared" ca="1" si="7"/>
        <v>23811564722688.117</v>
      </c>
      <c r="AN40" s="90">
        <f t="shared" ca="1" si="6"/>
        <v>24766446082186.121</v>
      </c>
      <c r="AO40" s="90">
        <f t="shared" ca="1" si="6"/>
        <v>25721327441684.125</v>
      </c>
      <c r="AP40" s="211">
        <f ca="1">V40*'Process Emissions Multipliers'!$E$54</f>
        <v>26676208801182.125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 s="211">
        <f ca="1">IF('Liv 2020'!$A49="LM",INDIRECT("'Liv 2020'!"&amp;'Country Selector'!$B$3&amp;ROW($A49))*10^12,0)*'Process Emissions Multipliers'!$B$54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 s="211">
        <f ca="1">IF('Liv 2030'!$A49="LM",INDIRECT("'Liv 2030'!"&amp;'Country Selector'!$B$3&amp;ROW($A49))*10^12,0)*'Process Emissions Multipliers'!$D$54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1">
        <f ca="1">V41*'Process Emissions Multipliers'!$E$54</f>
        <v>0</v>
      </c>
    </row>
    <row r="42" spans="1:42">
      <c r="A42" s="74">
        <v>-10</v>
      </c>
      <c r="B42">
        <f ca="1">IF('Liv 2010'!$A50="LM",INDIRECT("'Liv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 s="211">
        <f ca="1">IF('Liv 2020'!$A50="LM",INDIRECT("'Liv 2020'!"&amp;'Country Selector'!$B$3&amp;ROW($A50))*10^12,0)*'Process Emissions Multipliers'!$B$54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 s="211">
        <f ca="1">IF('Liv 2030'!$A50="LM",INDIRECT("'Liv 2030'!"&amp;'Country Selector'!$B$3&amp;ROW($A50))*10^12,0)*'Process Emissions Multipliers'!$D$54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1">
        <f ca="1">V42*'Process Emissions Multipliers'!$E$54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 s="211">
        <f ca="1">IF('Liv 2020'!$A51="LM",INDIRECT("'Liv 2020'!"&amp;'Country Selector'!$B$3&amp;ROW($A51))*10^12,0)*'Process Emissions Multipliers'!$B$54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 s="211">
        <f ca="1">IF('Liv 2030'!$A51="LM",INDIRECT("'Liv 2030'!"&amp;'Country Selector'!$B$3&amp;ROW($A51))*10^12,0)*'Process Emissions Multipliers'!$D$54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1">
        <f ca="1">V43*'Process Emissions Multipliers'!$E$54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 s="211">
        <f ca="1">IF('Liv 2020'!$A52="LM",INDIRECT("'Liv 2020'!"&amp;'Country Selector'!$B$3&amp;ROW($A52))*10^12,0)*'Process Emissions Multipliers'!$B$54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 s="211">
        <f ca="1">IF('Liv 2030'!$A52="LM",INDIRECT("'Liv 2030'!"&amp;'Country Selector'!$B$3&amp;ROW($A52))*10^12,0)*'Process Emissions Multipliers'!$D$54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1">
        <f ca="1">V44*'Process Emissions Multipliers'!$E$54</f>
        <v>0</v>
      </c>
    </row>
    <row r="45" spans="1:42">
      <c r="A45" s="74">
        <v>-7</v>
      </c>
      <c r="B45">
        <f ca="1">IF('Liv 2010'!$A53="LM",INDIRECT("'Liv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 s="211">
        <f ca="1">IF('Liv 2020'!$A53="LM",INDIRECT("'Liv 2020'!"&amp;'Country Selector'!$B$3&amp;ROW($A53))*10^12,0)*'Process Emissions Multipliers'!$B$54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 s="211">
        <f ca="1">IF('Liv 2030'!$A53="LM",INDIRECT("'Liv 2030'!"&amp;'Country Selector'!$B$3&amp;ROW($A53))*10^12,0)*'Process Emissions Multipliers'!$D$54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1">
        <f ca="1">V45*'Process Emissions Multipliers'!$E$54</f>
        <v>0</v>
      </c>
    </row>
    <row r="46" spans="1:42">
      <c r="A46" s="74">
        <v>-6</v>
      </c>
      <c r="B46">
        <f ca="1">IF('Liv 2010'!$A54="LM",INDIRECT("'Liv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 s="211">
        <f ca="1">IF('Liv 2020'!$A54="LM",INDIRECT("'Liv 2020'!"&amp;'Country Selector'!$B$3&amp;ROW($A54))*10^12,0)*'Process Emissions Multipliers'!$B$54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 s="211">
        <f ca="1">IF('Liv 2030'!$A54="LM",INDIRECT("'Liv 2030'!"&amp;'Country Selector'!$B$3&amp;ROW($A54))*10^12,0)*'Process Emissions Multipliers'!$D$54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1">
        <f ca="1">V46*'Process Emissions Multipliers'!$E$54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 s="211">
        <f ca="1">IF('Liv 2020'!$A55="LM",INDIRECT("'Liv 2020'!"&amp;'Country Selector'!$B$3&amp;ROW($A55))*10^12,0)*'Process Emissions Multipliers'!$B$54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 s="211">
        <f ca="1">IF('Liv 2030'!$A55="LM",INDIRECT("'Liv 2030'!"&amp;'Country Selector'!$B$3&amp;ROW($A55))*10^12,0)*'Process Emissions Multipliers'!$D$54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1">
        <f ca="1">V47*'Process Emissions Multipliers'!$E$54</f>
        <v>0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 s="211">
        <f ca="1">IF('Liv 2020'!$A56="LM",INDIRECT("'Liv 2020'!"&amp;'Country Selector'!$B$3&amp;ROW($A56))*10^12,0)*'Process Emissions Multipliers'!$B$54</f>
        <v>0</v>
      </c>
      <c r="M48">
        <f t="shared" ca="1" si="10"/>
        <v>263545500303.88052</v>
      </c>
      <c r="N48">
        <f t="shared" ca="1" si="10"/>
        <v>527091000607.76105</v>
      </c>
      <c r="O48">
        <f t="shared" ca="1" si="10"/>
        <v>790636500911.6416</v>
      </c>
      <c r="P48">
        <f t="shared" ca="1" si="10"/>
        <v>1054182001215.5221</v>
      </c>
      <c r="Q48">
        <f t="shared" ca="1" si="10"/>
        <v>1317727501519.4026</v>
      </c>
      <c r="R48">
        <f t="shared" ca="1" si="10"/>
        <v>1581273001823.2832</v>
      </c>
      <c r="S48">
        <f t="shared" ca="1" si="10"/>
        <v>1844818502127.1636</v>
      </c>
      <c r="T48">
        <f t="shared" ca="1" si="10"/>
        <v>2108364002431.0442</v>
      </c>
      <c r="U48">
        <f t="shared" ca="1" si="10"/>
        <v>2371909502734.9248</v>
      </c>
      <c r="V48" s="211">
        <f ca="1">IF('Liv 2030'!$A56="LM",INDIRECT("'Liv 2030'!"&amp;'Country Selector'!$B$3&amp;ROW($A56))*10^12,0)*'Process Emissions Multipliers'!$D$54</f>
        <v>2635455003038.8052</v>
      </c>
      <c r="W48" s="90">
        <f t="shared" ca="1" si="8"/>
        <v>2967515405010.4746</v>
      </c>
      <c r="X48" s="90">
        <f t="shared" ca="1" si="8"/>
        <v>3299575806982.144</v>
      </c>
      <c r="Y48" s="90">
        <f t="shared" ca="1" si="8"/>
        <v>3631636208953.8135</v>
      </c>
      <c r="Z48" s="90">
        <f t="shared" ca="1" si="8"/>
        <v>3963696610925.4829</v>
      </c>
      <c r="AA48" s="90">
        <f t="shared" ca="1" si="8"/>
        <v>4295757012897.1523</v>
      </c>
      <c r="AB48" s="90">
        <f t="shared" ca="1" si="8"/>
        <v>4627817414868.8213</v>
      </c>
      <c r="AC48" s="90">
        <f t="shared" ca="1" si="8"/>
        <v>4959877816840.4912</v>
      </c>
      <c r="AD48" s="90">
        <f t="shared" ca="1" si="8"/>
        <v>5291938218812.1602</v>
      </c>
      <c r="AE48" s="90">
        <f t="shared" ca="1" si="8"/>
        <v>5623998620783.8301</v>
      </c>
      <c r="AF48" s="90">
        <f t="shared" ca="1" si="8"/>
        <v>5956059022755.499</v>
      </c>
      <c r="AG48" s="90">
        <f t="shared" ca="1" si="8"/>
        <v>6288119424727.168</v>
      </c>
      <c r="AH48" s="90">
        <f t="shared" ca="1" si="8"/>
        <v>6620179826698.8379</v>
      </c>
      <c r="AI48" s="90">
        <f t="shared" ca="1" si="8"/>
        <v>6952240228670.5078</v>
      </c>
      <c r="AJ48" s="90">
        <f t="shared" ca="1" si="8"/>
        <v>7284300630642.1768</v>
      </c>
      <c r="AK48" s="90">
        <f t="shared" ca="1" si="8"/>
        <v>7616361032613.8467</v>
      </c>
      <c r="AL48" s="90">
        <f t="shared" ca="1" si="8"/>
        <v>7948421434585.5156</v>
      </c>
      <c r="AM48" s="90">
        <f t="shared" ca="1" si="11"/>
        <v>8280481836557.1855</v>
      </c>
      <c r="AN48" s="90">
        <f t="shared" ca="1" si="11"/>
        <v>8612542238528.8545</v>
      </c>
      <c r="AO48" s="90">
        <f t="shared" ca="1" si="11"/>
        <v>8944602640500.5234</v>
      </c>
      <c r="AP48" s="211">
        <f ca="1">V48*'Process Emissions Multipliers'!$E$54</f>
        <v>9276663042472.1934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 s="211">
        <f ca="1">IF('Liv 2020'!$A57="LM",INDIRECT("'Liv 2020'!"&amp;'Country Selector'!$B$3&amp;ROW($A57))*10^12,0)*'Process Emissions Multipliers'!$B$54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 s="211">
        <f ca="1">IF('Liv 2030'!$A57="LM",INDIRECT("'Liv 2030'!"&amp;'Country Selector'!$B$3&amp;ROW($A57))*10^12,0)*'Process Emissions Multipliers'!$D$54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1">
        <f ca="1">V49*'Process Emissions Multipliers'!$E$54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 s="211">
        <f ca="1">IF('Liv 2020'!$A58="LM",INDIRECT("'Liv 2020'!"&amp;'Country Selector'!$B$3&amp;ROW($A58))*10^12,0)*'Process Emissions Multipliers'!$B$54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 s="211">
        <f ca="1">IF('Liv 2030'!$A58="LM",INDIRECT("'Liv 2030'!"&amp;'Country Selector'!$B$3&amp;ROW($A58))*10^12,0)*'Process Emissions Multipliers'!$D$54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1">
        <f ca="1">V50*'Process Emissions Multipliers'!$E$54</f>
        <v>0</v>
      </c>
    </row>
    <row r="51" spans="1:42">
      <c r="A51" s="74">
        <v>-1</v>
      </c>
      <c r="B51">
        <f ca="1">IF('Liv 2010'!$A59="LM",INDIRECT("'Liv 2010'!"&amp;'Country Selector'!$B$3&amp;ROW($A59))*10^12,0)</f>
        <v>0</v>
      </c>
      <c r="C51">
        <f t="shared" ca="1" si="9"/>
        <v>27524621733.67292</v>
      </c>
      <c r="D51">
        <f t="shared" ca="1" si="9"/>
        <v>55049243467.34584</v>
      </c>
      <c r="E51">
        <f t="shared" ca="1" si="9"/>
        <v>82573865201.018753</v>
      </c>
      <c r="F51">
        <f t="shared" ca="1" si="9"/>
        <v>110098486934.69168</v>
      </c>
      <c r="G51">
        <f t="shared" ca="1" si="9"/>
        <v>137623108668.36459</v>
      </c>
      <c r="H51">
        <f t="shared" ca="1" si="9"/>
        <v>165147730402.03751</v>
      </c>
      <c r="I51">
        <f t="shared" ca="1" si="9"/>
        <v>192672352135.71042</v>
      </c>
      <c r="J51">
        <f t="shared" ca="1" si="9"/>
        <v>220196973869.38336</v>
      </c>
      <c r="K51">
        <f t="shared" ca="1" si="9"/>
        <v>247721595603.05624</v>
      </c>
      <c r="L51" s="211">
        <f ca="1">IF('Liv 2020'!$A59="LM",INDIRECT("'Liv 2020'!"&amp;'Country Selector'!$B$3&amp;ROW($A59))*10^12,0)*'Process Emissions Multipliers'!$B$54</f>
        <v>275246217336.72919</v>
      </c>
      <c r="M51">
        <f t="shared" ca="1" si="10"/>
        <v>247721595603.05624</v>
      </c>
      <c r="N51">
        <f t="shared" ca="1" si="10"/>
        <v>220196973869.38336</v>
      </c>
      <c r="O51">
        <f t="shared" ca="1" si="10"/>
        <v>192672352135.71042</v>
      </c>
      <c r="P51">
        <f t="shared" ca="1" si="10"/>
        <v>165147730402.03751</v>
      </c>
      <c r="Q51">
        <f t="shared" ca="1" si="10"/>
        <v>137623108668.36459</v>
      </c>
      <c r="R51">
        <f t="shared" ca="1" si="10"/>
        <v>110098486934.69168</v>
      </c>
      <c r="S51">
        <f t="shared" ca="1" si="10"/>
        <v>82573865201.018753</v>
      </c>
      <c r="T51">
        <f t="shared" ca="1" si="10"/>
        <v>55049243467.34584</v>
      </c>
      <c r="U51">
        <f t="shared" ca="1" si="10"/>
        <v>27524621733.67292</v>
      </c>
      <c r="V51" s="211">
        <f ca="1">IF('Liv 2030'!$A59="LM",INDIRECT("'Liv 2030'!"&amp;'Country Selector'!$B$3&amp;ROW($A59))*10^12,0)*'Process Emissions Multipliers'!$D$54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211">
        <f ca="1">V51*'Process Emissions Multipliers'!$E$54</f>
        <v>0</v>
      </c>
    </row>
    <row r="52" spans="1:42">
      <c r="A52" s="74">
        <v>0</v>
      </c>
      <c r="B52">
        <f ca="1">IF('Liv 2010'!$A60="LM",INDIRECT("'Liv 2010'!"&amp;'Country Selector'!$B$3&amp;ROW($A60))*10^12,0)</f>
        <v>47169346735.217224</v>
      </c>
      <c r="C52">
        <f t="shared" ca="1" si="9"/>
        <v>48318980929.938042</v>
      </c>
      <c r="D52">
        <f t="shared" ca="1" si="9"/>
        <v>49468615124.658859</v>
      </c>
      <c r="E52">
        <f t="shared" ca="1" si="9"/>
        <v>50618249319.379677</v>
      </c>
      <c r="F52">
        <f t="shared" ca="1" si="9"/>
        <v>51767883514.100494</v>
      </c>
      <c r="G52">
        <f t="shared" ca="1" si="9"/>
        <v>52917517708.821312</v>
      </c>
      <c r="H52">
        <f t="shared" ca="1" si="9"/>
        <v>54067151903.54213</v>
      </c>
      <c r="I52">
        <f t="shared" ca="1" si="9"/>
        <v>55216786098.262939</v>
      </c>
      <c r="J52">
        <f t="shared" ca="1" si="9"/>
        <v>56366420292.983765</v>
      </c>
      <c r="K52">
        <f t="shared" ca="1" si="9"/>
        <v>57516054487.704582</v>
      </c>
      <c r="L52" s="211">
        <f ca="1">IF('Liv 2020'!$A60="LM",INDIRECT("'Liv 2020'!"&amp;'Country Selector'!$B$3&amp;ROW($A60))*10^12,0)*'Process Emissions Multipliers'!$B$54</f>
        <v>58665688682.4254</v>
      </c>
      <c r="M52">
        <f t="shared" ca="1" si="10"/>
        <v>108963533643.46056</v>
      </c>
      <c r="N52">
        <f t="shared" ca="1" si="10"/>
        <v>159261378604.49573</v>
      </c>
      <c r="O52">
        <f t="shared" ca="1" si="10"/>
        <v>209559223565.53088</v>
      </c>
      <c r="P52">
        <f t="shared" ca="1" si="10"/>
        <v>259857068526.56601</v>
      </c>
      <c r="Q52">
        <f t="shared" ca="1" si="10"/>
        <v>310154913487.6012</v>
      </c>
      <c r="R52">
        <f t="shared" ca="1" si="10"/>
        <v>360452758448.63635</v>
      </c>
      <c r="S52">
        <f t="shared" ca="1" si="10"/>
        <v>410750603409.67151</v>
      </c>
      <c r="T52">
        <f t="shared" ca="1" si="10"/>
        <v>461048448370.70667</v>
      </c>
      <c r="U52">
        <f t="shared" ca="1" si="10"/>
        <v>511346293331.74188</v>
      </c>
      <c r="V52" s="211">
        <f ca="1">IF('Liv 2030'!$A60="LM",INDIRECT("'Liv 2030'!"&amp;'Country Selector'!$B$3&amp;ROW($A60))*10^12,0)*'Process Emissions Multipliers'!$D$54</f>
        <v>561644138292.77698</v>
      </c>
      <c r="W52" s="90">
        <f t="shared" ca="1" si="8"/>
        <v>632409823197.84583</v>
      </c>
      <c r="X52" s="90">
        <f t="shared" ca="1" si="8"/>
        <v>703175508102.91479</v>
      </c>
      <c r="Y52" s="90">
        <f t="shared" ca="1" si="8"/>
        <v>773941193007.98364</v>
      </c>
      <c r="Z52" s="90">
        <f t="shared" ca="1" si="8"/>
        <v>844706877913.05249</v>
      </c>
      <c r="AA52" s="90">
        <f t="shared" ca="1" si="8"/>
        <v>915472562818.12134</v>
      </c>
      <c r="AB52" s="90">
        <f t="shared" ca="1" si="8"/>
        <v>986238247723.19019</v>
      </c>
      <c r="AC52" s="90">
        <f t="shared" ca="1" si="8"/>
        <v>1057003932628.2592</v>
      </c>
      <c r="AD52" s="90">
        <f t="shared" ca="1" si="8"/>
        <v>1127769617533.3281</v>
      </c>
      <c r="AE52" s="90">
        <f t="shared" ca="1" si="8"/>
        <v>1198535302438.397</v>
      </c>
      <c r="AF52" s="90">
        <f t="shared" ca="1" si="8"/>
        <v>1269300987343.4658</v>
      </c>
      <c r="AG52" s="90">
        <f t="shared" ca="1" si="8"/>
        <v>1340066672248.5347</v>
      </c>
      <c r="AH52" s="90">
        <f t="shared" ca="1" si="8"/>
        <v>1410832357153.6035</v>
      </c>
      <c r="AI52" s="90">
        <f t="shared" ca="1" si="8"/>
        <v>1481598042058.6724</v>
      </c>
      <c r="AJ52" s="90">
        <f t="shared" ca="1" si="8"/>
        <v>1552363726963.7412</v>
      </c>
      <c r="AK52" s="90">
        <f t="shared" ca="1" si="8"/>
        <v>1623129411868.8101</v>
      </c>
      <c r="AL52" s="90">
        <f t="shared" ca="1" si="8"/>
        <v>1693895096773.8792</v>
      </c>
      <c r="AM52" s="90">
        <f t="shared" ca="1" si="11"/>
        <v>1764660781678.948</v>
      </c>
      <c r="AN52" s="90">
        <f t="shared" ca="1" si="11"/>
        <v>1835426466584.0166</v>
      </c>
      <c r="AO52" s="90">
        <f t="shared" ca="1" si="11"/>
        <v>1906192151489.0857</v>
      </c>
      <c r="AP52" s="211">
        <f ca="1">V52*'Process Emissions Multipliers'!$E$54</f>
        <v>1976957836394.1545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 s="211">
        <f ca="1">IF('Liv 2020'!$A61="LM",INDIRECT("'Liv 2020'!"&amp;'Country Selector'!$B$3&amp;ROW($A61))*10^12,0)*'Process Emissions Multipliers'!$B$54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 s="211">
        <f ca="1">IF('Liv 2030'!$A61="LM",INDIRECT("'Liv 2030'!"&amp;'Country Selector'!$B$3&amp;ROW($A61))*10^12,0)*'Process Emissions Multipliers'!$D$54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1">
        <f ca="1">V53*'Process Emissions Multipliers'!$E$54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 s="211">
        <f ca="1">IF('Liv 2020'!$A62="LM",INDIRECT("'Liv 2020'!"&amp;'Country Selector'!$B$3&amp;ROW($A62))*10^12,0)*'Process Emissions Multipliers'!$B$54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 s="211">
        <f ca="1">IF('Liv 2030'!$A62="LM",INDIRECT("'Liv 2030'!"&amp;'Country Selector'!$B$3&amp;ROW($A62))*10^12,0)*'Process Emissions Multipliers'!$D$54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1">
        <f ca="1">V54*'Process Emissions Multipliers'!$E$54</f>
        <v>0</v>
      </c>
    </row>
    <row r="55" spans="1:42">
      <c r="A55" s="74">
        <v>3</v>
      </c>
      <c r="B55">
        <f ca="1">IF('Liv 2010'!$A63="LM",INDIRECT("'Liv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 s="211">
        <f ca="1">IF('Liv 2020'!$A63="LM",INDIRECT("'Liv 2020'!"&amp;'Country Selector'!$B$3&amp;ROW($A63))*10^12,0)*'Process Emissions Multipliers'!$B$54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 s="211">
        <f ca="1">IF('Liv 2030'!$A63="LM",INDIRECT("'Liv 2030'!"&amp;'Country Selector'!$B$3&amp;ROW($A63))*10^12,0)*'Process Emissions Multipliers'!$D$54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1">
        <f ca="1">V55*'Process Emissions Multipliers'!$E$54</f>
        <v>0</v>
      </c>
    </row>
    <row r="56" spans="1:42">
      <c r="A56" s="74">
        <v>4</v>
      </c>
      <c r="B56">
        <f ca="1">IF('Liv 2010'!$A64="LM",INDIRECT("'Liv 2010'!"&amp;'Country Selector'!$B$3&amp;ROW($A64))*10^12,0)</f>
        <v>210493154251.14612</v>
      </c>
      <c r="C56">
        <f t="shared" ca="1" si="9"/>
        <v>189443838826.03149</v>
      </c>
      <c r="D56">
        <f t="shared" ca="1" si="9"/>
        <v>168394523400.9169</v>
      </c>
      <c r="E56">
        <f t="shared" ca="1" si="9"/>
        <v>147345207975.80231</v>
      </c>
      <c r="F56">
        <f t="shared" ca="1" si="9"/>
        <v>126295892550.68767</v>
      </c>
      <c r="G56">
        <f t="shared" ca="1" si="9"/>
        <v>105246577125.57306</v>
      </c>
      <c r="H56">
        <f t="shared" ca="1" si="9"/>
        <v>84197261700.45845</v>
      </c>
      <c r="I56">
        <f t="shared" ca="1" si="9"/>
        <v>63147946275.343834</v>
      </c>
      <c r="J56">
        <f t="shared" ca="1" si="9"/>
        <v>42098630850.229225</v>
      </c>
      <c r="K56">
        <f t="shared" ca="1" si="9"/>
        <v>21049315425.114613</v>
      </c>
      <c r="L56" s="211">
        <f ca="1">IF('Liv 2020'!$A64="LM",INDIRECT("'Liv 2020'!"&amp;'Country Selector'!$B$3&amp;ROW($A64))*10^12,0)*'Process Emissions Multipliers'!$B$54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 s="211">
        <f ca="1">IF('Liv 2030'!$A64="LM",INDIRECT("'Liv 2030'!"&amp;'Country Selector'!$B$3&amp;ROW($A64))*10^12,0)*'Process Emissions Multipliers'!$D$54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211">
        <f ca="1">V56*'Process Emissions Multipliers'!$E$54</f>
        <v>0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 s="211">
        <f ca="1">IF('Liv 2020'!$A65="LM",INDIRECT("'Liv 2020'!"&amp;'Country Selector'!$B$3&amp;ROW($A65))*10^12,0)*'Process Emissions Multipliers'!$B$54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 s="211">
        <f ca="1">IF('Liv 2030'!$A65="LM",INDIRECT("'Liv 2030'!"&amp;'Country Selector'!$B$3&amp;ROW($A65))*10^12,0)*'Process Emissions Multipliers'!$D$54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1">
        <f ca="1">V57*'Process Emissions Multipliers'!$E$54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 s="211">
        <f ca="1">IF('Liv 2020'!$A66="LM",INDIRECT("'Liv 2020'!"&amp;'Country Selector'!$B$3&amp;ROW($A66))*10^12,0)*'Process Emissions Multipliers'!$B$54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 s="211">
        <f ca="1">IF('Liv 2030'!$A66="LM",INDIRECT("'Liv 2030'!"&amp;'Country Selector'!$B$3&amp;ROW($A66))*10^12,0)*'Process Emissions Multipliers'!$D$54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1">
        <f ca="1">V58*'Process Emissions Multipliers'!$E$54</f>
        <v>0</v>
      </c>
    </row>
    <row r="59" spans="1:42">
      <c r="A59" s="74">
        <v>7</v>
      </c>
      <c r="B59">
        <f ca="1">IF('Liv 2010'!$A67="LM",INDIRECT("'Liv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 s="211">
        <f ca="1">IF('Liv 2020'!$A67="LM",INDIRECT("'Liv 2020'!"&amp;'Country Selector'!$B$3&amp;ROW($A67))*10^12,0)*'Process Emissions Multipliers'!$B$54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 s="211">
        <f ca="1">IF('Liv 2030'!$A67="LM",INDIRECT("'Liv 2030'!"&amp;'Country Selector'!$B$3&amp;ROW($A67))*10^12,0)*'Process Emissions Multipliers'!$D$54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1">
        <f ca="1">V59*'Process Emissions Multipliers'!$E$54</f>
        <v>0</v>
      </c>
    </row>
    <row r="60" spans="1:42">
      <c r="A60" s="74">
        <v>8</v>
      </c>
      <c r="B60">
        <f ca="1">IF('Liv 2010'!$A68="LM",INDIRECT("'Liv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 s="211">
        <f ca="1">IF('Liv 2020'!$A68="LM",INDIRECT("'Liv 2020'!"&amp;'Country Selector'!$B$3&amp;ROW($A68))*10^12,0)*'Process Emissions Multipliers'!$B$54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 s="211">
        <f ca="1">IF('Liv 2030'!$A68="LM",INDIRECT("'Liv 2030'!"&amp;'Country Selector'!$B$3&amp;ROW($A68))*10^12,0)*'Process Emissions Multipliers'!$D$54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1">
        <f ca="1">V60*'Process Emissions Multipliers'!$E$54</f>
        <v>0</v>
      </c>
    </row>
    <row r="61" spans="1:42">
      <c r="A61" s="74">
        <v>9</v>
      </c>
      <c r="B61">
        <f ca="1">IF('Liv 2010'!$A69="LM",INDIRECT("'Liv 2010'!"&amp;'Country Selector'!$B$3&amp;ROW($A69))*10^12,0)</f>
        <v>605299481970.46826</v>
      </c>
      <c r="C61">
        <f t="shared" ca="1" si="9"/>
        <v>544769533773.42151</v>
      </c>
      <c r="D61">
        <f t="shared" ca="1" si="9"/>
        <v>484239585576.37463</v>
      </c>
      <c r="E61">
        <f t="shared" ca="1" si="9"/>
        <v>423709637379.32776</v>
      </c>
      <c r="F61">
        <f t="shared" ca="1" si="9"/>
        <v>363179689182.28094</v>
      </c>
      <c r="G61">
        <f t="shared" ca="1" si="9"/>
        <v>302649740985.23413</v>
      </c>
      <c r="H61">
        <f t="shared" ca="1" si="9"/>
        <v>242119792788.18732</v>
      </c>
      <c r="I61">
        <f t="shared" ca="1" si="9"/>
        <v>181589844591.14047</v>
      </c>
      <c r="J61">
        <f t="shared" ca="1" si="9"/>
        <v>121059896394.09366</v>
      </c>
      <c r="K61">
        <f t="shared" ca="1" si="9"/>
        <v>60529948197.046829</v>
      </c>
      <c r="L61" s="211">
        <f ca="1">IF('Liv 2020'!$A69="LM",INDIRECT("'Liv 2020'!"&amp;'Country Selector'!$B$3&amp;ROW($A69))*10^12,0)*'Process Emissions Multipliers'!$B$54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 s="211">
        <f ca="1">IF('Liv 2030'!$A69="LM",INDIRECT("'Liv 2030'!"&amp;'Country Selector'!$B$3&amp;ROW($A69))*10^12,0)*'Process Emissions Multipliers'!$D$54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1">
        <f ca="1">V61*'Process Emissions Multipliers'!$E$54</f>
        <v>0</v>
      </c>
    </row>
    <row r="62" spans="1:42">
      <c r="A62" s="74">
        <v>10</v>
      </c>
      <c r="B62">
        <f ca="1">IF('Liv 2010'!$A70="LM",INDIRECT("'Liv 2010'!"&amp;'Country Selector'!$B$3&amp;ROW($A70))*10^12,0)</f>
        <v>94542032215.275024</v>
      </c>
      <c r="C62">
        <f t="shared" ca="1" si="9"/>
        <v>96127556214.384247</v>
      </c>
      <c r="D62">
        <f t="shared" ca="1" si="9"/>
        <v>97713080213.493469</v>
      </c>
      <c r="E62">
        <f t="shared" ca="1" si="9"/>
        <v>99298604212.602692</v>
      </c>
      <c r="F62">
        <f t="shared" ca="1" si="9"/>
        <v>100884128211.71191</v>
      </c>
      <c r="G62">
        <f t="shared" ca="1" si="9"/>
        <v>102469652210.82114</v>
      </c>
      <c r="H62">
        <f t="shared" ca="1" si="9"/>
        <v>104055176209.93036</v>
      </c>
      <c r="I62">
        <f t="shared" ca="1" si="9"/>
        <v>105640700209.03958</v>
      </c>
      <c r="J62">
        <f t="shared" ca="1" si="9"/>
        <v>107226224208.1488</v>
      </c>
      <c r="K62">
        <f t="shared" ca="1" si="9"/>
        <v>108811748207.25801</v>
      </c>
      <c r="L62" s="211">
        <f ca="1">IF('Liv 2020'!$A70="LM",INDIRECT("'Liv 2020'!"&amp;'Country Selector'!$B$3&amp;ROW($A70))*10^12,0)*'Process Emissions Multipliers'!$B$54</f>
        <v>110397272206.36725</v>
      </c>
      <c r="M62">
        <f t="shared" ca="1" si="10"/>
        <v>197482602523.5437</v>
      </c>
      <c r="N62">
        <f t="shared" ca="1" si="10"/>
        <v>284567932840.72021</v>
      </c>
      <c r="O62">
        <f t="shared" ca="1" si="10"/>
        <v>371653263157.89667</v>
      </c>
      <c r="P62">
        <f t="shared" ca="1" si="10"/>
        <v>458738593475.07318</v>
      </c>
      <c r="Q62">
        <f t="shared" ca="1" si="10"/>
        <v>545823923792.24963</v>
      </c>
      <c r="R62">
        <f t="shared" ca="1" si="10"/>
        <v>632909254109.42603</v>
      </c>
      <c r="S62">
        <f t="shared" ca="1" si="10"/>
        <v>719994584426.60254</v>
      </c>
      <c r="T62">
        <f t="shared" ca="1" si="10"/>
        <v>807079914743.77905</v>
      </c>
      <c r="U62">
        <f t="shared" ca="1" si="10"/>
        <v>894165245060.95544</v>
      </c>
      <c r="V62" s="211">
        <f ca="1">IF('Liv 2030'!$A70="LM",INDIRECT("'Liv 2030'!"&amp;'Country Selector'!$B$3&amp;ROW($A70))*10^12,0)*'Process Emissions Multipliers'!$D$54</f>
        <v>981250575378.13196</v>
      </c>
      <c r="W62" s="90">
        <f t="shared" ca="1" si="8"/>
        <v>1104885568242.4729</v>
      </c>
      <c r="X62" s="90">
        <f t="shared" ca="1" si="8"/>
        <v>1228520561106.814</v>
      </c>
      <c r="Y62" s="90">
        <f t="shared" ca="1" si="8"/>
        <v>1352155553971.155</v>
      </c>
      <c r="Z62" s="90">
        <f t="shared" ca="1" si="8"/>
        <v>1475790546835.4961</v>
      </c>
      <c r="AA62" s="90">
        <f t="shared" ca="1" si="8"/>
        <v>1599425539699.8369</v>
      </c>
      <c r="AB62" s="90">
        <f t="shared" ca="1" si="8"/>
        <v>1723060532564.178</v>
      </c>
      <c r="AC62" s="90">
        <f t="shared" ca="1" si="8"/>
        <v>1846695525428.5186</v>
      </c>
      <c r="AD62" s="90">
        <f t="shared" ca="1" si="8"/>
        <v>1970330518292.8599</v>
      </c>
      <c r="AE62" s="90">
        <f t="shared" ca="1" si="8"/>
        <v>2093965511157.2007</v>
      </c>
      <c r="AF62" s="90">
        <f t="shared" ca="1" si="8"/>
        <v>2217600504021.542</v>
      </c>
      <c r="AG62" s="90">
        <f t="shared" ca="1" si="8"/>
        <v>2341235496885.8828</v>
      </c>
      <c r="AH62" s="90">
        <f t="shared" ca="1" si="8"/>
        <v>2464870489750.2241</v>
      </c>
      <c r="AI62" s="90">
        <f t="shared" ca="1" si="8"/>
        <v>2588505482614.5649</v>
      </c>
      <c r="AJ62" s="90">
        <f t="shared" ca="1" si="8"/>
        <v>2712140475478.9053</v>
      </c>
      <c r="AK62" s="90">
        <f t="shared" ca="1" si="8"/>
        <v>2835775468343.2471</v>
      </c>
      <c r="AL62" s="90">
        <f t="shared" ca="1" si="8"/>
        <v>2959410461207.5879</v>
      </c>
      <c r="AM62" s="90">
        <f t="shared" ca="1" si="11"/>
        <v>3083045454071.9287</v>
      </c>
      <c r="AN62" s="90">
        <f t="shared" ca="1" si="11"/>
        <v>3206680446936.2695</v>
      </c>
      <c r="AO62" s="90">
        <f t="shared" ca="1" si="11"/>
        <v>3330315439800.6108</v>
      </c>
      <c r="AP62" s="211">
        <f ca="1">V62*'Process Emissions Multipliers'!$E$54</f>
        <v>3453950432664.9517</v>
      </c>
    </row>
    <row r="63" spans="1:42">
      <c r="A63" s="74">
        <v>11</v>
      </c>
      <c r="B63">
        <f ca="1">IF('Liv 2010'!$A71="LM",INDIRECT("'Liv 2010'!"&amp;'Country Selector'!$B$3&amp;ROW($A71))*10^12,0)</f>
        <v>0</v>
      </c>
      <c r="C63">
        <f t="shared" ca="1" si="9"/>
        <v>79150504139.184326</v>
      </c>
      <c r="D63">
        <f t="shared" ca="1" si="9"/>
        <v>158301008278.36865</v>
      </c>
      <c r="E63">
        <f t="shared" ca="1" si="9"/>
        <v>237451512417.55298</v>
      </c>
      <c r="F63">
        <f t="shared" ref="D63:K95" ca="1" si="12">$B63*($L$1-F$1)/($L$1-$B$1)+$L63*(F$1-$B$1)/($L$1-$B$1)</f>
        <v>316602016556.7373</v>
      </c>
      <c r="G63">
        <f t="shared" ca="1" si="12"/>
        <v>395752520695.92163</v>
      </c>
      <c r="H63">
        <f t="shared" ca="1" si="12"/>
        <v>474903024835.10596</v>
      </c>
      <c r="I63">
        <f t="shared" ca="1" si="12"/>
        <v>554053528974.29028</v>
      </c>
      <c r="J63">
        <f t="shared" ca="1" si="12"/>
        <v>633204033113.47461</v>
      </c>
      <c r="K63">
        <f t="shared" ca="1" si="12"/>
        <v>712354537252.65894</v>
      </c>
      <c r="L63" s="211">
        <f ca="1">IF('Liv 2020'!$A71="LM",INDIRECT("'Liv 2020'!"&amp;'Country Selector'!$B$3&amp;ROW($A71))*10^12,0)*'Process Emissions Multipliers'!$B$54</f>
        <v>791505041391.84326</v>
      </c>
      <c r="M63">
        <f t="shared" ca="1" si="10"/>
        <v>712354537252.65894</v>
      </c>
      <c r="N63">
        <f t="shared" ca="1" si="10"/>
        <v>633204033113.47461</v>
      </c>
      <c r="O63">
        <f t="shared" ca="1" si="10"/>
        <v>554053528974.29028</v>
      </c>
      <c r="P63">
        <f t="shared" ref="N63:U95" ca="1" si="13">$L63*($V$1-P$1)/($V$1-$L$1)+$V63*(P$1-$L$1)/($V$1-$L$1)</f>
        <v>474903024835.10596</v>
      </c>
      <c r="Q63">
        <f t="shared" ca="1" si="13"/>
        <v>395752520695.92163</v>
      </c>
      <c r="R63">
        <f t="shared" ca="1" si="13"/>
        <v>316602016556.7373</v>
      </c>
      <c r="S63">
        <f t="shared" ca="1" si="13"/>
        <v>237451512417.55298</v>
      </c>
      <c r="T63">
        <f t="shared" ca="1" si="13"/>
        <v>158301008278.36865</v>
      </c>
      <c r="U63">
        <f t="shared" ca="1" si="13"/>
        <v>79150504139.184326</v>
      </c>
      <c r="V63" s="211">
        <f ca="1">IF('Liv 2030'!$A71="LM",INDIRECT("'Liv 2030'!"&amp;'Country Selector'!$B$3&amp;ROW($A71))*10^12,0)*'Process Emissions Multipliers'!$D$54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11">
        <f ca="1">V63*'Process Emissions Multipliers'!$E$54</f>
        <v>0</v>
      </c>
    </row>
    <row r="64" spans="1:4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 s="211">
        <f ca="1">IF('Liv 2020'!$A72="LM",INDIRECT("'Liv 2020'!"&amp;'Country Selector'!$B$3&amp;ROW($A72))*10^12,0)*'Process Emissions Multipliers'!$B$54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 s="211">
        <f ca="1">IF('Liv 2030'!$A72="LM",INDIRECT("'Liv 2030'!"&amp;'Country Selector'!$B$3&amp;ROW($A72))*10^12,0)*'Process Emissions Multipliers'!$D$54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1">
        <f ca="1">V64*'Process Emissions Multipliers'!$E$54</f>
        <v>0</v>
      </c>
    </row>
    <row r="65" spans="1:42">
      <c r="A65" s="74">
        <v>13</v>
      </c>
      <c r="B65">
        <f ca="1">IF('Liv 2010'!$A73="LM",INDIRECT("'Liv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 s="211">
        <f ca="1">IF('Liv 2020'!$A73="LM",INDIRECT("'Liv 2020'!"&amp;'Country Selector'!$B$3&amp;ROW($A73))*10^12,0)*'Process Emissions Multipliers'!$B$54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 s="211">
        <f ca="1">IF('Liv 2030'!$A73="LM",INDIRECT("'Liv 2030'!"&amp;'Country Selector'!$B$3&amp;ROW($A73))*10^12,0)*'Process Emissions Multipliers'!$D$54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1">
        <f ca="1">V65*'Process Emissions Multipliers'!$E$54</f>
        <v>0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 s="211">
        <f ca="1">IF('Liv 2020'!$A74="LM",INDIRECT("'Liv 2020'!"&amp;'Country Selector'!$B$3&amp;ROW($A74))*10^12,0)*'Process Emissions Multipliers'!$B$54</f>
        <v>0</v>
      </c>
      <c r="M66">
        <f t="shared" ca="1" si="16"/>
        <v>757858161122.20728</v>
      </c>
      <c r="N66">
        <f t="shared" ca="1" si="13"/>
        <v>1515716322244.4146</v>
      </c>
      <c r="O66">
        <f t="shared" ca="1" si="13"/>
        <v>2273574483366.6221</v>
      </c>
      <c r="P66">
        <f t="shared" ca="1" si="13"/>
        <v>3031432644488.8291</v>
      </c>
      <c r="Q66">
        <f t="shared" ca="1" si="13"/>
        <v>3789290805611.0361</v>
      </c>
      <c r="R66">
        <f t="shared" ca="1" si="13"/>
        <v>4547148966733.2441</v>
      </c>
      <c r="S66">
        <f t="shared" ca="1" si="13"/>
        <v>5305007127855.4512</v>
      </c>
      <c r="T66">
        <f t="shared" ca="1" si="13"/>
        <v>6062865288977.6582</v>
      </c>
      <c r="U66">
        <f t="shared" ca="1" si="13"/>
        <v>6820723450099.8652</v>
      </c>
      <c r="V66" s="211">
        <f ca="1">IF('Liv 2030'!$A74="LM",INDIRECT("'Liv 2030'!"&amp;'Country Selector'!$B$3&amp;ROW($A74))*10^12,0)*'Process Emissions Multipliers'!$D$54</f>
        <v>7578581611222.0723</v>
      </c>
      <c r="W66" s="90">
        <f t="shared" ca="1" si="14"/>
        <v>8533462970720.0742</v>
      </c>
      <c r="X66" s="90">
        <f t="shared" ca="1" si="14"/>
        <v>9488344330218.0742</v>
      </c>
      <c r="Y66" s="90">
        <f t="shared" ca="1" si="14"/>
        <v>10443225689716.076</v>
      </c>
      <c r="Z66" s="90">
        <f t="shared" ca="1" si="14"/>
        <v>11398107049214.078</v>
      </c>
      <c r="AA66" s="90">
        <f t="shared" ca="1" si="14"/>
        <v>12352988408712.078</v>
      </c>
      <c r="AB66" s="90">
        <f t="shared" ca="1" si="14"/>
        <v>13307869768210.082</v>
      </c>
      <c r="AC66" s="90">
        <f t="shared" ca="1" si="14"/>
        <v>14262751127708.082</v>
      </c>
      <c r="AD66" s="90">
        <f t="shared" ca="1" si="14"/>
        <v>15217632487206.084</v>
      </c>
      <c r="AE66" s="90">
        <f t="shared" ca="1" si="14"/>
        <v>16172513846704.082</v>
      </c>
      <c r="AF66" s="90">
        <f t="shared" ca="1" si="14"/>
        <v>17127395206202.086</v>
      </c>
      <c r="AG66" s="90">
        <f t="shared" ca="1" si="14"/>
        <v>18082276565700.086</v>
      </c>
      <c r="AH66" s="90">
        <f t="shared" ca="1" si="14"/>
        <v>19037157925198.09</v>
      </c>
      <c r="AI66" s="90">
        <f t="shared" ca="1" si="14"/>
        <v>19992039284696.09</v>
      </c>
      <c r="AJ66" s="90">
        <f t="shared" ca="1" si="14"/>
        <v>20946920644194.09</v>
      </c>
      <c r="AK66" s="90">
        <f t="shared" ca="1" si="14"/>
        <v>21901802003692.09</v>
      </c>
      <c r="AL66" s="90">
        <f t="shared" ca="1" si="14"/>
        <v>22856683363190.094</v>
      </c>
      <c r="AM66" s="90">
        <f t="shared" ca="1" si="11"/>
        <v>23811564722688.098</v>
      </c>
      <c r="AN66" s="90">
        <f t="shared" ca="1" si="11"/>
        <v>24766446082186.094</v>
      </c>
      <c r="AO66" s="90">
        <f t="shared" ca="1" si="11"/>
        <v>25721327441684.098</v>
      </c>
      <c r="AP66" s="211">
        <f ca="1">V66*'Process Emissions Multipliers'!$E$54</f>
        <v>26676208801182.098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 s="211">
        <f ca="1">IF('Liv 2020'!$A75="LM",INDIRECT("'Liv 2020'!"&amp;'Country Selector'!$B$3&amp;ROW($A75))*10^12,0)*'Process Emissions Multipliers'!$B$54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 s="211">
        <f ca="1">IF('Liv 2030'!$A75="LM",INDIRECT("'Liv 2030'!"&amp;'Country Selector'!$B$3&amp;ROW($A75))*10^12,0)*'Process Emissions Multipliers'!$D$54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1">
        <f ca="1">V67*'Process Emissions Multipliers'!$E$54</f>
        <v>0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 s="211">
        <f ca="1">IF('Liv 2020'!$A76="LM",INDIRECT("'Liv 2020'!"&amp;'Country Selector'!$B$3&amp;ROW($A76))*10^12,0)*'Process Emissions Multipliers'!$B$54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 s="211">
        <f ca="1">IF('Liv 2030'!$A76="LM",INDIRECT("'Liv 2030'!"&amp;'Country Selector'!$B$3&amp;ROW($A76))*10^12,0)*'Process Emissions Multipliers'!$D$54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1">
        <f ca="1">V68*'Process Emissions Multipliers'!$E$54</f>
        <v>0</v>
      </c>
    </row>
    <row r="69" spans="1:42">
      <c r="A69" s="74">
        <v>17</v>
      </c>
      <c r="B69">
        <f ca="1">IF('Liv 2010'!$A77="LM",INDIRECT("'Liv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 s="211">
        <f ca="1">IF('Liv 2020'!$A77="LM",INDIRECT("'Liv 2020'!"&amp;'Country Selector'!$B$3&amp;ROW($A77))*10^12,0)*'Process Emissions Multipliers'!$B$54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 s="211">
        <f ca="1">IF('Liv 2030'!$A77="LM",INDIRECT("'Liv 2030'!"&amp;'Country Selector'!$B$3&amp;ROW($A77))*10^12,0)*'Process Emissions Multipliers'!$D$54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1">
        <f ca="1">V69*'Process Emissions Multipliers'!$E$54</f>
        <v>0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 s="211">
        <f ca="1">IF('Liv 2020'!$A78="LM",INDIRECT("'Liv 2020'!"&amp;'Country Selector'!$B$3&amp;ROW($A78))*10^12,0)*'Process Emissions Multipliers'!$B$54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 s="211">
        <f ca="1">IF('Liv 2030'!$A78="LM",INDIRECT("'Liv 2030'!"&amp;'Country Selector'!$B$3&amp;ROW($A78))*10^12,0)*'Process Emissions Multipliers'!$D$54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1">
        <f ca="1">V70*'Process Emissions Multipliers'!$E$54</f>
        <v>0</v>
      </c>
    </row>
    <row r="71" spans="1:42">
      <c r="A71" s="74">
        <v>19</v>
      </c>
      <c r="B71">
        <f ca="1">IF('Liv 2010'!$A79="LM",INDIRECT("'Liv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 s="211">
        <f ca="1">IF('Liv 2020'!$A79="LM",INDIRECT("'Liv 2020'!"&amp;'Country Selector'!$B$3&amp;ROW($A79))*10^12,0)*'Process Emissions Multipliers'!$B$54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 s="211">
        <f ca="1">IF('Liv 2030'!$A79="LM",INDIRECT("'Liv 2030'!"&amp;'Country Selector'!$B$3&amp;ROW($A79))*10^12,0)*'Process Emissions Multipliers'!$D$54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1">
        <f ca="1">V71*'Process Emissions Multipliers'!$E$54</f>
        <v>0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 s="211">
        <f ca="1">IF('Liv 2020'!$A80="LM",INDIRECT("'Liv 2020'!"&amp;'Country Selector'!$B$3&amp;ROW($A80))*10^12,0)*'Process Emissions Multipliers'!$B$54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 s="211">
        <f ca="1">IF('Liv 2030'!$A80="LM",INDIRECT("'Liv 2030'!"&amp;'Country Selector'!$B$3&amp;ROW($A80))*10^12,0)*'Process Emissions Multipliers'!$D$54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1">
        <f ca="1">V72*'Process Emissions Multipliers'!$E$54</f>
        <v>0</v>
      </c>
    </row>
    <row r="73" spans="1:42">
      <c r="A73" s="74">
        <v>21</v>
      </c>
      <c r="B73">
        <f ca="1">IF('Liv 2010'!$A81="LM",INDIRECT("'Liv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 s="211">
        <f ca="1">IF('Liv 2020'!$A81="LM",INDIRECT("'Liv 2020'!"&amp;'Country Selector'!$B$3&amp;ROW($A81))*10^12,0)*'Process Emissions Multipliers'!$B$54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 s="211">
        <f ca="1">IF('Liv 2030'!$A81="LM",INDIRECT("'Liv 2030'!"&amp;'Country Selector'!$B$3&amp;ROW($A81))*10^12,0)*'Process Emissions Multipliers'!$D$54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1">
        <f ca="1">V73*'Process Emissions Multipliers'!$E$54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 s="211">
        <f ca="1">IF('Liv 2020'!$A82="LM",INDIRECT("'Liv 2020'!"&amp;'Country Selector'!$B$3&amp;ROW($A82))*10^12,0)*'Process Emissions Multipliers'!$B$54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 s="211">
        <f ca="1">IF('Liv 2030'!$A82="LM",INDIRECT("'Liv 2030'!"&amp;'Country Selector'!$B$3&amp;ROW($A82))*10^12,0)*'Process Emissions Multipliers'!$D$54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1">
        <f ca="1">V74*'Process Emissions Multipliers'!$E$54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 s="211">
        <f ca="1">IF('Liv 2020'!$A83="LM",INDIRECT("'Liv 2020'!"&amp;'Country Selector'!$B$3&amp;ROW($A83))*10^12,0)*'Process Emissions Multipliers'!$B$54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 s="211">
        <f ca="1">IF('Liv 2030'!$A83="LM",INDIRECT("'Liv 2030'!"&amp;'Country Selector'!$B$3&amp;ROW($A83))*10^12,0)*'Process Emissions Multipliers'!$D$54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1">
        <f ca="1">V75*'Process Emissions Multipliers'!$E$54</f>
        <v>0</v>
      </c>
    </row>
    <row r="76" spans="1:42">
      <c r="A76" s="74">
        <v>24</v>
      </c>
      <c r="B76">
        <f ca="1">IF('Liv 2010'!$A84="LM",INDIRECT("'Liv 2010'!"&amp;'Country Selector'!$B$3&amp;ROW($A84))*10^12,0)</f>
        <v>94542032215.276123</v>
      </c>
      <c r="C76">
        <f t="shared" ca="1" si="15"/>
        <v>96127556214.385223</v>
      </c>
      <c r="D76">
        <f t="shared" ca="1" si="12"/>
        <v>97713080213.494354</v>
      </c>
      <c r="E76">
        <f t="shared" ca="1" si="12"/>
        <v>99298604212.603455</v>
      </c>
      <c r="F76">
        <f t="shared" ca="1" si="12"/>
        <v>100884128211.71257</v>
      </c>
      <c r="G76">
        <f t="shared" ca="1" si="12"/>
        <v>102469652210.82169</v>
      </c>
      <c r="H76">
        <f t="shared" ca="1" si="12"/>
        <v>104055176209.9308</v>
      </c>
      <c r="I76">
        <f t="shared" ca="1" si="12"/>
        <v>105640700209.03992</v>
      </c>
      <c r="J76">
        <f t="shared" ca="1" si="12"/>
        <v>107226224208.14902</v>
      </c>
      <c r="K76">
        <f t="shared" ca="1" si="12"/>
        <v>108811748207.25813</v>
      </c>
      <c r="L76" s="211">
        <f ca="1">IF('Liv 2020'!$A84="LM",INDIRECT("'Liv 2020'!"&amp;'Country Selector'!$B$3&amp;ROW($A84))*10^12,0)*'Process Emissions Multipliers'!$B$54</f>
        <v>110397272206.36725</v>
      </c>
      <c r="M76">
        <f t="shared" ca="1" si="16"/>
        <v>197482602523.54395</v>
      </c>
      <c r="N76">
        <f t="shared" ca="1" si="13"/>
        <v>284567932840.72064</v>
      </c>
      <c r="O76">
        <f t="shared" ca="1" si="13"/>
        <v>371653263157.8974</v>
      </c>
      <c r="P76">
        <f t="shared" ca="1" si="13"/>
        <v>458738593475.0741</v>
      </c>
      <c r="Q76">
        <f t="shared" ca="1" si="13"/>
        <v>545823923792.25079</v>
      </c>
      <c r="R76">
        <f t="shared" ca="1" si="13"/>
        <v>632909254109.42749</v>
      </c>
      <c r="S76">
        <f t="shared" ca="1" si="13"/>
        <v>719994584426.60413</v>
      </c>
      <c r="T76">
        <f t="shared" ca="1" si="13"/>
        <v>807079914743.78088</v>
      </c>
      <c r="U76">
        <f t="shared" ca="1" si="13"/>
        <v>894165245060.95764</v>
      </c>
      <c r="V76" s="211">
        <f ca="1">IF('Liv 2030'!$A84="LM",INDIRECT("'Liv 2030'!"&amp;'Country Selector'!$B$3&amp;ROW($A84))*10^12,0)*'Process Emissions Multipliers'!$D$54</f>
        <v>981250575378.13428</v>
      </c>
      <c r="W76" s="90">
        <f t="shared" ca="1" si="14"/>
        <v>1104885568242.4756</v>
      </c>
      <c r="X76" s="90">
        <f t="shared" ca="1" si="14"/>
        <v>1228520561106.8169</v>
      </c>
      <c r="Y76" s="90">
        <f t="shared" ca="1" si="14"/>
        <v>1352155553971.1582</v>
      </c>
      <c r="Z76" s="90">
        <f t="shared" ca="1" si="14"/>
        <v>1475790546835.4995</v>
      </c>
      <c r="AA76" s="90">
        <f t="shared" ca="1" si="14"/>
        <v>1599425539699.8406</v>
      </c>
      <c r="AB76" s="90">
        <f t="shared" ca="1" si="14"/>
        <v>1723060532564.1819</v>
      </c>
      <c r="AC76" s="90">
        <f t="shared" ca="1" si="14"/>
        <v>1846695525428.5232</v>
      </c>
      <c r="AD76" s="90">
        <f t="shared" ca="1" si="14"/>
        <v>1970330518292.8645</v>
      </c>
      <c r="AE76" s="90">
        <f t="shared" ca="1" si="14"/>
        <v>2093965511157.2058</v>
      </c>
      <c r="AF76" s="90">
        <f t="shared" ca="1" si="14"/>
        <v>2217600504021.5469</v>
      </c>
      <c r="AG76" s="90">
        <f t="shared" ca="1" si="14"/>
        <v>2341235496885.8882</v>
      </c>
      <c r="AH76" s="90">
        <f t="shared" ca="1" si="14"/>
        <v>2464870489750.2295</v>
      </c>
      <c r="AI76" s="90">
        <f t="shared" ca="1" si="14"/>
        <v>2588505482614.5708</v>
      </c>
      <c r="AJ76" s="90">
        <f t="shared" ca="1" si="14"/>
        <v>2712140475478.9121</v>
      </c>
      <c r="AK76" s="90">
        <f t="shared" ca="1" si="14"/>
        <v>2835775468343.2534</v>
      </c>
      <c r="AL76" s="90">
        <f t="shared" ca="1" si="14"/>
        <v>2959410461207.5947</v>
      </c>
      <c r="AM76" s="90">
        <f t="shared" ca="1" si="11"/>
        <v>3083045454071.936</v>
      </c>
      <c r="AN76" s="90">
        <f t="shared" ca="1" si="11"/>
        <v>3206680446936.2773</v>
      </c>
      <c r="AO76" s="90">
        <f t="shared" ca="1" si="11"/>
        <v>3330315439800.6182</v>
      </c>
      <c r="AP76" s="211">
        <f ca="1">V76*'Process Emissions Multipliers'!$E$54</f>
        <v>3453950432664.9595</v>
      </c>
    </row>
    <row r="77" spans="1:42">
      <c r="A77" s="74">
        <v>25</v>
      </c>
      <c r="B77">
        <f ca="1">IF('Liv 2010'!$A85="LM",INDIRECT("'Liv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 s="211">
        <f ca="1">IF('Liv 2020'!$A85="LM",INDIRECT("'Liv 2020'!"&amp;'Country Selector'!$B$3&amp;ROW($A85))*10^12,0)*'Process Emissions Multipliers'!$B$54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 s="211">
        <f ca="1">IF('Liv 2030'!$A85="LM",INDIRECT("'Liv 2030'!"&amp;'Country Selector'!$B$3&amp;ROW($A85))*10^12,0)*'Process Emissions Multipliers'!$D$54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1">
        <f ca="1">V77*'Process Emissions Multipliers'!$E$54</f>
        <v>0</v>
      </c>
    </row>
    <row r="78" spans="1:42">
      <c r="A78" s="74">
        <v>26</v>
      </c>
      <c r="B78">
        <f ca="1">IF('Liv 2010'!$A86="LM",INDIRECT("'Liv 2010'!"&amp;'Country Selector'!$B$3&amp;ROW($A86))*10^12,0)</f>
        <v>286287129182.2926</v>
      </c>
      <c r="C78">
        <f t="shared" ca="1" si="15"/>
        <v>257658416264.06332</v>
      </c>
      <c r="D78">
        <f t="shared" ca="1" si="12"/>
        <v>229029703345.83408</v>
      </c>
      <c r="E78">
        <f t="shared" ca="1" si="12"/>
        <v>200400990427.60483</v>
      </c>
      <c r="F78">
        <f t="shared" ca="1" si="12"/>
        <v>171772277509.37555</v>
      </c>
      <c r="G78">
        <f t="shared" ca="1" si="12"/>
        <v>143143564591.1463</v>
      </c>
      <c r="H78">
        <f t="shared" ca="1" si="12"/>
        <v>114514851672.91704</v>
      </c>
      <c r="I78">
        <f t="shared" ca="1" si="12"/>
        <v>85886138754.687775</v>
      </c>
      <c r="J78">
        <f t="shared" ca="1" si="12"/>
        <v>57257425836.458519</v>
      </c>
      <c r="K78">
        <f t="shared" ca="1" si="12"/>
        <v>28628712918.229259</v>
      </c>
      <c r="L78" s="211">
        <f ca="1">IF('Liv 2020'!$A86="LM",INDIRECT("'Liv 2020'!"&amp;'Country Selector'!$B$3&amp;ROW($A86))*10^12,0)*'Process Emissions Multipliers'!$B$54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 s="211">
        <f ca="1">IF('Liv 2030'!$A86="LM",INDIRECT("'Liv 2030'!"&amp;'Country Selector'!$B$3&amp;ROW($A86))*10^12,0)*'Process Emissions Multipliers'!$D$54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1">
        <f ca="1">V78*'Process Emissions Multipliers'!$E$54</f>
        <v>0</v>
      </c>
    </row>
    <row r="79" spans="1:42">
      <c r="A79" s="74">
        <v>27</v>
      </c>
      <c r="B79">
        <f ca="1">IF('Liv 2010'!$A87="LM",INDIRECT("'Liv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 s="211">
        <f ca="1">IF('Liv 2020'!$A87="LM",INDIRECT("'Liv 2020'!"&amp;'Country Selector'!$B$3&amp;ROW($A87))*10^12,0)*'Process Emissions Multipliers'!$B$54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 s="211">
        <f ca="1">IF('Liv 2030'!$A87="LM",INDIRECT("'Liv 2030'!"&amp;'Country Selector'!$B$3&amp;ROW($A87))*10^12,0)*'Process Emissions Multipliers'!$D$54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11">
        <f ca="1">V79*'Process Emissions Multipliers'!$E$54</f>
        <v>0</v>
      </c>
    </row>
    <row r="80" spans="1:42">
      <c r="A80" s="74">
        <v>28</v>
      </c>
      <c r="B80">
        <f ca="1">IF('Liv 2010'!$A88="LM",INDIRECT("'Liv 2010'!"&amp;'Country Selector'!$B$3&amp;ROW($A88))*10^12,0)</f>
        <v>47285587481.399101</v>
      </c>
      <c r="C80">
        <f t="shared" ca="1" si="15"/>
        <v>42557028733.259193</v>
      </c>
      <c r="D80">
        <f t="shared" ca="1" si="12"/>
        <v>37828469985.119278</v>
      </c>
      <c r="E80">
        <f t="shared" ca="1" si="12"/>
        <v>33099911236.97937</v>
      </c>
      <c r="F80">
        <f t="shared" ca="1" si="12"/>
        <v>28371352488.839458</v>
      </c>
      <c r="G80">
        <f t="shared" ca="1" si="12"/>
        <v>23642793740.699551</v>
      </c>
      <c r="H80">
        <f t="shared" ca="1" si="12"/>
        <v>18914234992.559639</v>
      </c>
      <c r="I80">
        <f t="shared" ca="1" si="12"/>
        <v>14185676244.419729</v>
      </c>
      <c r="J80">
        <f t="shared" ca="1" si="12"/>
        <v>9457117496.2798195</v>
      </c>
      <c r="K80">
        <f t="shared" ca="1" si="12"/>
        <v>4728558748.1399097</v>
      </c>
      <c r="L80" s="211">
        <f ca="1">IF('Liv 2020'!$A88="LM",INDIRECT("'Liv 2020'!"&amp;'Country Selector'!$B$3&amp;ROW($A88))*10^12,0)*'Process Emissions Multipliers'!$B$54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 s="211">
        <f ca="1">IF('Liv 2030'!$A88="LM",INDIRECT("'Liv 2030'!"&amp;'Country Selector'!$B$3&amp;ROW($A88))*10^12,0)*'Process Emissions Multipliers'!$D$54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1">
        <f ca="1">V80*'Process Emissions Multipliers'!$E$54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 s="211">
        <f ca="1">IF('Liv 2020'!$A89="LM",INDIRECT("'Liv 2020'!"&amp;'Country Selector'!$B$3&amp;ROW($A89))*10^12,0)*'Process Emissions Multipliers'!$B$54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 s="211">
        <f ca="1">IF('Liv 2030'!$A89="LM",INDIRECT("'Liv 2030'!"&amp;'Country Selector'!$B$3&amp;ROW($A89))*10^12,0)*'Process Emissions Multipliers'!$D$54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11">
        <f ca="1">V81*'Process Emissions Multipliers'!$E$54</f>
        <v>0</v>
      </c>
    </row>
    <row r="82" spans="1:42">
      <c r="A82" s="74">
        <v>30</v>
      </c>
      <c r="B82">
        <f ca="1">IF('Liv 2010'!$A90="LM",INDIRECT("'Liv 2010'!"&amp;'Country Selector'!$B$3&amp;ROW($A90))*10^12,0)</f>
        <v>0</v>
      </c>
      <c r="C82">
        <f t="shared" ca="1" si="15"/>
        <v>37435635215.764877</v>
      </c>
      <c r="D82">
        <f t="shared" ca="1" si="12"/>
        <v>74871270431.529755</v>
      </c>
      <c r="E82">
        <f t="shared" ca="1" si="12"/>
        <v>112306905647.29463</v>
      </c>
      <c r="F82">
        <f t="shared" ca="1" si="12"/>
        <v>149742540863.05951</v>
      </c>
      <c r="G82">
        <f t="shared" ca="1" si="12"/>
        <v>187178176078.82437</v>
      </c>
      <c r="H82">
        <f t="shared" ca="1" si="12"/>
        <v>224613811294.58926</v>
      </c>
      <c r="I82">
        <f t="shared" ca="1" si="12"/>
        <v>262049446510.3541</v>
      </c>
      <c r="J82">
        <f t="shared" ca="1" si="12"/>
        <v>299485081726.11902</v>
      </c>
      <c r="K82">
        <f t="shared" ca="1" si="12"/>
        <v>336920716941.88391</v>
      </c>
      <c r="L82" s="211">
        <f ca="1">IF('Liv 2020'!$A90="LM",INDIRECT("'Liv 2020'!"&amp;'Country Selector'!$B$3&amp;ROW($A90))*10^12,0)*'Process Emissions Multipliers'!$B$54</f>
        <v>374356352157.64874</v>
      </c>
      <c r="M82">
        <f t="shared" ca="1" si="16"/>
        <v>336920716941.88391</v>
      </c>
      <c r="N82">
        <f t="shared" ca="1" si="13"/>
        <v>299485081726.11902</v>
      </c>
      <c r="O82">
        <f t="shared" ca="1" si="13"/>
        <v>262049446510.3541</v>
      </c>
      <c r="P82">
        <f t="shared" ca="1" si="13"/>
        <v>224613811294.58926</v>
      </c>
      <c r="Q82">
        <f t="shared" ca="1" si="13"/>
        <v>187178176078.82437</v>
      </c>
      <c r="R82">
        <f t="shared" ca="1" si="13"/>
        <v>149742540863.05951</v>
      </c>
      <c r="S82">
        <f t="shared" ca="1" si="13"/>
        <v>112306905647.29463</v>
      </c>
      <c r="T82">
        <f t="shared" ca="1" si="13"/>
        <v>74871270431.529755</v>
      </c>
      <c r="U82">
        <f t="shared" ca="1" si="13"/>
        <v>37435635215.764877</v>
      </c>
      <c r="V82" s="211">
        <f ca="1">IF('Liv 2030'!$A90="LM",INDIRECT("'Liv 2030'!"&amp;'Country Selector'!$B$3&amp;ROW($A90))*10^12,0)*'Process Emissions Multipliers'!$D$54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1">
        <f ca="1">V82*'Process Emissions Multipliers'!$E$54</f>
        <v>0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 s="211">
        <f ca="1">IF('Liv 2020'!$A91="LM",INDIRECT("'Liv 2020'!"&amp;'Country Selector'!$B$3&amp;ROW($A91))*10^12,0)*'Process Emissions Multipliers'!$B$54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 s="211">
        <f ca="1">IF('Liv 2030'!$A91="LM",INDIRECT("'Liv 2030'!"&amp;'Country Selector'!$B$3&amp;ROW($A91))*10^12,0)*'Process Emissions Multipliers'!$D$54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1">
        <f ca="1">V83*'Process Emissions Multipliers'!$E$54</f>
        <v>0</v>
      </c>
    </row>
    <row r="84" spans="1:42">
      <c r="A84" s="74">
        <v>32</v>
      </c>
      <c r="B84">
        <f ca="1">IF('Liv 2010'!$A92="LM",INDIRECT("'Liv 2010'!"&amp;'Country Selector'!$B$3&amp;ROW($A92))*10^12,0)</f>
        <v>0</v>
      </c>
      <c r="C84">
        <f t="shared" ca="1" si="15"/>
        <v>5336506268.4877539</v>
      </c>
      <c r="D84">
        <f t="shared" ca="1" si="12"/>
        <v>10673012536.975508</v>
      </c>
      <c r="E84">
        <f t="shared" ca="1" si="12"/>
        <v>16009518805.463263</v>
      </c>
      <c r="F84">
        <f t="shared" ca="1" si="12"/>
        <v>21346025073.951015</v>
      </c>
      <c r="G84">
        <f t="shared" ca="1" si="12"/>
        <v>26682531342.43877</v>
      </c>
      <c r="H84">
        <f t="shared" ca="1" si="12"/>
        <v>32019037610.926525</v>
      </c>
      <c r="I84">
        <f t="shared" ca="1" si="12"/>
        <v>37355543879.414276</v>
      </c>
      <c r="J84">
        <f t="shared" ca="1" si="12"/>
        <v>42692050147.902031</v>
      </c>
      <c r="K84">
        <f t="shared" ca="1" si="12"/>
        <v>48028556416.389786</v>
      </c>
      <c r="L84" s="211">
        <f ca="1">IF('Liv 2020'!$A92="LM",INDIRECT("'Liv 2020'!"&amp;'Country Selector'!$B$3&amp;ROW($A92))*10^12,0)*'Process Emissions Multipliers'!$B$54</f>
        <v>53365062684.877541</v>
      </c>
      <c r="M84">
        <f t="shared" ca="1" si="16"/>
        <v>48028556416.389786</v>
      </c>
      <c r="N84">
        <f t="shared" ca="1" si="13"/>
        <v>42692050147.902031</v>
      </c>
      <c r="O84">
        <f t="shared" ca="1" si="13"/>
        <v>37355543879.414276</v>
      </c>
      <c r="P84">
        <f t="shared" ca="1" si="13"/>
        <v>32019037610.926525</v>
      </c>
      <c r="Q84">
        <f t="shared" ca="1" si="13"/>
        <v>26682531342.43877</v>
      </c>
      <c r="R84">
        <f t="shared" ca="1" si="13"/>
        <v>21346025073.951015</v>
      </c>
      <c r="S84">
        <f t="shared" ca="1" si="13"/>
        <v>16009518805.463263</v>
      </c>
      <c r="T84">
        <f t="shared" ca="1" si="13"/>
        <v>10673012536.975508</v>
      </c>
      <c r="U84">
        <f t="shared" ca="1" si="13"/>
        <v>5336506268.4877539</v>
      </c>
      <c r="V84" s="211">
        <f ca="1">IF('Liv 2030'!$A92="LM",INDIRECT("'Liv 2030'!"&amp;'Country Selector'!$B$3&amp;ROW($A92))*10^12,0)*'Process Emissions Multipliers'!$D$54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1">
        <f ca="1">V84*'Process Emissions Multipliers'!$E$54</f>
        <v>0</v>
      </c>
    </row>
    <row r="85" spans="1:42">
      <c r="A85" s="74">
        <v>33</v>
      </c>
      <c r="B85">
        <f ca="1">IF('Liv 2010'!$A93="LM",INDIRECT("'Liv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 s="211">
        <f ca="1">IF('Liv 2020'!$A93="LM",INDIRECT("'Liv 2020'!"&amp;'Country Selector'!$B$3&amp;ROW($A93))*10^12,0)*'Process Emissions Multipliers'!$B$54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 s="211">
        <f ca="1">IF('Liv 2030'!$A93="LM",INDIRECT("'Liv 2030'!"&amp;'Country Selector'!$B$3&amp;ROW($A93))*10^12,0)*'Process Emissions Multipliers'!$D$54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1">
        <f ca="1">V85*'Process Emissions Multipliers'!$E$54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 s="211">
        <f ca="1">IF('Liv 2020'!$A94="LM",INDIRECT("'Liv 2020'!"&amp;'Country Selector'!$B$3&amp;ROW($A94))*10^12,0)*'Process Emissions Multipliers'!$B$54</f>
        <v>0</v>
      </c>
      <c r="M86">
        <f t="shared" ca="1" si="16"/>
        <v>45843042312.240555</v>
      </c>
      <c r="N86">
        <f t="shared" ca="1" si="13"/>
        <v>91686084624.48111</v>
      </c>
      <c r="O86">
        <f t="shared" ca="1" si="13"/>
        <v>137529126936.72165</v>
      </c>
      <c r="P86">
        <f t="shared" ca="1" si="13"/>
        <v>183372169248.96222</v>
      </c>
      <c r="Q86">
        <f t="shared" ca="1" si="13"/>
        <v>229215211561.20273</v>
      </c>
      <c r="R86">
        <f t="shared" ca="1" si="13"/>
        <v>275058253873.4433</v>
      </c>
      <c r="S86">
        <f t="shared" ca="1" si="13"/>
        <v>320901296185.6839</v>
      </c>
      <c r="T86">
        <f t="shared" ca="1" si="13"/>
        <v>366744338497.92444</v>
      </c>
      <c r="U86">
        <f t="shared" ca="1" si="13"/>
        <v>412587380810.16492</v>
      </c>
      <c r="V86" s="211">
        <f ca="1">IF('Liv 2030'!$A94="LM",INDIRECT("'Liv 2030'!"&amp;'Country Selector'!$B$3&amp;ROW($A94))*10^12,0)*'Process Emissions Multipliers'!$D$54</f>
        <v>458430423122.40552</v>
      </c>
      <c r="W86" s="90">
        <f t="shared" ca="1" si="18"/>
        <v>516191451257.03278</v>
      </c>
      <c r="X86" s="90">
        <f t="shared" ca="1" si="18"/>
        <v>573952479391.65991</v>
      </c>
      <c r="Y86" s="90">
        <f t="shared" ca="1" si="18"/>
        <v>631713507526.28711</v>
      </c>
      <c r="Z86" s="90">
        <f t="shared" ca="1" si="18"/>
        <v>689474535660.91431</v>
      </c>
      <c r="AA86" s="90">
        <f t="shared" ca="1" si="18"/>
        <v>747235563795.5415</v>
      </c>
      <c r="AB86" s="90">
        <f t="shared" ca="1" si="18"/>
        <v>804996591930.16895</v>
      </c>
      <c r="AC86" s="90">
        <f t="shared" ca="1" si="18"/>
        <v>862757620064.79602</v>
      </c>
      <c r="AD86" s="90">
        <f t="shared" ca="1" si="18"/>
        <v>920518648199.4231</v>
      </c>
      <c r="AE86" s="90">
        <f t="shared" ca="1" si="18"/>
        <v>978279676334.05029</v>
      </c>
      <c r="AF86" s="90">
        <f t="shared" ca="1" si="18"/>
        <v>1036040704468.6776</v>
      </c>
      <c r="AG86" s="90">
        <f t="shared" ca="1" si="18"/>
        <v>1093801732603.3047</v>
      </c>
      <c r="AH86" s="90">
        <f t="shared" ca="1" si="18"/>
        <v>1151562760737.9321</v>
      </c>
      <c r="AI86" s="90">
        <f t="shared" ca="1" si="18"/>
        <v>1209323788872.5593</v>
      </c>
      <c r="AJ86" s="90">
        <f t="shared" ca="1" si="18"/>
        <v>1267084817007.1865</v>
      </c>
      <c r="AK86" s="90">
        <f t="shared" ca="1" si="18"/>
        <v>1324845845141.8137</v>
      </c>
      <c r="AL86" s="90">
        <f t="shared" ca="1" si="18"/>
        <v>1382606873276.4409</v>
      </c>
      <c r="AM86" s="90">
        <f t="shared" ca="1" si="17"/>
        <v>1440367901411.0681</v>
      </c>
      <c r="AN86" s="90">
        <f t="shared" ca="1" si="17"/>
        <v>1498128929545.6951</v>
      </c>
      <c r="AO86" s="90">
        <f t="shared" ca="1" si="17"/>
        <v>1555889957680.3225</v>
      </c>
      <c r="AP86" s="211">
        <f ca="1">V86*'Process Emissions Multipliers'!$E$54</f>
        <v>1613650985814.9497</v>
      </c>
    </row>
    <row r="87" spans="1:42">
      <c r="A87" s="74">
        <v>35</v>
      </c>
      <c r="B87">
        <f ca="1">IF('Liv 2010'!$A95="LM",INDIRECT("'Liv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 s="211">
        <f ca="1">IF('Liv 2020'!$A95="LM",INDIRECT("'Liv 2020'!"&amp;'Country Selector'!$B$3&amp;ROW($A95))*10^12,0)*'Process Emissions Multipliers'!$B$54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 s="211">
        <f ca="1">IF('Liv 2030'!$A95="LM",INDIRECT("'Liv 2030'!"&amp;'Country Selector'!$B$3&amp;ROW($A95))*10^12,0)*'Process Emissions Multipliers'!$D$54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1">
        <f ca="1">V87*'Process Emissions Multipliers'!$E$54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 s="211">
        <f ca="1">IF('Liv 2020'!$A96="LM",INDIRECT("'Liv 2020'!"&amp;'Country Selector'!$B$3&amp;ROW($A96))*10^12,0)*'Process Emissions Multipliers'!$B$54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 s="211">
        <f ca="1">IF('Liv 2030'!$A96="LM",INDIRECT("'Liv 2030'!"&amp;'Country Selector'!$B$3&amp;ROW($A96))*10^12,0)*'Process Emissions Multipliers'!$D$54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1">
        <f ca="1">V88*'Process Emissions Multipliers'!$E$54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 s="211">
        <f ca="1">IF('Liv 2020'!$A97="LM",INDIRECT("'Liv 2020'!"&amp;'Country Selector'!$B$3&amp;ROW($A97))*10^12,0)*'Process Emissions Multipliers'!$B$54</f>
        <v>0</v>
      </c>
      <c r="M89">
        <f t="shared" ca="1" si="16"/>
        <v>358442463173.35046</v>
      </c>
      <c r="N89">
        <f t="shared" ca="1" si="13"/>
        <v>716884926346.70093</v>
      </c>
      <c r="O89">
        <f t="shared" ca="1" si="13"/>
        <v>1075327389520.0514</v>
      </c>
      <c r="P89">
        <f t="shared" ca="1" si="13"/>
        <v>1433769852693.4019</v>
      </c>
      <c r="Q89">
        <f t="shared" ca="1" si="13"/>
        <v>1792212315866.7524</v>
      </c>
      <c r="R89">
        <f t="shared" ca="1" si="13"/>
        <v>2150654779040.1028</v>
      </c>
      <c r="S89">
        <f t="shared" ca="1" si="13"/>
        <v>2509097242213.4531</v>
      </c>
      <c r="T89">
        <f t="shared" ca="1" si="13"/>
        <v>2867539705386.8037</v>
      </c>
      <c r="U89">
        <f t="shared" ca="1" si="13"/>
        <v>3225982168560.1538</v>
      </c>
      <c r="V89" s="211">
        <f ca="1">IF('Liv 2030'!$A97="LM",INDIRECT("'Liv 2030'!"&amp;'Country Selector'!$B$3&amp;ROW($A97))*10^12,0)*'Process Emissions Multipliers'!$D$54</f>
        <v>3584424631733.5044</v>
      </c>
      <c r="W89" s="90">
        <f t="shared" ca="1" si="18"/>
        <v>4036052712151.5615</v>
      </c>
      <c r="X89" s="90">
        <f t="shared" ca="1" si="18"/>
        <v>4487680792569.6191</v>
      </c>
      <c r="Y89" s="90">
        <f t="shared" ca="1" si="18"/>
        <v>4939308872987.6758</v>
      </c>
      <c r="Z89" s="90">
        <f t="shared" ca="1" si="18"/>
        <v>5390936953405.7334</v>
      </c>
      <c r="AA89" s="90">
        <f t="shared" ca="1" si="18"/>
        <v>5842565033823.79</v>
      </c>
      <c r="AB89" s="90">
        <f t="shared" ca="1" si="18"/>
        <v>6294193114241.8477</v>
      </c>
      <c r="AC89" s="90">
        <f t="shared" ca="1" si="18"/>
        <v>6745821194659.9043</v>
      </c>
      <c r="AD89" s="90">
        <f t="shared" ca="1" si="18"/>
        <v>7197449275077.9619</v>
      </c>
      <c r="AE89" s="90">
        <f t="shared" ca="1" si="18"/>
        <v>7649077355496.0195</v>
      </c>
      <c r="AF89" s="90">
        <f t="shared" ca="1" si="18"/>
        <v>8100705435914.0762</v>
      </c>
      <c r="AG89" s="90">
        <f t="shared" ca="1" si="18"/>
        <v>8552333516332.1338</v>
      </c>
      <c r="AH89" s="90">
        <f t="shared" ca="1" si="18"/>
        <v>9003961596750.1914</v>
      </c>
      <c r="AI89" s="90">
        <f t="shared" ca="1" si="18"/>
        <v>9455589677168.248</v>
      </c>
      <c r="AJ89" s="90">
        <f t="shared" ca="1" si="18"/>
        <v>9907217757586.3047</v>
      </c>
      <c r="AK89" s="90">
        <f t="shared" ca="1" si="18"/>
        <v>10358845838004.363</v>
      </c>
      <c r="AL89" s="90">
        <f t="shared" ca="1" si="18"/>
        <v>10810473918422.42</v>
      </c>
      <c r="AM89" s="90">
        <f t="shared" ca="1" si="17"/>
        <v>11262101998840.477</v>
      </c>
      <c r="AN89" s="90">
        <f t="shared" ca="1" si="17"/>
        <v>11713730079258.533</v>
      </c>
      <c r="AO89" s="90">
        <f t="shared" ca="1" si="17"/>
        <v>12165358159676.592</v>
      </c>
      <c r="AP89" s="211">
        <f ca="1">V89*'Process Emissions Multipliers'!$E$54</f>
        <v>12616986240094.648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 s="211">
        <f ca="1">IF('Liv 2020'!$A98="LM",INDIRECT("'Liv 2020'!"&amp;'Country Selector'!$B$3&amp;ROW($A98))*10^12,0)*'Process Emissions Multipliers'!$B$54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 s="211">
        <f ca="1">IF('Liv 2030'!$A98="LM",INDIRECT("'Liv 2030'!"&amp;'Country Selector'!$B$3&amp;ROW($A98))*10^12,0)*'Process Emissions Multipliers'!$D$54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1">
        <f ca="1">V90*'Process Emissions Multipliers'!$E$54</f>
        <v>0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 s="211">
        <f ca="1">IF('Liv 2020'!$A99="LM",INDIRECT("'Liv 2020'!"&amp;'Country Selector'!$B$3&amp;ROW($A99))*10^12,0)*'Process Emissions Multipliers'!$B$54</f>
        <v>0</v>
      </c>
      <c r="M91">
        <f t="shared" ca="1" si="16"/>
        <v>98125057537.813431</v>
      </c>
      <c r="N91">
        <f t="shared" ca="1" si="13"/>
        <v>196250115075.62686</v>
      </c>
      <c r="O91">
        <f t="shared" ca="1" si="13"/>
        <v>294375172613.44031</v>
      </c>
      <c r="P91">
        <f t="shared" ca="1" si="13"/>
        <v>392500230151.25372</v>
      </c>
      <c r="Q91">
        <f t="shared" ca="1" si="13"/>
        <v>490625287689.0672</v>
      </c>
      <c r="R91">
        <f t="shared" ca="1" si="13"/>
        <v>588750345226.88062</v>
      </c>
      <c r="S91">
        <f t="shared" ca="1" si="13"/>
        <v>686875402764.69397</v>
      </c>
      <c r="T91">
        <f t="shared" ca="1" si="13"/>
        <v>785000460302.50745</v>
      </c>
      <c r="U91">
        <f t="shared" ca="1" si="13"/>
        <v>883125517840.32092</v>
      </c>
      <c r="V91" s="211">
        <f ca="1">IF('Liv 2030'!$A99="LM",INDIRECT("'Liv 2030'!"&amp;'Country Selector'!$B$3&amp;ROW($A99))*10^12,0)*'Process Emissions Multipliers'!$D$54</f>
        <v>981250575378.13428</v>
      </c>
      <c r="W91" s="90">
        <f t="shared" ca="1" si="18"/>
        <v>1104885568242.4756</v>
      </c>
      <c r="X91" s="90">
        <f t="shared" ca="1" si="18"/>
        <v>1228520561106.8169</v>
      </c>
      <c r="Y91" s="90">
        <f t="shared" ca="1" si="18"/>
        <v>1352155553971.1582</v>
      </c>
      <c r="Z91" s="90">
        <f t="shared" ca="1" si="18"/>
        <v>1475790546835.4995</v>
      </c>
      <c r="AA91" s="90">
        <f t="shared" ca="1" si="18"/>
        <v>1599425539699.8406</v>
      </c>
      <c r="AB91" s="90">
        <f t="shared" ca="1" si="18"/>
        <v>1723060532564.1819</v>
      </c>
      <c r="AC91" s="90">
        <f t="shared" ca="1" si="18"/>
        <v>1846695525428.5232</v>
      </c>
      <c r="AD91" s="90">
        <f t="shared" ca="1" si="18"/>
        <v>1970330518292.8645</v>
      </c>
      <c r="AE91" s="90">
        <f t="shared" ca="1" si="18"/>
        <v>2093965511157.2058</v>
      </c>
      <c r="AF91" s="90">
        <f t="shared" ca="1" si="18"/>
        <v>2217600504021.5469</v>
      </c>
      <c r="AG91" s="90">
        <f t="shared" ca="1" si="18"/>
        <v>2341235496885.8882</v>
      </c>
      <c r="AH91" s="90">
        <f t="shared" ca="1" si="18"/>
        <v>2464870489750.2295</v>
      </c>
      <c r="AI91" s="90">
        <f t="shared" ca="1" si="18"/>
        <v>2588505482614.5708</v>
      </c>
      <c r="AJ91" s="90">
        <f t="shared" ca="1" si="18"/>
        <v>2712140475478.9121</v>
      </c>
      <c r="AK91" s="90">
        <f t="shared" ca="1" si="18"/>
        <v>2835775468343.2534</v>
      </c>
      <c r="AL91" s="90">
        <f t="shared" ca="1" si="18"/>
        <v>2959410461207.5947</v>
      </c>
      <c r="AM91" s="90">
        <f t="shared" ca="1" si="17"/>
        <v>3083045454071.936</v>
      </c>
      <c r="AN91" s="90">
        <f t="shared" ca="1" si="17"/>
        <v>3206680446936.2773</v>
      </c>
      <c r="AO91" s="90">
        <f t="shared" ca="1" si="17"/>
        <v>3330315439800.6182</v>
      </c>
      <c r="AP91" s="211">
        <f ca="1">V91*'Process Emissions Multipliers'!$E$54</f>
        <v>3453950432664.9595</v>
      </c>
    </row>
    <row r="92" spans="1:42">
      <c r="A92" s="74">
        <v>40</v>
      </c>
      <c r="B92">
        <f ca="1">IF('Liv 2010'!$A100="LM",INDIRECT("'Liv 2010'!"&amp;'Country Selector'!$B$3&amp;ROW($A100))*10^12,0)</f>
        <v>94542032215.275467</v>
      </c>
      <c r="C92">
        <f t="shared" ca="1" si="15"/>
        <v>96127556214.384644</v>
      </c>
      <c r="D92">
        <f t="shared" ca="1" si="12"/>
        <v>97713080213.49382</v>
      </c>
      <c r="E92">
        <f t="shared" ca="1" si="12"/>
        <v>99298604212.602997</v>
      </c>
      <c r="F92">
        <f t="shared" ca="1" si="12"/>
        <v>100884128211.71219</v>
      </c>
      <c r="G92">
        <f t="shared" ca="1" si="12"/>
        <v>102469652210.82135</v>
      </c>
      <c r="H92">
        <f t="shared" ca="1" si="12"/>
        <v>104055176209.93054</v>
      </c>
      <c r="I92">
        <f t="shared" ca="1" si="12"/>
        <v>105640700209.03972</v>
      </c>
      <c r="J92">
        <f t="shared" ca="1" si="12"/>
        <v>107226224208.1489</v>
      </c>
      <c r="K92">
        <f t="shared" ca="1" si="12"/>
        <v>108811748207.25806</v>
      </c>
      <c r="L92" s="211">
        <f ca="1">IF('Liv 2020'!$A100="LM",INDIRECT("'Liv 2020'!"&amp;'Country Selector'!$B$3&amp;ROW($A100))*10^12,0)*'Process Emissions Multipliers'!$B$54</f>
        <v>110397272206.36725</v>
      </c>
      <c r="M92">
        <f t="shared" ca="1" si="16"/>
        <v>197482602523.54395</v>
      </c>
      <c r="N92">
        <f t="shared" ca="1" si="13"/>
        <v>284567932840.72064</v>
      </c>
      <c r="O92">
        <f t="shared" ca="1" si="13"/>
        <v>371653263157.8974</v>
      </c>
      <c r="P92">
        <f t="shared" ca="1" si="13"/>
        <v>458738593475.0741</v>
      </c>
      <c r="Q92">
        <f t="shared" ca="1" si="13"/>
        <v>545823923792.25079</v>
      </c>
      <c r="R92">
        <f t="shared" ca="1" si="13"/>
        <v>632909254109.42749</v>
      </c>
      <c r="S92">
        <f t="shared" ca="1" si="13"/>
        <v>719994584426.60413</v>
      </c>
      <c r="T92">
        <f t="shared" ca="1" si="13"/>
        <v>807079914743.78088</v>
      </c>
      <c r="U92">
        <f t="shared" ca="1" si="13"/>
        <v>894165245060.95764</v>
      </c>
      <c r="V92" s="211">
        <f ca="1">IF('Liv 2030'!$A100="LM",INDIRECT("'Liv 2030'!"&amp;'Country Selector'!$B$3&amp;ROW($A100))*10^12,0)*'Process Emissions Multipliers'!$D$54</f>
        <v>981250575378.13428</v>
      </c>
      <c r="W92" s="90">
        <f t="shared" ca="1" si="18"/>
        <v>1104885568242.4756</v>
      </c>
      <c r="X92" s="90">
        <f t="shared" ca="1" si="18"/>
        <v>1228520561106.8169</v>
      </c>
      <c r="Y92" s="90">
        <f t="shared" ca="1" si="18"/>
        <v>1352155553971.1582</v>
      </c>
      <c r="Z92" s="90">
        <f t="shared" ca="1" si="18"/>
        <v>1475790546835.4995</v>
      </c>
      <c r="AA92" s="90">
        <f t="shared" ca="1" si="18"/>
        <v>1599425539699.8406</v>
      </c>
      <c r="AB92" s="90">
        <f t="shared" ca="1" si="18"/>
        <v>1723060532564.1819</v>
      </c>
      <c r="AC92" s="90">
        <f t="shared" ca="1" si="18"/>
        <v>1846695525428.5232</v>
      </c>
      <c r="AD92" s="90">
        <f t="shared" ca="1" si="18"/>
        <v>1970330518292.8645</v>
      </c>
      <c r="AE92" s="90">
        <f t="shared" ca="1" si="18"/>
        <v>2093965511157.2058</v>
      </c>
      <c r="AF92" s="90">
        <f t="shared" ca="1" si="18"/>
        <v>2217600504021.5469</v>
      </c>
      <c r="AG92" s="90">
        <f t="shared" ca="1" si="18"/>
        <v>2341235496885.8882</v>
      </c>
      <c r="AH92" s="90">
        <f t="shared" ca="1" si="18"/>
        <v>2464870489750.2295</v>
      </c>
      <c r="AI92" s="90">
        <f t="shared" ca="1" si="18"/>
        <v>2588505482614.5708</v>
      </c>
      <c r="AJ92" s="90">
        <f t="shared" ca="1" si="18"/>
        <v>2712140475478.9121</v>
      </c>
      <c r="AK92" s="90">
        <f t="shared" ca="1" si="18"/>
        <v>2835775468343.2534</v>
      </c>
      <c r="AL92" s="90">
        <f t="shared" ca="1" si="18"/>
        <v>2959410461207.5947</v>
      </c>
      <c r="AM92" s="90">
        <f t="shared" ca="1" si="17"/>
        <v>3083045454071.936</v>
      </c>
      <c r="AN92" s="90">
        <f t="shared" ca="1" si="17"/>
        <v>3206680446936.2773</v>
      </c>
      <c r="AO92" s="90">
        <f t="shared" ca="1" si="17"/>
        <v>3330315439800.6182</v>
      </c>
      <c r="AP92" s="211">
        <f ca="1">V92*'Process Emissions Multipliers'!$E$54</f>
        <v>3453950432664.9595</v>
      </c>
    </row>
    <row r="93" spans="1:42">
      <c r="A93" s="74">
        <v>41</v>
      </c>
      <c r="B93">
        <f ca="1">IF('Liv 2010'!$A101="LM",INDIRECT("'Liv 2010'!"&amp;'Country Selector'!$B$3&amp;ROW($A101))*10^12,0)</f>
        <v>94542032215.275467</v>
      </c>
      <c r="C93">
        <f t="shared" ca="1" si="15"/>
        <v>96127556214.384644</v>
      </c>
      <c r="D93">
        <f t="shared" ca="1" si="12"/>
        <v>97713080213.49382</v>
      </c>
      <c r="E93">
        <f t="shared" ca="1" si="12"/>
        <v>99298604212.602997</v>
      </c>
      <c r="F93">
        <f t="shared" ca="1" si="12"/>
        <v>100884128211.71219</v>
      </c>
      <c r="G93">
        <f t="shared" ca="1" si="12"/>
        <v>102469652210.82135</v>
      </c>
      <c r="H93">
        <f t="shared" ca="1" si="12"/>
        <v>104055176209.93054</v>
      </c>
      <c r="I93">
        <f t="shared" ca="1" si="12"/>
        <v>105640700209.03972</v>
      </c>
      <c r="J93">
        <f t="shared" ca="1" si="12"/>
        <v>107226224208.1489</v>
      </c>
      <c r="K93">
        <f t="shared" ca="1" si="12"/>
        <v>108811748207.25806</v>
      </c>
      <c r="L93" s="211">
        <f ca="1">IF('Liv 2020'!$A101="LM",INDIRECT("'Liv 2020'!"&amp;'Country Selector'!$B$3&amp;ROW($A101))*10^12,0)*'Process Emissions Multipliers'!$B$54</f>
        <v>110397272206.36725</v>
      </c>
      <c r="M93">
        <f t="shared" ca="1" si="16"/>
        <v>99357544985.730515</v>
      </c>
      <c r="N93">
        <f t="shared" ca="1" si="13"/>
        <v>88317817765.093796</v>
      </c>
      <c r="O93">
        <f t="shared" ca="1" si="13"/>
        <v>77278090544.457077</v>
      </c>
      <c r="P93">
        <f t="shared" ca="1" si="13"/>
        <v>66238363323.820351</v>
      </c>
      <c r="Q93">
        <f t="shared" ca="1" si="13"/>
        <v>55198636103.183617</v>
      </c>
      <c r="R93">
        <f t="shared" ca="1" si="13"/>
        <v>44158908882.546898</v>
      </c>
      <c r="S93">
        <f t="shared" ca="1" si="13"/>
        <v>33119181661.910175</v>
      </c>
      <c r="T93">
        <f t="shared" ca="1" si="13"/>
        <v>22079454441.273449</v>
      </c>
      <c r="U93">
        <f t="shared" ca="1" si="13"/>
        <v>11039727220.636724</v>
      </c>
      <c r="V93" s="211">
        <f ca="1">IF('Liv 2030'!$A101="LM",INDIRECT("'Liv 2030'!"&amp;'Country Selector'!$B$3&amp;ROW($A101))*10^12,0)*'Process Emissions Multipliers'!$D$54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1">
        <f ca="1">V93*'Process Emissions Multipliers'!$E$54</f>
        <v>0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 s="211">
        <f ca="1">IF('Liv 2020'!$A102="LM",INDIRECT("'Liv 2020'!"&amp;'Country Selector'!$B$3&amp;ROW($A102))*10^12,0)*'Process Emissions Multipliers'!$B$54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 s="211">
        <f ca="1">IF('Liv 2030'!$A102="LM",INDIRECT("'Liv 2030'!"&amp;'Country Selector'!$B$3&amp;ROW($A102))*10^12,0)*'Process Emissions Multipliers'!$D$54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1">
        <f ca="1">V94*'Process Emissions Multipliers'!$E$54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 s="211">
        <f ca="1">IF('Liv 2020'!$A103="LM",INDIRECT("'Liv 2020'!"&amp;'Country Selector'!$B$3&amp;ROW($A103))*10^12,0)*'Process Emissions Multipliers'!$B$54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 s="211">
        <f ca="1">IF('Liv 2030'!$A103="LM",INDIRECT("'Liv 2030'!"&amp;'Country Selector'!$B$3&amp;ROW($A103))*10^12,0)*'Process Emissions Multipliers'!$D$54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1">
        <f ca="1">V95*'Process Emissions Multipliers'!$E$54</f>
        <v>0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 s="211">
        <f ca="1">IF('Liv 2020'!$A104="LM",INDIRECT("'Liv 2020'!"&amp;'Country Selector'!$B$3&amp;ROW($A104))*10^12,0)*'Process Emissions Multipliers'!$B$54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 s="211">
        <f ca="1">IF('Liv 2030'!$A104="LM",INDIRECT("'Liv 2030'!"&amp;'Country Selector'!$B$3&amp;ROW($A104))*10^12,0)*'Process Emissions Multipliers'!$D$54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1">
        <f ca="1">V96*'Process Emissions Multipliers'!$E$54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 s="211">
        <f ca="1">IF('Liv 2020'!$A105="LM",INDIRECT("'Liv 2020'!"&amp;'Country Selector'!$B$3&amp;ROW($A105))*10^12,0)*'Process Emissions Multipliers'!$B$54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 s="211">
        <f ca="1">IF('Liv 2030'!$A105="LM",INDIRECT("'Liv 2030'!"&amp;'Country Selector'!$B$3&amp;ROW($A105))*10^12,0)*'Process Emissions Multipliers'!$D$54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1">
        <f ca="1">V97*'Process Emissions Multipliers'!$E$54</f>
        <v>0</v>
      </c>
    </row>
    <row r="98" spans="1:42">
      <c r="A98" s="74">
        <v>46</v>
      </c>
      <c r="B98">
        <f ca="1">IF('Liv 2010'!$A106="LM",INDIRECT("'Liv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 s="211">
        <f ca="1">IF('Liv 2020'!$A106="LM",INDIRECT("'Liv 2020'!"&amp;'Country Selector'!$B$3&amp;ROW($A106))*10^12,0)*'Process Emissions Multipliers'!$B$54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 s="211">
        <f ca="1">IF('Liv 2030'!$A106="LM",INDIRECT("'Liv 2030'!"&amp;'Country Selector'!$B$3&amp;ROW($A106))*10^12,0)*'Process Emissions Multipliers'!$D$54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1">
        <f ca="1">V98*'Process Emissions Multipliers'!$E$54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 s="211">
        <f ca="1">IF('Liv 2020'!$A107="LM",INDIRECT("'Liv 2020'!"&amp;'Country Selector'!$B$3&amp;ROW($A107))*10^12,0)*'Process Emissions Multipliers'!$B$54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 s="211">
        <f ca="1">IF('Liv 2030'!$A107="LM",INDIRECT("'Liv 2030'!"&amp;'Country Selector'!$B$3&amp;ROW($A107))*10^12,0)*'Process Emissions Multipliers'!$D$54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11">
        <f ca="1">V99*'Process Emissions Multipliers'!$E$54</f>
        <v>0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 s="211">
        <f ca="1">IF('Liv 2020'!$A108="LM",INDIRECT("'Liv 2020'!"&amp;'Country Selector'!$B$3&amp;ROW($A108))*10^12,0)*'Process Emissions Multipliers'!$B$54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 s="211">
        <f ca="1">IF('Liv 2030'!$A108="LM",INDIRECT("'Liv 2030'!"&amp;'Country Selector'!$B$3&amp;ROW($A108))*10^12,0)*'Process Emissions Multipliers'!$D$54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1">
        <f ca="1">V100*'Process Emissions Multipliers'!$E$54</f>
        <v>0</v>
      </c>
    </row>
    <row r="101" spans="1:4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 s="211">
        <f ca="1">IF('Liv 2020'!$A109="LM",INDIRECT("'Liv 2020'!"&amp;'Country Selector'!$B$3&amp;ROW($A109))*10^12,0)*'Process Emissions Multipliers'!$B$54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 s="211">
        <f ca="1">IF('Liv 2030'!$A109="LM",INDIRECT("'Liv 2030'!"&amp;'Country Selector'!$B$3&amp;ROW($A109))*10^12,0)*'Process Emissions Multipliers'!$D$54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1">
        <f ca="1">V101*'Process Emissions Multipliers'!$E$54</f>
        <v>0</v>
      </c>
    </row>
    <row r="102" spans="1:4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 s="211">
        <f ca="1">IF('Liv 2020'!$A110="LM",INDIRECT("'Liv 2020'!"&amp;'Country Selector'!$B$3&amp;ROW($A110))*10^12,0)*'Process Emissions Multipliers'!$B$54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 s="211">
        <f ca="1">IF('Liv 2030'!$A110="LM",INDIRECT("'Liv 2030'!"&amp;'Country Selector'!$B$3&amp;ROW($A110))*10^12,0)*'Process Emissions Multipliers'!$D$54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1">
        <f ca="1">V102*'Process Emissions Multipliers'!$E$54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 s="211">
        <f ca="1">IF('Liv 2020'!$A111="LM",INDIRECT("'Liv 2020'!"&amp;'Country Selector'!$B$3&amp;ROW($A111))*10^12,0)*'Process Emissions Multipliers'!$B$54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 s="211">
        <f ca="1">IF('Liv 2030'!$A111="LM",INDIRECT("'Liv 2030'!"&amp;'Country Selector'!$B$3&amp;ROW($A111))*10^12,0)*'Process Emissions Multipliers'!$D$54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11">
        <f ca="1">V103*'Process Emissions Multipliers'!$E$54</f>
        <v>0</v>
      </c>
    </row>
    <row r="104" spans="1:42">
      <c r="A104" s="74">
        <v>52</v>
      </c>
      <c r="B104">
        <f ca="1">IF('Liv 2010'!$A112="LM",INDIRECT("'Liv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 s="211">
        <f ca="1">IF('Liv 2020'!$A112="LM",INDIRECT("'Liv 2020'!"&amp;'Country Selector'!$B$3&amp;ROW($A112))*10^12,0)*'Process Emissions Multipliers'!$B$54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 s="211">
        <f ca="1">IF('Liv 2030'!$A112="LM",INDIRECT("'Liv 2030'!"&amp;'Country Selector'!$B$3&amp;ROW($A112))*10^12,0)*'Process Emissions Multipliers'!$D$54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1">
        <f ca="1">V104*'Process Emissions Multipliers'!$E$54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 s="211">
        <f ca="1">IF('Liv 2020'!$A113="LM",INDIRECT("'Liv 2020'!"&amp;'Country Selector'!$B$3&amp;ROW($A113))*10^12,0)*'Process Emissions Multipliers'!$B$54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 s="211">
        <f ca="1">IF('Liv 2030'!$A113="LM",INDIRECT("'Liv 2030'!"&amp;'Country Selector'!$B$3&amp;ROW($A113))*10^12,0)*'Process Emissions Multipliers'!$D$54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1">
        <f ca="1">V105*'Process Emissions Multipliers'!$E$54</f>
        <v>0</v>
      </c>
    </row>
    <row r="106" spans="1:4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 s="211">
        <f ca="1">IF('Liv 2020'!$A114="LM",INDIRECT("'Liv 2020'!"&amp;'Country Selector'!$B$3&amp;ROW($A114))*10^12,0)*'Process Emissions Multipliers'!$B$54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 s="211">
        <f ca="1">IF('Liv 2030'!$A114="LM",INDIRECT("'Liv 2030'!"&amp;'Country Selector'!$B$3&amp;ROW($A114))*10^12,0)*'Process Emissions Multipliers'!$D$54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1">
        <f ca="1">V106*'Process Emissions Multipliers'!$E$54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 s="211">
        <f ca="1">IF('Liv 2020'!$A115="LM",INDIRECT("'Liv 2020'!"&amp;'Country Selector'!$B$3&amp;ROW($A115))*10^12,0)*'Process Emissions Multipliers'!$B$54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 s="211">
        <f ca="1">IF('Liv 2030'!$A115="LM",INDIRECT("'Liv 2030'!"&amp;'Country Selector'!$B$3&amp;ROW($A115))*10^12,0)*'Process Emissions Multipliers'!$D$54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1">
        <f ca="1">V107*'Process Emissions Multipliers'!$E$54</f>
        <v>0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 s="211">
        <f ca="1">IF('Liv 2020'!$A116="LM",INDIRECT("'Liv 2020'!"&amp;'Country Selector'!$B$3&amp;ROW($A116))*10^12,0)*'Process Emissions Multipliers'!$B$54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 s="211">
        <f ca="1">IF('Liv 2030'!$A116="LM",INDIRECT("'Liv 2030'!"&amp;'Country Selector'!$B$3&amp;ROW($A116))*10^12,0)*'Process Emissions Multipliers'!$D$54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1">
        <f ca="1">V108*'Process Emissions Multipliers'!$E$54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 s="211">
        <f ca="1">IF('Liv 2020'!$A117="LM",INDIRECT("'Liv 2020'!"&amp;'Country Selector'!$B$3&amp;ROW($A117))*10^12,0)*'Process Emissions Multipliers'!$B$54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 s="211">
        <f ca="1">IF('Liv 2030'!$A117="LM",INDIRECT("'Liv 2030'!"&amp;'Country Selector'!$B$3&amp;ROW($A117))*10^12,0)*'Process Emissions Multipliers'!$D$54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1">
        <f ca="1">V109*'Process Emissions Multipliers'!$E$54</f>
        <v>0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 s="211">
        <f ca="1">IF('Liv 2020'!$A118="LM",INDIRECT("'Liv 2020'!"&amp;'Country Selector'!$B$3&amp;ROW($A118))*10^12,0)*'Process Emissions Multipliers'!$B$54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 s="211">
        <f ca="1">IF('Liv 2030'!$A118="LM",INDIRECT("'Liv 2030'!"&amp;'Country Selector'!$B$3&amp;ROW($A118))*10^12,0)*'Process Emissions Multipliers'!$D$54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1">
        <f ca="1">V110*'Process Emissions Multipliers'!$E$54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 s="211">
        <f ca="1">IF('Liv 2020'!$A119="LM",INDIRECT("'Liv 2020'!"&amp;'Country Selector'!$B$3&amp;ROW($A119))*10^12,0)*'Process Emissions Multipliers'!$B$54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 s="211">
        <f ca="1">IF('Liv 2030'!$A119="LM",INDIRECT("'Liv 2030'!"&amp;'Country Selector'!$B$3&amp;ROW($A119))*10^12,0)*'Process Emissions Multipliers'!$D$54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1">
        <f ca="1">V111*'Process Emissions Multipliers'!$E$54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 s="211">
        <f ca="1">IF('Liv 2020'!$A120="LM",INDIRECT("'Liv 2020'!"&amp;'Country Selector'!$B$3&amp;ROW($A120))*10^12,0)*'Process Emissions Multipliers'!$B$54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 s="211">
        <f ca="1">IF('Liv 2030'!$A120="LM",INDIRECT("'Liv 2030'!"&amp;'Country Selector'!$B$3&amp;ROW($A120))*10^12,0)*'Process Emissions Multipliers'!$D$54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1">
        <f ca="1">V112*'Process Emissions Multipliers'!$E$54</f>
        <v>0</v>
      </c>
    </row>
    <row r="113" spans="1:4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 s="211">
        <f ca="1">IF('Liv 2020'!$A121="LM",INDIRECT("'Liv 2020'!"&amp;'Country Selector'!$B$3&amp;ROW($A121))*10^12,0)*'Process Emissions Multipliers'!$B$54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 s="211">
        <f ca="1">IF('Liv 2030'!$A121="LM",INDIRECT("'Liv 2030'!"&amp;'Country Selector'!$B$3&amp;ROW($A121))*10^12,0)*'Process Emissions Multipliers'!$D$54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1">
        <f ca="1">V113*'Process Emissions Multipliers'!$E$54</f>
        <v>0</v>
      </c>
    </row>
    <row r="114" spans="1:4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 s="211">
        <f ca="1">IF('Liv 2020'!$A122="LM",INDIRECT("'Liv 2020'!"&amp;'Country Selector'!$B$3&amp;ROW($A122))*10^12,0)*'Process Emissions Multipliers'!$B$54</f>
        <v>0</v>
      </c>
      <c r="M114">
        <f t="shared" ca="1" si="16"/>
        <v>98125057537.813431</v>
      </c>
      <c r="N114">
        <f t="shared" ca="1" si="21"/>
        <v>196250115075.62686</v>
      </c>
      <c r="O114">
        <f t="shared" ca="1" si="21"/>
        <v>294375172613.44031</v>
      </c>
      <c r="P114">
        <f t="shared" ca="1" si="21"/>
        <v>392500230151.25372</v>
      </c>
      <c r="Q114">
        <f t="shared" ca="1" si="21"/>
        <v>490625287689.0672</v>
      </c>
      <c r="R114">
        <f t="shared" ca="1" si="21"/>
        <v>588750345226.88062</v>
      </c>
      <c r="S114">
        <f t="shared" ca="1" si="21"/>
        <v>686875402764.69397</v>
      </c>
      <c r="T114">
        <f t="shared" ca="1" si="21"/>
        <v>785000460302.50745</v>
      </c>
      <c r="U114">
        <f t="shared" ca="1" si="21"/>
        <v>883125517840.32092</v>
      </c>
      <c r="V114" s="211">
        <f ca="1">IF('Liv 2030'!$A122="LM",INDIRECT("'Liv 2030'!"&amp;'Country Selector'!$B$3&amp;ROW($A122))*10^12,0)*'Process Emissions Multipliers'!$D$54</f>
        <v>981250575378.13428</v>
      </c>
      <c r="W114" s="90">
        <f t="shared" ca="1" si="24"/>
        <v>1104885568242.4756</v>
      </c>
      <c r="X114" s="90">
        <f t="shared" ca="1" si="24"/>
        <v>1228520561106.8169</v>
      </c>
      <c r="Y114" s="90">
        <f t="shared" ca="1" si="24"/>
        <v>1352155553971.1582</v>
      </c>
      <c r="Z114" s="90">
        <f t="shared" ca="1" si="24"/>
        <v>1475790546835.4995</v>
      </c>
      <c r="AA114" s="90">
        <f t="shared" ca="1" si="24"/>
        <v>1599425539699.8406</v>
      </c>
      <c r="AB114" s="90">
        <f t="shared" ca="1" si="24"/>
        <v>1723060532564.1819</v>
      </c>
      <c r="AC114" s="90">
        <f t="shared" ca="1" si="24"/>
        <v>1846695525428.5232</v>
      </c>
      <c r="AD114" s="90">
        <f t="shared" ca="1" si="24"/>
        <v>1970330518292.8645</v>
      </c>
      <c r="AE114" s="90">
        <f t="shared" ca="1" si="24"/>
        <v>2093965511157.2058</v>
      </c>
      <c r="AF114" s="90">
        <f t="shared" ca="1" si="24"/>
        <v>2217600504021.5469</v>
      </c>
      <c r="AG114" s="90">
        <f t="shared" ca="1" si="24"/>
        <v>2341235496885.8882</v>
      </c>
      <c r="AH114" s="90">
        <f t="shared" ca="1" si="24"/>
        <v>2464870489750.2295</v>
      </c>
      <c r="AI114" s="90">
        <f t="shared" ca="1" si="24"/>
        <v>2588505482614.5708</v>
      </c>
      <c r="AJ114" s="90">
        <f t="shared" ca="1" si="24"/>
        <v>2712140475478.9121</v>
      </c>
      <c r="AK114" s="90">
        <f t="shared" ca="1" si="24"/>
        <v>2835775468343.2534</v>
      </c>
      <c r="AL114" s="90">
        <f t="shared" ca="1" si="24"/>
        <v>2959410461207.5947</v>
      </c>
      <c r="AM114" s="90">
        <f t="shared" ca="1" si="23"/>
        <v>3083045454071.936</v>
      </c>
      <c r="AN114" s="90">
        <f t="shared" ca="1" si="23"/>
        <v>3206680446936.2773</v>
      </c>
      <c r="AO114" s="90">
        <f t="shared" ca="1" si="23"/>
        <v>3330315439800.6182</v>
      </c>
      <c r="AP114" s="211">
        <f ca="1">V114*'Process Emissions Multipliers'!$E$54</f>
        <v>3453950432664.9595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11039727220.636724</v>
      </c>
      <c r="D115">
        <f t="shared" ca="1" si="20"/>
        <v>22079454441.273449</v>
      </c>
      <c r="E115">
        <f t="shared" ca="1" si="20"/>
        <v>33119181661.910175</v>
      </c>
      <c r="F115">
        <f t="shared" ca="1" si="20"/>
        <v>44158908882.546898</v>
      </c>
      <c r="G115">
        <f t="shared" ca="1" si="20"/>
        <v>55198636103.183617</v>
      </c>
      <c r="H115">
        <f t="shared" ca="1" si="20"/>
        <v>66238363323.820351</v>
      </c>
      <c r="I115">
        <f t="shared" ca="1" si="20"/>
        <v>77278090544.457077</v>
      </c>
      <c r="J115">
        <f t="shared" ca="1" si="20"/>
        <v>88317817765.093796</v>
      </c>
      <c r="K115">
        <f t="shared" ca="1" si="20"/>
        <v>99357544985.730515</v>
      </c>
      <c r="L115" s="211">
        <f ca="1">IF('Liv 2020'!$A123="LM",INDIRECT("'Liv 2020'!"&amp;'Country Selector'!$B$3&amp;ROW($A123))*10^12,0)*'Process Emissions Multipliers'!$B$54</f>
        <v>110397272206.36725</v>
      </c>
      <c r="M115">
        <f t="shared" ca="1" si="16"/>
        <v>99357544985.730515</v>
      </c>
      <c r="N115">
        <f t="shared" ca="1" si="21"/>
        <v>88317817765.093796</v>
      </c>
      <c r="O115">
        <f t="shared" ca="1" si="21"/>
        <v>77278090544.457077</v>
      </c>
      <c r="P115">
        <f t="shared" ca="1" si="21"/>
        <v>66238363323.820351</v>
      </c>
      <c r="Q115">
        <f t="shared" ca="1" si="21"/>
        <v>55198636103.183617</v>
      </c>
      <c r="R115">
        <f t="shared" ca="1" si="21"/>
        <v>44158908882.546898</v>
      </c>
      <c r="S115">
        <f t="shared" ca="1" si="21"/>
        <v>33119181661.910175</v>
      </c>
      <c r="T115">
        <f t="shared" ca="1" si="21"/>
        <v>22079454441.273449</v>
      </c>
      <c r="U115">
        <f t="shared" ca="1" si="21"/>
        <v>11039727220.636724</v>
      </c>
      <c r="V115" s="211">
        <f ca="1">IF('Liv 2030'!$A123="LM",INDIRECT("'Liv 2030'!"&amp;'Country Selector'!$B$3&amp;ROW($A123))*10^12,0)*'Process Emissions Multipliers'!$D$54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1">
        <f ca="1">V115*'Process Emissions Multipliers'!$E$54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94542032215.275467</v>
      </c>
      <c r="C116">
        <f t="shared" ca="1" si="15"/>
        <v>85087828993.747925</v>
      </c>
      <c r="D116">
        <f t="shared" ca="1" si="20"/>
        <v>75633625772.220367</v>
      </c>
      <c r="E116">
        <f t="shared" ca="1" si="20"/>
        <v>66179422550.692825</v>
      </c>
      <c r="F116">
        <f t="shared" ca="1" si="20"/>
        <v>56725219329.165283</v>
      </c>
      <c r="G116">
        <f t="shared" ca="1" si="20"/>
        <v>47271016107.637733</v>
      </c>
      <c r="H116">
        <f t="shared" ca="1" si="20"/>
        <v>37816812886.110184</v>
      </c>
      <c r="I116">
        <f t="shared" ca="1" si="20"/>
        <v>28362609664.582642</v>
      </c>
      <c r="J116">
        <f t="shared" ca="1" si="20"/>
        <v>18908406443.055092</v>
      </c>
      <c r="K116">
        <f t="shared" ca="1" si="20"/>
        <v>9454203221.5275459</v>
      </c>
      <c r="L116" s="211">
        <f ca="1">IF('Liv 2020'!$A124="LM",INDIRECT("'Liv 2020'!"&amp;'Country Selector'!$B$3&amp;ROW($A124))*10^12,0)*'Process Emissions Multipliers'!$B$54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 s="211">
        <f ca="1">IF('Liv 2030'!$A124="LM",INDIRECT("'Liv 2030'!"&amp;'Country Selector'!$B$3&amp;ROW($A124))*10^12,0)*'Process Emissions Multipliers'!$D$54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1">
        <f ca="1">V116*'Process Emissions Multipliers'!$E$54</f>
        <v>0</v>
      </c>
    </row>
    <row r="117" spans="1:4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 s="211">
        <f ca="1">IF('Liv 2020'!$A125="LM",INDIRECT("'Liv 2020'!"&amp;'Country Selector'!$B$3&amp;ROW($A125))*10^12,0)*'Process Emissions Multipliers'!$B$54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 s="211">
        <f ca="1">IF('Liv 2030'!$A125="LM",INDIRECT("'Liv 2030'!"&amp;'Country Selector'!$B$3&amp;ROW($A125))*10^12,0)*'Process Emissions Multipliers'!$D$54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1">
        <f ca="1">V117*'Process Emissions Multipliers'!$E$54</f>
        <v>0</v>
      </c>
    </row>
    <row r="118" spans="1:4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 s="211">
        <f ca="1">IF('Liv 2020'!$A126="LM",INDIRECT("'Liv 2020'!"&amp;'Country Selector'!$B$3&amp;ROW($A126))*10^12,0)*'Process Emissions Multipliers'!$B$54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 s="211">
        <f ca="1">IF('Liv 2030'!$A126="LM",INDIRECT("'Liv 2030'!"&amp;'Country Selector'!$B$3&amp;ROW($A126))*10^12,0)*'Process Emissions Multipliers'!$D$54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1">
        <f ca="1">V118*'Process Emissions Multipliers'!$E$54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105175955428.38043</v>
      </c>
      <c r="C119">
        <f t="shared" ca="1" si="15"/>
        <v>94658359885.542389</v>
      </c>
      <c r="D119">
        <f t="shared" ca="1" si="20"/>
        <v>84140764342.704346</v>
      </c>
      <c r="E119">
        <f t="shared" ca="1" si="20"/>
        <v>73623168799.866302</v>
      </c>
      <c r="F119">
        <f t="shared" ca="1" si="20"/>
        <v>63105573257.028259</v>
      </c>
      <c r="G119">
        <f t="shared" ca="1" si="20"/>
        <v>52587977714.190216</v>
      </c>
      <c r="H119">
        <f t="shared" ca="1" si="20"/>
        <v>42070382171.352173</v>
      </c>
      <c r="I119">
        <f t="shared" ca="1" si="20"/>
        <v>31552786628.51413</v>
      </c>
      <c r="J119">
        <f t="shared" ca="1" si="20"/>
        <v>21035191085.676086</v>
      </c>
      <c r="K119">
        <f t="shared" ca="1" si="20"/>
        <v>10517595542.838043</v>
      </c>
      <c r="L119" s="211">
        <f ca="1">IF('Liv 2020'!$A127="LM",INDIRECT("'Liv 2020'!"&amp;'Country Selector'!$B$3&amp;ROW($A127))*10^12,0)*'Process Emissions Multipliers'!$B$54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 s="211">
        <f ca="1">IF('Liv 2030'!$A127="LM",INDIRECT("'Liv 2030'!"&amp;'Country Selector'!$B$3&amp;ROW($A127))*10^12,0)*'Process Emissions Multipliers'!$D$54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1">
        <f ca="1">V119*'Process Emissions Multipliers'!$E$54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 s="211">
        <f ca="1">IF('Liv 2020'!$A128="LM",INDIRECT("'Liv 2020'!"&amp;'Country Selector'!$B$3&amp;ROW($A128))*10^12,0)*'Process Emissions Multipliers'!$B$54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 s="211">
        <f ca="1">IF('Liv 2030'!$A128="LM",INDIRECT("'Liv 2030'!"&amp;'Country Selector'!$B$3&amp;ROW($A128))*10^12,0)*'Process Emissions Multipliers'!$D$54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1">
        <f ca="1">V120*'Process Emissions Multipliers'!$E$54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 s="211">
        <f ca="1">IF('Liv 2020'!$A129="LM",INDIRECT("'Liv 2020'!"&amp;'Country Selector'!$B$3&amp;ROW($A129))*10^12,0)*'Process Emissions Multipliers'!$B$54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 s="211">
        <f ca="1">IF('Liv 2030'!$A129="LM",INDIRECT("'Liv 2030'!"&amp;'Country Selector'!$B$3&amp;ROW($A129))*10^12,0)*'Process Emissions Multipliers'!$D$54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1">
        <f ca="1">V121*'Process Emissions Multipliers'!$E$54</f>
        <v>0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 s="211">
        <f ca="1">IF('Liv 2020'!$A130="LM",INDIRECT("'Liv 2020'!"&amp;'Country Selector'!$B$3&amp;ROW($A130))*10^12,0)*'Process Emissions Multipliers'!$B$54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 s="211">
        <f ca="1">IF('Liv 2030'!$A130="LM",INDIRECT("'Liv 2030'!"&amp;'Country Selector'!$B$3&amp;ROW($A130))*10^12,0)*'Process Emissions Multipliers'!$D$54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1">
        <f ca="1">V122*'Process Emissions Multipliers'!$E$54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 s="211">
        <f ca="1">IF('Liv 2020'!$A131="LM",INDIRECT("'Liv 2020'!"&amp;'Country Selector'!$B$3&amp;ROW($A131))*10^12,0)*'Process Emissions Multipliers'!$B$54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 s="211">
        <f ca="1">IF('Liv 2030'!$A131="LM",INDIRECT("'Liv 2030'!"&amp;'Country Selector'!$B$3&amp;ROW($A131))*10^12,0)*'Process Emissions Multipliers'!$D$54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1">
        <f ca="1">V123*'Process Emissions Multipliers'!$E$54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 s="211">
        <f ca="1">IF('Liv 2020'!$A132="LM",INDIRECT("'Liv 2020'!"&amp;'Country Selector'!$B$3&amp;ROW($A132))*10^12,0)*'Process Emissions Multipliers'!$B$54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 s="211">
        <f ca="1">IF('Liv 2030'!$A132="LM",INDIRECT("'Liv 2030'!"&amp;'Country Selector'!$B$3&amp;ROW($A132))*10^12,0)*'Process Emissions Multipliers'!$D$54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1">
        <f ca="1">V124*'Process Emissions Multipliers'!$E$54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 s="211">
        <f ca="1">IF('Liv 2020'!$A133="LM",INDIRECT("'Liv 2020'!"&amp;'Country Selector'!$B$3&amp;ROW($A133))*10^12,0)*'Process Emissions Multipliers'!$B$54</f>
        <v>0</v>
      </c>
      <c r="M125">
        <f t="shared" ca="1" si="16"/>
        <v>98125057537.813431</v>
      </c>
      <c r="N125">
        <f t="shared" ca="1" si="21"/>
        <v>196250115075.62686</v>
      </c>
      <c r="O125">
        <f t="shared" ca="1" si="21"/>
        <v>294375172613.44031</v>
      </c>
      <c r="P125">
        <f t="shared" ca="1" si="21"/>
        <v>392500230151.25372</v>
      </c>
      <c r="Q125">
        <f t="shared" ca="1" si="21"/>
        <v>490625287689.0672</v>
      </c>
      <c r="R125">
        <f t="shared" ca="1" si="21"/>
        <v>588750345226.88062</v>
      </c>
      <c r="S125">
        <f t="shared" ca="1" si="21"/>
        <v>686875402764.69397</v>
      </c>
      <c r="T125">
        <f t="shared" ca="1" si="21"/>
        <v>785000460302.50745</v>
      </c>
      <c r="U125">
        <f t="shared" ca="1" si="21"/>
        <v>883125517840.32092</v>
      </c>
      <c r="V125" s="211">
        <f ca="1">IF('Liv 2030'!$A133="LM",INDIRECT("'Liv 2030'!"&amp;'Country Selector'!$B$3&amp;ROW($A133))*10^12,0)*'Process Emissions Multipliers'!$D$54</f>
        <v>981250575378.13428</v>
      </c>
      <c r="W125" s="90">
        <f t="shared" ca="1" si="24"/>
        <v>1104885568242.4756</v>
      </c>
      <c r="X125" s="90">
        <f t="shared" ca="1" si="24"/>
        <v>1228520561106.8169</v>
      </c>
      <c r="Y125" s="90">
        <f t="shared" ca="1" si="24"/>
        <v>1352155553971.1582</v>
      </c>
      <c r="Z125" s="90">
        <f t="shared" ca="1" si="24"/>
        <v>1475790546835.4995</v>
      </c>
      <c r="AA125" s="90">
        <f t="shared" ca="1" si="24"/>
        <v>1599425539699.8406</v>
      </c>
      <c r="AB125" s="90">
        <f t="shared" ca="1" si="24"/>
        <v>1723060532564.1819</v>
      </c>
      <c r="AC125" s="90">
        <f t="shared" ca="1" si="24"/>
        <v>1846695525428.5232</v>
      </c>
      <c r="AD125" s="90">
        <f t="shared" ca="1" si="24"/>
        <v>1970330518292.8645</v>
      </c>
      <c r="AE125" s="90">
        <f t="shared" ca="1" si="24"/>
        <v>2093965511157.2058</v>
      </c>
      <c r="AF125" s="90">
        <f t="shared" ca="1" si="24"/>
        <v>2217600504021.5469</v>
      </c>
      <c r="AG125" s="90">
        <f t="shared" ca="1" si="24"/>
        <v>2341235496885.8882</v>
      </c>
      <c r="AH125" s="90">
        <f t="shared" ca="1" si="24"/>
        <v>2464870489750.2295</v>
      </c>
      <c r="AI125" s="90">
        <f t="shared" ca="1" si="24"/>
        <v>2588505482614.5708</v>
      </c>
      <c r="AJ125" s="90">
        <f t="shared" ca="1" si="24"/>
        <v>2712140475478.9121</v>
      </c>
      <c r="AK125" s="90">
        <f t="shared" ca="1" si="24"/>
        <v>2835775468343.2534</v>
      </c>
      <c r="AL125" s="90">
        <f t="shared" ca="1" si="24"/>
        <v>2959410461207.5947</v>
      </c>
      <c r="AM125" s="90">
        <f t="shared" ca="1" si="23"/>
        <v>3083045454071.936</v>
      </c>
      <c r="AN125" s="90">
        <f t="shared" ca="1" si="23"/>
        <v>3206680446936.2773</v>
      </c>
      <c r="AO125" s="90">
        <f t="shared" ca="1" si="23"/>
        <v>3330315439800.6182</v>
      </c>
      <c r="AP125" s="211">
        <f ca="1">V125*'Process Emissions Multipliers'!$E$54</f>
        <v>3453950432664.9595</v>
      </c>
    </row>
    <row r="126" spans="1:42">
      <c r="A126" s="74">
        <v>74</v>
      </c>
      <c r="B126">
        <f ca="1">IF('Liv 2010'!$A134="LM",INDIRECT("'Liv 2010'!"&amp;'Country Selector'!$B$3&amp;ROW($A134))*10^12,0)</f>
        <v>0</v>
      </c>
      <c r="C126">
        <f t="shared" ca="1" si="15"/>
        <v>11039727220.636724</v>
      </c>
      <c r="D126">
        <f t="shared" ca="1" si="20"/>
        <v>22079454441.273449</v>
      </c>
      <c r="E126">
        <f t="shared" ca="1" si="20"/>
        <v>33119181661.910175</v>
      </c>
      <c r="F126">
        <f t="shared" ca="1" si="20"/>
        <v>44158908882.546898</v>
      </c>
      <c r="G126">
        <f t="shared" ca="1" si="20"/>
        <v>55198636103.183617</v>
      </c>
      <c r="H126">
        <f t="shared" ca="1" si="20"/>
        <v>66238363323.820351</v>
      </c>
      <c r="I126">
        <f t="shared" ca="1" si="20"/>
        <v>77278090544.457077</v>
      </c>
      <c r="J126">
        <f t="shared" ca="1" si="20"/>
        <v>88317817765.093796</v>
      </c>
      <c r="K126">
        <f t="shared" ca="1" si="20"/>
        <v>99357544985.730515</v>
      </c>
      <c r="L126" s="211">
        <f ca="1">IF('Liv 2020'!$A134="LM",INDIRECT("'Liv 2020'!"&amp;'Country Selector'!$B$3&amp;ROW($A134))*10^12,0)*'Process Emissions Multipliers'!$B$54</f>
        <v>110397272206.36725</v>
      </c>
      <c r="M126">
        <f t="shared" ca="1" si="16"/>
        <v>99357544985.730515</v>
      </c>
      <c r="N126">
        <f t="shared" ca="1" si="21"/>
        <v>88317817765.093796</v>
      </c>
      <c r="O126">
        <f t="shared" ca="1" si="21"/>
        <v>77278090544.457077</v>
      </c>
      <c r="P126">
        <f t="shared" ca="1" si="21"/>
        <v>66238363323.820351</v>
      </c>
      <c r="Q126">
        <f t="shared" ca="1" si="21"/>
        <v>55198636103.183617</v>
      </c>
      <c r="R126">
        <f t="shared" ca="1" si="21"/>
        <v>44158908882.546898</v>
      </c>
      <c r="S126">
        <f t="shared" ca="1" si="21"/>
        <v>33119181661.910175</v>
      </c>
      <c r="T126">
        <f t="shared" ca="1" si="21"/>
        <v>22079454441.273449</v>
      </c>
      <c r="U126">
        <f t="shared" ca="1" si="21"/>
        <v>11039727220.636724</v>
      </c>
      <c r="V126" s="211">
        <f ca="1">IF('Liv 2030'!$A134="LM",INDIRECT("'Liv 2030'!"&amp;'Country Selector'!$B$3&amp;ROW($A134))*10^12,0)*'Process Emissions Multipliers'!$D$54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1">
        <f ca="1">V126*'Process Emissions Multipliers'!$E$54</f>
        <v>0</v>
      </c>
    </row>
    <row r="127" spans="1:42">
      <c r="A127" s="74">
        <v>75</v>
      </c>
      <c r="B127">
        <f ca="1">IF('Liv 2010'!$A135="LM",INDIRECT("'Liv 2010'!"&amp;'Country Selector'!$B$3&amp;ROW($A135))*10^12,0)</f>
        <v>94542032215.275467</v>
      </c>
      <c r="C127">
        <f t="shared" ca="1" si="15"/>
        <v>85087828993.747925</v>
      </c>
      <c r="D127">
        <f t="shared" ca="1" si="15"/>
        <v>75633625772.220367</v>
      </c>
      <c r="E127">
        <f t="shared" ca="1" si="15"/>
        <v>66179422550.692825</v>
      </c>
      <c r="F127">
        <f t="shared" ca="1" si="15"/>
        <v>56725219329.165283</v>
      </c>
      <c r="G127">
        <f t="shared" ca="1" si="15"/>
        <v>47271016107.637733</v>
      </c>
      <c r="H127">
        <f t="shared" ca="1" si="15"/>
        <v>37816812886.110184</v>
      </c>
      <c r="I127">
        <f t="shared" ca="1" si="15"/>
        <v>28362609664.582642</v>
      </c>
      <c r="J127">
        <f t="shared" ca="1" si="15"/>
        <v>18908406443.055092</v>
      </c>
      <c r="K127">
        <f t="shared" ca="1" si="15"/>
        <v>9454203221.5275459</v>
      </c>
      <c r="L127" s="211">
        <f ca="1">IF('Liv 2020'!$A135="LM",INDIRECT("'Liv 2020'!"&amp;'Country Selector'!$B$3&amp;ROW($A135))*10^12,0)*'Process Emissions Multipliers'!$B$54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 s="211">
        <f ca="1">IF('Liv 2030'!$A135="LM",INDIRECT("'Liv 2030'!"&amp;'Country Selector'!$B$3&amp;ROW($A135))*10^12,0)*'Process Emissions Multipliers'!$D$54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1">
        <f ca="1">V127*'Process Emissions Multipliers'!$E$54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 s="211">
        <f ca="1">IF('Liv 2020'!$A136="LM",INDIRECT("'Liv 2020'!"&amp;'Country Selector'!$B$3&amp;ROW($A136))*10^12,0)*'Process Emissions Multipliers'!$B$54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 s="211">
        <f ca="1">IF('Liv 2030'!$A136="LM",INDIRECT("'Liv 2030'!"&amp;'Country Selector'!$B$3&amp;ROW($A136))*10^12,0)*'Process Emissions Multipliers'!$D$54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1">
        <f ca="1">V128*'Process Emissions Multipliers'!$E$54</f>
        <v>0</v>
      </c>
    </row>
    <row r="129" spans="1:42">
      <c r="A129" s="74">
        <v>77</v>
      </c>
      <c r="B129">
        <f ca="1">IF('Liv 2010'!$A137="LM",INDIRECT("'Liv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 s="211">
        <f ca="1">IF('Liv 2020'!$A137="LM",INDIRECT("'Liv 2020'!"&amp;'Country Selector'!$B$3&amp;ROW($A137))*10^12,0)*'Process Emissions Multipliers'!$B$54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 s="211">
        <f ca="1">IF('Liv 2030'!$A137="LM",INDIRECT("'Liv 2030'!"&amp;'Country Selector'!$B$3&amp;ROW($A137))*10^12,0)*'Process Emissions Multipliers'!$D$54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1">
        <f ca="1">V129*'Process Emissions Multipliers'!$E$54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 s="211">
        <f ca="1">IF('Liv 2020'!$A138="LM",INDIRECT("'Liv 2020'!"&amp;'Country Selector'!$B$3&amp;ROW($A138))*10^12,0)*'Process Emissions Multipliers'!$B$54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 s="211">
        <f ca="1">IF('Liv 2030'!$A138="LM",INDIRECT("'Liv 2030'!"&amp;'Country Selector'!$B$3&amp;ROW($A138))*10^12,0)*'Process Emissions Multipliers'!$D$54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1">
        <f ca="1">V130*'Process Emissions Multipliers'!$E$54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 s="211">
        <f ca="1">IF('Liv 2020'!$A139="LM",INDIRECT("'Liv 2020'!"&amp;'Country Selector'!$B$3&amp;ROW($A139))*10^12,0)*'Process Emissions Multipliers'!$B$54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 s="211">
        <f ca="1">IF('Liv 2030'!$A139="LM",INDIRECT("'Liv 2030'!"&amp;'Country Selector'!$B$3&amp;ROW($A139))*10^12,0)*'Process Emissions Multipliers'!$D$54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1">
        <f ca="1">V131*'Process Emissions Multipliers'!$E$54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 s="211">
        <f ca="1">IF('Liv 2020'!$A140="LM",INDIRECT("'Liv 2020'!"&amp;'Country Selector'!$B$3&amp;ROW($A140))*10^12,0)*'Process Emissions Multipliers'!$B$54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 s="211">
        <f ca="1">IF('Liv 2030'!$A140="LM",INDIRECT("'Liv 2030'!"&amp;'Country Selector'!$B$3&amp;ROW($A140))*10^12,0)*'Process Emissions Multipliers'!$D$54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1">
        <f ca="1">V132*'Process Emissions Multipliers'!$E$54</f>
        <v>0</v>
      </c>
    </row>
    <row r="133" spans="1:4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 s="211">
        <f ca="1">IF('Liv 2020'!$A141="LM",INDIRECT("'Liv 2020'!"&amp;'Country Selector'!$B$3&amp;ROW($A141))*10^12,0)*'Process Emissions Multipliers'!$B$54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 s="211">
        <f ca="1">IF('Liv 2030'!$A141="LM",INDIRECT("'Liv 2030'!"&amp;'Country Selector'!$B$3&amp;ROW($A141))*10^12,0)*'Process Emissions Multipliers'!$D$54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1">
        <f ca="1">V133*'Process Emissions Multipliers'!$E$54</f>
        <v>0</v>
      </c>
    </row>
    <row r="134" spans="1:4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 s="211">
        <f ca="1">IF('Liv 2020'!$A142="LM",INDIRECT("'Liv 2020'!"&amp;'Country Selector'!$B$3&amp;ROW($A142))*10^12,0)*'Process Emissions Multipliers'!$B$54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 s="211">
        <f ca="1">IF('Liv 2030'!$A142="LM",INDIRECT("'Liv 2030'!"&amp;'Country Selector'!$B$3&amp;ROW($A142))*10^12,0)*'Process Emissions Multipliers'!$D$54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1">
        <f ca="1">V134*'Process Emissions Multipliers'!$E$54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 s="211">
        <f ca="1">IF('Liv 2020'!$A143="LM",INDIRECT("'Liv 2020'!"&amp;'Country Selector'!$B$3&amp;ROW($A143))*10^12,0)*'Process Emissions Multipliers'!$B$54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 s="211">
        <f ca="1">IF('Liv 2030'!$A143="LM",INDIRECT("'Liv 2030'!"&amp;'Country Selector'!$B$3&amp;ROW($A143))*10^12,0)*'Process Emissions Multipliers'!$D$54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1">
        <f ca="1">V135*'Process Emissions Multipliers'!$E$54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 s="211">
        <f ca="1">IF('Liv 2020'!$A144="LM",INDIRECT("'Liv 2020'!"&amp;'Country Selector'!$B$3&amp;ROW($A144))*10^12,0)*'Process Emissions Multipliers'!$B$54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 s="211">
        <f ca="1">IF('Liv 2030'!$A144="LM",INDIRECT("'Liv 2030'!"&amp;'Country Selector'!$B$3&amp;ROW($A144))*10^12,0)*'Process Emissions Multipliers'!$D$54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1">
        <f ca="1">V136*'Process Emissions Multipliers'!$E$54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 s="211">
        <f ca="1">IF('Liv 2020'!$A145="LM",INDIRECT("'Liv 2020'!"&amp;'Country Selector'!$B$3&amp;ROW($A145))*10^12,0)*'Process Emissions Multipliers'!$B$54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 s="211">
        <f ca="1">IF('Liv 2030'!$A145="LM",INDIRECT("'Liv 2030'!"&amp;'Country Selector'!$B$3&amp;ROW($A145))*10^12,0)*'Process Emissions Multipliers'!$D$54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1">
        <f ca="1">V137*'Process Emissions Multipliers'!$E$54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 s="211">
        <f ca="1">IF('Liv 2020'!$A146="LM",INDIRECT("'Liv 2020'!"&amp;'Country Selector'!$B$3&amp;ROW($A146))*10^12,0)*'Process Emissions Multipliers'!$B$54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 s="211">
        <f ca="1">IF('Liv 2030'!$A146="LM",INDIRECT("'Liv 2030'!"&amp;'Country Selector'!$B$3&amp;ROW($A146))*10^12,0)*'Process Emissions Multipliers'!$D$54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1">
        <f ca="1">V138*'Process Emissions Multipliers'!$E$54</f>
        <v>0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 s="211">
        <f ca="1">IF('Liv 2020'!$A147="LM",INDIRECT("'Liv 2020'!"&amp;'Country Selector'!$B$3&amp;ROW($A147))*10^12,0)*'Process Emissions Multipliers'!$B$54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 s="211">
        <f ca="1">IF('Liv 2030'!$A147="LM",INDIRECT("'Liv 2030'!"&amp;'Country Selector'!$B$3&amp;ROW($A147))*10^12,0)*'Process Emissions Multipliers'!$D$54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1">
        <f ca="1">V139*'Process Emissions Multipliers'!$E$54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 s="211">
        <f ca="1">IF('Liv 2020'!$A148="LM",INDIRECT("'Liv 2020'!"&amp;'Country Selector'!$B$3&amp;ROW($A148))*10^12,0)*'Process Emissions Multipliers'!$B$54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 s="211">
        <f ca="1">IF('Liv 2030'!$A148="LM",INDIRECT("'Liv 2030'!"&amp;'Country Selector'!$B$3&amp;ROW($A148))*10^12,0)*'Process Emissions Multipliers'!$D$54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1">
        <f ca="1">V140*'Process Emissions Multipliers'!$E$54</f>
        <v>0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11781470735.572063</v>
      </c>
      <c r="D141">
        <f t="shared" ca="1" si="27"/>
        <v>23562941471.144127</v>
      </c>
      <c r="E141">
        <f t="shared" ca="1" si="27"/>
        <v>35344412206.716187</v>
      </c>
      <c r="F141">
        <f t="shared" ca="1" si="27"/>
        <v>47125882942.288254</v>
      </c>
      <c r="G141">
        <f t="shared" ca="1" si="27"/>
        <v>58907353677.860313</v>
      </c>
      <c r="H141">
        <f t="shared" ca="1" si="27"/>
        <v>70688824413.432373</v>
      </c>
      <c r="I141">
        <f t="shared" ca="1" si="27"/>
        <v>82470295149.00444</v>
      </c>
      <c r="J141">
        <f t="shared" ca="1" si="27"/>
        <v>94251765884.576508</v>
      </c>
      <c r="K141">
        <f t="shared" ca="1" si="27"/>
        <v>106033236620.14856</v>
      </c>
      <c r="L141" s="211">
        <f ca="1">IF('Liv 2020'!$A149="LM",INDIRECT("'Liv 2020'!"&amp;'Country Selector'!$B$3&amp;ROW($A149))*10^12,0)*'Process Emissions Multipliers'!$B$54</f>
        <v>117814707355.72063</v>
      </c>
      <c r="M141">
        <f t="shared" ca="1" si="28"/>
        <v>106033236620.14856</v>
      </c>
      <c r="N141">
        <f t="shared" ca="1" si="28"/>
        <v>94251765884.576508</v>
      </c>
      <c r="O141">
        <f t="shared" ca="1" si="28"/>
        <v>82470295149.00444</v>
      </c>
      <c r="P141">
        <f t="shared" ca="1" si="28"/>
        <v>70688824413.432373</v>
      </c>
      <c r="Q141">
        <f t="shared" ca="1" si="28"/>
        <v>58907353677.860313</v>
      </c>
      <c r="R141">
        <f t="shared" ca="1" si="28"/>
        <v>47125882942.288254</v>
      </c>
      <c r="S141">
        <f t="shared" ca="1" si="28"/>
        <v>35344412206.716187</v>
      </c>
      <c r="T141">
        <f t="shared" ca="1" si="28"/>
        <v>23562941471.144127</v>
      </c>
      <c r="U141">
        <f t="shared" ca="1" si="28"/>
        <v>11781470735.572063</v>
      </c>
      <c r="V141" s="211">
        <f ca="1">IF('Liv 2030'!$A149="LM",INDIRECT("'Liv 2030'!"&amp;'Country Selector'!$B$3&amp;ROW($A149))*10^12,0)*'Process Emissions Multipliers'!$D$54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1">
        <f ca="1">V141*'Process Emissions Multipliers'!$E$54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 s="211">
        <f ca="1">IF('Liv 2020'!$A150="LM",INDIRECT("'Liv 2020'!"&amp;'Country Selector'!$B$3&amp;ROW($A150))*10^12,0)*'Process Emissions Multipliers'!$B$54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 s="211">
        <f ca="1">IF('Liv 2030'!$A150="LM",INDIRECT("'Liv 2030'!"&amp;'Country Selector'!$B$3&amp;ROW($A150))*10^12,0)*'Process Emissions Multipliers'!$D$54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1">
        <f ca="1">V142*'Process Emissions Multipliers'!$E$54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 s="211">
        <f ca="1">IF('Liv 2020'!$A151="LM",INDIRECT("'Liv 2020'!"&amp;'Country Selector'!$B$3&amp;ROW($A151))*10^12,0)*'Process Emissions Multipliers'!$B$54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 s="211">
        <f ca="1">IF('Liv 2030'!$A151="LM",INDIRECT("'Liv 2030'!"&amp;'Country Selector'!$B$3&amp;ROW($A151))*10^12,0)*'Process Emissions Multipliers'!$D$54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1">
        <f ca="1">V143*'Process Emissions Multipliers'!$E$54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 s="211">
        <f ca="1">IF('Liv 2020'!$A152="LM",INDIRECT("'Liv 2020'!"&amp;'Country Selector'!$B$3&amp;ROW($A152))*10^12,0)*'Process Emissions Multipliers'!$B$54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 s="211">
        <f ca="1">IF('Liv 2030'!$A152="LM",INDIRECT("'Liv 2030'!"&amp;'Country Selector'!$B$3&amp;ROW($A152))*10^12,0)*'Process Emissions Multipliers'!$D$54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1">
        <f ca="1">V144*'Process Emissions Multipliers'!$E$54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 s="211">
        <f ca="1">IF('Liv 2020'!$A153="LM",INDIRECT("'Liv 2020'!"&amp;'Country Selector'!$B$3&amp;ROW($A153))*10^12,0)*'Process Emissions Multipliers'!$B$54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 s="211">
        <f ca="1">IF('Liv 2030'!$A153="LM",INDIRECT("'Liv 2030'!"&amp;'Country Selector'!$B$3&amp;ROW($A153))*10^12,0)*'Process Emissions Multipliers'!$D$54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1">
        <f ca="1">V145*'Process Emissions Multipliers'!$E$54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 s="211">
        <f ca="1">IF('Liv 2020'!$A154="LM",INDIRECT("'Liv 2020'!"&amp;'Country Selector'!$B$3&amp;ROW($A154))*10^12,0)*'Process Emissions Multipliers'!$B$54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 s="211">
        <f ca="1">IF('Liv 2030'!$A154="LM",INDIRECT("'Liv 2030'!"&amp;'Country Selector'!$B$3&amp;ROW($A154))*10^12,0)*'Process Emissions Multipliers'!$D$54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1">
        <f ca="1">V146*'Process Emissions Multipliers'!$E$54</f>
        <v>0</v>
      </c>
    </row>
    <row r="147" spans="1:4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 s="211">
        <f ca="1">IF('Liv 2020'!$A155="LM",INDIRECT("'Liv 2020'!"&amp;'Country Selector'!$B$3&amp;ROW($A155))*10^12,0)*'Process Emissions Multipliers'!$B$54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 s="211">
        <f ca="1">IF('Liv 2030'!$A155="LM",INDIRECT("'Liv 2030'!"&amp;'Country Selector'!$B$3&amp;ROW($A155))*10^12,0)*'Process Emissions Multipliers'!$D$54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1">
        <f ca="1">V147*'Process Emissions Multipliers'!$E$54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 s="211">
        <f ca="1">IF('Liv 2020'!$A156="LM",INDIRECT("'Liv 2020'!"&amp;'Country Selector'!$B$3&amp;ROW($A156))*10^12,0)*'Process Emissions Multipliers'!$B$54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 s="211">
        <f ca="1">IF('Liv 2030'!$A156="LM",INDIRECT("'Liv 2030'!"&amp;'Country Selector'!$B$3&amp;ROW($A156))*10^12,0)*'Process Emissions Multipliers'!$D$54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1">
        <f ca="1">V148*'Process Emissions Multipliers'!$E$54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 s="211">
        <f ca="1">IF('Liv 2020'!$A157="LM",INDIRECT("'Liv 2020'!"&amp;'Country Selector'!$B$3&amp;ROW($A157))*10^12,0)*'Process Emissions Multipliers'!$B$54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 s="211">
        <f ca="1">IF('Liv 2030'!$A157="LM",INDIRECT("'Liv 2030'!"&amp;'Country Selector'!$B$3&amp;ROW($A157))*10^12,0)*'Process Emissions Multipliers'!$D$54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1">
        <f ca="1">V149*'Process Emissions Multipliers'!$E$54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 s="211">
        <f ca="1">IF('Liv 2020'!$A158="LM",INDIRECT("'Liv 2020'!"&amp;'Country Selector'!$B$3&amp;ROW($A158))*10^12,0)*'Process Emissions Multipliers'!$B$54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 s="211">
        <f ca="1">IF('Liv 2030'!$A158="LM",INDIRECT("'Liv 2030'!"&amp;'Country Selector'!$B$3&amp;ROW($A158))*10^12,0)*'Process Emissions Multipliers'!$D$54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1">
        <f ca="1">V150*'Process Emissions Multipliers'!$E$54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 s="211">
        <f ca="1">IF('Liv 2020'!$A159="LM",INDIRECT("'Liv 2020'!"&amp;'Country Selector'!$B$3&amp;ROW($A159))*10^12,0)*'Process Emissions Multipliers'!$B$54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 s="211">
        <f ca="1">IF('Liv 2030'!$A159="LM",INDIRECT("'Liv 2030'!"&amp;'Country Selector'!$B$3&amp;ROW($A159))*10^12,0)*'Process Emissions Multipliers'!$D$54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1">
        <f ca="1">V151*'Process Emissions Multipliers'!$E$54</f>
        <v>0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 s="211">
        <f ca="1">IF('Liv 2020'!$A160="LM",INDIRECT("'Liv 2020'!"&amp;'Country Selector'!$B$3&amp;ROW($A160))*10^12,0)*'Process Emissions Multipliers'!$B$54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 s="211">
        <f ca="1">IF('Liv 2030'!$A160="LM",INDIRECT("'Liv 2030'!"&amp;'Country Selector'!$B$3&amp;ROW($A160))*10^12,0)*'Process Emissions Multipliers'!$D$54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1">
        <f ca="1">V152*'Process Emissions Multipliers'!$E$54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 s="211">
        <f ca="1">IF('Liv 2020'!$A161="LM",INDIRECT("'Liv 2020'!"&amp;'Country Selector'!$B$3&amp;ROW($A161))*10^12,0)*'Process Emissions Multipliers'!$B$54</f>
        <v>0</v>
      </c>
      <c r="M153">
        <f t="shared" ca="1" si="28"/>
        <v>100454807182.0383</v>
      </c>
      <c r="N153">
        <f t="shared" ca="1" si="28"/>
        <v>200909614364.0766</v>
      </c>
      <c r="O153">
        <f t="shared" ca="1" si="28"/>
        <v>301364421546.11487</v>
      </c>
      <c r="P153">
        <f t="shared" ca="1" si="28"/>
        <v>401819228728.1532</v>
      </c>
      <c r="Q153">
        <f t="shared" ca="1" si="28"/>
        <v>502274035910.19153</v>
      </c>
      <c r="R153">
        <f t="shared" ca="1" si="28"/>
        <v>602728843092.22974</v>
      </c>
      <c r="S153">
        <f t="shared" ca="1" si="28"/>
        <v>703183650274.26807</v>
      </c>
      <c r="T153">
        <f t="shared" ca="1" si="28"/>
        <v>803638457456.3064</v>
      </c>
      <c r="U153">
        <f t="shared" ca="1" si="28"/>
        <v>904093264638.34473</v>
      </c>
      <c r="V153" s="211">
        <f ca="1">IF('Liv 2030'!$A161="LM",INDIRECT("'Liv 2030'!"&amp;'Country Selector'!$B$3&amp;ROW($A161))*10^12,0)*'Process Emissions Multipliers'!$D$54</f>
        <v>1004548071820.3829</v>
      </c>
      <c r="W153" s="90">
        <f t="shared" ca="1" si="30"/>
        <v>1131118487989.0974</v>
      </c>
      <c r="X153" s="90">
        <f t="shared" ca="1" si="30"/>
        <v>1257688904157.8115</v>
      </c>
      <c r="Y153" s="90">
        <f t="shared" ca="1" si="30"/>
        <v>1384259320326.5259</v>
      </c>
      <c r="Z153" s="90">
        <f t="shared" ca="1" si="30"/>
        <v>1510829736495.2402</v>
      </c>
      <c r="AA153" s="90">
        <f t="shared" ca="1" si="30"/>
        <v>1637400152663.9546</v>
      </c>
      <c r="AB153" s="90">
        <f t="shared" ca="1" si="30"/>
        <v>1763970568832.6689</v>
      </c>
      <c r="AC153" s="90">
        <f t="shared" ca="1" si="30"/>
        <v>1890540985001.3833</v>
      </c>
      <c r="AD153" s="90">
        <f t="shared" ca="1" si="30"/>
        <v>2017111401170.0974</v>
      </c>
      <c r="AE153" s="90">
        <f t="shared" ca="1" si="30"/>
        <v>2143681817338.8118</v>
      </c>
      <c r="AF153" s="90">
        <f t="shared" ca="1" si="30"/>
        <v>2270252233507.5259</v>
      </c>
      <c r="AG153" s="90">
        <f t="shared" ca="1" si="30"/>
        <v>2396822649676.2402</v>
      </c>
      <c r="AH153" s="90">
        <f t="shared" ca="1" si="30"/>
        <v>2523393065844.9546</v>
      </c>
      <c r="AI153" s="90">
        <f t="shared" ca="1" si="30"/>
        <v>2649963482013.6689</v>
      </c>
      <c r="AJ153" s="90">
        <f t="shared" ca="1" si="30"/>
        <v>2776533898182.3833</v>
      </c>
      <c r="AK153" s="90">
        <f t="shared" ca="1" si="30"/>
        <v>2903104314351.0972</v>
      </c>
      <c r="AL153" s="90">
        <f t="shared" ca="1" si="30"/>
        <v>3029674730519.812</v>
      </c>
      <c r="AM153" s="90">
        <f t="shared" ca="1" si="29"/>
        <v>3156245146688.5264</v>
      </c>
      <c r="AN153" s="90">
        <f t="shared" ca="1" si="29"/>
        <v>3282815562857.2402</v>
      </c>
      <c r="AO153" s="90">
        <f t="shared" ca="1" si="29"/>
        <v>3409385979025.9546</v>
      </c>
      <c r="AP153" s="211">
        <f ca="1">V153*'Process Emissions Multipliers'!$E$54</f>
        <v>3535956395194.6689</v>
      </c>
    </row>
    <row r="154" spans="1:42">
      <c r="A154" s="74">
        <v>200</v>
      </c>
      <c r="B154">
        <f ca="1">IF('Liv 2010'!$A162="LM",INDIRECT("'Liv 2010'!"&amp;'Country Selector'!$B$3&amp;ROW($A162))*10^12,0)</f>
        <v>55612960126.632416</v>
      </c>
      <c r="C154">
        <f t="shared" ca="1" si="27"/>
        <v>56545621302.578949</v>
      </c>
      <c r="D154">
        <f t="shared" ca="1" si="27"/>
        <v>57478282478.525482</v>
      </c>
      <c r="E154">
        <f t="shared" ca="1" si="27"/>
        <v>58410943654.472008</v>
      </c>
      <c r="F154">
        <f t="shared" ca="1" si="27"/>
        <v>59343604830.418549</v>
      </c>
      <c r="G154">
        <f t="shared" ca="1" si="27"/>
        <v>60276266006.365089</v>
      </c>
      <c r="H154">
        <f t="shared" ca="1" si="27"/>
        <v>61208927182.311615</v>
      </c>
      <c r="I154">
        <f t="shared" ca="1" si="27"/>
        <v>62141588358.258141</v>
      </c>
      <c r="J154">
        <f t="shared" ca="1" si="27"/>
        <v>63074249534.204681</v>
      </c>
      <c r="K154">
        <f t="shared" ca="1" si="27"/>
        <v>64006910710.151215</v>
      </c>
      <c r="L154" s="211">
        <f ca="1">IF('Liv 2020'!$A162="LM",INDIRECT("'Liv 2020'!"&amp;'Country Selector'!$B$3&amp;ROW($A162))*10^12,0)*'Process Emissions Multipliers'!$B$54</f>
        <v>64939571886.097748</v>
      </c>
      <c r="M154">
        <f t="shared" ca="1" si="28"/>
        <v>116166236778.55496</v>
      </c>
      <c r="N154">
        <f t="shared" ca="1" si="28"/>
        <v>167392901671.01215</v>
      </c>
      <c r="O154">
        <f t="shared" ca="1" si="28"/>
        <v>218619566563.46936</v>
      </c>
      <c r="P154">
        <f t="shared" ca="1" si="28"/>
        <v>269846231455.92657</v>
      </c>
      <c r="Q154">
        <f t="shared" ca="1" si="28"/>
        <v>321072896348.38379</v>
      </c>
      <c r="R154">
        <f t="shared" ca="1" si="28"/>
        <v>372299561240.84094</v>
      </c>
      <c r="S154">
        <f t="shared" ca="1" si="28"/>
        <v>423526226133.29822</v>
      </c>
      <c r="T154">
        <f t="shared" ca="1" si="28"/>
        <v>474752891025.75537</v>
      </c>
      <c r="U154">
        <f t="shared" ca="1" si="28"/>
        <v>525979555918.21265</v>
      </c>
      <c r="V154" s="211">
        <f ca="1">IF('Liv 2030'!$A162="LM",INDIRECT("'Liv 2030'!"&amp;'Country Selector'!$B$3&amp;ROW($A162))*10^12,0)*'Process Emissions Multipliers'!$D$54</f>
        <v>577206220810.6698</v>
      </c>
      <c r="W154" s="90">
        <f t="shared" ca="1" si="30"/>
        <v>649932687201.45911</v>
      </c>
      <c r="X154" s="90">
        <f t="shared" ca="1" si="30"/>
        <v>722659153592.24841</v>
      </c>
      <c r="Y154" s="90">
        <f t="shared" ca="1" si="30"/>
        <v>795385619983.03772</v>
      </c>
      <c r="Z154" s="90">
        <f t="shared" ca="1" si="30"/>
        <v>868112086373.82703</v>
      </c>
      <c r="AA154" s="90">
        <f t="shared" ca="1" si="30"/>
        <v>940838552764.61646</v>
      </c>
      <c r="AB154" s="90">
        <f t="shared" ca="1" si="30"/>
        <v>1013565019155.4056</v>
      </c>
      <c r="AC154" s="90">
        <f t="shared" ca="1" si="30"/>
        <v>1086291485546.1948</v>
      </c>
      <c r="AD154" s="90">
        <f t="shared" ca="1" si="30"/>
        <v>1159017951936.9844</v>
      </c>
      <c r="AE154" s="90">
        <f t="shared" ca="1" si="30"/>
        <v>1231744418327.7737</v>
      </c>
      <c r="AF154" s="90">
        <f t="shared" ca="1" si="30"/>
        <v>1304470884718.563</v>
      </c>
      <c r="AG154" s="90">
        <f t="shared" ca="1" si="30"/>
        <v>1377197351109.3523</v>
      </c>
      <c r="AH154" s="90">
        <f t="shared" ca="1" si="30"/>
        <v>1449923817500.1414</v>
      </c>
      <c r="AI154" s="90">
        <f t="shared" ca="1" si="30"/>
        <v>1522650283890.9309</v>
      </c>
      <c r="AJ154" s="90">
        <f t="shared" ca="1" si="30"/>
        <v>1595376750281.72</v>
      </c>
      <c r="AK154" s="90">
        <f t="shared" ca="1" si="30"/>
        <v>1668103216672.5095</v>
      </c>
      <c r="AL154" s="90">
        <f t="shared" ca="1" si="30"/>
        <v>1740829683063.2988</v>
      </c>
      <c r="AM154" s="90">
        <f t="shared" ca="1" si="29"/>
        <v>1813556149454.0884</v>
      </c>
      <c r="AN154" s="90">
        <f t="shared" ca="1" si="29"/>
        <v>1886282615844.8774</v>
      </c>
      <c r="AO154" s="90">
        <f t="shared" ca="1" si="29"/>
        <v>1959009082235.6667</v>
      </c>
      <c r="AP154" s="211">
        <f ca="1">V154*'Process Emissions Multipliers'!$E$54</f>
        <v>2031735548626.4561</v>
      </c>
    </row>
    <row r="155" spans="1:4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 s="211">
        <f ca="1">IF('Liv 2020'!$A163="LM",INDIRECT("'Liv 2020'!"&amp;'Country Selector'!$B$3&amp;ROW($A163))*10^12,0)*'Process Emissions Multipliers'!$B$54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 s="211">
        <f ca="1">IF('Liv 2030'!$A163="LM",INDIRECT("'Liv 2030'!"&amp;'Country Selector'!$B$3&amp;ROW($A163))*10^12,0)*'Process Emissions Multipliers'!$D$54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1">
        <f ca="1">V155*'Process Emissions Multipliers'!$E$54</f>
        <v>0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 s="211">
        <f ca="1">IF('Liv 2020'!$A164="LM",INDIRECT("'Liv 2020'!"&amp;'Country Selector'!$B$3&amp;ROW($A164))*10^12,0)*'Process Emissions Multipliers'!$B$54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 s="211">
        <f ca="1">IF('Liv 2030'!$A164="LM",INDIRECT("'Liv 2030'!"&amp;'Country Selector'!$B$3&amp;ROW($A164))*10^12,0)*'Process Emissions Multipliers'!$D$54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11">
        <f ca="1">V156*'Process Emissions Multipliers'!$E$54</f>
        <v>0</v>
      </c>
    </row>
    <row r="157" spans="1:4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 s="211">
        <f ca="1">IF('Liv 2020'!$A165="LM",INDIRECT("'Liv 2020'!"&amp;'Country Selector'!$B$3&amp;ROW($A165))*10^12,0)*'Process Emissions Multipliers'!$B$54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 s="211">
        <f ca="1">IF('Liv 2030'!$A165="LM",INDIRECT("'Liv 2030'!"&amp;'Country Selector'!$B$3&amp;ROW($A165))*10^12,0)*'Process Emissions Multipliers'!$D$54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1">
        <f ca="1">V157*'Process Emissions Multipliers'!$E$54</f>
        <v>0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 s="211">
        <f ca="1">IF('Liv 2020'!$A166="LM",INDIRECT("'Liv 2020'!"&amp;'Country Selector'!$B$3&amp;ROW($A166))*10^12,0)*'Process Emissions Multipliers'!$B$54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 s="211">
        <f ca="1">IF('Liv 2030'!$A166="LM",INDIRECT("'Liv 2030'!"&amp;'Country Selector'!$B$3&amp;ROW($A166))*10^12,0)*'Process Emissions Multipliers'!$D$54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1">
        <f ca="1">V158*'Process Emissions Multipliers'!$E$54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 s="211">
        <f ca="1">IF('Liv 2020'!$A167="LM",INDIRECT("'Liv 2020'!"&amp;'Country Selector'!$B$3&amp;ROW($A167))*10^12,0)*'Process Emissions Multipliers'!$B$54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 s="211">
        <f ca="1">IF('Liv 2030'!$A167="LM",INDIRECT("'Liv 2030'!"&amp;'Country Selector'!$B$3&amp;ROW($A167))*10^12,0)*'Process Emissions Multipliers'!$D$54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1">
        <f ca="1">V159*'Process Emissions Multipliers'!$E$54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 s="211">
        <f ca="1">IF('Liv 2020'!$A168="LM",INDIRECT("'Liv 2020'!"&amp;'Country Selector'!$B$3&amp;ROW($A168))*10^12,0)*'Process Emissions Multipliers'!$B$54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 s="211">
        <f ca="1">IF('Liv 2030'!$A168="LM",INDIRECT("'Liv 2030'!"&amp;'Country Selector'!$B$3&amp;ROW($A168))*10^12,0)*'Process Emissions Multipliers'!$D$54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1">
        <f ca="1">V160*'Process Emissions Multipliers'!$E$54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 s="211">
        <f ca="1">IF('Liv 2020'!$A169="LM",INDIRECT("'Liv 2020'!"&amp;'Country Selector'!$B$3&amp;ROW($A169))*10^12,0)*'Process Emissions Multipliers'!$B$54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 s="211">
        <f ca="1">IF('Liv 2030'!$A169="LM",INDIRECT("'Liv 2030'!"&amp;'Country Selector'!$B$3&amp;ROW($A169))*10^12,0)*'Process Emissions Multipliers'!$D$54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211">
        <f ca="1">V161*'Process Emissions Multipliers'!$E$54</f>
        <v>0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 s="211">
        <f ca="1">IF('Liv 2020'!$A170="LM",INDIRECT("'Liv 2020'!"&amp;'Country Selector'!$B$3&amp;ROW($A170))*10^12,0)*'Process Emissions Multipliers'!$B$54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 s="211">
        <f ca="1">IF('Liv 2030'!$A170="LM",INDIRECT("'Liv 2030'!"&amp;'Country Selector'!$B$3&amp;ROW($A170))*10^12,0)*'Process Emissions Multipliers'!$D$54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1">
        <f ca="1">V162*'Process Emissions Multipliers'!$E$54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 s="211">
        <f ca="1">IF('Liv 2020'!$A171="LM",INDIRECT("'Liv 2020'!"&amp;'Country Selector'!$B$3&amp;ROW($A171))*10^12,0)*'Process Emissions Multipliers'!$B$54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 s="211">
        <f ca="1">IF('Liv 2030'!$A171="LM",INDIRECT("'Liv 2030'!"&amp;'Country Selector'!$B$3&amp;ROW($A171))*10^12,0)*'Process Emissions Multipliers'!$D$54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1">
        <f ca="1">V163*'Process Emissions Multipliers'!$E$54</f>
        <v>0</v>
      </c>
    </row>
    <row r="164" spans="1:4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 s="211">
        <f ca="1">IF('Liv 2020'!$A172="LM",INDIRECT("'Liv 2020'!"&amp;'Country Selector'!$B$3&amp;ROW($A172))*10^12,0)*'Process Emissions Multipliers'!$B$54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 s="211">
        <f ca="1">IF('Liv 2030'!$A172="LM",INDIRECT("'Liv 2030'!"&amp;'Country Selector'!$B$3&amp;ROW($A172))*10^12,0)*'Process Emissions Multipliers'!$D$54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1">
        <f ca="1">V164*'Process Emissions Multipliers'!$E$54</f>
        <v>0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 s="211">
        <f ca="1">IF('Liv 2020'!$A173="LM",INDIRECT("'Liv 2020'!"&amp;'Country Selector'!$B$3&amp;ROW($A173))*10^12,0)*'Process Emissions Multipliers'!$B$54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 s="211">
        <f ca="1">IF('Liv 2030'!$A173="LM",INDIRECT("'Liv 2030'!"&amp;'Country Selector'!$B$3&amp;ROW($A173))*10^12,0)*'Process Emissions Multipliers'!$D$54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1">
        <f ca="1">V165*'Process Emissions Multipliers'!$E$54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 s="211">
        <f ca="1">IF('Liv 2020'!$A174="LM",INDIRECT("'Liv 2020'!"&amp;'Country Selector'!$B$3&amp;ROW($A174))*10^12,0)*'Process Emissions Multipliers'!$B$54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 s="211">
        <f ca="1">IF('Liv 2030'!$A174="LM",INDIRECT("'Liv 2030'!"&amp;'Country Selector'!$B$3&amp;ROW($A174))*10^12,0)*'Process Emissions Multipliers'!$D$54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1">
        <f ca="1">V166*'Process Emissions Multipliers'!$E$54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 s="211">
        <f ca="1">IF('Liv 2020'!$A175="LM",INDIRECT("'Liv 2020'!"&amp;'Country Selector'!$B$3&amp;ROW($A175))*10^12,0)*'Process Emissions Multipliers'!$B$54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 s="211">
        <f ca="1">IF('Liv 2030'!$A175="LM",INDIRECT("'Liv 2030'!"&amp;'Country Selector'!$B$3&amp;ROW($A175))*10^12,0)*'Process Emissions Multipliers'!$D$54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1">
        <f ca="1">V167*'Process Emissions Multipliers'!$E$54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 s="211">
        <f ca="1">IF('Liv 2020'!$A176="LM",INDIRECT("'Liv 2020'!"&amp;'Country Selector'!$B$3&amp;ROW($A176))*10^12,0)*'Process Emissions Multipliers'!$B$54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 s="211">
        <f ca="1">IF('Liv 2030'!$A176="LM",INDIRECT("'Liv 2030'!"&amp;'Country Selector'!$B$3&amp;ROW($A176))*10^12,0)*'Process Emissions Multipliers'!$D$54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1">
        <f ca="1">V168*'Process Emissions Multipliers'!$E$54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19444772573.749435</v>
      </c>
      <c r="C169">
        <f t="shared" ca="1" si="33"/>
        <v>17500295316.374493</v>
      </c>
      <c r="D169">
        <f t="shared" ca="1" si="31"/>
        <v>15555818058.999548</v>
      </c>
      <c r="E169">
        <f t="shared" ca="1" si="31"/>
        <v>13611340801.624605</v>
      </c>
      <c r="F169">
        <f t="shared" ca="1" si="31"/>
        <v>11666863544.24966</v>
      </c>
      <c r="G169">
        <f t="shared" ca="1" si="31"/>
        <v>9722386286.8747177</v>
      </c>
      <c r="H169">
        <f t="shared" ca="1" si="31"/>
        <v>7777909029.499774</v>
      </c>
      <c r="I169">
        <f t="shared" ca="1" si="31"/>
        <v>5833431772.1248302</v>
      </c>
      <c r="J169">
        <f t="shared" ca="1" si="31"/>
        <v>3888954514.749887</v>
      </c>
      <c r="K169">
        <f t="shared" ca="1" si="31"/>
        <v>1944477257.3749435</v>
      </c>
      <c r="L169" s="211">
        <f ca="1">IF('Liv 2020'!$A177="LM",INDIRECT("'Liv 2020'!"&amp;'Country Selector'!$B$3&amp;ROW($A177))*10^12,0)*'Process Emissions Multipliers'!$B$54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 s="211">
        <f ca="1">IF('Liv 2030'!$A177="LM",INDIRECT("'Liv 2030'!"&amp;'Country Selector'!$B$3&amp;ROW($A177))*10^12,0)*'Process Emissions Multipliers'!$D$54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1">
        <f ca="1">V169*'Process Emissions Multipliers'!$E$54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 s="211">
        <f ca="1">IF('Liv 2020'!$A178="LM",INDIRECT("'Liv 2020'!"&amp;'Country Selector'!$B$3&amp;ROW($A178))*10^12,0)*'Process Emissions Multipliers'!$B$54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 s="211">
        <f ca="1">IF('Liv 2030'!$A178="LM",INDIRECT("'Liv 2030'!"&amp;'Country Selector'!$B$3&amp;ROW($A178))*10^12,0)*'Process Emissions Multipliers'!$D$54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1">
        <f ca="1">V170*'Process Emissions Multipliers'!$E$54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 s="211">
        <f ca="1">IF('Liv 2020'!$A179="LM",INDIRECT("'Liv 2020'!"&amp;'Country Selector'!$B$3&amp;ROW($A179))*10^12,0)*'Process Emissions Multipliers'!$B$54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 s="211">
        <f ca="1">IF('Liv 2030'!$A179="LM",INDIRECT("'Liv 2030'!"&amp;'Country Selector'!$B$3&amp;ROW($A179))*10^12,0)*'Process Emissions Multipliers'!$D$54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1">
        <f ca="1">V171*'Process Emissions Multipliers'!$E$54</f>
        <v>0</v>
      </c>
    </row>
    <row r="172" spans="1:42">
      <c r="A172" s="74">
        <v>2000</v>
      </c>
      <c r="B172">
        <f ca="1">IF('Liv 2010'!$A180="LM",INDIRECT("'Liv 2010'!"&amp;'Country Selector'!$B$3&amp;ROW($A180))*10^12,0)</f>
        <v>2737359132.7841673</v>
      </c>
      <c r="C172">
        <f t="shared" ca="1" si="33"/>
        <v>2772553169.3970919</v>
      </c>
      <c r="D172">
        <f t="shared" ca="1" si="31"/>
        <v>2807747206.0100164</v>
      </c>
      <c r="E172">
        <f t="shared" ca="1" si="31"/>
        <v>2842941242.622941</v>
      </c>
      <c r="F172">
        <f t="shared" ca="1" si="31"/>
        <v>2878135279.2358656</v>
      </c>
      <c r="G172">
        <f t="shared" ca="1" si="31"/>
        <v>2913329315.8487902</v>
      </c>
      <c r="H172">
        <f t="shared" ca="1" si="31"/>
        <v>2948523352.4617147</v>
      </c>
      <c r="I172">
        <f t="shared" ca="1" si="31"/>
        <v>2983717389.0746393</v>
      </c>
      <c r="J172">
        <f t="shared" ca="1" si="31"/>
        <v>3018911425.6875639</v>
      </c>
      <c r="K172">
        <f t="shared" ca="1" si="31"/>
        <v>3054105462.3004885</v>
      </c>
      <c r="L172" s="211">
        <f ca="1">IF('Liv 2020'!$A180="LM",INDIRECT("'Liv 2020'!"&amp;'Country Selector'!$B$3&amp;ROW($A180))*10^12,0)*'Process Emissions Multipliers'!$B$54</f>
        <v>3089299498.913413</v>
      </c>
      <c r="M172">
        <f t="shared" ca="1" si="34"/>
        <v>5434219849.5472116</v>
      </c>
      <c r="N172">
        <f t="shared" ca="1" si="32"/>
        <v>7779140200.1810102</v>
      </c>
      <c r="O172">
        <f t="shared" ca="1" si="32"/>
        <v>10124060550.814808</v>
      </c>
      <c r="P172">
        <f t="shared" ca="1" si="32"/>
        <v>12468980901.448606</v>
      </c>
      <c r="Q172">
        <f t="shared" ca="1" si="32"/>
        <v>14813901252.082407</v>
      </c>
      <c r="R172">
        <f t="shared" ca="1" si="32"/>
        <v>17158821602.716204</v>
      </c>
      <c r="S172">
        <f t="shared" ca="1" si="32"/>
        <v>19503741953.350002</v>
      </c>
      <c r="T172">
        <f t="shared" ca="1" si="32"/>
        <v>21848662303.983803</v>
      </c>
      <c r="U172">
        <f t="shared" ca="1" si="32"/>
        <v>24193582654.617603</v>
      </c>
      <c r="V172" s="211">
        <f ca="1">IF('Liv 2030'!$A180="LM",INDIRECT("'Liv 2030'!"&amp;'Country Selector'!$B$3&amp;ROW($A180))*10^12,0)*'Process Emissions Multipliers'!$D$54</f>
        <v>26538503005.2514</v>
      </c>
      <c r="W172" s="90">
        <f t="shared" ca="1" si="36"/>
        <v>29882284616.202465</v>
      </c>
      <c r="X172" s="90">
        <f t="shared" ca="1" si="36"/>
        <v>33226066227.153526</v>
      </c>
      <c r="Y172" s="90">
        <f t="shared" ca="1" si="36"/>
        <v>36569847838.104591</v>
      </c>
      <c r="Z172" s="90">
        <f t="shared" ca="1" si="36"/>
        <v>39913629449.055649</v>
      </c>
      <c r="AA172" s="90">
        <f t="shared" ca="1" si="36"/>
        <v>43257411060.006714</v>
      </c>
      <c r="AB172" s="90">
        <f t="shared" ca="1" si="36"/>
        <v>46601192670.957779</v>
      </c>
      <c r="AC172" s="90">
        <f t="shared" ca="1" si="36"/>
        <v>49944974281.908844</v>
      </c>
      <c r="AD172" s="90">
        <f t="shared" ca="1" si="36"/>
        <v>53288755892.859909</v>
      </c>
      <c r="AE172" s="90">
        <f t="shared" ca="1" si="36"/>
        <v>56632537503.810974</v>
      </c>
      <c r="AF172" s="90">
        <f t="shared" ca="1" si="36"/>
        <v>59976319114.762039</v>
      </c>
      <c r="AG172" s="90">
        <f t="shared" ca="1" si="36"/>
        <v>63320100725.713097</v>
      </c>
      <c r="AH172" s="90">
        <f t="shared" ca="1" si="36"/>
        <v>66663882336.664154</v>
      </c>
      <c r="AI172" s="90">
        <f t="shared" ca="1" si="36"/>
        <v>70007663947.615234</v>
      </c>
      <c r="AJ172" s="90">
        <f t="shared" ca="1" si="36"/>
        <v>73351445558.566284</v>
      </c>
      <c r="AK172" s="90">
        <f t="shared" ca="1" si="36"/>
        <v>76695227169.517349</v>
      </c>
      <c r="AL172" s="90">
        <f t="shared" ca="1" si="36"/>
        <v>80039008780.468414</v>
      </c>
      <c r="AM172" s="90">
        <f t="shared" ca="1" si="35"/>
        <v>83382790391.419479</v>
      </c>
      <c r="AN172" s="90">
        <f t="shared" ca="1" si="35"/>
        <v>86726572002.37056</v>
      </c>
      <c r="AO172" s="90">
        <f t="shared" ca="1" si="35"/>
        <v>90070353613.321625</v>
      </c>
      <c r="AP172" s="211">
        <f ca="1">V172*'Process Emissions Multipliers'!$E$54</f>
        <v>93414135224.272675</v>
      </c>
    </row>
    <row r="173" spans="1:42">
      <c r="A173" s="74">
        <v>3000</v>
      </c>
      <c r="B173">
        <f ca="1">IF('Liv 2010'!$A181="LM",INDIRECT("'Liv 2010'!"&amp;'Country Selector'!$B$3&amp;ROW($A181))*10^12,0)</f>
        <v>5474718265.5683346</v>
      </c>
      <c r="C173">
        <f t="shared" ca="1" si="33"/>
        <v>5545106338.7941837</v>
      </c>
      <c r="D173">
        <f t="shared" ca="1" si="31"/>
        <v>5615494412.0200329</v>
      </c>
      <c r="E173">
        <f t="shared" ca="1" si="31"/>
        <v>5685882485.245882</v>
      </c>
      <c r="F173">
        <f t="shared" ca="1" si="31"/>
        <v>5756270558.4717312</v>
      </c>
      <c r="G173">
        <f t="shared" ca="1" si="31"/>
        <v>5826658631.6975803</v>
      </c>
      <c r="H173">
        <f t="shared" ca="1" si="31"/>
        <v>5897046704.9234295</v>
      </c>
      <c r="I173">
        <f t="shared" ca="1" si="31"/>
        <v>5967434778.1492786</v>
      </c>
      <c r="J173">
        <f t="shared" ca="1" si="31"/>
        <v>6037822851.3751278</v>
      </c>
      <c r="K173">
        <f t="shared" ca="1" si="31"/>
        <v>6108210924.6009769</v>
      </c>
      <c r="L173" s="211">
        <f ca="1">IF('Liv 2020'!$A181="LM",INDIRECT("'Liv 2020'!"&amp;'Country Selector'!$B$3&amp;ROW($A181))*10^12,0)*'Process Emissions Multipliers'!$B$54</f>
        <v>6178598997.8268261</v>
      </c>
      <c r="M173">
        <f t="shared" ca="1" si="34"/>
        <v>10868439699.094423</v>
      </c>
      <c r="N173">
        <f t="shared" ca="1" si="32"/>
        <v>15558280400.36202</v>
      </c>
      <c r="O173">
        <f t="shared" ca="1" si="32"/>
        <v>20248121101.629616</v>
      </c>
      <c r="P173">
        <f t="shared" ca="1" si="32"/>
        <v>24937961802.897213</v>
      </c>
      <c r="Q173">
        <f t="shared" ca="1" si="32"/>
        <v>29627802504.164814</v>
      </c>
      <c r="R173">
        <f t="shared" ca="1" si="32"/>
        <v>34317643205.432407</v>
      </c>
      <c r="S173">
        <f t="shared" ca="1" si="32"/>
        <v>39007483906.700005</v>
      </c>
      <c r="T173">
        <f t="shared" ca="1" si="32"/>
        <v>43697324607.967606</v>
      </c>
      <c r="U173">
        <f t="shared" ca="1" si="32"/>
        <v>48387165309.235207</v>
      </c>
      <c r="V173" s="211">
        <f ca="1">IF('Liv 2030'!$A181="LM",INDIRECT("'Liv 2030'!"&amp;'Country Selector'!$B$3&amp;ROW($A181))*10^12,0)*'Process Emissions Multipliers'!$D$54</f>
        <v>53077006010.5028</v>
      </c>
      <c r="W173" s="90">
        <f t="shared" ca="1" si="36"/>
        <v>59764569232.40493</v>
      </c>
      <c r="X173" s="90">
        <f t="shared" ca="1" si="36"/>
        <v>66452132454.307053</v>
      </c>
      <c r="Y173" s="90">
        <f t="shared" ca="1" si="36"/>
        <v>73139695676.209183</v>
      </c>
      <c r="Z173" s="90">
        <f t="shared" ca="1" si="36"/>
        <v>79827258898.111298</v>
      </c>
      <c r="AA173" s="90">
        <f t="shared" ca="1" si="36"/>
        <v>86514822120.013428</v>
      </c>
      <c r="AB173" s="90">
        <f t="shared" ca="1" si="36"/>
        <v>93202385341.915558</v>
      </c>
      <c r="AC173" s="90">
        <f t="shared" ca="1" si="36"/>
        <v>99889948563.817688</v>
      </c>
      <c r="AD173" s="90">
        <f t="shared" ca="1" si="36"/>
        <v>106577511785.71982</v>
      </c>
      <c r="AE173" s="90">
        <f t="shared" ca="1" si="36"/>
        <v>113265075007.62195</v>
      </c>
      <c r="AF173" s="90">
        <f t="shared" ca="1" si="36"/>
        <v>119952638229.52408</v>
      </c>
      <c r="AG173" s="90">
        <f t="shared" ca="1" si="36"/>
        <v>126640201451.42619</v>
      </c>
      <c r="AH173" s="90">
        <f t="shared" ca="1" si="36"/>
        <v>133327764673.32831</v>
      </c>
      <c r="AI173" s="90">
        <f t="shared" ca="1" si="36"/>
        <v>140015327895.23047</v>
      </c>
      <c r="AJ173" s="90">
        <f t="shared" ca="1" si="36"/>
        <v>146702891117.13257</v>
      </c>
      <c r="AK173" s="90">
        <f t="shared" ca="1" si="36"/>
        <v>153390454339.0347</v>
      </c>
      <c r="AL173" s="90">
        <f t="shared" ca="1" si="36"/>
        <v>160078017560.93683</v>
      </c>
      <c r="AM173" s="90">
        <f t="shared" ca="1" si="35"/>
        <v>166765580782.83896</v>
      </c>
      <c r="AN173" s="90">
        <f t="shared" ca="1" si="35"/>
        <v>173453144004.74112</v>
      </c>
      <c r="AO173" s="90">
        <f t="shared" ca="1" si="35"/>
        <v>180140707226.64325</v>
      </c>
      <c r="AP173" s="211">
        <f ca="1">V173*'Process Emissions Multipliers'!$E$54</f>
        <v>186828270448.54535</v>
      </c>
    </row>
    <row r="174" spans="1:42">
      <c r="A174" s="74">
        <v>5000</v>
      </c>
      <c r="B174">
        <f ca="1">IF('Liv 2010'!$A182="LM",INDIRECT("'Liv 2010'!"&amp;'Country Selector'!$B$3&amp;ROW($A182))*10^12,0)</f>
        <v>8212077398.3525019</v>
      </c>
      <c r="C174">
        <f t="shared" ca="1" si="33"/>
        <v>8317659508.1912756</v>
      </c>
      <c r="D174">
        <f t="shared" ca="1" si="31"/>
        <v>8423241618.0300484</v>
      </c>
      <c r="E174">
        <f t="shared" ca="1" si="31"/>
        <v>8528823727.8688221</v>
      </c>
      <c r="F174">
        <f t="shared" ca="1" si="31"/>
        <v>8634405837.7075958</v>
      </c>
      <c r="G174">
        <f t="shared" ca="1" si="31"/>
        <v>8739987947.5463715</v>
      </c>
      <c r="H174">
        <f t="shared" ca="1" si="31"/>
        <v>8845570057.3851433</v>
      </c>
      <c r="I174">
        <f t="shared" ca="1" si="31"/>
        <v>8951152167.2239189</v>
      </c>
      <c r="J174">
        <f t="shared" ca="1" si="31"/>
        <v>9056734277.0626907</v>
      </c>
      <c r="K174">
        <f t="shared" ca="1" si="31"/>
        <v>9162316386.9014645</v>
      </c>
      <c r="L174" s="211">
        <f ca="1">IF('Liv 2020'!$A182="LM",INDIRECT("'Liv 2020'!"&amp;'Country Selector'!$B$3&amp;ROW($A182))*10^12,0)*'Process Emissions Multipliers'!$B$54</f>
        <v>9267898496.7402382</v>
      </c>
      <c r="M174">
        <f t="shared" ca="1" si="34"/>
        <v>16302659548.641632</v>
      </c>
      <c r="N174">
        <f t="shared" ca="1" si="32"/>
        <v>23337420600.54303</v>
      </c>
      <c r="O174">
        <f t="shared" ca="1" si="32"/>
        <v>30372181652.444424</v>
      </c>
      <c r="P174">
        <f t="shared" ca="1" si="32"/>
        <v>37406942704.345818</v>
      </c>
      <c r="Q174">
        <f t="shared" ca="1" si="32"/>
        <v>44441703756.247215</v>
      </c>
      <c r="R174">
        <f t="shared" ca="1" si="32"/>
        <v>51476464808.148613</v>
      </c>
      <c r="S174">
        <f t="shared" ca="1" si="32"/>
        <v>58511225860.050011</v>
      </c>
      <c r="T174">
        <f t="shared" ca="1" si="32"/>
        <v>65545986911.951401</v>
      </c>
      <c r="U174">
        <f t="shared" ca="1" si="32"/>
        <v>72580747963.852798</v>
      </c>
      <c r="V174" s="211">
        <f ca="1">IF('Liv 2030'!$A182="LM",INDIRECT("'Liv 2030'!"&amp;'Country Selector'!$B$3&amp;ROW($A182))*10^12,0)*'Process Emissions Multipliers'!$D$54</f>
        <v>79615509015.754196</v>
      </c>
      <c r="W174" s="90">
        <f t="shared" ca="1" si="36"/>
        <v>89646853848.607391</v>
      </c>
      <c r="X174" s="90">
        <f t="shared" ca="1" si="36"/>
        <v>99678198681.460571</v>
      </c>
      <c r="Y174" s="90">
        <f t="shared" ca="1" si="36"/>
        <v>109709543514.31377</v>
      </c>
      <c r="Z174" s="90">
        <f t="shared" ca="1" si="36"/>
        <v>119740888347.16696</v>
      </c>
      <c r="AA174" s="90">
        <f t="shared" ca="1" si="36"/>
        <v>129772233180.02014</v>
      </c>
      <c r="AB174" s="90">
        <f t="shared" ca="1" si="36"/>
        <v>139803578012.87335</v>
      </c>
      <c r="AC174" s="90">
        <f t="shared" ca="1" si="36"/>
        <v>149834922845.72653</v>
      </c>
      <c r="AD174" s="90">
        <f t="shared" ca="1" si="36"/>
        <v>159866267678.57971</v>
      </c>
      <c r="AE174" s="90">
        <f t="shared" ca="1" si="36"/>
        <v>169897612511.43292</v>
      </c>
      <c r="AF174" s="90">
        <f t="shared" ca="1" si="36"/>
        <v>179928957344.2861</v>
      </c>
      <c r="AG174" s="90">
        <f t="shared" ca="1" si="36"/>
        <v>189960302177.13928</v>
      </c>
      <c r="AH174" s="90">
        <f t="shared" ca="1" si="36"/>
        <v>199991647009.99246</v>
      </c>
      <c r="AI174" s="90">
        <f t="shared" ca="1" si="36"/>
        <v>210022991842.84567</v>
      </c>
      <c r="AJ174" s="90">
        <f t="shared" ca="1" si="36"/>
        <v>220054336675.69885</v>
      </c>
      <c r="AK174" s="90">
        <f t="shared" ca="1" si="36"/>
        <v>230085681508.55203</v>
      </c>
      <c r="AL174" s="90">
        <f t="shared" ref="AL174:AO177" ca="1" si="37">$V174*($AP$1-AL$1)/($AP$1-$V$1)+$AP174*(AL$1-$V$1)/($AP$1-$V$1)</f>
        <v>240117026341.40524</v>
      </c>
      <c r="AM174" s="90">
        <f t="shared" ca="1" si="37"/>
        <v>250148371174.25845</v>
      </c>
      <c r="AN174" s="90">
        <f t="shared" ca="1" si="37"/>
        <v>260179716007.1116</v>
      </c>
      <c r="AO174" s="90">
        <f t="shared" ca="1" si="37"/>
        <v>270211060839.96481</v>
      </c>
      <c r="AP174" s="211">
        <f ca="1">V174*'Process Emissions Multipliers'!$E$54</f>
        <v>280242405672.81799</v>
      </c>
    </row>
    <row r="175" spans="1:42">
      <c r="A175" s="74">
        <v>10000</v>
      </c>
      <c r="B175">
        <f ca="1">IF('Liv 2010'!$A183="LM",INDIRECT("'Liv 2010'!"&amp;'Country Selector'!$B$3&amp;ROW($A183))*10^12,0)</f>
        <v>1610211254.5786085</v>
      </c>
      <c r="C175">
        <f t="shared" ca="1" si="33"/>
        <v>1630913629.056828</v>
      </c>
      <c r="D175">
        <f t="shared" ca="1" si="31"/>
        <v>1651616003.5350471</v>
      </c>
      <c r="E175">
        <f t="shared" ca="1" si="31"/>
        <v>1672318378.0132661</v>
      </c>
      <c r="F175">
        <f t="shared" ca="1" si="31"/>
        <v>1693020752.4914856</v>
      </c>
      <c r="G175">
        <f t="shared" ca="1" si="31"/>
        <v>1713723126.9697049</v>
      </c>
      <c r="H175">
        <f t="shared" ca="1" si="31"/>
        <v>1734425501.4479241</v>
      </c>
      <c r="I175">
        <f t="shared" ca="1" si="31"/>
        <v>1755127875.9261434</v>
      </c>
      <c r="J175">
        <f t="shared" ca="1" si="31"/>
        <v>1775830250.4043627</v>
      </c>
      <c r="K175">
        <f t="shared" ca="1" si="31"/>
        <v>1796532624.8825822</v>
      </c>
      <c r="L175" s="211">
        <f ca="1">IF('Liv 2020'!$A183="LM",INDIRECT("'Liv 2020'!"&amp;'Country Selector'!$B$3&amp;ROW($A183))*10^12,0)*'Process Emissions Multipliers'!$B$54</f>
        <v>1817234999.3608012</v>
      </c>
      <c r="M175">
        <f t="shared" ca="1" si="34"/>
        <v>3196599911.4980211</v>
      </c>
      <c r="N175">
        <f t="shared" ca="1" si="32"/>
        <v>4575964823.6352406</v>
      </c>
      <c r="O175">
        <f t="shared" ca="1" si="32"/>
        <v>5955329735.77246</v>
      </c>
      <c r="P175">
        <f t="shared" ca="1" si="32"/>
        <v>7334694647.9096794</v>
      </c>
      <c r="Q175">
        <f t="shared" ca="1" si="32"/>
        <v>8714059560.0468979</v>
      </c>
      <c r="R175">
        <f t="shared" ca="1" si="32"/>
        <v>10093424472.184118</v>
      </c>
      <c r="S175">
        <f t="shared" ca="1" si="32"/>
        <v>11472789384.321337</v>
      </c>
      <c r="T175">
        <f t="shared" ca="1" si="32"/>
        <v>12852154296.458557</v>
      </c>
      <c r="U175">
        <f t="shared" ca="1" si="32"/>
        <v>14231519208.595776</v>
      </c>
      <c r="V175" s="211">
        <f ca="1">IF('Liv 2030'!$A183="LM",INDIRECT("'Liv 2030'!"&amp;'Country Selector'!$B$3&amp;ROW($A183))*10^12,0)*'Process Emissions Multipliers'!$D$54</f>
        <v>15610884120.732996</v>
      </c>
      <c r="W175" s="90">
        <f t="shared" ref="W175:AL177" ca="1" si="38">$V175*($AP$1-W$1)/($AP$1-$V$1)+$AP175*(W$1-$V$1)/($AP$1-$V$1)</f>
        <v>17577814480.115582</v>
      </c>
      <c r="X175" s="90">
        <f t="shared" ca="1" si="38"/>
        <v>19544744839.498165</v>
      </c>
      <c r="Y175" s="90">
        <f t="shared" ca="1" si="38"/>
        <v>21511675198.880753</v>
      </c>
      <c r="Z175" s="90">
        <f t="shared" ca="1" si="38"/>
        <v>23478605558.263336</v>
      </c>
      <c r="AA175" s="90">
        <f t="shared" ca="1" si="38"/>
        <v>25445535917.645924</v>
      </c>
      <c r="AB175" s="90">
        <f t="shared" ca="1" si="38"/>
        <v>27412466277.028507</v>
      </c>
      <c r="AC175" s="90">
        <f t="shared" ca="1" si="38"/>
        <v>29379396636.411095</v>
      </c>
      <c r="AD175" s="90">
        <f t="shared" ca="1" si="38"/>
        <v>31346326995.793678</v>
      </c>
      <c r="AE175" s="90">
        <f t="shared" ca="1" si="38"/>
        <v>33313257355.176266</v>
      </c>
      <c r="AF175" s="90">
        <f t="shared" ca="1" si="38"/>
        <v>35280187714.558853</v>
      </c>
      <c r="AG175" s="90">
        <f t="shared" ca="1" si="38"/>
        <v>37247118073.941429</v>
      </c>
      <c r="AH175" s="90">
        <f t="shared" ca="1" si="38"/>
        <v>39214048433.32402</v>
      </c>
      <c r="AI175" s="90">
        <f t="shared" ca="1" si="38"/>
        <v>41180978792.706604</v>
      </c>
      <c r="AJ175" s="90">
        <f t="shared" ca="1" si="38"/>
        <v>43147909152.089195</v>
      </c>
      <c r="AK175" s="90">
        <f t="shared" ca="1" si="38"/>
        <v>45114839511.471779</v>
      </c>
      <c r="AL175" s="90">
        <f t="shared" ca="1" si="38"/>
        <v>47081769870.854362</v>
      </c>
      <c r="AM175" s="90">
        <f t="shared" ca="1" si="37"/>
        <v>49048700230.236946</v>
      </c>
      <c r="AN175" s="90">
        <f t="shared" ca="1" si="37"/>
        <v>51015630589.619537</v>
      </c>
      <c r="AO175" s="90">
        <f t="shared" ca="1" si="37"/>
        <v>52982560949.002121</v>
      </c>
      <c r="AP175" s="211">
        <f ca="1">V175*'Process Emissions Multipliers'!$E$54</f>
        <v>54949491308.384705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58915215.93607223</v>
      </c>
      <c r="D176">
        <f t="shared" ca="1" si="31"/>
        <v>117830431.87214446</v>
      </c>
      <c r="E176">
        <f t="shared" ca="1" si="31"/>
        <v>176745647.80821669</v>
      </c>
      <c r="F176">
        <f t="shared" ca="1" si="31"/>
        <v>235660863.74428892</v>
      </c>
      <c r="G176">
        <f t="shared" ca="1" si="31"/>
        <v>294576079.68036115</v>
      </c>
      <c r="H176">
        <f t="shared" ca="1" si="31"/>
        <v>353491295.61643338</v>
      </c>
      <c r="I176">
        <f t="shared" ca="1" si="31"/>
        <v>412406511.55250561</v>
      </c>
      <c r="J176">
        <f t="shared" ca="1" si="31"/>
        <v>471321727.48857784</v>
      </c>
      <c r="K176">
        <f t="shared" ca="1" si="31"/>
        <v>530236943.42465007</v>
      </c>
      <c r="L176" s="211">
        <f ca="1">IF('Liv 2020'!$A184="LM",INDIRECT("'Liv 2020'!"&amp;'Country Selector'!$B$3&amp;ROW($A184))*10^12,0)*'Process Emissions Multipliers'!$B$54</f>
        <v>589152159.3607223</v>
      </c>
      <c r="M176">
        <f t="shared" ca="1" si="34"/>
        <v>1036345734.6647971</v>
      </c>
      <c r="N176">
        <f t="shared" ca="1" si="32"/>
        <v>1483539309.9688718</v>
      </c>
      <c r="O176">
        <f t="shared" ca="1" si="32"/>
        <v>1930732885.2729468</v>
      </c>
      <c r="P176">
        <f t="shared" ca="1" si="32"/>
        <v>2377926460.5770216</v>
      </c>
      <c r="Q176">
        <f t="shared" ca="1" si="32"/>
        <v>2825120035.8810964</v>
      </c>
      <c r="R176">
        <f t="shared" ca="1" si="32"/>
        <v>3272313611.1851711</v>
      </c>
      <c r="S176">
        <f t="shared" ca="1" si="32"/>
        <v>3719507186.4892454</v>
      </c>
      <c r="T176">
        <f t="shared" ca="1" si="32"/>
        <v>4166700761.7933207</v>
      </c>
      <c r="U176">
        <f t="shared" ca="1" si="32"/>
        <v>4613894337.0973959</v>
      </c>
      <c r="V176" s="211">
        <f ca="1">IF('Liv 2030'!$A184="LM",INDIRECT("'Liv 2030'!"&amp;'Country Selector'!$B$3&amp;ROW($A184))*10^12,0)*'Process Emissions Multipliers'!$D$54</f>
        <v>5061087912.4014702</v>
      </c>
      <c r="W176" s="90">
        <f t="shared" ca="1" si="38"/>
        <v>5698771684.1479778</v>
      </c>
      <c r="X176" s="90">
        <f t="shared" ca="1" si="38"/>
        <v>6336455455.8944864</v>
      </c>
      <c r="Y176" s="90">
        <f t="shared" ca="1" si="38"/>
        <v>6974139227.6409941</v>
      </c>
      <c r="Z176" s="90">
        <f t="shared" ca="1" si="38"/>
        <v>7611822999.3875008</v>
      </c>
      <c r="AA176" s="90">
        <f t="shared" ca="1" si="38"/>
        <v>8249506771.1340094</v>
      </c>
      <c r="AB176" s="90">
        <f t="shared" ca="1" si="38"/>
        <v>8887190542.8805161</v>
      </c>
      <c r="AC176" s="90">
        <f t="shared" ca="1" si="38"/>
        <v>9524874314.6270256</v>
      </c>
      <c r="AD176" s="90">
        <f t="shared" ca="1" si="38"/>
        <v>10162558086.373533</v>
      </c>
      <c r="AE176" s="90">
        <f t="shared" ca="1" si="38"/>
        <v>10800241858.120041</v>
      </c>
      <c r="AF176" s="90">
        <f t="shared" ca="1" si="38"/>
        <v>11437925629.866549</v>
      </c>
      <c r="AG176" s="90">
        <f t="shared" ca="1" si="38"/>
        <v>12075609401.613056</v>
      </c>
      <c r="AH176" s="90">
        <f t="shared" ca="1" si="38"/>
        <v>12713293173.359564</v>
      </c>
      <c r="AI176" s="90">
        <f t="shared" ca="1" si="38"/>
        <v>13350976945.106073</v>
      </c>
      <c r="AJ176" s="90">
        <f t="shared" ca="1" si="38"/>
        <v>13988660716.852579</v>
      </c>
      <c r="AK176" s="90">
        <f t="shared" ca="1" si="38"/>
        <v>14626344488.599087</v>
      </c>
      <c r="AL176" s="90">
        <f t="shared" ca="1" si="38"/>
        <v>15264028260.345594</v>
      </c>
      <c r="AM176" s="90">
        <f t="shared" ca="1" si="37"/>
        <v>15901712032.092102</v>
      </c>
      <c r="AN176" s="90">
        <f t="shared" ca="1" si="37"/>
        <v>16539395803.838612</v>
      </c>
      <c r="AO176" s="90">
        <f t="shared" ca="1" si="37"/>
        <v>17177079575.585119</v>
      </c>
      <c r="AP176" s="211">
        <f ca="1">V176*'Process Emissions Multipliers'!$E$54</f>
        <v>17814763347.331627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 s="211">
        <f ca="1">IF('Liv 2020'!$A185="LM",INDIRECT("'Liv 2020'!"&amp;'Country Selector'!$B$3&amp;ROW($A185))*10^12,0)*'Process Emissions Multipliers'!$B$54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 s="211">
        <f ca="1">IF('Liv 2030'!$A185="LM",INDIRECT("'Liv 2030'!"&amp;'Country Selector'!$B$3&amp;ROW($A185))*10^12,0)*'Process Emissions Multipliers'!$D$54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1">
        <f ca="1">V177*'Process Emissions Multipliers'!$E$54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2010'!$A12="WT",INDIRECT("'Other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2010'!$A13="WT",INDIRECT("'Other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2010'!$A14="WT",INDIRECT("'Other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2010'!$A15="WT",INDIRECT("'Other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2010'!$A16="WT",INDIRECT("'Other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2010'!$A17="WT",INDIRECT("'Other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Selector'!$B$3&amp;ROW($A55))*10^12,0)*'Process Emissions Multipliers'!$B$39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Selector'!$B$3&amp;ROW($A55))*10^12,0)*'Process Emissions Multipliers'!$D$39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Multipliers'!$E$39</f>
        <v>0</v>
      </c>
    </row>
    <row r="48" spans="1:4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2010'!$A60="WT",INDIRECT("'Other 2010'!"&amp;'Country Selector'!$B$3&amp;ROW($A60))*10^12,0)</f>
        <v>269477940580.97757</v>
      </c>
      <c r="C52">
        <f t="shared" ca="1" si="9"/>
        <v>279734418406.28534</v>
      </c>
      <c r="D52">
        <f t="shared" ca="1" si="9"/>
        <v>289990896231.59314</v>
      </c>
      <c r="E52">
        <f t="shared" ca="1" si="9"/>
        <v>300247374056.90088</v>
      </c>
      <c r="F52">
        <f t="shared" ca="1" si="9"/>
        <v>310503851882.20868</v>
      </c>
      <c r="G52">
        <f t="shared" ca="1" si="9"/>
        <v>320760329707.51648</v>
      </c>
      <c r="H52">
        <f t="shared" ca="1" si="9"/>
        <v>331016807532.82422</v>
      </c>
      <c r="I52">
        <f t="shared" ca="1" si="9"/>
        <v>341273285358.13196</v>
      </c>
      <c r="J52">
        <f t="shared" ca="1" si="9"/>
        <v>351529763183.43976</v>
      </c>
      <c r="K52">
        <f t="shared" ca="1" si="9"/>
        <v>361786241008.74756</v>
      </c>
      <c r="L52">
        <f ca="1">IF('Other 2020'!$A60="WT",INDIRECT("'Other 2020'!"&amp;'Country Selector'!$B$3&amp;ROW($A60))*10^12,0)*'Process Emissions Multipliers'!$B$39</f>
        <v>372042718834.0553</v>
      </c>
      <c r="M52">
        <f t="shared" ca="1" si="10"/>
        <v>372042718983.39771</v>
      </c>
      <c r="N52">
        <f t="shared" ca="1" si="10"/>
        <v>372042719132.74017</v>
      </c>
      <c r="O52">
        <f t="shared" ca="1" si="10"/>
        <v>372042719282.08258</v>
      </c>
      <c r="P52">
        <f t="shared" ca="1" si="10"/>
        <v>372042719431.42499</v>
      </c>
      <c r="Q52">
        <f t="shared" ca="1" si="10"/>
        <v>372042719580.7674</v>
      </c>
      <c r="R52">
        <f t="shared" ca="1" si="10"/>
        <v>372042719730.10986</v>
      </c>
      <c r="S52">
        <f t="shared" ca="1" si="10"/>
        <v>372042719879.45227</v>
      </c>
      <c r="T52">
        <f t="shared" ca="1" si="10"/>
        <v>372042720028.79468</v>
      </c>
      <c r="U52">
        <f t="shared" ca="1" si="10"/>
        <v>372042720178.13708</v>
      </c>
      <c r="V52">
        <f ca="1">IF('Other 2030'!$A60="WT",INDIRECT("'Other 2030'!"&amp;'Country Selector'!$B$3&amp;ROW($A60))*10^12,0)*'Process Emissions Multipliers'!$D$39</f>
        <v>372042720327.47949</v>
      </c>
      <c r="W52" s="90">
        <f t="shared" ca="1" si="8"/>
        <v>382257953517.73114</v>
      </c>
      <c r="X52" s="90">
        <f t="shared" ca="1" si="8"/>
        <v>392473186707.98285</v>
      </c>
      <c r="Y52" s="90">
        <f t="shared" ca="1" si="8"/>
        <v>402688419898.23444</v>
      </c>
      <c r="Z52" s="90">
        <f t="shared" ca="1" si="8"/>
        <v>412903653088.48608</v>
      </c>
      <c r="AA52" s="90">
        <f t="shared" ca="1" si="8"/>
        <v>423118886278.73779</v>
      </c>
      <c r="AB52" s="90">
        <f t="shared" ca="1" si="8"/>
        <v>433334119468.98938</v>
      </c>
      <c r="AC52" s="90">
        <f t="shared" ca="1" si="8"/>
        <v>443549352659.24109</v>
      </c>
      <c r="AD52" s="90">
        <f t="shared" ca="1" si="8"/>
        <v>453764585849.49274</v>
      </c>
      <c r="AE52" s="90">
        <f t="shared" ca="1" si="8"/>
        <v>463979819039.74438</v>
      </c>
      <c r="AF52" s="90">
        <f t="shared" ca="1" si="8"/>
        <v>474195052229.99603</v>
      </c>
      <c r="AG52" s="90">
        <f t="shared" ca="1" si="8"/>
        <v>484410285420.24774</v>
      </c>
      <c r="AH52" s="90">
        <f t="shared" ca="1" si="8"/>
        <v>494625518610.49927</v>
      </c>
      <c r="AI52" s="90">
        <f t="shared" ca="1" si="8"/>
        <v>504840751800.75098</v>
      </c>
      <c r="AJ52" s="90">
        <f t="shared" ca="1" si="8"/>
        <v>515055984991.00262</v>
      </c>
      <c r="AK52" s="90">
        <f t="shared" ca="1" si="8"/>
        <v>525271218181.25427</v>
      </c>
      <c r="AL52" s="90">
        <f t="shared" ca="1" si="8"/>
        <v>535486451371.50598</v>
      </c>
      <c r="AM52" s="90">
        <f t="shared" ca="1" si="11"/>
        <v>545701684561.75757</v>
      </c>
      <c r="AN52" s="90">
        <f t="shared" ca="1" si="11"/>
        <v>555916917752.00928</v>
      </c>
      <c r="AO52" s="90">
        <f t="shared" ca="1" si="11"/>
        <v>566132150942.26086</v>
      </c>
      <c r="AP52">
        <f ca="1">V52*'Process Emissions Multipliers'!$E$39</f>
        <v>576347384132.51257</v>
      </c>
    </row>
    <row r="53" spans="1:42">
      <c r="A53" s="74">
        <v>1</v>
      </c>
      <c r="B53">
        <f ca="1">IF('Other 2010'!$A61="WT",INDIRECT("'Other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Selector'!$B$3&amp;ROW($A61))*10^12,0)*'Process Emissions Multipliers'!$B$39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Selector'!$B$3&amp;ROW($A61))*10^12,0)*'Process Emissions Multipliers'!$D$39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Multipliers'!$E$39</f>
        <v>0</v>
      </c>
    </row>
    <row r="54" spans="1:42">
      <c r="A54" s="74">
        <v>2</v>
      </c>
      <c r="B54">
        <f ca="1">IF('Other 2010'!$A62="WT",INDIRECT("'Other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Selector'!$B$3&amp;ROW($A62))*10^12,0)*'Process Emissions Multipliers'!$B$39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Selector'!$B$3&amp;ROW($A62))*10^12,0)*'Process Emissions Multipliers'!$D$39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Multipliers'!$E$39</f>
        <v>0</v>
      </c>
    </row>
    <row r="55" spans="1:42">
      <c r="A55" s="74">
        <v>3</v>
      </c>
      <c r="B55">
        <f ca="1">IF('Other 2010'!$A63="WT",INDIRECT("'Other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Selector'!$B$3&amp;ROW($A63))*10^12,0)*'Process Emissions Multipliers'!$B$39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Selector'!$B$3&amp;ROW($A63))*10^12,0)*'Process Emissions Multipliers'!$D$39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Multipliers'!$E$39</f>
        <v>0</v>
      </c>
    </row>
    <row r="56" spans="1:42">
      <c r="A56" s="74">
        <v>4</v>
      </c>
      <c r="B56">
        <f ca="1">IF('Other 2010'!$A64="WT",INDIRECT("'Other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2010'!$A65="WT",INDIRECT("'Other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Selector'!$B$3&amp;ROW($A65))*10^12,0)*'Process Emissions Multipliers'!$B$39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Selector'!$B$3&amp;ROW($A65))*10^12,0)*'Process Emissions Multipliers'!$D$39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Multipliers'!$E$39</f>
        <v>0</v>
      </c>
    </row>
    <row r="58" spans="1:42">
      <c r="A58" s="74">
        <v>6</v>
      </c>
      <c r="B58">
        <f ca="1">IF('Other 2010'!$A66="WT",INDIRECT("'Other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2010'!$A67="WT",INDIRECT("'Other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2010'!$A68="WT",INDIRECT("'Other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2010'!$A69="WT",INDIRECT("'Other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Selector'!$B$3&amp;ROW($A70))*10^12,0)*'Process Emissions Multipliers'!$B$39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Selector'!$B$3&amp;ROW($A70))*10^12,0)*'Process Emissions Multipliers'!$D$39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Multipliers'!$E$39</f>
        <v>0</v>
      </c>
    </row>
    <row r="63" spans="1:4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Selector'!$B$3&amp;ROW($A73))*10^12,0)*'Process Emissions Multipliers'!$B$39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Selector'!$B$3&amp;ROW($A73))*10^12,0)*'Process Emissions Multipliers'!$D$39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Multipliers'!$E$39</f>
        <v>0</v>
      </c>
    </row>
    <row r="66" spans="1:4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Selector'!$B$3&amp;ROW($A75))*10^12,0)*'Process Emissions Multipliers'!$B$39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Selector'!$B$3&amp;ROW($A75))*10^12,0)*'Process Emissions Multipliers'!$D$39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Multipliers'!$E$39</f>
        <v>0</v>
      </c>
    </row>
    <row r="68" spans="1:4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Selector'!$B$3&amp;ROW($A94))*10^12,0)*'Process Emissions Multipliers'!$B$39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Selector'!$B$3&amp;ROW($A94))*10^12,0)*'Process Emissions Multipliers'!$D$39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Multipliers'!$E$39</f>
        <v>0</v>
      </c>
    </row>
    <row r="87" spans="1:4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Selector'!$B$3&amp;ROW($A104))*10^12,0)*'Process Emissions Multipliers'!$B$39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Selector'!$B$3&amp;ROW($A104))*10^12,0)*'Process Emissions Multipliers'!$D$39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Multipliers'!$E$39</f>
        <v>0</v>
      </c>
    </row>
    <row r="97" spans="1:4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Selector'!$B$3&amp;ROW($A161))*10^12,0)*'Process Emissions Multipliers'!$B$39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Selector'!$B$3&amp;ROW($A161))*10^12,0)*'Process Emissions Multipliers'!$D$39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Multipliers'!$E$39</f>
        <v>0</v>
      </c>
    </row>
    <row r="154" spans="1:4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Selector'!$B$3&amp;ROW($A162))*10^12,0)*'Process Emissions Multipliers'!$B$39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Selector'!$B$3&amp;ROW($A162))*10^12,0)*'Process Emissions Multipliers'!$D$39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Multipliers'!$E$39</f>
        <v>0</v>
      </c>
    </row>
    <row r="155" spans="1:4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Selector'!$B$3&amp;ROW($A165))*10^12,0)*'Process Emissions Multipliers'!$B$39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Selector'!$B$3&amp;ROW($A165))*10^12,0)*'Process Emissions Multipliers'!$D$39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Multipliers'!$E$39</f>
        <v>0</v>
      </c>
    </row>
    <row r="158" spans="1:4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Selector'!$B$3&amp;ROW($A166))*10^12,0)*'Process Emissions Multipliers'!$B$39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Selector'!$B$3&amp;ROW($A166))*10^12,0)*'Process Emissions Multipliers'!$D$39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Multipliers'!$E$39</f>
        <v>0</v>
      </c>
    </row>
    <row r="159" spans="1:4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Selector'!$B$3&amp;ROW($A179))*10^12,0)*'Process Emissions Multipliers'!$B$39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Selector'!$B$3&amp;ROW($A179))*10^12,0)*'Process Emissions Multipliers'!$D$39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Multipliers'!$E$39</f>
        <v>0</v>
      </c>
    </row>
    <row r="172" spans="1:4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2010'!$A12="CP",INDIRECT("'Other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2010'!$A13="CP",INDIRECT("'Other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2010'!$A14="CP",INDIRECT("'Other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2010'!$A15="CP",INDIRECT("'Other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2010'!$A16="CP",INDIRECT("'Other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2010'!$A17="CP",INDIRECT("'Other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2010'!$A55="CP",INDIRECT("'Other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2020'!$A55="CP",INDIRECT("'Other 2020'!"&amp;'Country Selector'!$B$3&amp;ROW($A55))*10^12,0)*'Process Emissions Multipliers'!$B$39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2030'!$A55="CP",INDIRECT("'Other 2030'!"&amp;'Country Selector'!$B$3&amp;ROW($A55))*10^12,0)*'Process Emissions Multipliers'!$D$39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Multipliers'!$E$39</f>
        <v>0</v>
      </c>
    </row>
    <row r="48" spans="1:4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2010'!$A58="CP",INDIRECT("'Other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2020'!$A58="CP",INDIRECT("'Other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2030'!$A58="CP",INDIRECT("'Other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2020'!$A59="CP",INDIRECT("'Other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2030'!$A59="CP",INDIRECT("'Other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2010'!$A60="CP",INDIRECT("'Other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Selector'!$B$3&amp;ROW($A60))*10^12,0)*'Process Emissions Multipliers'!$B$39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Selector'!$B$3&amp;ROW($A60))*10^12,0)*'Process Emissions Multipliers'!$D$39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Multipliers'!$E$39</f>
        <v>0</v>
      </c>
    </row>
    <row r="53" spans="1:42">
      <c r="A53" s="74">
        <v>1</v>
      </c>
      <c r="B53">
        <f ca="1">IF('Other 2010'!$A61="CP",INDIRECT("'Other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2020'!$A61="CP",INDIRECT("'Other 2020'!"&amp;'Country Selector'!$B$3&amp;ROW($A61))*10^12,0)*'Process Emissions Multipliers'!$B$39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2030'!$A61="CP",INDIRECT("'Other 2030'!"&amp;'Country Selector'!$B$3&amp;ROW($A61))*10^12,0)*'Process Emissions Multipliers'!$D$39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Multipliers'!$E$39</f>
        <v>0</v>
      </c>
    </row>
    <row r="54" spans="1:42">
      <c r="A54" s="74">
        <v>2</v>
      </c>
      <c r="B54">
        <f ca="1">IF('Other 2010'!$A62="CP",INDIRECT("'Other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2020'!$A62="CP",INDIRECT("'Other 2020'!"&amp;'Country Selector'!$B$3&amp;ROW($A62))*10^12,0)*'Process Emissions Multipliers'!$B$39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2030'!$A62="CP",INDIRECT("'Other 2030'!"&amp;'Country Selector'!$B$3&amp;ROW($A62))*10^12,0)*'Process Emissions Multipliers'!$D$39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Multipliers'!$E$39</f>
        <v>0</v>
      </c>
    </row>
    <row r="55" spans="1:42">
      <c r="A55" s="74">
        <v>3</v>
      </c>
      <c r="B55">
        <f ca="1">IF('Other 2010'!$A63="CP",INDIRECT("'Other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2020'!$A63="CP",INDIRECT("'Other 2020'!"&amp;'Country Selector'!$B$3&amp;ROW($A63))*10^12,0)*'Process Emissions Multipliers'!$B$39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2030'!$A63="CP",INDIRECT("'Other 2030'!"&amp;'Country Selector'!$B$3&amp;ROW($A63))*10^12,0)*'Process Emissions Multipliers'!$D$39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Multipliers'!$E$39</f>
        <v>0</v>
      </c>
    </row>
    <row r="56" spans="1:42">
      <c r="A56" s="74">
        <v>4</v>
      </c>
      <c r="B56">
        <f ca="1">IF('Other 2010'!$A64="CP",INDIRECT("'Other 2010'!"&amp;'Country Selector'!$B$3&amp;ROW($A64))*10^12,0)</f>
        <v>202108455435.73325</v>
      </c>
      <c r="C56">
        <f t="shared" ca="1" si="9"/>
        <v>209800813804.71405</v>
      </c>
      <c r="D56">
        <f t="shared" ca="1" si="9"/>
        <v>217493172173.69489</v>
      </c>
      <c r="E56">
        <f t="shared" ca="1" si="9"/>
        <v>225185530542.67572</v>
      </c>
      <c r="F56">
        <f t="shared" ca="1" si="9"/>
        <v>232877888911.65652</v>
      </c>
      <c r="G56">
        <f t="shared" ca="1" si="9"/>
        <v>240570247280.63733</v>
      </c>
      <c r="H56">
        <f t="shared" ca="1" si="9"/>
        <v>248262605649.61816</v>
      </c>
      <c r="I56">
        <f t="shared" ca="1" si="9"/>
        <v>255954964018.59897</v>
      </c>
      <c r="J56">
        <f t="shared" ca="1" si="9"/>
        <v>263647322387.57983</v>
      </c>
      <c r="K56">
        <f t="shared" ca="1" si="9"/>
        <v>271339680756.56064</v>
      </c>
      <c r="L56">
        <f ca="1">IF('Other 2020'!$A64="CP",INDIRECT("'Other 2020'!"&amp;'Country Selector'!$B$3&amp;ROW($A64))*10^12,0)*'Process Emissions Multipliers'!$B$39</f>
        <v>279032039125.54144</v>
      </c>
      <c r="M56">
        <f t="shared" ca="1" si="10"/>
        <v>279032039237.54828</v>
      </c>
      <c r="N56">
        <f t="shared" ca="1" si="10"/>
        <v>279032039349.55511</v>
      </c>
      <c r="O56">
        <f t="shared" ca="1" si="10"/>
        <v>279032039461.56189</v>
      </c>
      <c r="P56">
        <f t="shared" ca="1" si="10"/>
        <v>279032039573.56873</v>
      </c>
      <c r="Q56">
        <f t="shared" ca="1" si="10"/>
        <v>279032039685.57556</v>
      </c>
      <c r="R56">
        <f t="shared" ca="1" si="10"/>
        <v>279032039797.5824</v>
      </c>
      <c r="S56">
        <f t="shared" ca="1" si="10"/>
        <v>279032039909.58923</v>
      </c>
      <c r="T56">
        <f t="shared" ca="1" si="10"/>
        <v>279032040021.59601</v>
      </c>
      <c r="U56">
        <f t="shared" ca="1" si="10"/>
        <v>279032040133.60291</v>
      </c>
      <c r="V56">
        <f ca="1">IF('Other 2030'!$A64="CP",INDIRECT("'Other 2030'!"&amp;'Country Selector'!$B$3&amp;ROW($A64))*10^12,0)*'Process Emissions Multipliers'!$D$39</f>
        <v>279032040245.60968</v>
      </c>
      <c r="W56" s="90">
        <f t="shared" ca="1" si="8"/>
        <v>286693465138.2984</v>
      </c>
      <c r="X56" s="90">
        <f t="shared" ca="1" si="8"/>
        <v>294354890030.98718</v>
      </c>
      <c r="Y56" s="90">
        <f t="shared" ca="1" si="8"/>
        <v>302016314923.6759</v>
      </c>
      <c r="Z56" s="90">
        <f t="shared" ca="1" si="8"/>
        <v>309677739816.36462</v>
      </c>
      <c r="AA56" s="90">
        <f t="shared" ca="1" si="8"/>
        <v>317339164709.05334</v>
      </c>
      <c r="AB56" s="90">
        <f t="shared" ca="1" si="8"/>
        <v>325000589601.74213</v>
      </c>
      <c r="AC56" s="90">
        <f t="shared" ca="1" si="8"/>
        <v>332662014494.43091</v>
      </c>
      <c r="AD56" s="90">
        <f t="shared" ca="1" si="8"/>
        <v>340323439387.11963</v>
      </c>
      <c r="AE56" s="90">
        <f t="shared" ca="1" si="8"/>
        <v>347984864279.80835</v>
      </c>
      <c r="AF56" s="90">
        <f t="shared" ca="1" si="8"/>
        <v>355646289172.49707</v>
      </c>
      <c r="AG56" s="90">
        <f t="shared" ca="1" si="8"/>
        <v>363307714065.18585</v>
      </c>
      <c r="AH56" s="90">
        <f t="shared" ca="1" si="8"/>
        <v>370969138957.87451</v>
      </c>
      <c r="AI56" s="90">
        <f t="shared" ca="1" si="8"/>
        <v>378630563850.56329</v>
      </c>
      <c r="AJ56" s="90">
        <f t="shared" ca="1" si="8"/>
        <v>386291988743.25208</v>
      </c>
      <c r="AK56" s="90">
        <f t="shared" ca="1" si="8"/>
        <v>393953413635.94073</v>
      </c>
      <c r="AL56" s="90">
        <f t="shared" ca="1" si="8"/>
        <v>401614838528.62952</v>
      </c>
      <c r="AM56" s="90">
        <f t="shared" ca="1" si="11"/>
        <v>409276263421.31824</v>
      </c>
      <c r="AN56" s="90">
        <f t="shared" ca="1" si="11"/>
        <v>416937688314.00696</v>
      </c>
      <c r="AO56" s="90">
        <f t="shared" ca="1" si="11"/>
        <v>424599113206.69568</v>
      </c>
      <c r="AP56">
        <f ca="1">V56*'Process Emissions Multipliers'!$E$39</f>
        <v>432260538099.38446</v>
      </c>
    </row>
    <row r="57" spans="1:42">
      <c r="A57" s="74">
        <v>5</v>
      </c>
      <c r="B57">
        <f ca="1">IF('Other 2010'!$A65="CP",INDIRECT("'Other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2020'!$A65="CP",INDIRECT("'Other 2020'!"&amp;'Country Selector'!$B$3&amp;ROW($A65))*10^12,0)*'Process Emissions Multipliers'!$B$39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2030'!$A65="CP",INDIRECT("'Other 2030'!"&amp;'Country Selector'!$B$3&amp;ROW($A65))*10^12,0)*'Process Emissions Multipliers'!$D$39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Multipliers'!$E$39</f>
        <v>0</v>
      </c>
    </row>
    <row r="58" spans="1:42">
      <c r="A58" s="74">
        <v>6</v>
      </c>
      <c r="B58">
        <f ca="1">IF('Other 2010'!$A66="CP",INDIRECT("'Other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2020'!$A66="CP",INDIRECT("'Other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2030'!$A66="CP",INDIRECT("'Other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2010'!$A67="CP",INDIRECT("'Other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2020'!$A67="CP",INDIRECT("'Other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2030'!$A67="CP",INDIRECT("'Other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2010'!$A68="CP",INDIRECT("'Other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2020'!$A68="CP",INDIRECT("'Other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2030'!$A68="CP",INDIRECT("'Other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2010'!$A69="CP",INDIRECT("'Other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2020'!$A69="CP",INDIRECT("'Other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2030'!$A69="CP",INDIRECT("'Other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2010'!$A70="CP",INDIRECT("'Other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2020'!$A70="CP",INDIRECT("'Other 2020'!"&amp;'Country Selector'!$B$3&amp;ROW($A70))*10^12,0)*'Process Emissions Multipliers'!$B$39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2030'!$A70="CP",INDIRECT("'Other 2030'!"&amp;'Country Selector'!$B$3&amp;ROW($A70))*10^12,0)*'Process Emissions Multipliers'!$D$39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Multipliers'!$E$39</f>
        <v>0</v>
      </c>
    </row>
    <row r="63" spans="1:4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2020'!$A71="CP",INDIRECT("'Other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2030'!$A71="CP",INDIRECT("'Other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2020'!$A72="CP",INDIRECT("'Other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2030'!$A72="CP",INDIRECT("'Other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2010'!$A73="CP",INDIRECT("'Other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2020'!$A73="CP",INDIRECT("'Other 2020'!"&amp;'Country Selector'!$B$3&amp;ROW($A73))*10^12,0)*'Process Emissions Multipliers'!$B$39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2030'!$A73="CP",INDIRECT("'Other 2030'!"&amp;'Country Selector'!$B$3&amp;ROW($A73))*10^12,0)*'Process Emissions Multipliers'!$D$39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Multipliers'!$E$39</f>
        <v>0</v>
      </c>
    </row>
    <row r="66" spans="1:42">
      <c r="A66" s="74">
        <v>14</v>
      </c>
      <c r="B66">
        <f ca="1">IF('Other 2010'!$A74="CP",INDIRECT("'Other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2020'!$A74="CP",INDIRECT("'Other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2030'!$A74="CP",INDIRECT("'Other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2010'!$A75="CP",INDIRECT("'Other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2020'!$A75="CP",INDIRECT("'Other 2020'!"&amp;'Country Selector'!$B$3&amp;ROW($A75))*10^12,0)*'Process Emissions Multipliers'!$B$39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2030'!$A75="CP",INDIRECT("'Other 2030'!"&amp;'Country Selector'!$B$3&amp;ROW($A75))*10^12,0)*'Process Emissions Multipliers'!$D$39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Multipliers'!$E$39</f>
        <v>0</v>
      </c>
    </row>
    <row r="68" spans="1:4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2020'!$A77="CP",INDIRECT("'Other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2030'!$A77="CP",INDIRECT("'Other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2020'!$A89="CP",INDIRECT("'Other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2030'!$A89="CP",INDIRECT("'Other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2020'!$A92="CP",INDIRECT("'Other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2030'!$A92="CP",INDIRECT("'Other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2010'!$A93="CP",INDIRECT("'Other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2020'!$A93="CP",INDIRECT("'Other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2030'!$A93="CP",INDIRECT("'Other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2010'!$A94="CP",INDIRECT("'Other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2020'!$A94="CP",INDIRECT("'Other 2020'!"&amp;'Country Selector'!$B$3&amp;ROW($A94))*10^12,0)*'Process Emissions Multipliers'!$B$39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2030'!$A94="CP",INDIRECT("'Other 2030'!"&amp;'Country Selector'!$B$3&amp;ROW($A94))*10^12,0)*'Process Emissions Multipliers'!$D$39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Multipliers'!$E$39</f>
        <v>0</v>
      </c>
    </row>
    <row r="87" spans="1:4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2020'!$A97="CP",INDIRECT("'Other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2030'!$A97="CP",INDIRECT("'Other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2020'!$A99="CP",INDIRECT("'Other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2030'!$A99="CP",INDIRECT("'Other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2010'!$A101="CP",INDIRECT("'Other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2020'!$A101="CP",INDIRECT("'Other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2030'!$A101="CP",INDIRECT("'Other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2010'!$A102="CP",INDIRECT("'Other 2010'!"&amp;'Country Selector'!$B$3&amp;ROW($A102))*10^12,0)</f>
        <v>37427491747.358047</v>
      </c>
      <c r="C94">
        <f t="shared" ca="1" si="15"/>
        <v>38852002556.428581</v>
      </c>
      <c r="D94">
        <f t="shared" ca="1" si="12"/>
        <v>40276513365.499115</v>
      </c>
      <c r="E94">
        <f t="shared" ca="1" si="12"/>
        <v>41701024174.569649</v>
      </c>
      <c r="F94">
        <f t="shared" ca="1" si="12"/>
        <v>43125534983.640182</v>
      </c>
      <c r="G94">
        <f t="shared" ca="1" si="12"/>
        <v>44550045792.710709</v>
      </c>
      <c r="H94">
        <f t="shared" ca="1" si="12"/>
        <v>45974556601.781242</v>
      </c>
      <c r="I94">
        <f t="shared" ca="1" si="12"/>
        <v>47399067410.851776</v>
      </c>
      <c r="J94">
        <f t="shared" ca="1" si="12"/>
        <v>48823578219.92231</v>
      </c>
      <c r="K94">
        <f t="shared" ca="1" si="12"/>
        <v>50248089028.992836</v>
      </c>
      <c r="L94">
        <f ca="1">IF('Other 2020'!$A102="CP",INDIRECT("'Other 2020'!"&amp;'Country Selector'!$B$3&amp;ROW($A102))*10^12,0)*'Process Emissions Multipliers'!$B$39</f>
        <v>51672599838.063377</v>
      </c>
      <c r="M94">
        <f t="shared" ca="1" si="16"/>
        <v>51672599858.805359</v>
      </c>
      <c r="N94">
        <f t="shared" ca="1" si="13"/>
        <v>51672599879.54734</v>
      </c>
      <c r="O94">
        <f t="shared" ca="1" si="13"/>
        <v>51672599900.289322</v>
      </c>
      <c r="P94">
        <f t="shared" ca="1" si="13"/>
        <v>51672599921.031311</v>
      </c>
      <c r="Q94">
        <f t="shared" ca="1" si="13"/>
        <v>51672599941.773293</v>
      </c>
      <c r="R94">
        <f t="shared" ca="1" si="13"/>
        <v>51672599962.515274</v>
      </c>
      <c r="S94">
        <f t="shared" ca="1" si="13"/>
        <v>51672599983.257256</v>
      </c>
      <c r="T94">
        <f t="shared" ca="1" si="13"/>
        <v>51672600003.999237</v>
      </c>
      <c r="U94">
        <f t="shared" ca="1" si="13"/>
        <v>51672600024.741226</v>
      </c>
      <c r="V94">
        <f ca="1">IF('Other 2030'!$A102="CP",INDIRECT("'Other 2030'!"&amp;'Country Selector'!$B$3&amp;ROW($A102))*10^12,0)*'Process Emissions Multipliers'!$D$39</f>
        <v>51672600045.483208</v>
      </c>
      <c r="W94" s="90">
        <f t="shared" ca="1" si="18"/>
        <v>53091382433.018158</v>
      </c>
      <c r="X94" s="90">
        <f t="shared" ca="1" si="18"/>
        <v>54510164820.553108</v>
      </c>
      <c r="Y94" s="90">
        <f t="shared" ca="1" si="18"/>
        <v>55928947208.088051</v>
      </c>
      <c r="Z94" s="90">
        <f t="shared" ca="1" si="18"/>
        <v>57347729595.623009</v>
      </c>
      <c r="AA94" s="90">
        <f t="shared" ca="1" si="18"/>
        <v>58766511983.157959</v>
      </c>
      <c r="AB94" s="90">
        <f t="shared" ca="1" si="18"/>
        <v>60185294370.692902</v>
      </c>
      <c r="AC94" s="90">
        <f t="shared" ca="1" si="18"/>
        <v>61604076758.227859</v>
      </c>
      <c r="AD94" s="90">
        <f t="shared" ca="1" si="18"/>
        <v>63022859145.762802</v>
      </c>
      <c r="AE94" s="90">
        <f t="shared" ca="1" si="18"/>
        <v>64441641533.29776</v>
      </c>
      <c r="AF94" s="90">
        <f t="shared" ca="1" si="18"/>
        <v>65860423920.832703</v>
      </c>
      <c r="AG94" s="90">
        <f t="shared" ca="1" si="18"/>
        <v>67279206308.367661</v>
      </c>
      <c r="AH94" s="90">
        <f t="shared" ca="1" si="18"/>
        <v>68697988695.902611</v>
      </c>
      <c r="AI94" s="90">
        <f t="shared" ca="1" si="18"/>
        <v>70116771083.437561</v>
      </c>
      <c r="AJ94" s="90">
        <f t="shared" ca="1" si="18"/>
        <v>71535553470.972504</v>
      </c>
      <c r="AK94" s="90">
        <f t="shared" ca="1" si="18"/>
        <v>72954335858.507462</v>
      </c>
      <c r="AL94" s="90">
        <f t="shared" ref="AL94:AO109" ca="1" si="19">$V94*($AP$1-AL$1)/($AP$1-$V$1)+$AP94*(AL$1-$V$1)/($AP$1-$V$1)</f>
        <v>74373118246.042404</v>
      </c>
      <c r="AM94" s="90">
        <f t="shared" ca="1" si="19"/>
        <v>75791900633.577347</v>
      </c>
      <c r="AN94" s="90">
        <f t="shared" ca="1" si="19"/>
        <v>77210683021.11232</v>
      </c>
      <c r="AO94" s="90">
        <f t="shared" ca="1" si="19"/>
        <v>78629465408.647247</v>
      </c>
      <c r="AP94">
        <f ca="1">V94*'Process Emissions Multipliers'!$E$39</f>
        <v>80048247796.182205</v>
      </c>
    </row>
    <row r="95" spans="1:4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2010'!$A104="CP",INDIRECT("'Other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2020'!$A104="CP",INDIRECT("'Other 2020'!"&amp;'Country Selector'!$B$3&amp;ROW($A104))*10^12,0)*'Process Emissions Multipliers'!$B$39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2030'!$A104="CP",INDIRECT("'Other 2030'!"&amp;'Country Selector'!$B$3&amp;ROW($A104))*10^12,0)*'Process Emissions Multipliers'!$D$39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Multipliers'!$E$39</f>
        <v>0</v>
      </c>
    </row>
    <row r="97" spans="1:4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2020'!$A106="CP",INDIRECT("'Other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2030'!$A106="CP",INDIRECT("'Other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2020'!$A108="CP",INDIRECT("'Other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2030'!$A108="CP",INDIRECT("'Other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2010'!$A109="CP",INDIRECT("'Other 2010'!"&amp;'Country Selector'!$B$3&amp;ROW($A109))*10^12,0)</f>
        <v>28444893727.99197</v>
      </c>
      <c r="C101">
        <f t="shared" ca="1" si="15"/>
        <v>29527521942.885563</v>
      </c>
      <c r="D101">
        <f t="shared" ca="1" si="20"/>
        <v>30610150157.77916</v>
      </c>
      <c r="E101">
        <f t="shared" ca="1" si="20"/>
        <v>31692778372.672752</v>
      </c>
      <c r="F101">
        <f t="shared" ca="1" si="20"/>
        <v>32775406587.566349</v>
      </c>
      <c r="G101">
        <f t="shared" ca="1" si="20"/>
        <v>33858034802.459942</v>
      </c>
      <c r="H101">
        <f t="shared" ca="1" si="20"/>
        <v>34940663017.353539</v>
      </c>
      <c r="I101">
        <f t="shared" ca="1" si="20"/>
        <v>36023291232.247131</v>
      </c>
      <c r="J101">
        <f t="shared" ca="1" si="20"/>
        <v>37105919447.140732</v>
      </c>
      <c r="K101">
        <f t="shared" ca="1" si="20"/>
        <v>38188547662.034317</v>
      </c>
      <c r="L101">
        <f ca="1">IF('Other 2020'!$A109="CP",INDIRECT("'Other 2020'!"&amp;'Country Selector'!$B$3&amp;ROW($A109))*10^12,0)*'Process Emissions Multipliers'!$B$39</f>
        <v>39271175876.927917</v>
      </c>
      <c r="M101">
        <f t="shared" ca="1" si="16"/>
        <v>39271175892.691841</v>
      </c>
      <c r="N101">
        <f t="shared" ca="1" si="21"/>
        <v>39271175908.45578</v>
      </c>
      <c r="O101">
        <f t="shared" ca="1" si="21"/>
        <v>39271175924.219704</v>
      </c>
      <c r="P101">
        <f t="shared" ca="1" si="21"/>
        <v>39271175939.983635</v>
      </c>
      <c r="Q101">
        <f t="shared" ca="1" si="21"/>
        <v>39271175955.747566</v>
      </c>
      <c r="R101">
        <f t="shared" ca="1" si="21"/>
        <v>39271175971.511497</v>
      </c>
      <c r="S101">
        <f t="shared" ca="1" si="21"/>
        <v>39271175987.275429</v>
      </c>
      <c r="T101">
        <f t="shared" ca="1" si="21"/>
        <v>39271176003.039352</v>
      </c>
      <c r="U101">
        <f t="shared" ca="1" si="21"/>
        <v>39271176018.803284</v>
      </c>
      <c r="V101">
        <f ca="1">IF('Other 2030'!$A109="CP",INDIRECT("'Other 2030'!"&amp;'Country Selector'!$B$3&amp;ROW($A109))*10^12,0)*'Process Emissions Multipliers'!$D$39</f>
        <v>39271176034.567215</v>
      </c>
      <c r="W101" s="90">
        <f t="shared" ca="1" si="22"/>
        <v>40349450649.093773</v>
      </c>
      <c r="X101" s="90">
        <f t="shared" ca="1" si="22"/>
        <v>41427725263.620331</v>
      </c>
      <c r="Y101" s="90">
        <f t="shared" ca="1" si="22"/>
        <v>42505999878.146896</v>
      </c>
      <c r="Z101" s="90">
        <f t="shared" ca="1" si="22"/>
        <v>43584274492.673462</v>
      </c>
      <c r="AA101" s="90">
        <f t="shared" ca="1" si="22"/>
        <v>44662549107.200012</v>
      </c>
      <c r="AB101" s="90">
        <f t="shared" ca="1" si="22"/>
        <v>45740823721.726585</v>
      </c>
      <c r="AC101" s="90">
        <f t="shared" ca="1" si="22"/>
        <v>46819098336.253143</v>
      </c>
      <c r="AD101" s="90">
        <f t="shared" ca="1" si="22"/>
        <v>47897372950.779709</v>
      </c>
      <c r="AE101" s="90">
        <f t="shared" ca="1" si="22"/>
        <v>48975647565.306274</v>
      </c>
      <c r="AF101" s="90">
        <f t="shared" ca="1" si="22"/>
        <v>50053922179.832825</v>
      </c>
      <c r="AG101" s="90">
        <f t="shared" ca="1" si="22"/>
        <v>51132196794.35939</v>
      </c>
      <c r="AH101" s="90">
        <f t="shared" ca="1" si="22"/>
        <v>52210471408.885956</v>
      </c>
      <c r="AI101" s="90">
        <f t="shared" ca="1" si="22"/>
        <v>53288746023.412514</v>
      </c>
      <c r="AJ101" s="90">
        <f t="shared" ca="1" si="22"/>
        <v>54367020637.939072</v>
      </c>
      <c r="AK101" s="90">
        <f t="shared" ca="1" si="22"/>
        <v>55445295252.465637</v>
      </c>
      <c r="AL101" s="90">
        <f t="shared" ca="1" si="22"/>
        <v>56523569866.992195</v>
      </c>
      <c r="AM101" s="90">
        <f t="shared" ca="1" si="19"/>
        <v>57601844481.518753</v>
      </c>
      <c r="AN101" s="90">
        <f t="shared" ca="1" si="19"/>
        <v>58680119096.045319</v>
      </c>
      <c r="AO101" s="90">
        <f t="shared" ca="1" si="19"/>
        <v>59758393710.571884</v>
      </c>
      <c r="AP101">
        <f ca="1">V101*'Process Emissions Multipliers'!$E$39</f>
        <v>60836668325.098442</v>
      </c>
    </row>
    <row r="102" spans="1:4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2020'!$A110="CP",INDIRECT("'Other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2030'!$A110="CP",INDIRECT("'Other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2020'!$A117="CP",INDIRECT("'Other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2030'!$A117="CP",INDIRECT("'Other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2010'!$A127="CP",INDIRECT("'Other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2010'!$A128="CP",INDIRECT("'Other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2020'!$A143="CP",INDIRECT("'Other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2030'!$A143="CP",INDIRECT("'Other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2020'!$A146="CP",INDIRECT("'Other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2030'!$A146="CP",INDIRECT("'Other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2020'!$A150="CP",INDIRECT("'Other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2030'!$A150="CP",INDIRECT("'Other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2020'!$A155="CP",INDIRECT("'Other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2030'!$A155="CP",INDIRECT("'Other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2010'!$A161="CP",INDIRECT("'Other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2020'!$A161="CP",INDIRECT("'Other 2020'!"&amp;'Country Selector'!$B$3&amp;ROW($A161))*10^12,0)*'Process Emissions Multipliers'!$B$39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2030'!$A161="CP",INDIRECT("'Other 2030'!"&amp;'Country Selector'!$B$3&amp;ROW($A161))*10^12,0)*'Process Emissions Multipliers'!$D$39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Multipliers'!$E$39</f>
        <v>0</v>
      </c>
    </row>
    <row r="154" spans="1:42">
      <c r="A154" s="74">
        <v>200</v>
      </c>
      <c r="B154">
        <f ca="1">IF('Other 2010'!$A162="CP",INDIRECT("'Other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2020'!$A162="CP",INDIRECT("'Other 2020'!"&amp;'Country Selector'!$B$3&amp;ROW($A162))*10^12,0)*'Process Emissions Multipliers'!$B$39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2030'!$A162="CP",INDIRECT("'Other 2030'!"&amp;'Country Selector'!$B$3&amp;ROW($A162))*10^12,0)*'Process Emissions Multipliers'!$D$39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Multipliers'!$E$39</f>
        <v>0</v>
      </c>
    </row>
    <row r="155" spans="1:4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2020'!$A164="CP",INDIRECT("'Other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2030'!$A164="CP",INDIRECT("'Other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2010'!$A165="CP",INDIRECT("'Other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2020'!$A165="CP",INDIRECT("'Other 2020'!"&amp;'Country Selector'!$B$3&amp;ROW($A165))*10^12,0)*'Process Emissions Multipliers'!$B$39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2030'!$A165="CP",INDIRECT("'Other 2030'!"&amp;'Country Selector'!$B$3&amp;ROW($A165))*10^12,0)*'Process Emissions Multipliers'!$D$39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Multipliers'!$E$39</f>
        <v>0</v>
      </c>
    </row>
    <row r="158" spans="1:42">
      <c r="A158" s="74">
        <v>400</v>
      </c>
      <c r="B158">
        <f ca="1">IF('Other 2010'!$A166="CP",INDIRECT("'Other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2020'!$A166="CP",INDIRECT("'Other 2020'!"&amp;'Country Selector'!$B$3&amp;ROW($A166))*10^12,0)*'Process Emissions Multipliers'!$B$39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2030'!$A166="CP",INDIRECT("'Other 2030'!"&amp;'Country Selector'!$B$3&amp;ROW($A166))*10^12,0)*'Process Emissions Multipliers'!$D$39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Multipliers'!$E$39</f>
        <v>0</v>
      </c>
    </row>
    <row r="159" spans="1:4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2010'!$A179="CP",INDIRECT("'Other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2020'!$A179="CP",INDIRECT("'Other 2020'!"&amp;'Country Selector'!$B$3&amp;ROW($A179))*10^12,0)*'Process Emissions Multipliers'!$B$39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2030'!$A179="CP",INDIRECT("'Other 2030'!"&amp;'Country Selector'!$B$3&amp;ROW($A179))*10^12,0)*'Process Emissions Multipliers'!$D$39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Multipliers'!$E$39</f>
        <v>0</v>
      </c>
    </row>
    <row r="172" spans="1:4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1" t="s">
        <v>328</v>
      </c>
      <c r="C2" s="132" t="s">
        <v>329</v>
      </c>
      <c r="D2" s="132"/>
      <c r="E2" s="133"/>
      <c r="F2" s="133"/>
      <c r="G2" s="134"/>
    </row>
    <row r="3" spans="2:7">
      <c r="B3" s="135" t="s">
        <v>330</v>
      </c>
      <c r="C3" s="136">
        <v>41520.626423611109</v>
      </c>
      <c r="D3" s="137"/>
      <c r="E3" s="138"/>
      <c r="F3" s="138"/>
      <c r="G3" s="139"/>
    </row>
    <row r="4" spans="2:7">
      <c r="B4" s="135" t="s">
        <v>1</v>
      </c>
      <c r="C4" s="137" t="s">
        <v>2</v>
      </c>
      <c r="D4" s="137"/>
      <c r="E4" s="138"/>
      <c r="F4" s="138"/>
      <c r="G4" s="139"/>
    </row>
    <row r="5" spans="2:7">
      <c r="B5" s="135" t="s">
        <v>3</v>
      </c>
      <c r="C5" s="140" t="s">
        <v>4</v>
      </c>
      <c r="D5" s="140"/>
      <c r="E5" s="138"/>
      <c r="F5" s="138"/>
      <c r="G5" s="139"/>
    </row>
    <row r="6" spans="2:7" ht="18">
      <c r="B6" s="141" t="s">
        <v>331</v>
      </c>
      <c r="C6" s="142" t="s">
        <v>332</v>
      </c>
      <c r="D6" s="142"/>
      <c r="E6" s="142"/>
      <c r="F6" s="142"/>
      <c r="G6" s="143"/>
    </row>
    <row r="8" spans="2:7">
      <c r="B8" s="144" t="s">
        <v>333</v>
      </c>
    </row>
    <row r="9" spans="2:7">
      <c r="B9" s="145" t="s">
        <v>334</v>
      </c>
      <c r="C9" s="146">
        <v>2010</v>
      </c>
      <c r="D9" s="146">
        <v>2015</v>
      </c>
      <c r="E9" s="146">
        <v>2020</v>
      </c>
      <c r="F9" s="146">
        <v>2025</v>
      </c>
      <c r="G9" s="147">
        <v>2030</v>
      </c>
    </row>
    <row r="10" spans="2:7">
      <c r="B10" s="148" t="s">
        <v>12</v>
      </c>
      <c r="C10" s="149"/>
      <c r="D10" s="149"/>
      <c r="E10" s="150"/>
      <c r="F10" s="150"/>
      <c r="G10" s="151"/>
    </row>
    <row r="11" spans="2:7">
      <c r="B11" s="73" t="s">
        <v>14</v>
      </c>
      <c r="C11" s="152">
        <v>27.23779492239148</v>
      </c>
      <c r="D11" s="152">
        <v>29.570796628806168</v>
      </c>
      <c r="E11" s="152">
        <v>31.087247737975716</v>
      </c>
      <c r="F11" s="152">
        <v>33.653549615031878</v>
      </c>
      <c r="G11" s="152">
        <v>36.628126790710603</v>
      </c>
    </row>
    <row r="12" spans="2:7">
      <c r="B12" s="73" t="s">
        <v>15</v>
      </c>
      <c r="C12" s="152">
        <v>1.149690272282613</v>
      </c>
      <c r="D12" s="152">
        <v>1.4601066457989185</v>
      </c>
      <c r="E12" s="152">
        <v>1.7590261165923979</v>
      </c>
      <c r="F12" s="152">
        <v>1.7935168247608761</v>
      </c>
      <c r="G12" s="152">
        <v>2.0924362955543558</v>
      </c>
    </row>
    <row r="13" spans="2:7">
      <c r="B13" s="73" t="s">
        <v>16</v>
      </c>
      <c r="C13" s="152">
        <v>0.9433458443903</v>
      </c>
      <c r="D13" s="152">
        <v>0.97847837583748243</v>
      </c>
      <c r="E13" s="152">
        <v>0.98520588185928326</v>
      </c>
      <c r="F13" s="152">
        <v>1.0166009099610207</v>
      </c>
      <c r="G13" s="152">
        <v>1.0920984775390081</v>
      </c>
    </row>
    <row r="14" spans="2:7">
      <c r="B14" s="73" t="s">
        <v>17</v>
      </c>
      <c r="C14" s="152">
        <v>295.5121719899102</v>
      </c>
      <c r="D14" s="152">
        <v>321.15602395422218</v>
      </c>
      <c r="E14" s="152">
        <v>354.05796941929862</v>
      </c>
      <c r="F14" s="152">
        <v>396.68214054708068</v>
      </c>
      <c r="G14" s="152">
        <v>435.65698195501835</v>
      </c>
    </row>
    <row r="15" spans="2:7">
      <c r="B15" s="73" t="s">
        <v>18</v>
      </c>
      <c r="C15" s="152">
        <v>18.881174766802793</v>
      </c>
      <c r="D15" s="152">
        <v>20.681870598865768</v>
      </c>
      <c r="E15" s="152">
        <v>23.04795641513849</v>
      </c>
      <c r="F15" s="152">
        <v>25.822643396470358</v>
      </c>
      <c r="G15" s="152">
        <v>28.359771560907372</v>
      </c>
    </row>
    <row r="16" spans="2:7">
      <c r="B16" s="73" t="s">
        <v>19</v>
      </c>
      <c r="C16" s="152">
        <v>4.0360255326554828</v>
      </c>
      <c r="D16" s="152">
        <v>4.420940901773859</v>
      </c>
      <c r="E16" s="152">
        <v>4.9267136031484009</v>
      </c>
      <c r="F16" s="152">
        <v>5.5198285782542902</v>
      </c>
      <c r="G16" s="152">
        <v>6.0621631616559082</v>
      </c>
    </row>
    <row r="17" spans="2:7">
      <c r="B17" s="73" t="s">
        <v>20</v>
      </c>
      <c r="C17" s="152">
        <v>2.3525128637849622</v>
      </c>
      <c r="D17" s="152">
        <v>1.8360436439734671</v>
      </c>
      <c r="E17" s="152">
        <v>1.5987830544171981</v>
      </c>
      <c r="F17" s="152">
        <v>1.6497306176080344</v>
      </c>
      <c r="G17" s="152">
        <v>1.7722473767098077</v>
      </c>
    </row>
    <row r="18" spans="2:7">
      <c r="B18" s="73" t="s">
        <v>21</v>
      </c>
      <c r="C18" s="152">
        <v>48.821620264724672</v>
      </c>
      <c r="D18" s="152">
        <v>50.970067893976591</v>
      </c>
      <c r="E18" s="152">
        <v>50.599645888933154</v>
      </c>
      <c r="F18" s="152">
        <v>50.229223883889716</v>
      </c>
      <c r="G18" s="152">
        <v>51.340489899020014</v>
      </c>
    </row>
    <row r="19" spans="2:7">
      <c r="B19" s="73" t="s">
        <v>22</v>
      </c>
      <c r="C19" s="152">
        <v>1.9017008415897017</v>
      </c>
      <c r="D19" s="152">
        <v>1.824202061211438</v>
      </c>
      <c r="E19" s="152">
        <v>1.8033370049557518</v>
      </c>
      <c r="F19" s="152">
        <v>1.76458761476662</v>
      </c>
      <c r="G19" s="152">
        <v>1.7526647254776562</v>
      </c>
    </row>
    <row r="20" spans="2:7">
      <c r="B20" s="73" t="s">
        <v>23</v>
      </c>
      <c r="C20" s="152">
        <v>67.466576630932906</v>
      </c>
      <c r="D20" s="152">
        <v>69.979198740008854</v>
      </c>
      <c r="E20" s="152">
        <v>70.460339143874464</v>
      </c>
      <c r="F20" s="152">
        <v>72.705661028580622</v>
      </c>
      <c r="G20" s="152">
        <v>78.105125560850212</v>
      </c>
    </row>
    <row r="21" spans="2:7">
      <c r="B21" s="148" t="s">
        <v>13</v>
      </c>
      <c r="C21" s="153"/>
      <c r="D21" s="153"/>
      <c r="E21" s="153"/>
      <c r="F21" s="153"/>
      <c r="G21" s="154"/>
    </row>
    <row r="22" spans="2:7">
      <c r="B22" s="155" t="s">
        <v>24</v>
      </c>
      <c r="C22" s="152">
        <v>9.9839095323312037</v>
      </c>
      <c r="D22" s="152">
        <v>10.559562263393097</v>
      </c>
      <c r="E22" s="152">
        <v>10.654099350974539</v>
      </c>
      <c r="F22" s="152">
        <v>11.583428889377297</v>
      </c>
      <c r="G22" s="152">
        <v>12.47956808712282</v>
      </c>
    </row>
    <row r="23" spans="2:7">
      <c r="B23" s="155" t="s">
        <v>238</v>
      </c>
      <c r="C23" s="152">
        <v>7.6651015950958561</v>
      </c>
      <c r="D23" s="152">
        <v>9.7346790257717384</v>
      </c>
      <c r="E23" s="152">
        <v>11.727605440496662</v>
      </c>
      <c r="F23" s="152">
        <v>11.957558488349537</v>
      </c>
      <c r="G23" s="152">
        <v>13.950484903074459</v>
      </c>
    </row>
    <row r="24" spans="2:7">
      <c r="B24" s="155" t="s">
        <v>239</v>
      </c>
      <c r="C24" s="152">
        <v>0.12363245672288983</v>
      </c>
      <c r="D24" s="152">
        <v>0.24726491344577967</v>
      </c>
      <c r="E24" s="152">
        <v>0.37089737016866953</v>
      </c>
      <c r="F24" s="152">
        <v>0.24726491344577967</v>
      </c>
      <c r="G24" s="152">
        <v>0.24726491344577967</v>
      </c>
    </row>
    <row r="25" spans="2:7">
      <c r="B25" s="155" t="s">
        <v>27</v>
      </c>
      <c r="C25" s="152">
        <v>28.201813618748872</v>
      </c>
      <c r="D25" s="152">
        <v>27.652332007717273</v>
      </c>
      <c r="E25" s="152">
        <v>27.366858995383083</v>
      </c>
      <c r="F25" s="152">
        <v>26.882717056691231</v>
      </c>
      <c r="G25" s="152">
        <v>26.911348900536929</v>
      </c>
    </row>
    <row r="26" spans="2:7">
      <c r="B26" s="155" t="s">
        <v>28</v>
      </c>
      <c r="C26" s="152">
        <v>52.172732185727455</v>
      </c>
      <c r="D26" s="152">
        <v>54.46864908009178</v>
      </c>
      <c r="E26" s="152">
        <v>54.072801339684119</v>
      </c>
      <c r="F26" s="152">
        <v>53.676953599276473</v>
      </c>
      <c r="G26" s="152">
        <v>54.864496820499411</v>
      </c>
    </row>
    <row r="27" spans="2:7">
      <c r="B27" s="155" t="s">
        <v>240</v>
      </c>
      <c r="C27" s="152">
        <v>22.104894482796965</v>
      </c>
      <c r="D27" s="152">
        <v>24.200940511656711</v>
      </c>
      <c r="E27" s="152">
        <v>26.884316156200782</v>
      </c>
      <c r="F27" s="152">
        <v>30.067097846077729</v>
      </c>
      <c r="G27" s="152">
        <v>33.006081544702965</v>
      </c>
    </row>
    <row r="28" spans="2:7">
      <c r="B28" s="155" t="s">
        <v>335</v>
      </c>
      <c r="C28" s="152">
        <v>0</v>
      </c>
      <c r="D28" s="152">
        <v>0</v>
      </c>
      <c r="E28" s="152">
        <v>0</v>
      </c>
      <c r="F28" s="152">
        <v>0</v>
      </c>
      <c r="G28" s="152">
        <v>0</v>
      </c>
    </row>
    <row r="29" spans="2:7">
      <c r="B29" s="19" t="s">
        <v>241</v>
      </c>
      <c r="C29" s="156">
        <v>588.55469780088833</v>
      </c>
      <c r="D29" s="156">
        <v>629.74115724655098</v>
      </c>
      <c r="E29" s="156">
        <v>671.4028029191013</v>
      </c>
      <c r="F29" s="156">
        <v>725.25250380962211</v>
      </c>
      <c r="G29" s="157">
        <v>784.3213509728256</v>
      </c>
    </row>
    <row r="31" spans="2:7">
      <c r="B31" s="158" t="s">
        <v>336</v>
      </c>
      <c r="C31" t="s">
        <v>337</v>
      </c>
      <c r="E31" s="159"/>
      <c r="F31" s="159"/>
    </row>
    <row r="32" spans="2:7">
      <c r="C32" t="s">
        <v>338</v>
      </c>
    </row>
    <row r="33" spans="3:7">
      <c r="C33" s="160" t="s">
        <v>339</v>
      </c>
      <c r="D33" s="160"/>
      <c r="G33" s="160"/>
    </row>
  </sheetData>
  <hyperlinks>
    <hyperlink ref="C33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2:G33"/>
  <sheetViews>
    <sheetView workbookViewId="0">
      <selection activeCell="C17" sqref="C17:G17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4.85546875" style="45" bestFit="1" customWidth="1"/>
    <col min="8" max="16384" width="10.140625" style="45"/>
  </cols>
  <sheetData>
    <row r="2" spans="2:7">
      <c r="B2" s="161" t="s">
        <v>328</v>
      </c>
      <c r="C2" s="162" t="s">
        <v>329</v>
      </c>
      <c r="D2" s="162"/>
      <c r="E2" s="163"/>
      <c r="F2" s="163"/>
      <c r="G2" s="164"/>
    </row>
    <row r="3" spans="2:7">
      <c r="B3" s="165" t="s">
        <v>330</v>
      </c>
      <c r="C3" s="166" t="s">
        <v>340</v>
      </c>
      <c r="D3" s="167"/>
      <c r="E3" s="168"/>
      <c r="F3" s="168"/>
      <c r="G3" s="169"/>
    </row>
    <row r="4" spans="2:7">
      <c r="B4" s="165" t="s">
        <v>1</v>
      </c>
      <c r="C4" s="167" t="s">
        <v>226</v>
      </c>
      <c r="D4" s="167"/>
      <c r="E4" s="168"/>
      <c r="F4" s="168"/>
      <c r="G4" s="169"/>
    </row>
    <row r="5" spans="2:7">
      <c r="B5" s="165" t="s">
        <v>3</v>
      </c>
      <c r="C5" s="170" t="s">
        <v>227</v>
      </c>
      <c r="D5" s="170"/>
      <c r="E5" s="168"/>
      <c r="F5" s="168"/>
      <c r="G5" s="169"/>
    </row>
    <row r="6" spans="2:7" ht="18">
      <c r="B6" s="171" t="s">
        <v>331</v>
      </c>
      <c r="C6" s="172" t="s">
        <v>332</v>
      </c>
      <c r="D6" s="172"/>
      <c r="E6" s="172"/>
      <c r="F6" s="172"/>
      <c r="G6" s="173"/>
    </row>
    <row r="8" spans="2:7">
      <c r="B8" s="174" t="s">
        <v>333</v>
      </c>
    </row>
    <row r="9" spans="2:7">
      <c r="B9" s="175" t="s">
        <v>334</v>
      </c>
      <c r="C9" s="176">
        <v>2010</v>
      </c>
      <c r="D9" s="176">
        <v>2015</v>
      </c>
      <c r="E9" s="176">
        <v>2020</v>
      </c>
      <c r="F9" s="176">
        <v>2025</v>
      </c>
      <c r="G9" s="177">
        <v>2030</v>
      </c>
    </row>
    <row r="10" spans="2:7">
      <c r="B10" s="178" t="s">
        <v>12</v>
      </c>
      <c r="C10" s="179"/>
      <c r="D10" s="179"/>
      <c r="E10" s="180"/>
      <c r="F10" s="180"/>
      <c r="G10" s="181"/>
    </row>
    <row r="11" spans="2:7">
      <c r="B11" s="40" t="s">
        <v>14</v>
      </c>
      <c r="C11" s="182">
        <v>7.7897729434367768</v>
      </c>
      <c r="D11" s="182">
        <v>10.861445946542934</v>
      </c>
      <c r="E11" s="182">
        <v>13.610325696878846</v>
      </c>
      <c r="F11" s="182">
        <v>17.218099393485176</v>
      </c>
      <c r="G11" s="182">
        <v>19.461019717952674</v>
      </c>
    </row>
    <row r="12" spans="2:7">
      <c r="B12" s="40" t="s">
        <v>15</v>
      </c>
      <c r="C12" s="182">
        <v>14.805343004472219</v>
      </c>
      <c r="D12" s="182">
        <v>19.169953009855906</v>
      </c>
      <c r="E12" s="182">
        <v>24.846621649313459</v>
      </c>
      <c r="F12" s="182">
        <v>36.027889525568298</v>
      </c>
      <c r="G12" s="182">
        <v>45.083283953803729</v>
      </c>
    </row>
    <row r="13" spans="2:7">
      <c r="B13" s="40" t="s">
        <v>16</v>
      </c>
      <c r="C13" s="182">
        <v>12.485110127789236</v>
      </c>
      <c r="D13" s="182">
        <v>16.914782643191067</v>
      </c>
      <c r="E13" s="182">
        <v>21.732688015501807</v>
      </c>
      <c r="F13" s="182">
        <v>28.509996019037295</v>
      </c>
      <c r="G13" s="182">
        <v>32.129074162653261</v>
      </c>
    </row>
    <row r="14" spans="2:7">
      <c r="B14" s="40" t="s">
        <v>17</v>
      </c>
      <c r="C14" s="182">
        <v>127.588204926072</v>
      </c>
      <c r="D14" s="182">
        <v>187.93686271772526</v>
      </c>
      <c r="E14" s="182">
        <v>328.68505112378011</v>
      </c>
      <c r="F14" s="182">
        <v>529.35527778485141</v>
      </c>
      <c r="G14" s="182">
        <v>755.87198193076154</v>
      </c>
    </row>
    <row r="15" spans="2:7">
      <c r="B15" s="40" t="s">
        <v>18</v>
      </c>
      <c r="C15" s="182">
        <v>40.207942656687599</v>
      </c>
      <c r="D15" s="182">
        <v>54.543680340664075</v>
      </c>
      <c r="E15" s="182">
        <v>99.5096096201503</v>
      </c>
      <c r="F15" s="182">
        <v>120.35656014187057</v>
      </c>
      <c r="G15" s="182">
        <v>139.5633047232335</v>
      </c>
    </row>
    <row r="16" spans="2:7">
      <c r="B16" s="40" t="s">
        <v>19</v>
      </c>
      <c r="C16" s="182">
        <v>1.1664711036644977</v>
      </c>
      <c r="D16" s="182">
        <v>2.0431361715969976</v>
      </c>
      <c r="E16" s="182">
        <v>2.8572044415367097</v>
      </c>
      <c r="F16" s="182">
        <v>4.5100631670339597</v>
      </c>
      <c r="G16" s="182">
        <v>5.9856937383488669</v>
      </c>
    </row>
    <row r="17" spans="2:7">
      <c r="B17" s="40" t="s">
        <v>20</v>
      </c>
      <c r="C17" s="182">
        <v>18.766145278342801</v>
      </c>
      <c r="D17" s="182">
        <v>26.154574024961057</v>
      </c>
      <c r="E17" s="182">
        <v>43.653314024809944</v>
      </c>
      <c r="F17" s="182">
        <v>53.832627850456973</v>
      </c>
      <c r="G17" s="182">
        <v>60.740686259325578</v>
      </c>
    </row>
    <row r="18" spans="2:7">
      <c r="B18" s="40" t="s">
        <v>21</v>
      </c>
      <c r="C18" s="182">
        <v>32.902791515549453</v>
      </c>
      <c r="D18" s="182">
        <v>39.747450514384035</v>
      </c>
      <c r="E18" s="182">
        <v>49.244113110438192</v>
      </c>
      <c r="F18" s="182">
        <v>74.659276698153548</v>
      </c>
      <c r="G18" s="182">
        <v>93.905248281071906</v>
      </c>
    </row>
    <row r="19" spans="2:7">
      <c r="B19" s="40" t="s">
        <v>22</v>
      </c>
      <c r="C19" s="182">
        <v>1.1857798386481035</v>
      </c>
      <c r="D19" s="182">
        <v>1.7765321805134626</v>
      </c>
      <c r="E19" s="182">
        <v>2.5949681441480261</v>
      </c>
      <c r="F19" s="182">
        <v>4.4223927606954394</v>
      </c>
      <c r="G19" s="182">
        <v>5.8238404214641895</v>
      </c>
    </row>
    <row r="20" spans="2:7">
      <c r="B20" s="40" t="s">
        <v>23</v>
      </c>
      <c r="C20" s="182">
        <v>171.52474210813588</v>
      </c>
      <c r="D20" s="182">
        <v>226.45790866068967</v>
      </c>
      <c r="E20" s="182">
        <v>289.7272983638519</v>
      </c>
      <c r="F20" s="182">
        <v>365.73459483499477</v>
      </c>
      <c r="G20" s="182">
        <v>409.61642578691794</v>
      </c>
    </row>
    <row r="21" spans="2:7">
      <c r="B21" s="178" t="s">
        <v>13</v>
      </c>
      <c r="C21" s="183"/>
      <c r="D21" s="183"/>
      <c r="E21" s="183"/>
      <c r="F21" s="183"/>
      <c r="G21" s="184"/>
    </row>
    <row r="22" spans="2:7">
      <c r="B22" s="185" t="s">
        <v>24</v>
      </c>
      <c r="C22" s="182">
        <v>20.037563036793856</v>
      </c>
      <c r="D22" s="182">
        <v>30.274956519920117</v>
      </c>
      <c r="E22" s="182">
        <v>41.533420346010367</v>
      </c>
      <c r="F22" s="182">
        <v>64.615533699535675</v>
      </c>
      <c r="G22" s="182">
        <v>81.66294624808711</v>
      </c>
    </row>
    <row r="23" spans="2:7">
      <c r="B23" s="185" t="s">
        <v>238</v>
      </c>
      <c r="C23" s="182">
        <v>16.677495997538017</v>
      </c>
      <c r="D23" s="182">
        <v>23.238809593476692</v>
      </c>
      <c r="E23" s="182">
        <v>32.04544381762193</v>
      </c>
      <c r="F23" s="182">
        <v>49.057918181608734</v>
      </c>
      <c r="G23" s="182">
        <v>61.513092766323773</v>
      </c>
    </row>
    <row r="24" spans="2:7">
      <c r="B24" s="185" t="s">
        <v>239</v>
      </c>
      <c r="C24" s="182">
        <v>17.810674539677155</v>
      </c>
      <c r="D24" s="182">
        <v>27.116015241483396</v>
      </c>
      <c r="E24" s="182">
        <v>38.453361742871451</v>
      </c>
      <c r="F24" s="182">
        <v>62.47933457710942</v>
      </c>
      <c r="G24" s="182">
        <v>81.207925966368762</v>
      </c>
    </row>
    <row r="25" spans="2:7">
      <c r="B25" s="185" t="s">
        <v>27</v>
      </c>
      <c r="C25" s="182">
        <v>101.95433137963309</v>
      </c>
      <c r="D25" s="182">
        <v>117.87897850357881</v>
      </c>
      <c r="E25" s="182">
        <v>145.79727476978712</v>
      </c>
      <c r="F25" s="182">
        <v>179.79497413854153</v>
      </c>
      <c r="G25" s="182">
        <v>202.31462380980156</v>
      </c>
    </row>
    <row r="26" spans="2:7">
      <c r="B26" s="185" t="s">
        <v>28</v>
      </c>
      <c r="C26" s="182">
        <v>11.844212337501515</v>
      </c>
      <c r="D26" s="182">
        <v>13.473317214658481</v>
      </c>
      <c r="E26" s="182">
        <v>15.355703042314047</v>
      </c>
      <c r="F26" s="182">
        <v>18.616950130693425</v>
      </c>
      <c r="G26" s="182">
        <v>20.904774475906677</v>
      </c>
    </row>
    <row r="27" spans="2:7">
      <c r="B27" s="185" t="s">
        <v>240</v>
      </c>
      <c r="C27" s="182">
        <v>92.220114865373418</v>
      </c>
      <c r="D27" s="182">
        <v>125.04893919150638</v>
      </c>
      <c r="E27" s="182">
        <v>171.562140222257</v>
      </c>
      <c r="F27" s="182">
        <v>254.57367802525798</v>
      </c>
      <c r="G27" s="182">
        <v>320.50102439363593</v>
      </c>
    </row>
    <row r="28" spans="2:7">
      <c r="B28" s="185" t="s">
        <v>335</v>
      </c>
      <c r="C28" s="182">
        <v>0</v>
      </c>
      <c r="D28" s="182">
        <v>0</v>
      </c>
      <c r="E28" s="182">
        <v>0</v>
      </c>
      <c r="F28" s="182">
        <v>0</v>
      </c>
      <c r="G28" s="182">
        <v>0</v>
      </c>
    </row>
    <row r="29" spans="2:7">
      <c r="B29" s="55" t="s">
        <v>241</v>
      </c>
      <c r="C29" s="186">
        <v>688.96669565931575</v>
      </c>
      <c r="D29" s="186">
        <v>922.63734247474827</v>
      </c>
      <c r="E29" s="186">
        <v>1321.2085381312711</v>
      </c>
      <c r="F29" s="186">
        <v>1863.7651669288946</v>
      </c>
      <c r="G29" s="187">
        <v>2336.2849466356565</v>
      </c>
    </row>
    <row r="31" spans="2:7">
      <c r="B31" s="188" t="s">
        <v>336</v>
      </c>
      <c r="C31" s="45" t="s">
        <v>337</v>
      </c>
      <c r="E31" s="189"/>
      <c r="F31" s="189"/>
    </row>
    <row r="32" spans="2:7">
      <c r="C32" s="45" t="s">
        <v>338</v>
      </c>
    </row>
    <row r="33" spans="3:7">
      <c r="C33" s="160" t="s">
        <v>339</v>
      </c>
      <c r="D33" s="160"/>
      <c r="G33" s="160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28515625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28515625" style="45" customWidth="1"/>
    <col min="3" max="3" width="10.42578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1" t="s">
        <v>328</v>
      </c>
      <c r="C2" s="132" t="s">
        <v>329</v>
      </c>
      <c r="D2" s="132"/>
      <c r="E2" s="133"/>
      <c r="F2" s="133"/>
      <c r="G2" s="134"/>
    </row>
    <row r="3" spans="2:7">
      <c r="B3" s="135" t="s">
        <v>330</v>
      </c>
      <c r="C3" s="136">
        <v>41520.626435185186</v>
      </c>
      <c r="D3" s="137"/>
      <c r="E3" s="138"/>
      <c r="F3" s="138"/>
      <c r="G3" s="139"/>
    </row>
    <row r="4" spans="2:7">
      <c r="B4" s="135" t="s">
        <v>1</v>
      </c>
      <c r="C4" s="137" t="s">
        <v>2</v>
      </c>
      <c r="D4" s="137"/>
      <c r="E4" s="138"/>
      <c r="F4" s="138"/>
      <c r="G4" s="139"/>
    </row>
    <row r="5" spans="2:7">
      <c r="B5" s="135" t="s">
        <v>3</v>
      </c>
      <c r="C5" s="140" t="s">
        <v>229</v>
      </c>
      <c r="D5" s="140"/>
      <c r="E5" s="138"/>
      <c r="F5" s="138"/>
      <c r="G5" s="139"/>
    </row>
    <row r="6" spans="2:7" ht="18">
      <c r="B6" s="141" t="s">
        <v>331</v>
      </c>
      <c r="C6" s="142" t="s">
        <v>332</v>
      </c>
      <c r="D6" s="142"/>
      <c r="E6" s="142"/>
      <c r="F6" s="142"/>
      <c r="G6" s="143"/>
    </row>
    <row r="8" spans="2:7">
      <c r="B8" s="144" t="s">
        <v>333</v>
      </c>
    </row>
    <row r="9" spans="2:7">
      <c r="B9" s="145" t="s">
        <v>334</v>
      </c>
      <c r="C9" s="146">
        <v>2010</v>
      </c>
      <c r="D9" s="146">
        <v>2015</v>
      </c>
      <c r="E9" s="146">
        <v>2020</v>
      </c>
      <c r="F9" s="146">
        <v>2025</v>
      </c>
      <c r="G9" s="147">
        <v>2030</v>
      </c>
    </row>
    <row r="10" spans="2:7">
      <c r="B10" s="148" t="s">
        <v>12</v>
      </c>
      <c r="C10" s="149"/>
      <c r="D10" s="149"/>
      <c r="E10" s="150"/>
      <c r="F10" s="150"/>
      <c r="G10" s="151"/>
    </row>
    <row r="11" spans="2:7">
      <c r="B11" s="73" t="s">
        <v>14</v>
      </c>
      <c r="C11" s="152">
        <v>5.277991023479105</v>
      </c>
      <c r="D11" s="152">
        <v>5.5583362352271433</v>
      </c>
      <c r="E11" s="152">
        <v>5.9829164042292806</v>
      </c>
      <c r="F11" s="152">
        <v>6.1762777824784116</v>
      </c>
      <c r="G11" s="152">
        <v>6.5046516002029691</v>
      </c>
    </row>
    <row r="12" spans="2:7">
      <c r="B12" s="73" t="s">
        <v>15</v>
      </c>
      <c r="C12" s="152">
        <v>4.0095833203045181</v>
      </c>
      <c r="D12" s="152">
        <v>5.5963841264863312</v>
      </c>
      <c r="E12" s="152">
        <v>7.2603266843280592</v>
      </c>
      <c r="F12" s="152">
        <v>8.2441006434018913</v>
      </c>
      <c r="G12" s="152">
        <v>9.1480785831650806</v>
      </c>
    </row>
    <row r="13" spans="2:7">
      <c r="B13" s="73" t="s">
        <v>16</v>
      </c>
      <c r="C13" s="152">
        <v>53.347632002551052</v>
      </c>
      <c r="D13" s="152">
        <v>60.939285421507002</v>
      </c>
      <c r="E13" s="152">
        <v>64.824634385578577</v>
      </c>
      <c r="F13" s="152">
        <v>70.130276736134363</v>
      </c>
      <c r="G13" s="152">
        <v>75.250420597217968</v>
      </c>
    </row>
    <row r="14" spans="2:7">
      <c r="B14" s="73" t="s">
        <v>17</v>
      </c>
      <c r="C14" s="152">
        <v>4.1843264509031783</v>
      </c>
      <c r="D14" s="152">
        <v>4.1204505452610727</v>
      </c>
      <c r="E14" s="152">
        <v>4.2335080409825521</v>
      </c>
      <c r="F14" s="152">
        <v>4.4315593786255665</v>
      </c>
      <c r="G14" s="152">
        <v>4.6629548267684902</v>
      </c>
    </row>
    <row r="15" spans="2:7">
      <c r="B15" s="73" t="s">
        <v>18</v>
      </c>
      <c r="C15" s="152">
        <v>17.329877489324264</v>
      </c>
      <c r="D15" s="152">
        <v>20.08453222586472</v>
      </c>
      <c r="E15" s="152">
        <v>22.574642086878995</v>
      </c>
      <c r="F15" s="152">
        <v>25.749666847050811</v>
      </c>
      <c r="G15" s="152">
        <v>25.930593316135489</v>
      </c>
    </row>
    <row r="16" spans="2:7">
      <c r="B16" s="73" t="s">
        <v>19</v>
      </c>
      <c r="C16" s="152">
        <v>33.897433842366297</v>
      </c>
      <c r="D16" s="152">
        <v>36.637545196136308</v>
      </c>
      <c r="E16" s="152">
        <v>38.004103102825532</v>
      </c>
      <c r="F16" s="152">
        <v>38.553851810318434</v>
      </c>
      <c r="G16" s="152">
        <v>40.876068166039822</v>
      </c>
    </row>
    <row r="17" spans="2:7">
      <c r="B17" s="73" t="s">
        <v>20</v>
      </c>
      <c r="C17" s="152">
        <v>33.280474173601434</v>
      </c>
      <c r="D17" s="152">
        <v>27.293693492368572</v>
      </c>
      <c r="E17" s="152">
        <v>25.423023567709336</v>
      </c>
      <c r="F17" s="152">
        <v>27.102703440074265</v>
      </c>
      <c r="G17" s="152">
        <v>30.840438690726007</v>
      </c>
    </row>
    <row r="18" spans="2:7">
      <c r="B18" s="73" t="s">
        <v>21</v>
      </c>
      <c r="C18" s="152">
        <v>331.96875915926887</v>
      </c>
      <c r="D18" s="152">
        <v>341.90419548387916</v>
      </c>
      <c r="E18" s="152">
        <v>382.78901613858665</v>
      </c>
      <c r="F18" s="152">
        <v>401.84396051802435</v>
      </c>
      <c r="G18" s="152">
        <v>417.85389711274757</v>
      </c>
    </row>
    <row r="19" spans="2:7">
      <c r="B19" s="73" t="s">
        <v>22</v>
      </c>
      <c r="C19" s="152">
        <v>1.6703642721699627</v>
      </c>
      <c r="D19" s="152">
        <v>1.6610701780182526</v>
      </c>
      <c r="E19" s="152">
        <v>1.6730628688205045</v>
      </c>
      <c r="F19" s="152">
        <v>1.7093176335297491</v>
      </c>
      <c r="G19" s="152">
        <v>1.740801964245787</v>
      </c>
    </row>
    <row r="20" spans="2:7">
      <c r="B20" s="73" t="s">
        <v>23</v>
      </c>
      <c r="C20" s="152">
        <v>247.80281864766346</v>
      </c>
      <c r="D20" s="152">
        <v>258.27551767074192</v>
      </c>
      <c r="E20" s="152">
        <v>281.61557102976099</v>
      </c>
      <c r="F20" s="152">
        <v>307.24381605514731</v>
      </c>
      <c r="G20" s="152">
        <v>313.05756714522806</v>
      </c>
    </row>
    <row r="21" spans="2:7">
      <c r="B21" s="148" t="s">
        <v>13</v>
      </c>
      <c r="C21" s="153"/>
      <c r="D21" s="153"/>
      <c r="E21" s="153"/>
      <c r="F21" s="153"/>
      <c r="G21" s="154"/>
    </row>
    <row r="22" spans="2:7">
      <c r="B22" s="155" t="s">
        <v>24</v>
      </c>
      <c r="C22" s="152">
        <v>274.49146204624668</v>
      </c>
      <c r="D22" s="152">
        <v>292.24686096638533</v>
      </c>
      <c r="E22" s="152">
        <v>291.0626815440985</v>
      </c>
      <c r="F22" s="152">
        <v>302.89485594291631</v>
      </c>
      <c r="G22" s="152">
        <v>315.10715406796089</v>
      </c>
    </row>
    <row r="23" spans="2:7">
      <c r="B23" s="155" t="s">
        <v>238</v>
      </c>
      <c r="C23" s="152">
        <v>53.962736838403458</v>
      </c>
      <c r="D23" s="152">
        <v>54.054620126581312</v>
      </c>
      <c r="E23" s="152">
        <v>60.460260477924827</v>
      </c>
      <c r="F23" s="152">
        <v>67.518026795982351</v>
      </c>
      <c r="G23" s="152">
        <v>75.048619759792899</v>
      </c>
    </row>
    <row r="24" spans="2:7">
      <c r="B24" s="155" t="s">
        <v>239</v>
      </c>
      <c r="C24" s="152">
        <v>331.62685955405777</v>
      </c>
      <c r="D24" s="152">
        <v>354.74874908195756</v>
      </c>
      <c r="E24" s="152">
        <v>393.06069989281059</v>
      </c>
      <c r="F24" s="152">
        <v>417.15653789107802</v>
      </c>
      <c r="G24" s="152">
        <v>441.67278170567465</v>
      </c>
    </row>
    <row r="25" spans="2:7">
      <c r="B25" s="155" t="s">
        <v>27</v>
      </c>
      <c r="C25" s="152">
        <v>41.170833772594619</v>
      </c>
      <c r="D25" s="152">
        <v>39.891495073436879</v>
      </c>
      <c r="E25" s="152">
        <v>39.244976086778649</v>
      </c>
      <c r="F25" s="152">
        <v>39.56630068929698</v>
      </c>
      <c r="G25" s="152">
        <v>40.682279523578345</v>
      </c>
    </row>
    <row r="26" spans="2:7">
      <c r="B26" s="155" t="s">
        <v>28</v>
      </c>
      <c r="C26" s="152">
        <v>175.49382590327798</v>
      </c>
      <c r="D26" s="152">
        <v>200.58823829111799</v>
      </c>
      <c r="E26" s="152">
        <v>214.62648294239176</v>
      </c>
      <c r="F26" s="152">
        <v>220.53677920758321</v>
      </c>
      <c r="G26" s="152">
        <v>227.64551499427256</v>
      </c>
    </row>
    <row r="27" spans="2:7">
      <c r="B27" s="155" t="s">
        <v>240</v>
      </c>
      <c r="C27" s="152">
        <v>67.738156525705307</v>
      </c>
      <c r="D27" s="152">
        <v>74.69859871074614</v>
      </c>
      <c r="E27" s="152">
        <v>78.924739730207619</v>
      </c>
      <c r="F27" s="152">
        <v>81.762388881490551</v>
      </c>
      <c r="G27" s="152">
        <v>86.862675424171584</v>
      </c>
    </row>
    <row r="28" spans="2:7">
      <c r="B28" s="155" t="s">
        <v>335</v>
      </c>
      <c r="C28" s="152">
        <v>0</v>
      </c>
      <c r="D28" s="152">
        <v>0</v>
      </c>
      <c r="E28" s="152">
        <v>0</v>
      </c>
      <c r="F28" s="152">
        <v>0</v>
      </c>
      <c r="G28" s="152">
        <v>0</v>
      </c>
    </row>
    <row r="29" spans="2:7">
      <c r="B29" s="19" t="s">
        <v>241</v>
      </c>
      <c r="C29" s="156">
        <v>1677.2531350219181</v>
      </c>
      <c r="D29" s="156">
        <v>1778.2995728257156</v>
      </c>
      <c r="E29" s="156">
        <v>1911.7606449839122</v>
      </c>
      <c r="F29" s="156">
        <v>2020.6204202531326</v>
      </c>
      <c r="G29" s="157">
        <v>2112.8844974779281</v>
      </c>
    </row>
    <row r="31" spans="2:7">
      <c r="B31" s="158" t="s">
        <v>336</v>
      </c>
      <c r="C31" t="s">
        <v>337</v>
      </c>
      <c r="E31" s="159"/>
      <c r="F31" s="159"/>
    </row>
    <row r="32" spans="2:7">
      <c r="C32" t="s">
        <v>338</v>
      </c>
    </row>
    <row r="33" spans="3:7">
      <c r="C33" s="160" t="s">
        <v>339</v>
      </c>
      <c r="D33" s="160"/>
      <c r="G33" s="160"/>
    </row>
  </sheetData>
  <hyperlinks>
    <hyperlink ref="C33" r:id="rId1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5703125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7109375" customWidth="1"/>
    <col min="3" max="3" width="10.42578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16384" width="10.140625" style="45"/>
  </cols>
  <sheetData>
    <row r="2" spans="2:7">
      <c r="B2" s="161" t="s">
        <v>328</v>
      </c>
      <c r="C2" s="162" t="s">
        <v>329</v>
      </c>
      <c r="D2" s="162"/>
      <c r="E2" s="163"/>
      <c r="F2" s="163"/>
      <c r="G2" s="164"/>
    </row>
    <row r="3" spans="2:7">
      <c r="B3" s="165" t="s">
        <v>330</v>
      </c>
      <c r="C3" s="166" t="s">
        <v>341</v>
      </c>
      <c r="D3" s="167"/>
      <c r="E3" s="168"/>
      <c r="F3" s="168"/>
      <c r="G3" s="169"/>
    </row>
    <row r="4" spans="2:7">
      <c r="B4" s="165" t="s">
        <v>1</v>
      </c>
      <c r="C4" s="167" t="s">
        <v>231</v>
      </c>
      <c r="D4" s="167"/>
      <c r="E4" s="168"/>
      <c r="F4" s="168"/>
      <c r="G4" s="169"/>
    </row>
    <row r="5" spans="2:7">
      <c r="B5" s="165" t="s">
        <v>3</v>
      </c>
      <c r="C5" s="170" t="s">
        <v>232</v>
      </c>
      <c r="D5" s="170"/>
      <c r="E5" s="168"/>
      <c r="F5" s="168"/>
      <c r="G5" s="169"/>
    </row>
    <row r="6" spans="2:7" ht="18">
      <c r="B6" s="171" t="s">
        <v>331</v>
      </c>
      <c r="C6" s="172" t="s">
        <v>332</v>
      </c>
      <c r="D6" s="172"/>
      <c r="E6" s="172"/>
      <c r="F6" s="172"/>
      <c r="G6" s="173"/>
    </row>
    <row r="8" spans="2:7">
      <c r="B8" s="174" t="s">
        <v>333</v>
      </c>
    </row>
    <row r="9" spans="2:7">
      <c r="B9" s="175" t="s">
        <v>334</v>
      </c>
      <c r="C9" s="176">
        <v>2010</v>
      </c>
      <c r="D9" s="176">
        <v>2015</v>
      </c>
      <c r="E9" s="176">
        <v>2020</v>
      </c>
      <c r="F9" s="176">
        <v>2025</v>
      </c>
      <c r="G9" s="177">
        <v>2030</v>
      </c>
    </row>
    <row r="10" spans="2:7">
      <c r="B10" s="178" t="s">
        <v>12</v>
      </c>
      <c r="C10" s="179"/>
      <c r="D10" s="179"/>
      <c r="E10" s="180"/>
      <c r="F10" s="180"/>
      <c r="G10" s="181"/>
    </row>
    <row r="11" spans="2:7">
      <c r="B11" s="40" t="s">
        <v>14</v>
      </c>
      <c r="C11" s="182">
        <v>13.729538211767757</v>
      </c>
      <c r="D11" s="182">
        <v>14.517776884298979</v>
      </c>
      <c r="E11" s="182">
        <v>15.275593395736234</v>
      </c>
      <c r="F11" s="182">
        <v>15.987136954646408</v>
      </c>
      <c r="G11" s="182">
        <v>16.626621947864415</v>
      </c>
    </row>
    <row r="12" spans="2:7">
      <c r="B12" s="40" t="s">
        <v>15</v>
      </c>
      <c r="C12" s="182">
        <v>38.948437831366292</v>
      </c>
      <c r="D12" s="182">
        <v>41.125860190832682</v>
      </c>
      <c r="E12" s="182">
        <v>43.113232427511264</v>
      </c>
      <c r="F12" s="182">
        <v>44.910416452011972</v>
      </c>
      <c r="G12" s="182">
        <v>46.515136597668722</v>
      </c>
    </row>
    <row r="13" spans="2:7">
      <c r="B13" s="40" t="s">
        <v>16</v>
      </c>
      <c r="C13" s="182">
        <v>21.435024458448055</v>
      </c>
      <c r="D13" s="182">
        <v>22.285888415483612</v>
      </c>
      <c r="E13" s="182">
        <v>23.103373543059952</v>
      </c>
      <c r="F13" s="182">
        <v>23.847142829601431</v>
      </c>
      <c r="G13" s="182">
        <v>24.485937472119002</v>
      </c>
    </row>
    <row r="14" spans="2:7">
      <c r="B14" s="40" t="s">
        <v>17</v>
      </c>
      <c r="C14" s="182">
        <v>179.13456914330575</v>
      </c>
      <c r="D14" s="182">
        <v>183.35943877333347</v>
      </c>
      <c r="E14" s="182">
        <v>186.46132736155931</v>
      </c>
      <c r="F14" s="182">
        <v>187.82064987760978</v>
      </c>
      <c r="G14" s="182">
        <v>187.39672500736972</v>
      </c>
    </row>
    <row r="15" spans="2:7">
      <c r="B15" s="40" t="s">
        <v>18</v>
      </c>
      <c r="C15" s="182">
        <v>55.128609461428141</v>
      </c>
      <c r="D15" s="182">
        <v>58.821724816589082</v>
      </c>
      <c r="E15" s="182">
        <v>62.31794140145427</v>
      </c>
      <c r="F15" s="182">
        <v>65.605289984302715</v>
      </c>
      <c r="G15" s="182">
        <v>68.64563076631849</v>
      </c>
    </row>
    <row r="16" spans="2:7">
      <c r="B16" s="40" t="s">
        <v>19</v>
      </c>
      <c r="C16" s="182">
        <v>52.271880532977008</v>
      </c>
      <c r="D16" s="182">
        <v>55.792721494368784</v>
      </c>
      <c r="E16" s="182">
        <v>59.284941583587042</v>
      </c>
      <c r="F16" s="182">
        <v>62.785379953834465</v>
      </c>
      <c r="G16" s="182">
        <v>66.339312018911798</v>
      </c>
    </row>
    <row r="17" spans="2:7">
      <c r="B17" s="40" t="s">
        <v>20</v>
      </c>
      <c r="C17" s="182">
        <v>104.69436523623531</v>
      </c>
      <c r="D17" s="182">
        <v>110.48468442698095</v>
      </c>
      <c r="E17" s="182">
        <v>116.03685246357301</v>
      </c>
      <c r="F17" s="182">
        <v>121.19861461671427</v>
      </c>
      <c r="G17" s="182">
        <v>125.82828344201616</v>
      </c>
    </row>
    <row r="18" spans="2:7">
      <c r="B18" s="40" t="s">
        <v>21</v>
      </c>
      <c r="C18" s="182">
        <v>68.944812462663663</v>
      </c>
      <c r="D18" s="182">
        <v>67.272898520445779</v>
      </c>
      <c r="E18" s="182">
        <v>65.409244187786541</v>
      </c>
      <c r="F18" s="182">
        <v>63.400246549676588</v>
      </c>
      <c r="G18" s="182">
        <v>61.379280161165767</v>
      </c>
    </row>
    <row r="19" spans="2:7">
      <c r="B19" s="40" t="s">
        <v>22</v>
      </c>
      <c r="C19" s="182">
        <v>32.598540306432696</v>
      </c>
      <c r="D19" s="182">
        <v>34.575688283332632</v>
      </c>
      <c r="E19" s="182">
        <v>36.349588006847597</v>
      </c>
      <c r="F19" s="182">
        <v>37.917055631425185</v>
      </c>
      <c r="G19" s="182">
        <v>39.276615501842926</v>
      </c>
    </row>
    <row r="20" spans="2:7">
      <c r="B20" s="40" t="s">
        <v>23</v>
      </c>
      <c r="C20" s="182">
        <v>154.48039157449941</v>
      </c>
      <c r="D20" s="182">
        <v>154.37754467943864</v>
      </c>
      <c r="E20" s="182">
        <v>154.980014348873</v>
      </c>
      <c r="F20" s="182">
        <v>156.51773231482909</v>
      </c>
      <c r="G20" s="182">
        <v>157.79837605362422</v>
      </c>
    </row>
    <row r="21" spans="2:7">
      <c r="B21" s="178" t="s">
        <v>13</v>
      </c>
      <c r="C21" s="183"/>
      <c r="D21" s="183"/>
      <c r="E21" s="183"/>
      <c r="F21" s="183"/>
      <c r="G21" s="184"/>
    </row>
    <row r="22" spans="2:7">
      <c r="B22" s="185" t="s">
        <v>24</v>
      </c>
      <c r="C22" s="182">
        <v>178.3159851931832</v>
      </c>
      <c r="D22" s="182">
        <v>194.95661721052778</v>
      </c>
      <c r="E22" s="182">
        <v>212.3281441310703</v>
      </c>
      <c r="F22" s="182">
        <v>229.85186873735617</v>
      </c>
      <c r="G22" s="182">
        <v>247.42424747630912</v>
      </c>
    </row>
    <row r="23" spans="2:7">
      <c r="B23" s="185" t="s">
        <v>238</v>
      </c>
      <c r="C23" s="182">
        <v>80.638784722292229</v>
      </c>
      <c r="D23" s="182">
        <v>85.649312103759215</v>
      </c>
      <c r="E23" s="182">
        <v>90.43340215801102</v>
      </c>
      <c r="F23" s="182">
        <v>94.908996171074136</v>
      </c>
      <c r="G23" s="182">
        <v>98.942728039683715</v>
      </c>
    </row>
    <row r="24" spans="2:7">
      <c r="B24" s="185" t="s">
        <v>239</v>
      </c>
      <c r="C24" s="182">
        <v>77.651798517390233</v>
      </c>
      <c r="D24" s="182">
        <v>84.013890707087228</v>
      </c>
      <c r="E24" s="182">
        <v>90.45767098523234</v>
      </c>
      <c r="F24" s="182">
        <v>96.603755254479339</v>
      </c>
      <c r="G24" s="182">
        <v>102.60270769264821</v>
      </c>
    </row>
    <row r="25" spans="2:7">
      <c r="B25" s="185" t="s">
        <v>27</v>
      </c>
      <c r="C25" s="182">
        <v>133.74671061817691</v>
      </c>
      <c r="D25" s="182">
        <v>131.35036758926725</v>
      </c>
      <c r="E25" s="182">
        <v>129.10606083128471</v>
      </c>
      <c r="F25" s="182">
        <v>126.21749349380769</v>
      </c>
      <c r="G25" s="182">
        <v>123.0805831349787</v>
      </c>
    </row>
    <row r="26" spans="2:7">
      <c r="B26" s="185" t="s">
        <v>28</v>
      </c>
      <c r="C26" s="182">
        <v>30.827884483511976</v>
      </c>
      <c r="D26" s="182">
        <v>30.941451851803588</v>
      </c>
      <c r="E26" s="182">
        <v>31.014236333547537</v>
      </c>
      <c r="F26" s="182">
        <v>30.953708083345102</v>
      </c>
      <c r="G26" s="182">
        <v>30.757777810529834</v>
      </c>
    </row>
    <row r="27" spans="2:7">
      <c r="B27" s="185" t="s">
        <v>240</v>
      </c>
      <c r="C27" s="182">
        <v>135.94558300375715</v>
      </c>
      <c r="D27" s="182">
        <v>144.95244908167791</v>
      </c>
      <c r="E27" s="182">
        <v>153.9891170532741</v>
      </c>
      <c r="F27" s="182">
        <v>162.80921901160178</v>
      </c>
      <c r="G27" s="182">
        <v>171.07422736870632</v>
      </c>
    </row>
    <row r="28" spans="2:7">
      <c r="B28" s="185" t="s">
        <v>335</v>
      </c>
      <c r="C28" s="182">
        <v>0</v>
      </c>
      <c r="D28" s="182">
        <v>0</v>
      </c>
      <c r="E28" s="182">
        <v>0</v>
      </c>
      <c r="F28" s="182">
        <v>0</v>
      </c>
      <c r="G28" s="182">
        <v>0</v>
      </c>
    </row>
    <row r="29" spans="2:7">
      <c r="B29" s="55" t="s">
        <v>241</v>
      </c>
      <c r="C29" s="190">
        <v>1358.4929157574359</v>
      </c>
      <c r="D29" s="190">
        <v>1414.4783150292274</v>
      </c>
      <c r="E29" s="190">
        <v>1469.6607402124082</v>
      </c>
      <c r="F29" s="190">
        <v>1521.3347059163161</v>
      </c>
      <c r="G29" s="191">
        <v>1568.1741904917571</v>
      </c>
    </row>
    <row r="31" spans="2:7">
      <c r="B31" s="188" t="s">
        <v>336</v>
      </c>
      <c r="C31" s="45" t="s">
        <v>337</v>
      </c>
      <c r="E31" s="189"/>
      <c r="F31" s="189"/>
    </row>
    <row r="32" spans="2:7">
      <c r="C32" s="45" t="s">
        <v>338</v>
      </c>
    </row>
    <row r="33" spans="3:7">
      <c r="C33" s="160" t="s">
        <v>339</v>
      </c>
      <c r="D33" s="160"/>
      <c r="G33" s="160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>
      <selection activeCell="L13" sqref="L13"/>
    </sheetView>
  </sheetViews>
  <sheetFormatPr defaultColWidth="8.85546875" defaultRowHeight="15"/>
  <cols>
    <col min="1" max="1" width="16.28515625" customWidth="1"/>
    <col min="2" max="2" width="17.855468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554687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0.42578125" style="45" bestFit="1" customWidth="1"/>
    <col min="8" max="16384" width="10.140625" style="45"/>
  </cols>
  <sheetData>
    <row r="2" spans="2:7">
      <c r="B2" s="161" t="s">
        <v>328</v>
      </c>
      <c r="C2" s="162" t="s">
        <v>329</v>
      </c>
      <c r="D2" s="162"/>
      <c r="E2" s="163"/>
      <c r="F2" s="163"/>
      <c r="G2" s="164"/>
    </row>
    <row r="3" spans="2:7">
      <c r="B3" s="165" t="s">
        <v>330</v>
      </c>
      <c r="C3" s="166" t="s">
        <v>340</v>
      </c>
      <c r="D3" s="167"/>
      <c r="E3" s="168"/>
      <c r="F3" s="168"/>
      <c r="G3" s="169"/>
    </row>
    <row r="4" spans="2:7">
      <c r="B4" s="165" t="s">
        <v>1</v>
      </c>
      <c r="C4" s="167" t="s">
        <v>226</v>
      </c>
      <c r="D4" s="167"/>
      <c r="E4" s="168"/>
      <c r="F4" s="168"/>
      <c r="G4" s="169"/>
    </row>
    <row r="5" spans="2:7">
      <c r="B5" s="165" t="s">
        <v>3</v>
      </c>
      <c r="C5" s="170" t="s">
        <v>233</v>
      </c>
      <c r="D5" s="170"/>
      <c r="E5" s="168"/>
      <c r="F5" s="168"/>
      <c r="G5" s="169"/>
    </row>
    <row r="6" spans="2:7" ht="18">
      <c r="B6" s="171" t="s">
        <v>331</v>
      </c>
      <c r="C6" s="172" t="s">
        <v>332</v>
      </c>
      <c r="D6" s="172"/>
      <c r="E6" s="172"/>
      <c r="F6" s="172"/>
      <c r="G6" s="173"/>
    </row>
    <row r="8" spans="2:7">
      <c r="B8" s="174" t="s">
        <v>333</v>
      </c>
    </row>
    <row r="9" spans="2:7">
      <c r="B9" s="175" t="s">
        <v>334</v>
      </c>
      <c r="C9" s="176">
        <v>2010</v>
      </c>
      <c r="D9" s="176">
        <v>2015</v>
      </c>
      <c r="E9" s="176">
        <v>2020</v>
      </c>
      <c r="F9" s="176">
        <v>2025</v>
      </c>
      <c r="G9" s="177">
        <v>2030</v>
      </c>
    </row>
    <row r="10" spans="2:7">
      <c r="B10" s="178" t="s">
        <v>12</v>
      </c>
      <c r="C10" s="179"/>
      <c r="D10" s="179"/>
      <c r="E10" s="180"/>
      <c r="F10" s="180"/>
      <c r="G10" s="181"/>
    </row>
    <row r="11" spans="2:7">
      <c r="B11" s="40" t="s">
        <v>14</v>
      </c>
      <c r="C11" s="182">
        <v>0.95428701842435815</v>
      </c>
      <c r="D11" s="182">
        <v>1.0142681553173847</v>
      </c>
      <c r="E11" s="182">
        <v>1.0771039072600386</v>
      </c>
      <c r="F11" s="182">
        <v>1.1484149642370884</v>
      </c>
      <c r="G11" s="182">
        <v>1.2279256655100137</v>
      </c>
    </row>
    <row r="12" spans="2:7">
      <c r="B12" s="40" t="s">
        <v>15</v>
      </c>
      <c r="C12" s="182">
        <v>2.1656028288299378</v>
      </c>
      <c r="D12" s="182">
        <v>2.4041695884702232</v>
      </c>
      <c r="E12" s="182">
        <v>2.7265889842417863</v>
      </c>
      <c r="F12" s="182">
        <v>3.0913174330591087</v>
      </c>
      <c r="G12" s="182">
        <v>3.4010853711855891</v>
      </c>
    </row>
    <row r="13" spans="2:7">
      <c r="B13" s="40" t="s">
        <v>16</v>
      </c>
      <c r="C13" s="182">
        <v>1.9854600168402701</v>
      </c>
      <c r="D13" s="182">
        <v>2.1047431431632968</v>
      </c>
      <c r="E13" s="182">
        <v>2.2430117879770002</v>
      </c>
      <c r="F13" s="182">
        <v>2.2990961664856857</v>
      </c>
      <c r="G13" s="182">
        <v>2.4761768479766002</v>
      </c>
    </row>
    <row r="14" spans="2:7">
      <c r="B14" s="40" t="s">
        <v>17</v>
      </c>
      <c r="C14" s="182">
        <v>32.505338092127616</v>
      </c>
      <c r="D14" s="182">
        <v>41.048475383740652</v>
      </c>
      <c r="E14" s="182">
        <v>47.207265322319309</v>
      </c>
      <c r="F14" s="182">
        <v>53.051998226196346</v>
      </c>
      <c r="G14" s="182">
        <v>59.179375149871767</v>
      </c>
    </row>
    <row r="15" spans="2:7">
      <c r="B15" s="40" t="s">
        <v>18</v>
      </c>
      <c r="C15" s="182">
        <v>3.1394108689602485</v>
      </c>
      <c r="D15" s="182">
        <v>3.7679754752764425</v>
      </c>
      <c r="E15" s="182">
        <v>4.4012024255162299</v>
      </c>
      <c r="F15" s="182">
        <v>5.0153255898976115</v>
      </c>
      <c r="G15" s="182">
        <v>5.7555791310731852</v>
      </c>
    </row>
    <row r="16" spans="2:7">
      <c r="B16" s="40" t="s">
        <v>19</v>
      </c>
      <c r="C16" s="182">
        <v>0.5589928551286989</v>
      </c>
      <c r="D16" s="182">
        <v>0.66321224847156468</v>
      </c>
      <c r="E16" s="182">
        <v>0.77873187335434313</v>
      </c>
      <c r="F16" s="182">
        <v>0.91033939933004737</v>
      </c>
      <c r="G16" s="182">
        <v>1.0654631287978773</v>
      </c>
    </row>
    <row r="17" spans="2:7">
      <c r="B17" s="40" t="s">
        <v>20</v>
      </c>
      <c r="C17" s="182">
        <v>0.74854983494716321</v>
      </c>
      <c r="D17" s="182">
        <v>0.88661364113518004</v>
      </c>
      <c r="E17" s="182">
        <v>1.0180205589843891</v>
      </c>
      <c r="F17" s="182">
        <v>1.1549943712254358</v>
      </c>
      <c r="G17" s="182">
        <v>1.3070699364718279</v>
      </c>
    </row>
    <row r="18" spans="2:7">
      <c r="B18" s="40" t="s">
        <v>21</v>
      </c>
      <c r="C18" s="182">
        <v>3.6613356036500777</v>
      </c>
      <c r="D18" s="182">
        <v>4.07255313850672</v>
      </c>
      <c r="E18" s="182">
        <v>4.4602869431390593</v>
      </c>
      <c r="F18" s="182">
        <v>4.9127689972657045</v>
      </c>
      <c r="G18" s="182">
        <v>5.4427445791934099</v>
      </c>
    </row>
    <row r="19" spans="2:7">
      <c r="B19" s="40" t="s">
        <v>22</v>
      </c>
      <c r="C19" s="182">
        <v>0.97002975721150131</v>
      </c>
      <c r="D19" s="182">
        <v>0.98195841027446895</v>
      </c>
      <c r="E19" s="182">
        <v>1.0014505934782774</v>
      </c>
      <c r="F19" s="182">
        <v>1.0235042096422349</v>
      </c>
      <c r="G19" s="182">
        <v>1.0484558520940737</v>
      </c>
    </row>
    <row r="20" spans="2:7">
      <c r="B20" s="40" t="s">
        <v>23</v>
      </c>
      <c r="C20" s="182">
        <v>21.67272066764717</v>
      </c>
      <c r="D20" s="182">
        <v>20.784665074110528</v>
      </c>
      <c r="E20" s="182">
        <v>19.51234561067168</v>
      </c>
      <c r="F20" s="182">
        <v>19.171934647902248</v>
      </c>
      <c r="G20" s="182">
        <v>18.68932952616095</v>
      </c>
    </row>
    <row r="21" spans="2:7">
      <c r="B21" s="178" t="s">
        <v>13</v>
      </c>
      <c r="C21" s="179"/>
      <c r="D21" s="179"/>
      <c r="E21" s="180"/>
      <c r="F21" s="180"/>
      <c r="G21" s="181"/>
    </row>
    <row r="22" spans="2:7">
      <c r="B22" s="185" t="s">
        <v>24</v>
      </c>
      <c r="C22" s="182">
        <v>2.9127232680659838</v>
      </c>
      <c r="D22" s="182">
        <v>3.2551708282750194</v>
      </c>
      <c r="E22" s="182">
        <v>3.5882954907616371</v>
      </c>
      <c r="F22" s="182">
        <v>3.9370580226700871</v>
      </c>
      <c r="G22" s="182">
        <v>4.2908560728115441</v>
      </c>
    </row>
    <row r="23" spans="2:7">
      <c r="B23" s="185" t="s">
        <v>238</v>
      </c>
      <c r="C23" s="182">
        <v>1.6655218493029531</v>
      </c>
      <c r="D23" s="182">
        <v>1.7813829054020793</v>
      </c>
      <c r="E23" s="182">
        <v>1.9152415210785652</v>
      </c>
      <c r="F23" s="182">
        <v>2.0535679470693897</v>
      </c>
      <c r="G23" s="182">
        <v>2.1952953374432056</v>
      </c>
    </row>
    <row r="24" spans="2:7">
      <c r="B24" s="185" t="s">
        <v>239</v>
      </c>
      <c r="C24" s="182">
        <v>3.8166359343078824</v>
      </c>
      <c r="D24" s="182">
        <v>4.7020317364184132</v>
      </c>
      <c r="E24" s="182">
        <v>5.1926400929665748</v>
      </c>
      <c r="F24" s="182">
        <v>5.6351943711817238</v>
      </c>
      <c r="G24" s="182">
        <v>6.1481554985558695</v>
      </c>
    </row>
    <row r="25" spans="2:7">
      <c r="B25" s="185" t="s">
        <v>27</v>
      </c>
      <c r="C25" s="182">
        <v>6.845887815518112</v>
      </c>
      <c r="D25" s="182">
        <v>6.3956355916724412</v>
      </c>
      <c r="E25" s="182">
        <v>6.1860377694173501</v>
      </c>
      <c r="F25" s="182">
        <v>5.6689005161865804</v>
      </c>
      <c r="G25" s="182">
        <v>5.4177227158101484</v>
      </c>
    </row>
    <row r="26" spans="2:7">
      <c r="B26" s="185" t="s">
        <v>28</v>
      </c>
      <c r="C26" s="182">
        <v>1.8245962457538685</v>
      </c>
      <c r="D26" s="182">
        <v>1.902505613824492</v>
      </c>
      <c r="E26" s="182">
        <v>1.990451176079159</v>
      </c>
      <c r="F26" s="182">
        <v>2.0729577294574342</v>
      </c>
      <c r="G26" s="182">
        <v>2.1619575879075392</v>
      </c>
    </row>
    <row r="27" spans="2:7">
      <c r="B27" s="185" t="s">
        <v>240</v>
      </c>
      <c r="C27" s="182">
        <v>17.855295869650771</v>
      </c>
      <c r="D27" s="182">
        <v>19.088815435160917</v>
      </c>
      <c r="E27" s="182">
        <v>20.243147428337487</v>
      </c>
      <c r="F27" s="182">
        <v>20.746457056273432</v>
      </c>
      <c r="G27" s="182">
        <v>22.018111509939345</v>
      </c>
    </row>
    <row r="28" spans="2:7">
      <c r="B28" s="185" t="s">
        <v>335</v>
      </c>
      <c r="C28" s="182">
        <v>0</v>
      </c>
      <c r="D28" s="182">
        <v>0</v>
      </c>
      <c r="E28" s="182">
        <v>0</v>
      </c>
      <c r="F28" s="182">
        <v>0</v>
      </c>
      <c r="G28" s="182">
        <v>0</v>
      </c>
    </row>
    <row r="29" spans="2:7">
      <c r="B29" s="175" t="s">
        <v>241</v>
      </c>
      <c r="C29" s="192">
        <v>103.28238852636663</v>
      </c>
      <c r="D29" s="192">
        <v>114.85417636921981</v>
      </c>
      <c r="E29" s="192">
        <v>123.5418214855829</v>
      </c>
      <c r="F29" s="192">
        <v>131.89382964808016</v>
      </c>
      <c r="G29" s="193">
        <v>141.82530391080297</v>
      </c>
    </row>
    <row r="31" spans="2:7">
      <c r="B31" s="188" t="s">
        <v>336</v>
      </c>
      <c r="C31" s="45" t="s">
        <v>337</v>
      </c>
      <c r="E31" s="189"/>
      <c r="F31" s="189"/>
    </row>
    <row r="32" spans="2:7">
      <c r="C32" s="45" t="s">
        <v>338</v>
      </c>
    </row>
    <row r="33" spans="3:7">
      <c r="C33" s="160" t="s">
        <v>339</v>
      </c>
      <c r="D33" s="160"/>
      <c r="G33" s="160"/>
    </row>
  </sheetData>
  <hyperlinks>
    <hyperlink ref="C33" r:id="rId1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1406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40"/>
  <sheetViews>
    <sheetView workbookViewId="0">
      <selection activeCell="L20" sqref="L20"/>
    </sheetView>
  </sheetViews>
  <sheetFormatPr defaultRowHeight="15"/>
  <cols>
    <col min="2" max="2" width="23.140625" bestFit="1" customWidth="1"/>
    <col min="3" max="5" width="10.85546875" customWidth="1"/>
  </cols>
  <sheetData>
    <row r="2" spans="2:5">
      <c r="B2" s="131" t="s">
        <v>328</v>
      </c>
      <c r="C2" s="132" t="s">
        <v>329</v>
      </c>
      <c r="D2" s="133"/>
      <c r="E2" s="134"/>
    </row>
    <row r="3" spans="2:5">
      <c r="B3" s="135" t="s">
        <v>330</v>
      </c>
      <c r="C3" s="194">
        <v>41544</v>
      </c>
      <c r="D3" s="138"/>
      <c r="E3" s="139"/>
    </row>
    <row r="4" spans="2:5">
      <c r="B4" s="135" t="s">
        <v>1</v>
      </c>
      <c r="C4" s="140" t="s">
        <v>280</v>
      </c>
      <c r="D4" s="138"/>
      <c r="E4" s="139"/>
    </row>
    <row r="5" spans="2:5">
      <c r="B5" s="135" t="s">
        <v>3</v>
      </c>
      <c r="C5" s="140" t="s">
        <v>281</v>
      </c>
      <c r="D5" s="138"/>
      <c r="E5" s="139"/>
    </row>
    <row r="6" spans="2:5">
      <c r="B6" s="141" t="s">
        <v>331</v>
      </c>
      <c r="C6" s="142" t="s">
        <v>342</v>
      </c>
      <c r="D6" s="142"/>
      <c r="E6" s="143"/>
    </row>
    <row r="8" spans="2:5">
      <c r="B8" s="144" t="s">
        <v>343</v>
      </c>
    </row>
    <row r="9" spans="2:5">
      <c r="B9" s="145" t="s">
        <v>334</v>
      </c>
      <c r="C9" s="146">
        <v>2010</v>
      </c>
      <c r="D9" s="146">
        <v>2020</v>
      </c>
      <c r="E9" s="147">
        <v>2030</v>
      </c>
    </row>
    <row r="10" spans="2:5">
      <c r="B10" s="148" t="s">
        <v>12</v>
      </c>
      <c r="C10" s="149"/>
      <c r="D10" s="150"/>
      <c r="E10" s="151"/>
    </row>
    <row r="11" spans="2:5">
      <c r="B11" s="73" t="s">
        <v>14</v>
      </c>
      <c r="C11" s="195">
        <v>7.3091894858426469</v>
      </c>
      <c r="D11" s="195">
        <v>4.0611074950210533</v>
      </c>
      <c r="E11" s="195">
        <v>3.186657133061281</v>
      </c>
    </row>
    <row r="12" spans="2:5">
      <c r="B12" s="73" t="s">
        <v>15</v>
      </c>
      <c r="C12" s="196">
        <v>35.194472545965318</v>
      </c>
      <c r="D12" s="196">
        <v>32.932501282051497</v>
      </c>
      <c r="E12" s="196">
        <v>33.893652179815994</v>
      </c>
    </row>
    <row r="13" spans="2:5">
      <c r="B13" s="73" t="s">
        <v>16</v>
      </c>
      <c r="C13" s="196">
        <v>6.2750276632544475</v>
      </c>
      <c r="D13" s="196">
        <v>6.9029564396113781</v>
      </c>
      <c r="E13" s="196">
        <v>6.8716955906829984</v>
      </c>
    </row>
    <row r="14" spans="2:5">
      <c r="B14" s="73" t="s">
        <v>17</v>
      </c>
      <c r="C14" s="196">
        <v>109.45455618435955</v>
      </c>
      <c r="D14" s="196">
        <v>115.6049465348037</v>
      </c>
      <c r="E14" s="196">
        <v>104.78777884274631</v>
      </c>
    </row>
    <row r="15" spans="2:5">
      <c r="B15" s="73" t="s">
        <v>18</v>
      </c>
      <c r="C15" s="196">
        <v>59.701395302220838</v>
      </c>
      <c r="D15" s="196">
        <v>60.611195960243421</v>
      </c>
      <c r="E15" s="196">
        <v>65.530565063335686</v>
      </c>
    </row>
    <row r="16" spans="2:5">
      <c r="B16" s="73" t="s">
        <v>19</v>
      </c>
      <c r="C16" s="196">
        <v>3.9603093811797927</v>
      </c>
      <c r="D16" s="196">
        <v>3.9472643036680184</v>
      </c>
      <c r="E16" s="196">
        <v>3.8386586504968303</v>
      </c>
    </row>
    <row r="17" spans="2:5">
      <c r="B17" s="73" t="s">
        <v>20</v>
      </c>
      <c r="C17" s="196">
        <v>8.4032486911960067</v>
      </c>
      <c r="D17" s="196">
        <v>7.0303854730066639</v>
      </c>
      <c r="E17" s="196">
        <v>7.2156212784396363</v>
      </c>
    </row>
    <row r="18" spans="2:5">
      <c r="B18" s="73" t="s">
        <v>21</v>
      </c>
      <c r="C18" s="196">
        <v>9.9327594856945325</v>
      </c>
      <c r="D18" s="196">
        <v>7.9007636730260211</v>
      </c>
      <c r="E18" s="196">
        <v>7.2266640492367822</v>
      </c>
    </row>
    <row r="19" spans="2:5">
      <c r="B19" s="73" t="s">
        <v>22</v>
      </c>
      <c r="C19" s="196">
        <v>6.3468176543717609</v>
      </c>
      <c r="D19" s="196">
        <v>6.78764047676394</v>
      </c>
      <c r="E19" s="196">
        <v>8.5683805527587165</v>
      </c>
    </row>
    <row r="20" spans="2:5">
      <c r="B20" s="73" t="s">
        <v>23</v>
      </c>
      <c r="C20" s="196">
        <v>82.135174246005377</v>
      </c>
      <c r="D20" s="196">
        <v>71.305813139167981</v>
      </c>
      <c r="E20" s="196">
        <v>86.121442036597173</v>
      </c>
    </row>
    <row r="21" spans="2:5">
      <c r="B21" s="148" t="s">
        <v>13</v>
      </c>
      <c r="C21" s="150"/>
      <c r="D21" s="150"/>
      <c r="E21" s="151"/>
    </row>
    <row r="22" spans="2:5">
      <c r="B22" s="155" t="s">
        <v>24</v>
      </c>
      <c r="C22" s="197">
        <v>30.907500568021586</v>
      </c>
      <c r="D22" s="197">
        <v>29.506252182557322</v>
      </c>
      <c r="E22" s="197">
        <v>29.002644004405557</v>
      </c>
    </row>
    <row r="23" spans="2:5">
      <c r="B23" s="155" t="s">
        <v>238</v>
      </c>
      <c r="C23" s="197">
        <v>26.775345415666855</v>
      </c>
      <c r="D23" s="197">
        <v>28.415567695939245</v>
      </c>
      <c r="E23" s="197">
        <v>28.646405180716684</v>
      </c>
    </row>
    <row r="24" spans="2:5">
      <c r="B24" s="155" t="s">
        <v>239</v>
      </c>
      <c r="C24" s="197">
        <v>4.3023540882115983</v>
      </c>
      <c r="D24" s="197">
        <v>6.6686443432963243</v>
      </c>
      <c r="E24" s="197">
        <v>9.75380102974807</v>
      </c>
    </row>
    <row r="25" spans="2:5">
      <c r="B25" s="155" t="s">
        <v>27</v>
      </c>
      <c r="C25" s="197">
        <v>55.494869630701288</v>
      </c>
      <c r="D25" s="197">
        <v>52.143962331764762</v>
      </c>
      <c r="E25" s="197">
        <v>51.431537429920589</v>
      </c>
    </row>
    <row r="26" spans="2:5">
      <c r="B26" s="155" t="s">
        <v>28</v>
      </c>
      <c r="C26" s="197">
        <v>7.7753221163476134</v>
      </c>
      <c r="D26" s="197">
        <v>6.9730145306017421</v>
      </c>
      <c r="E26" s="197">
        <v>6.2541026393491732</v>
      </c>
    </row>
    <row r="27" spans="2:5">
      <c r="B27" s="155" t="s">
        <v>240</v>
      </c>
      <c r="C27" s="197">
        <v>20.128353820914679</v>
      </c>
      <c r="D27" s="197">
        <v>19.129737857376359</v>
      </c>
      <c r="E27" s="197">
        <v>19.957838187127628</v>
      </c>
    </row>
    <row r="28" spans="2:5">
      <c r="B28" s="155" t="s">
        <v>335</v>
      </c>
      <c r="C28" s="197">
        <v>0</v>
      </c>
      <c r="D28" s="197">
        <v>0</v>
      </c>
      <c r="E28" s="197">
        <v>0</v>
      </c>
    </row>
    <row r="29" spans="2:5">
      <c r="B29" s="19" t="s">
        <v>241</v>
      </c>
      <c r="C29" s="198">
        <v>474.09669627995396</v>
      </c>
      <c r="D29" s="198">
        <v>459.92175371889948</v>
      </c>
      <c r="E29" s="198">
        <v>472.28744384843907</v>
      </c>
    </row>
    <row r="31" spans="2:5">
      <c r="B31" s="158" t="s">
        <v>336</v>
      </c>
      <c r="C31" t="s">
        <v>344</v>
      </c>
      <c r="D31" s="159"/>
    </row>
    <row r="33" spans="2:5">
      <c r="B33" s="33"/>
    </row>
    <row r="34" spans="2:5">
      <c r="B34" s="33"/>
    </row>
    <row r="35" spans="2:5">
      <c r="B35" s="33"/>
    </row>
    <row r="36" spans="2:5">
      <c r="B36" s="33"/>
    </row>
    <row r="37" spans="2:5">
      <c r="B37" s="33"/>
    </row>
    <row r="38" spans="2:5">
      <c r="B38" s="33"/>
    </row>
    <row r="39" spans="2:5">
      <c r="B39" s="33"/>
    </row>
    <row r="40" spans="2:5">
      <c r="C40" s="199"/>
      <c r="D40" s="199"/>
      <c r="E40" s="19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G33"/>
  <sheetViews>
    <sheetView workbookViewId="0">
      <selection activeCell="B2" sqref="B2:C6"/>
    </sheetView>
  </sheetViews>
  <sheetFormatPr defaultRowHeight="15"/>
  <cols>
    <col min="2" max="2" width="23.140625" bestFit="1" customWidth="1"/>
    <col min="3" max="5" width="10.85546875" customWidth="1"/>
  </cols>
  <sheetData>
    <row r="2" spans="2:7">
      <c r="B2" s="131" t="s">
        <v>328</v>
      </c>
      <c r="C2" s="132" t="s">
        <v>329</v>
      </c>
      <c r="D2" s="132"/>
      <c r="E2" s="133"/>
      <c r="F2" s="133"/>
      <c r="G2" s="134"/>
    </row>
    <row r="3" spans="2:7">
      <c r="B3" s="135" t="s">
        <v>330</v>
      </c>
      <c r="C3" s="136">
        <v>41543</v>
      </c>
      <c r="D3" s="137"/>
      <c r="E3" s="138"/>
      <c r="F3" s="138"/>
      <c r="G3" s="139"/>
    </row>
    <row r="4" spans="2:7">
      <c r="B4" s="135" t="s">
        <v>1</v>
      </c>
      <c r="C4" s="137" t="s">
        <v>345</v>
      </c>
      <c r="D4" s="137"/>
      <c r="E4" s="138"/>
      <c r="F4" s="138"/>
      <c r="G4" s="139"/>
    </row>
    <row r="5" spans="2:7">
      <c r="B5" s="135" t="s">
        <v>3</v>
      </c>
      <c r="C5" s="140" t="s">
        <v>283</v>
      </c>
      <c r="D5" s="140"/>
      <c r="E5" s="138"/>
      <c r="F5" s="138"/>
      <c r="G5" s="139"/>
    </row>
    <row r="6" spans="2:7" ht="18">
      <c r="B6" s="141" t="s">
        <v>331</v>
      </c>
      <c r="C6" s="142" t="s">
        <v>332</v>
      </c>
      <c r="D6" s="142"/>
      <c r="E6" s="142"/>
      <c r="F6" s="142"/>
      <c r="G6" s="143"/>
    </row>
    <row r="8" spans="2:7">
      <c r="B8" s="144" t="s">
        <v>333</v>
      </c>
    </row>
    <row r="9" spans="2:7">
      <c r="B9" s="145" t="s">
        <v>334</v>
      </c>
      <c r="C9" s="146">
        <v>2010</v>
      </c>
      <c r="D9" s="146">
        <v>2015</v>
      </c>
      <c r="E9" s="146">
        <v>2020</v>
      </c>
      <c r="F9" s="146">
        <v>2025</v>
      </c>
      <c r="G9" s="147">
        <v>2030</v>
      </c>
    </row>
    <row r="10" spans="2:7">
      <c r="B10" s="148" t="s">
        <v>12</v>
      </c>
      <c r="C10" s="149"/>
      <c r="D10" s="149"/>
      <c r="E10" s="150"/>
      <c r="F10" s="150"/>
      <c r="G10" s="151"/>
    </row>
    <row r="11" spans="2:7">
      <c r="B11" s="73" t="s">
        <v>14</v>
      </c>
      <c r="C11" s="200">
        <v>0.99338303027954811</v>
      </c>
      <c r="D11" s="200">
        <v>1.3484262108288425</v>
      </c>
      <c r="E11" s="200">
        <v>1.520767231413013</v>
      </c>
      <c r="F11" s="200">
        <v>1.6344718754792065</v>
      </c>
      <c r="G11" s="200">
        <v>1.7172039416119638</v>
      </c>
    </row>
    <row r="12" spans="2:7">
      <c r="B12" s="73" t="s">
        <v>15</v>
      </c>
      <c r="C12" s="200">
        <v>7.5759756213149396</v>
      </c>
      <c r="D12" s="200">
        <v>8.8150091454769708</v>
      </c>
      <c r="E12" s="200">
        <v>9.9205378906774033</v>
      </c>
      <c r="F12" s="200">
        <v>10.367918912359839</v>
      </c>
      <c r="G12" s="200">
        <v>10.446230910981621</v>
      </c>
    </row>
    <row r="13" spans="2:7">
      <c r="B13" s="73" t="s">
        <v>16</v>
      </c>
      <c r="C13" s="200">
        <v>0</v>
      </c>
      <c r="D13" s="200">
        <v>0</v>
      </c>
      <c r="E13" s="200">
        <v>0</v>
      </c>
      <c r="F13" s="200">
        <v>0</v>
      </c>
      <c r="G13" s="200">
        <v>0</v>
      </c>
    </row>
    <row r="14" spans="2:7">
      <c r="B14" s="73" t="s">
        <v>17</v>
      </c>
      <c r="C14" s="200">
        <v>38.094087399359786</v>
      </c>
      <c r="D14" s="200">
        <v>62.463588907772404</v>
      </c>
      <c r="E14" s="200">
        <v>78.16526707980492</v>
      </c>
      <c r="F14" s="200">
        <v>84.576221160542332</v>
      </c>
      <c r="G14" s="200">
        <v>85.552779292975274</v>
      </c>
    </row>
    <row r="15" spans="2:7">
      <c r="B15" s="73" t="s">
        <v>18</v>
      </c>
      <c r="C15" s="200">
        <v>117.98244327703284</v>
      </c>
      <c r="D15" s="200">
        <v>140.96959922546182</v>
      </c>
      <c r="E15" s="200">
        <v>159.6628282770356</v>
      </c>
      <c r="F15" s="200">
        <v>165.48734178441475</v>
      </c>
      <c r="G15" s="200">
        <v>164.52098519797181</v>
      </c>
    </row>
    <row r="16" spans="2:7">
      <c r="B16" s="73" t="s">
        <v>19</v>
      </c>
      <c r="C16" s="200">
        <v>109.34443897758648</v>
      </c>
      <c r="D16" s="200">
        <v>102.42664953774637</v>
      </c>
      <c r="E16" s="200">
        <v>98.268152132240729</v>
      </c>
      <c r="F16" s="200">
        <v>94.823098785521864</v>
      </c>
      <c r="G16" s="200">
        <v>91.539043274991343</v>
      </c>
    </row>
    <row r="17" spans="2:7">
      <c r="B17" s="73" t="s">
        <v>20</v>
      </c>
      <c r="C17" s="200">
        <v>1.3056920716477025</v>
      </c>
      <c r="D17" s="200">
        <v>1.3742451585753208</v>
      </c>
      <c r="E17" s="200">
        <v>1.4571338903890274</v>
      </c>
      <c r="F17" s="200">
        <v>1.4983683886437662</v>
      </c>
      <c r="G17" s="200">
        <v>1.5151199721546245</v>
      </c>
    </row>
    <row r="18" spans="2:7">
      <c r="B18" s="73" t="s">
        <v>21</v>
      </c>
      <c r="C18" s="200">
        <v>0.31240584448762243</v>
      </c>
      <c r="D18" s="200">
        <v>0.50966592199267458</v>
      </c>
      <c r="E18" s="200">
        <v>0.55726435773302929</v>
      </c>
      <c r="F18" s="200">
        <v>0.58337302721787521</v>
      </c>
      <c r="G18" s="200">
        <v>0.59937963966540431</v>
      </c>
    </row>
    <row r="19" spans="2:7">
      <c r="B19" s="73" t="s">
        <v>22</v>
      </c>
      <c r="C19" s="200">
        <v>0.11407500141149818</v>
      </c>
      <c r="D19" s="200">
        <v>0.25908212875677838</v>
      </c>
      <c r="E19" s="200">
        <v>0.31451696243645128</v>
      </c>
      <c r="F19" s="200">
        <v>0.34803037662766656</v>
      </c>
      <c r="G19" s="200">
        <v>0.37044933061128354</v>
      </c>
    </row>
    <row r="20" spans="2:7">
      <c r="B20" s="73" t="s">
        <v>23</v>
      </c>
      <c r="C20" s="200">
        <v>5.730688128363977</v>
      </c>
      <c r="D20" s="200">
        <v>8.0749225345033793</v>
      </c>
      <c r="E20" s="200">
        <v>8.568580332985773</v>
      </c>
      <c r="F20" s="200">
        <v>8.7660921222988684</v>
      </c>
      <c r="G20" s="200">
        <v>8.7748891659225698</v>
      </c>
    </row>
    <row r="21" spans="2:7">
      <c r="B21" s="148" t="s">
        <v>13</v>
      </c>
      <c r="C21" s="201"/>
      <c r="D21" s="201"/>
      <c r="E21" s="201"/>
      <c r="F21" s="201"/>
      <c r="G21" s="202"/>
    </row>
    <row r="22" spans="2:7">
      <c r="B22" s="155" t="s">
        <v>24</v>
      </c>
      <c r="C22" s="200">
        <v>12.374135038692749</v>
      </c>
      <c r="D22" s="200">
        <v>13.665067536463233</v>
      </c>
      <c r="E22" s="200">
        <v>16.10536188851523</v>
      </c>
      <c r="F22" s="200">
        <v>17.416966782996056</v>
      </c>
      <c r="G22" s="200">
        <v>18.234732259536269</v>
      </c>
    </row>
    <row r="23" spans="2:7">
      <c r="B23" s="155" t="s">
        <v>238</v>
      </c>
      <c r="C23" s="200">
        <v>24.181331621891434</v>
      </c>
      <c r="D23" s="200">
        <v>24.507437885381005</v>
      </c>
      <c r="E23" s="200">
        <v>25.664995939900127</v>
      </c>
      <c r="F23" s="200">
        <v>26.257804705786413</v>
      </c>
      <c r="G23" s="200">
        <v>26.388019856109114</v>
      </c>
    </row>
    <row r="24" spans="2:7">
      <c r="B24" s="155" t="s">
        <v>239</v>
      </c>
      <c r="C24" s="200">
        <v>1.4733783227404513</v>
      </c>
      <c r="D24" s="200">
        <v>2.4396608225814833</v>
      </c>
      <c r="E24" s="200">
        <v>3.1167549978834415</v>
      </c>
      <c r="F24" s="200">
        <v>3.4731146008692502</v>
      </c>
      <c r="G24" s="200">
        <v>3.6760612520682017</v>
      </c>
    </row>
    <row r="25" spans="2:7">
      <c r="B25" s="155" t="s">
        <v>27</v>
      </c>
      <c r="C25" s="200">
        <v>0.37043138162051653</v>
      </c>
      <c r="D25" s="200">
        <v>1.0220852718639508</v>
      </c>
      <c r="E25" s="200">
        <v>1.3380497575656736</v>
      </c>
      <c r="F25" s="200">
        <v>1.5244665267878226</v>
      </c>
      <c r="G25" s="200">
        <v>1.6580334607315339</v>
      </c>
    </row>
    <row r="26" spans="2:7">
      <c r="B26" s="155" t="s">
        <v>28</v>
      </c>
      <c r="C26" s="200">
        <v>0.71969845366183716</v>
      </c>
      <c r="D26" s="200">
        <v>0.83073135978717372</v>
      </c>
      <c r="E26" s="200">
        <v>0.80891275085563419</v>
      </c>
      <c r="F26" s="200">
        <v>0.79491123046880974</v>
      </c>
      <c r="G26" s="200">
        <v>0.78566485665226005</v>
      </c>
    </row>
    <row r="27" spans="2:7">
      <c r="B27" s="155" t="s">
        <v>240</v>
      </c>
      <c r="C27" s="200">
        <v>244.38294807492252</v>
      </c>
      <c r="D27" s="200">
        <v>281.20236788699276</v>
      </c>
      <c r="E27" s="200">
        <v>316.62409279068231</v>
      </c>
      <c r="F27" s="200">
        <v>333.84910074953541</v>
      </c>
      <c r="G27" s="200">
        <v>340.29264396509569</v>
      </c>
    </row>
    <row r="28" spans="2:7">
      <c r="B28" s="155" t="s">
        <v>335</v>
      </c>
      <c r="C28" s="200">
        <v>0</v>
      </c>
      <c r="D28" s="200">
        <v>0</v>
      </c>
      <c r="E28" s="200">
        <v>0</v>
      </c>
      <c r="F28" s="200">
        <v>0</v>
      </c>
      <c r="G28" s="200">
        <v>0</v>
      </c>
    </row>
    <row r="29" spans="2:7">
      <c r="B29" s="19" t="s">
        <v>241</v>
      </c>
      <c r="C29" s="203">
        <v>564.95511224501388</v>
      </c>
      <c r="D29" s="203">
        <v>649.90853953418423</v>
      </c>
      <c r="E29" s="203">
        <v>722.09321628011844</v>
      </c>
      <c r="F29" s="203">
        <v>751.40128102954986</v>
      </c>
      <c r="G29" s="204">
        <v>756.071236377079</v>
      </c>
    </row>
    <row r="31" spans="2:7">
      <c r="B31" s="158" t="s">
        <v>336</v>
      </c>
      <c r="C31" t="s">
        <v>346</v>
      </c>
      <c r="E31" s="159"/>
      <c r="F31" s="159"/>
    </row>
    <row r="33" spans="3:7">
      <c r="C33" s="160"/>
      <c r="D33" s="160"/>
      <c r="G33" s="16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33"/>
  <sheetViews>
    <sheetView workbookViewId="0">
      <selection activeCell="K13" sqref="K13"/>
    </sheetView>
  </sheetViews>
  <sheetFormatPr defaultRowHeight="15"/>
  <cols>
    <col min="2" max="2" width="23.140625" bestFit="1" customWidth="1"/>
    <col min="3" max="5" width="10.85546875" customWidth="1"/>
  </cols>
  <sheetData>
    <row r="2" spans="2:5" ht="11.25" customHeight="1">
      <c r="B2" s="131" t="s">
        <v>328</v>
      </c>
      <c r="C2" s="132" t="s">
        <v>347</v>
      </c>
      <c r="D2" s="133"/>
      <c r="E2" s="134"/>
    </row>
    <row r="3" spans="2:5" ht="11.25" customHeight="1">
      <c r="B3" s="135" t="s">
        <v>1</v>
      </c>
      <c r="C3" s="140" t="s">
        <v>280</v>
      </c>
      <c r="D3" s="138"/>
      <c r="E3" s="139"/>
    </row>
    <row r="4" spans="2:5" ht="11.25" customHeight="1">
      <c r="B4" s="135" t="s">
        <v>3</v>
      </c>
      <c r="C4" s="140" t="s">
        <v>285</v>
      </c>
      <c r="D4" s="138"/>
      <c r="E4" s="139"/>
    </row>
    <row r="5" spans="2:5" ht="11.25" customHeight="1">
      <c r="B5" s="135" t="s">
        <v>331</v>
      </c>
      <c r="C5" s="138" t="s">
        <v>342</v>
      </c>
      <c r="D5" s="138"/>
      <c r="E5" s="139"/>
    </row>
    <row r="6" spans="2:5">
      <c r="B6" s="205"/>
      <c r="C6" s="142"/>
      <c r="D6" s="142"/>
      <c r="E6" s="143"/>
    </row>
    <row r="7" spans="2:5" ht="11.25" customHeight="1"/>
    <row r="8" spans="2:5" ht="11.25" customHeight="1">
      <c r="B8" s="144" t="s">
        <v>343</v>
      </c>
    </row>
    <row r="9" spans="2:5" ht="11.25" customHeight="1">
      <c r="B9" s="145" t="s">
        <v>334</v>
      </c>
      <c r="C9" s="146">
        <v>2010</v>
      </c>
      <c r="D9" s="146">
        <v>2020</v>
      </c>
      <c r="E9" s="147">
        <v>2030</v>
      </c>
    </row>
    <row r="10" spans="2:5" ht="11.25" customHeight="1">
      <c r="B10" s="148" t="s">
        <v>12</v>
      </c>
      <c r="C10" s="149"/>
      <c r="D10" s="150"/>
      <c r="E10" s="151"/>
    </row>
    <row r="11" spans="2:5" ht="11.25" customHeight="1">
      <c r="B11" s="73" t="s">
        <v>14</v>
      </c>
      <c r="C11" s="195">
        <v>55.918894698340992</v>
      </c>
      <c r="D11" s="195">
        <v>59.595584561622658</v>
      </c>
      <c r="E11" s="195">
        <v>62.896219982310306</v>
      </c>
    </row>
    <row r="12" spans="2:5" ht="11.25" customHeight="1">
      <c r="B12" s="73" t="s">
        <v>15</v>
      </c>
      <c r="C12" s="196">
        <v>235.15808853378149</v>
      </c>
      <c r="D12" s="196">
        <v>248.2201743546606</v>
      </c>
      <c r="E12" s="196">
        <v>245.77564025457184</v>
      </c>
    </row>
    <row r="13" spans="2:5" ht="11.25" customHeight="1">
      <c r="B13" s="73" t="s">
        <v>16</v>
      </c>
      <c r="C13" s="196">
        <v>23.962610864208418</v>
      </c>
      <c r="D13" s="196">
        <v>24.70003009945663</v>
      </c>
      <c r="E13" s="196">
        <v>25.081641924014644</v>
      </c>
    </row>
    <row r="14" spans="2:5" ht="11.25" customHeight="1">
      <c r="B14" s="73" t="s">
        <v>17</v>
      </c>
      <c r="C14" s="196">
        <v>241.56361427689032</v>
      </c>
      <c r="D14" s="196">
        <v>262.17685526779297</v>
      </c>
      <c r="E14" s="196">
        <v>278.2975707396397</v>
      </c>
    </row>
    <row r="15" spans="2:5" ht="11.25" customHeight="1">
      <c r="B15" s="73" t="s">
        <v>18</v>
      </c>
      <c r="C15" s="196">
        <v>299.59327408349213</v>
      </c>
      <c r="D15" s="196">
        <v>322.09682342062035</v>
      </c>
      <c r="E15" s="196">
        <v>343.51500031605195</v>
      </c>
    </row>
    <row r="16" spans="2:5" ht="11.25" customHeight="1">
      <c r="B16" s="73" t="s">
        <v>19</v>
      </c>
      <c r="C16" s="196">
        <v>28.695575467455456</v>
      </c>
      <c r="D16" s="196">
        <v>35.481064141607831</v>
      </c>
      <c r="E16" s="196">
        <v>43.465212907384256</v>
      </c>
    </row>
    <row r="17" spans="2:5" ht="11.25" customHeight="1">
      <c r="B17" s="73" t="s">
        <v>20</v>
      </c>
      <c r="C17" s="196">
        <v>49.663646035113217</v>
      </c>
      <c r="D17" s="196">
        <v>55.545261688835119</v>
      </c>
      <c r="E17" s="196">
        <v>60.416078449663601</v>
      </c>
    </row>
    <row r="18" spans="2:5" ht="11.25" customHeight="1">
      <c r="B18" s="73" t="s">
        <v>21</v>
      </c>
      <c r="C18" s="196">
        <v>44.601678646564118</v>
      </c>
      <c r="D18" s="196">
        <v>43.819658895084679</v>
      </c>
      <c r="E18" s="196">
        <v>42.642874513607914</v>
      </c>
    </row>
    <row r="19" spans="2:5" ht="11.25" customHeight="1">
      <c r="B19" s="73" t="s">
        <v>22</v>
      </c>
      <c r="C19" s="196">
        <v>27.408533203184696</v>
      </c>
      <c r="D19" s="196">
        <v>30.236039193479389</v>
      </c>
      <c r="E19" s="196">
        <v>33.127483573154258</v>
      </c>
    </row>
    <row r="20" spans="2:5" ht="11.25" customHeight="1">
      <c r="B20" s="73" t="s">
        <v>23</v>
      </c>
      <c r="C20" s="196">
        <v>174.39034759382037</v>
      </c>
      <c r="D20" s="196">
        <v>181.01924634758205</v>
      </c>
      <c r="E20" s="196">
        <v>185.92723060369752</v>
      </c>
    </row>
    <row r="21" spans="2:5" ht="11.25" customHeight="1">
      <c r="B21" s="148" t="s">
        <v>13</v>
      </c>
      <c r="C21" s="150"/>
      <c r="D21" s="150"/>
      <c r="E21" s="151"/>
    </row>
    <row r="22" spans="2:5" ht="11.25" customHeight="1">
      <c r="B22" s="155" t="s">
        <v>24</v>
      </c>
      <c r="C22" s="197">
        <v>292.89117147774118</v>
      </c>
      <c r="D22" s="197">
        <v>343.4919902094706</v>
      </c>
      <c r="E22" s="197">
        <v>395.37790900143864</v>
      </c>
    </row>
    <row r="23" spans="2:5" ht="11.25" customHeight="1">
      <c r="B23" s="155" t="s">
        <v>238</v>
      </c>
      <c r="C23" s="197">
        <v>227.07670731558426</v>
      </c>
      <c r="D23" s="197">
        <v>258.28310553527308</v>
      </c>
      <c r="E23" s="197">
        <v>283.66348866661514</v>
      </c>
    </row>
    <row r="24" spans="2:5" ht="11.25" customHeight="1">
      <c r="B24" s="155" t="s">
        <v>239</v>
      </c>
      <c r="C24" s="197">
        <v>27.815653873505351</v>
      </c>
      <c r="D24" s="197">
        <v>32.431854516977829</v>
      </c>
      <c r="E24" s="197">
        <v>38.254655036214146</v>
      </c>
    </row>
    <row r="25" spans="2:5" ht="11.25" customHeight="1">
      <c r="B25" s="155" t="s">
        <v>27</v>
      </c>
      <c r="C25" s="197">
        <v>254.95358255597586</v>
      </c>
      <c r="D25" s="197">
        <v>310.508009542938</v>
      </c>
      <c r="E25" s="197">
        <v>383.50739551580909</v>
      </c>
    </row>
    <row r="26" spans="2:5" ht="11.25" customHeight="1">
      <c r="B26" s="155" t="s">
        <v>28</v>
      </c>
      <c r="C26" s="197">
        <v>229.23047749757728</v>
      </c>
      <c r="D26" s="197">
        <v>226.99555675701902</v>
      </c>
      <c r="E26" s="197">
        <v>224.15153179299466</v>
      </c>
    </row>
    <row r="27" spans="2:5" ht="11.25" customHeight="1">
      <c r="B27" s="155" t="s">
        <v>240</v>
      </c>
      <c r="C27" s="197">
        <v>73.417241164189122</v>
      </c>
      <c r="D27" s="197">
        <v>77.66881805646112</v>
      </c>
      <c r="E27" s="197">
        <v>82.945989183214522</v>
      </c>
    </row>
    <row r="28" spans="2:5" ht="11.25" customHeight="1">
      <c r="B28" s="155" t="s">
        <v>335</v>
      </c>
      <c r="C28" s="197">
        <v>0</v>
      </c>
      <c r="D28" s="197">
        <v>0</v>
      </c>
      <c r="E28" s="197">
        <v>0</v>
      </c>
    </row>
    <row r="29" spans="2:5">
      <c r="B29" s="19" t="s">
        <v>241</v>
      </c>
      <c r="C29" s="198">
        <v>2286.341097287424</v>
      </c>
      <c r="D29" s="198">
        <v>2512.2700725888826</v>
      </c>
      <c r="E29" s="198">
        <v>2729.0459224603824</v>
      </c>
    </row>
    <row r="30" spans="2:5" ht="11.25" customHeight="1"/>
    <row r="31" spans="2:5">
      <c r="B31" s="158" t="s">
        <v>336</v>
      </c>
      <c r="C31" t="s">
        <v>348</v>
      </c>
      <c r="D31" s="159"/>
    </row>
    <row r="32" spans="2:5" ht="11.25" customHeight="1">
      <c r="C32" s="160"/>
      <c r="E32" s="160"/>
    </row>
    <row r="33" spans="3:5" ht="11.25" customHeight="1">
      <c r="C33" s="199"/>
      <c r="D33" s="199"/>
      <c r="E33" s="199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9</vt:i4>
      </vt:variant>
    </vt:vector>
  </HeadingPairs>
  <TitlesOfParts>
    <vt:vector size="60" baseType="lpstr">
      <vt:lpstr>About</vt:lpstr>
      <vt:lpstr>Country Selector</vt:lpstr>
      <vt:lpstr>Cross-Page Data</vt:lpstr>
      <vt:lpstr>BAU Process Emissions</vt:lpstr>
      <vt:lpstr>Process Emissions Multipliers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Baselines</vt:lpstr>
      <vt:lpstr>Coal mining 2010</vt:lpstr>
      <vt:lpstr>Coal mining 2020</vt:lpstr>
      <vt:lpstr>Coal mining 2030</vt:lpstr>
      <vt:lpstr>Chemicals Baselines</vt:lpstr>
      <vt:lpstr>Chemicals 2010</vt:lpstr>
      <vt:lpstr>Chemicals 2020</vt:lpstr>
      <vt:lpstr>Chemicals 2030</vt:lpstr>
      <vt:lpstr>NGPS Baselines</vt:lpstr>
      <vt:lpstr>NGPS 2010</vt:lpstr>
      <vt:lpstr>NGPS 2020</vt:lpstr>
      <vt:lpstr>NGPS 2030</vt:lpstr>
      <vt:lpstr>Waste Baselines</vt:lpstr>
      <vt:lpstr>Waste 2010</vt:lpstr>
      <vt:lpstr>Waste 2020</vt:lpstr>
      <vt:lpstr>Waste 2030</vt:lpstr>
      <vt:lpstr>Other Baselines</vt:lpstr>
      <vt:lpstr>Other 2010</vt:lpstr>
      <vt:lpstr>Other 2020</vt:lpstr>
      <vt:lpstr>Other 2030</vt:lpstr>
      <vt:lpstr>Soil Baselines</vt:lpstr>
      <vt:lpstr>Soil 2010</vt:lpstr>
      <vt:lpstr>Soil 2020</vt:lpstr>
      <vt:lpstr>Soil 2030</vt:lpstr>
      <vt:lpstr>Rice Baselines</vt:lpstr>
      <vt:lpstr>Ric 2010</vt:lpstr>
      <vt:lpstr>Ric 2020</vt:lpstr>
      <vt:lpstr>Ric 2030</vt:lpstr>
      <vt:lpstr>Livestock Baselines</vt:lpstr>
      <vt:lpstr>Liv 2010</vt:lpstr>
      <vt:lpstr>Liv 2020</vt:lpstr>
      <vt:lpstr>Liv 2030</vt:lpstr>
      <vt:lpstr>CH4_to_CO2e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'NGPS 2030'!data_2030</vt:lpstr>
      <vt:lpstr>N2O_to_CO2e</vt:lpstr>
      <vt:lpstr>Regions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</cp:lastModifiedBy>
  <dcterms:created xsi:type="dcterms:W3CDTF">2015-06-26T00:17:38Z</dcterms:created>
  <dcterms:modified xsi:type="dcterms:W3CDTF">2018-06-04T17:53:01Z</dcterms:modified>
</cp:coreProperties>
</file>