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9290" windowHeight="10440"/>
  </bookViews>
  <sheets>
    <sheet name="About" sheetId="4" r:id="rId1"/>
    <sheet name="MX Elec Sector Fuel Prices" sheetId="21" r:id="rId2"/>
    <sheet name="MX Elec Prices by Sector" sheetId="23" r:id="rId3"/>
    <sheet name="AEO Table 2" sheetId="13" r:id="rId4"/>
    <sheet name="AEO Table 3" sheetId="1" r:id="rId5"/>
    <sheet name="STEO Table 2" sheetId="19" r:id="rId6"/>
    <sheet name="Conversion Factors" sheetId="20" r:id="rId7"/>
    <sheet name="Other Fuels" sheetId="14" r:id="rId8"/>
    <sheet name="U.S. Prices for Ratios" sheetId="22" r:id="rId9"/>
    <sheet name="BFCpUEbS-electricity" sheetId="5" r:id="rId10"/>
    <sheet name="BFCpUEbS-coal" sheetId="6" r:id="rId11"/>
    <sheet name="BFCpUEbS-natural-gas" sheetId="7" r:id="rId12"/>
    <sheet name="BFCpUEbS-nuclear" sheetId="15" r:id="rId13"/>
    <sheet name="BFCpUEbS-biomass" sheetId="16" r:id="rId14"/>
    <sheet name="BFCpUEbS-petroleum-gasoline" sheetId="9" r:id="rId15"/>
    <sheet name="BFCpUEbS-petroleum-diesel" sheetId="10" r:id="rId16"/>
    <sheet name="BFCpUEbS-biofuel-gasoline" sheetId="11" r:id="rId17"/>
    <sheet name="BFCpUEbS-biofuel-diesel" sheetId="17" r:id="rId18"/>
    <sheet name="BFCpUEbS-jet-fuel" sheetId="12" r:id="rId19"/>
    <sheet name="BFCpUEbS-heat" sheetId="18" r:id="rId20"/>
  </sheets>
  <definedNames>
    <definedName name="_1">#N/A</definedName>
    <definedName name="_Fill" hidden="1">#REF!</definedName>
    <definedName name="A">#REF!</definedName>
    <definedName name="A_impresión_IM">#REF!</definedName>
    <definedName name="AEQ">#REF!</definedName>
    <definedName name="af" hidden="1">#REF!</definedName>
    <definedName name="AG">#REF!</definedName>
    <definedName name="am">#REF!</definedName>
    <definedName name="ao">#REF!</definedName>
    <definedName name="aweg" hidden="1">#REF!</definedName>
    <definedName name="b">#REF!</definedName>
    <definedName name="dgfa" hidden="1">#REF!</definedName>
    <definedName name="DIFERENCIAS">#N/A</definedName>
    <definedName name="drcg">#REF!</definedName>
    <definedName name="drha">#REF!</definedName>
    <definedName name="e">#REF!</definedName>
    <definedName name="FORM">#REF!</definedName>
    <definedName name="GAH">#REF!</definedName>
    <definedName name="HAQE">#REF!</definedName>
    <definedName name="ifr">#REF!</definedName>
    <definedName name="ihsdfjbsajdhgiufdsnlkjfboiasjf" hidden="1">#REF!</definedName>
    <definedName name="iii">#REF!</definedName>
    <definedName name="jjj">#REF!</definedName>
    <definedName name="JSR">#REF!</definedName>
    <definedName name="k">#REF!</definedName>
    <definedName name="ka">#REF!</definedName>
    <definedName name="ked">#REF!</definedName>
    <definedName name="kkk">#REF!</definedName>
    <definedName name="KWTR">#REF!</definedName>
    <definedName name="LAL">#REF!</definedName>
    <definedName name="LEOEP">#REF!</definedName>
    <definedName name="lql">#REF!</definedName>
    <definedName name="LSAOQWEO">#N/A</definedName>
    <definedName name="MA">#REF!</definedName>
    <definedName name="oa9e">#REF!</definedName>
    <definedName name="oooo">#REF!</definedName>
    <definedName name="PAO">#REF!</definedName>
    <definedName name="pppp">#REF!</definedName>
    <definedName name="_xlnm.Print_Area" localSheetId="2">'MX Elec Prices by Sector'!$B$2:$T$51</definedName>
    <definedName name="q">#REF!</definedName>
    <definedName name="QERYH">#REF!</definedName>
    <definedName name="QEW">#REF!</definedName>
    <definedName name="QQQ">#REF!</definedName>
    <definedName name="qw">#N/A</definedName>
    <definedName name="qwku">#REF!</definedName>
    <definedName name="raghy">#REF!</definedName>
    <definedName name="raw">#REF!</definedName>
    <definedName name="RE">#REF!</definedName>
    <definedName name="rga" hidden="1">#REF!</definedName>
    <definedName name="SDDFAERQ">#REF!</definedName>
    <definedName name="sgdfsgdr">#REF!</definedName>
    <definedName name="TREW">#REF!</definedName>
    <definedName name="v">#REF!</definedName>
    <definedName name="VARIABLES">#N/A</definedName>
    <definedName name="w">#REF!</definedName>
    <definedName name="xxx">#REF!</definedName>
    <definedName name="yyy">#REF!</definedName>
    <definedName name="zz">#REF!</definedName>
  </definedNames>
  <calcPr calcId="145621"/>
</workbook>
</file>

<file path=xl/calcChain.xml><?xml version="1.0" encoding="utf-8"?>
<calcChain xmlns="http://schemas.openxmlformats.org/spreadsheetml/2006/main">
  <c r="C3" i="22" l="1"/>
  <c r="D3" i="22" s="1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C5" i="22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V5" i="22" s="1"/>
  <c r="W5" i="22" s="1"/>
  <c r="X5" i="22" s="1"/>
  <c r="Y5" i="22" s="1"/>
  <c r="Z5" i="22" s="1"/>
  <c r="AA5" i="22" s="1"/>
  <c r="C6" i="22"/>
  <c r="D6" i="22" s="1"/>
  <c r="E6" i="22" s="1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B3" i="22"/>
  <c r="B5" i="22"/>
  <c r="B6" i="22"/>
  <c r="C7" i="22"/>
  <c r="D7" i="22" s="1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B7" i="22"/>
  <c r="B5" i="5"/>
  <c r="D5" i="5" s="1"/>
  <c r="B6" i="5"/>
  <c r="B4" i="5"/>
  <c r="D4" i="5" s="1"/>
  <c r="B2" i="5"/>
  <c r="A29" i="20"/>
  <c r="D6" i="5" l="1"/>
  <c r="E2" i="5"/>
  <c r="C2" i="5"/>
  <c r="X2" i="5"/>
  <c r="T2" i="5"/>
  <c r="P2" i="5"/>
  <c r="L2" i="5"/>
  <c r="H2" i="5"/>
  <c r="D2" i="5"/>
  <c r="AA6" i="5"/>
  <c r="W6" i="5"/>
  <c r="S6" i="5"/>
  <c r="O6" i="5"/>
  <c r="K6" i="5"/>
  <c r="G6" i="5"/>
  <c r="AA5" i="5"/>
  <c r="W5" i="5"/>
  <c r="S5" i="5"/>
  <c r="O5" i="5"/>
  <c r="K5" i="5"/>
  <c r="G5" i="5"/>
  <c r="AA4" i="5"/>
  <c r="W4" i="5"/>
  <c r="S4" i="5"/>
  <c r="O4" i="5"/>
  <c r="K4" i="5"/>
  <c r="G4" i="5"/>
  <c r="AA2" i="5"/>
  <c r="W2" i="5"/>
  <c r="S2" i="5"/>
  <c r="O2" i="5"/>
  <c r="K2" i="5"/>
  <c r="G2" i="5"/>
  <c r="C4" i="5"/>
  <c r="Z6" i="5"/>
  <c r="V6" i="5"/>
  <c r="R6" i="5"/>
  <c r="N6" i="5"/>
  <c r="J6" i="5"/>
  <c r="F6" i="5"/>
  <c r="Z5" i="5"/>
  <c r="V5" i="5"/>
  <c r="R5" i="5"/>
  <c r="N5" i="5"/>
  <c r="J5" i="5"/>
  <c r="F5" i="5"/>
  <c r="Z4" i="5"/>
  <c r="V4" i="5"/>
  <c r="R4" i="5"/>
  <c r="N4" i="5"/>
  <c r="J4" i="5"/>
  <c r="F4" i="5"/>
  <c r="Z2" i="5"/>
  <c r="V2" i="5"/>
  <c r="R2" i="5"/>
  <c r="N2" i="5"/>
  <c r="J2" i="5"/>
  <c r="F2" i="5"/>
  <c r="C5" i="5"/>
  <c r="Y6" i="5"/>
  <c r="U6" i="5"/>
  <c r="Q6" i="5"/>
  <c r="M6" i="5"/>
  <c r="I6" i="5"/>
  <c r="E6" i="5"/>
  <c r="Y5" i="5"/>
  <c r="U5" i="5"/>
  <c r="Q5" i="5"/>
  <c r="M5" i="5"/>
  <c r="I5" i="5"/>
  <c r="E5" i="5"/>
  <c r="Y4" i="5"/>
  <c r="U4" i="5"/>
  <c r="Q4" i="5"/>
  <c r="M4" i="5"/>
  <c r="I4" i="5"/>
  <c r="E4" i="5"/>
  <c r="Y2" i="5"/>
  <c r="U2" i="5"/>
  <c r="Q2" i="5"/>
  <c r="M2" i="5"/>
  <c r="I2" i="5"/>
  <c r="C6" i="5"/>
  <c r="X6" i="5"/>
  <c r="T6" i="5"/>
  <c r="P6" i="5"/>
  <c r="L6" i="5"/>
  <c r="H6" i="5"/>
  <c r="X5" i="5"/>
  <c r="T5" i="5"/>
  <c r="P5" i="5"/>
  <c r="L5" i="5"/>
  <c r="H5" i="5"/>
  <c r="X4" i="5"/>
  <c r="T4" i="5"/>
  <c r="P4" i="5"/>
  <c r="L4" i="5"/>
  <c r="H4" i="5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B3" i="10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B3" i="15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B3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B3" i="6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C12" i="22"/>
  <c r="C16" i="22" s="1"/>
  <c r="C7" i="6" s="1"/>
  <c r="B12" i="22"/>
  <c r="B16" i="22" s="1"/>
  <c r="B7" i="6" s="1"/>
  <c r="C31" i="22"/>
  <c r="B31" i="22"/>
  <c r="C30" i="22"/>
  <c r="B30" i="22"/>
  <c r="C29" i="22"/>
  <c r="B29" i="22"/>
  <c r="C28" i="22"/>
  <c r="C32" i="22" s="1"/>
  <c r="C7" i="10" s="1"/>
  <c r="B28" i="22"/>
  <c r="C27" i="22"/>
  <c r="D27" i="22" s="1"/>
  <c r="E27" i="22" s="1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Q27" i="22" s="1"/>
  <c r="R27" i="22" s="1"/>
  <c r="S27" i="22" s="1"/>
  <c r="T27" i="22" s="1"/>
  <c r="U27" i="22" s="1"/>
  <c r="V27" i="22" s="1"/>
  <c r="W27" i="22" s="1"/>
  <c r="X27" i="22" s="1"/>
  <c r="Y27" i="22" s="1"/>
  <c r="Z27" i="22" s="1"/>
  <c r="AA27" i="22" s="1"/>
  <c r="B27" i="22"/>
  <c r="C23" i="22"/>
  <c r="D23" i="22" s="1"/>
  <c r="E23" i="22" s="1"/>
  <c r="B23" i="22"/>
  <c r="C22" i="22"/>
  <c r="B22" i="22"/>
  <c r="C21" i="22"/>
  <c r="B21" i="22"/>
  <c r="C20" i="22"/>
  <c r="C24" i="22" s="1"/>
  <c r="C7" i="7" s="1"/>
  <c r="B20" i="22"/>
  <c r="B24" i="22" s="1"/>
  <c r="B7" i="7" s="1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B2" i="7" s="1"/>
  <c r="B4" i="7" l="1"/>
  <c r="B6" i="7"/>
  <c r="B5" i="7"/>
  <c r="B5" i="10"/>
  <c r="D21" i="22"/>
  <c r="E21" i="22" s="1"/>
  <c r="C4" i="7"/>
  <c r="F23" i="22"/>
  <c r="G23" i="22" s="1"/>
  <c r="D30" i="22"/>
  <c r="C5" i="10"/>
  <c r="B6" i="6"/>
  <c r="B32" i="22"/>
  <c r="B7" i="10" s="1"/>
  <c r="B2" i="10"/>
  <c r="B6" i="10"/>
  <c r="D22" i="22"/>
  <c r="C5" i="7"/>
  <c r="D29" i="22"/>
  <c r="C4" i="10"/>
  <c r="D31" i="22"/>
  <c r="C6" i="10"/>
  <c r="C6" i="6"/>
  <c r="B4" i="10"/>
  <c r="C6" i="7"/>
  <c r="C2" i="10"/>
  <c r="C2" i="7"/>
  <c r="D12" i="22"/>
  <c r="D6" i="6" s="1"/>
  <c r="D28" i="22"/>
  <c r="D2" i="10" s="1"/>
  <c r="D20" i="22"/>
  <c r="E20" i="22" s="1"/>
  <c r="F20" i="22" s="1"/>
  <c r="F2" i="7" s="1"/>
  <c r="F6" i="7" l="1"/>
  <c r="E31" i="22"/>
  <c r="D6" i="10"/>
  <c r="E22" i="22"/>
  <c r="D5" i="7"/>
  <c r="H23" i="22"/>
  <c r="D4" i="7"/>
  <c r="E29" i="22"/>
  <c r="D4" i="10"/>
  <c r="E30" i="22"/>
  <c r="D5" i="10"/>
  <c r="F21" i="22"/>
  <c r="E4" i="7"/>
  <c r="D2" i="7"/>
  <c r="E2" i="7"/>
  <c r="D6" i="7"/>
  <c r="E6" i="7"/>
  <c r="E12" i="22"/>
  <c r="E6" i="6" s="1"/>
  <c r="D16" i="22"/>
  <c r="D7" i="6" s="1"/>
  <c r="E28" i="22"/>
  <c r="E2" i="10" s="1"/>
  <c r="D32" i="22"/>
  <c r="D7" i="10" s="1"/>
  <c r="D24" i="22"/>
  <c r="D7" i="7" s="1"/>
  <c r="E24" i="22"/>
  <c r="E7" i="7" s="1"/>
  <c r="G20" i="22"/>
  <c r="G2" i="7" s="1"/>
  <c r="F24" i="22"/>
  <c r="F7" i="7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B2" i="12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B2" i="9"/>
  <c r="G21" i="22" l="1"/>
  <c r="F4" i="7"/>
  <c r="F29" i="22"/>
  <c r="E4" i="10"/>
  <c r="F22" i="22"/>
  <c r="E5" i="7"/>
  <c r="F30" i="22"/>
  <c r="E5" i="10"/>
  <c r="G6" i="7"/>
  <c r="I23" i="22"/>
  <c r="F31" i="22"/>
  <c r="E6" i="10"/>
  <c r="F12" i="22"/>
  <c r="F6" i="6" s="1"/>
  <c r="E16" i="22"/>
  <c r="E7" i="6" s="1"/>
  <c r="F28" i="22"/>
  <c r="F2" i="10" s="1"/>
  <c r="E32" i="22"/>
  <c r="E7" i="10" s="1"/>
  <c r="G24" i="22"/>
  <c r="G7" i="7" s="1"/>
  <c r="H20" i="22"/>
  <c r="H2" i="7" s="1"/>
  <c r="G31" i="22" l="1"/>
  <c r="F6" i="10"/>
  <c r="H6" i="7"/>
  <c r="G30" i="22"/>
  <c r="F5" i="10"/>
  <c r="G29" i="22"/>
  <c r="F4" i="10"/>
  <c r="J23" i="22"/>
  <c r="G22" i="22"/>
  <c r="F5" i="7"/>
  <c r="H21" i="22"/>
  <c r="G4" i="7"/>
  <c r="F16" i="22"/>
  <c r="F7" i="6" s="1"/>
  <c r="G12" i="22"/>
  <c r="G6" i="6" s="1"/>
  <c r="G28" i="22"/>
  <c r="G2" i="10" s="1"/>
  <c r="F32" i="22"/>
  <c r="F7" i="10" s="1"/>
  <c r="I20" i="22"/>
  <c r="I2" i="7" s="1"/>
  <c r="H24" i="22"/>
  <c r="H7" i="7" s="1"/>
  <c r="I6" i="7" l="1"/>
  <c r="H31" i="22"/>
  <c r="G6" i="10"/>
  <c r="I21" i="22"/>
  <c r="H4" i="7"/>
  <c r="K23" i="22"/>
  <c r="H30" i="22"/>
  <c r="G5" i="10"/>
  <c r="H22" i="22"/>
  <c r="G5" i="7"/>
  <c r="H29" i="22"/>
  <c r="G4" i="10"/>
  <c r="G16" i="22"/>
  <c r="G7" i="6" s="1"/>
  <c r="H12" i="22"/>
  <c r="H6" i="6" s="1"/>
  <c r="G32" i="22"/>
  <c r="G7" i="10" s="1"/>
  <c r="H28" i="22"/>
  <c r="H2" i="10" s="1"/>
  <c r="J20" i="22"/>
  <c r="J2" i="7" s="1"/>
  <c r="I24" i="22"/>
  <c r="I7" i="7" s="1"/>
  <c r="I22" i="22" l="1"/>
  <c r="H5" i="7"/>
  <c r="L23" i="22"/>
  <c r="I31" i="22"/>
  <c r="H6" i="10"/>
  <c r="I29" i="22"/>
  <c r="H4" i="10"/>
  <c r="I30" i="22"/>
  <c r="H5" i="10"/>
  <c r="J21" i="22"/>
  <c r="I4" i="7"/>
  <c r="J6" i="7"/>
  <c r="I12" i="22"/>
  <c r="I6" i="6" s="1"/>
  <c r="H16" i="22"/>
  <c r="H7" i="6" s="1"/>
  <c r="I28" i="22"/>
  <c r="I2" i="10" s="1"/>
  <c r="H32" i="22"/>
  <c r="H7" i="10" s="1"/>
  <c r="K20" i="22"/>
  <c r="K2" i="7" s="1"/>
  <c r="J24" i="22"/>
  <c r="J7" i="7" s="1"/>
  <c r="J31" i="22" l="1"/>
  <c r="I6" i="10"/>
  <c r="K6" i="7"/>
  <c r="J29" i="22"/>
  <c r="I4" i="10"/>
  <c r="M23" i="22"/>
  <c r="K21" i="22"/>
  <c r="J4" i="7"/>
  <c r="J30" i="22"/>
  <c r="I5" i="10"/>
  <c r="J22" i="22"/>
  <c r="I5" i="7"/>
  <c r="J12" i="22"/>
  <c r="J6" i="6" s="1"/>
  <c r="I16" i="22"/>
  <c r="I7" i="6" s="1"/>
  <c r="J28" i="22"/>
  <c r="J2" i="10" s="1"/>
  <c r="I32" i="22"/>
  <c r="I7" i="10" s="1"/>
  <c r="K24" i="22"/>
  <c r="K7" i="7" s="1"/>
  <c r="L20" i="22"/>
  <c r="L2" i="7" s="1"/>
  <c r="K31" i="22" l="1"/>
  <c r="J6" i="10"/>
  <c r="K22" i="22"/>
  <c r="J5" i="7"/>
  <c r="L21" i="22"/>
  <c r="K4" i="7"/>
  <c r="K29" i="22"/>
  <c r="J4" i="10"/>
  <c r="L6" i="7"/>
  <c r="K30" i="22"/>
  <c r="J5" i="10"/>
  <c r="N23" i="22"/>
  <c r="K12" i="22"/>
  <c r="K6" i="6" s="1"/>
  <c r="J16" i="22"/>
  <c r="J7" i="6" s="1"/>
  <c r="J32" i="22"/>
  <c r="J7" i="10" s="1"/>
  <c r="K28" i="22"/>
  <c r="K2" i="10" s="1"/>
  <c r="M20" i="22"/>
  <c r="M2" i="7" s="1"/>
  <c r="L24" i="22"/>
  <c r="L7" i="7" s="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B20" i="14"/>
  <c r="O23" i="22" l="1"/>
  <c r="L29" i="22"/>
  <c r="K4" i="10"/>
  <c r="L22" i="22"/>
  <c r="K5" i="7"/>
  <c r="L30" i="22"/>
  <c r="K5" i="10"/>
  <c r="M6" i="7"/>
  <c r="M21" i="22"/>
  <c r="L4" i="7"/>
  <c r="L31" i="22"/>
  <c r="K6" i="10"/>
  <c r="K16" i="22"/>
  <c r="K7" i="6" s="1"/>
  <c r="L12" i="22"/>
  <c r="L6" i="6" s="1"/>
  <c r="K32" i="22"/>
  <c r="K7" i="10" s="1"/>
  <c r="L28" i="22"/>
  <c r="L2" i="10" s="1"/>
  <c r="N20" i="22"/>
  <c r="N2" i="7" s="1"/>
  <c r="M24" i="22"/>
  <c r="M7" i="7" s="1"/>
  <c r="B7" i="5"/>
  <c r="M22" i="22" l="1"/>
  <c r="L5" i="7"/>
  <c r="P23" i="22"/>
  <c r="M31" i="22"/>
  <c r="L6" i="10"/>
  <c r="M30" i="22"/>
  <c r="L5" i="10"/>
  <c r="M29" i="22"/>
  <c r="L4" i="10"/>
  <c r="N21" i="22"/>
  <c r="M4" i="7"/>
  <c r="N6" i="7"/>
  <c r="M12" i="22"/>
  <c r="M6" i="6" s="1"/>
  <c r="L16" i="22"/>
  <c r="L7" i="6" s="1"/>
  <c r="M28" i="22"/>
  <c r="M2" i="10" s="1"/>
  <c r="L32" i="22"/>
  <c r="L7" i="10" s="1"/>
  <c r="O20" i="22"/>
  <c r="O2" i="7" s="1"/>
  <c r="N24" i="22"/>
  <c r="N7" i="7" s="1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N29" i="22" l="1"/>
  <c r="M4" i="10"/>
  <c r="N31" i="22"/>
  <c r="M6" i="10"/>
  <c r="N22" i="22"/>
  <c r="M5" i="7"/>
  <c r="O6" i="7"/>
  <c r="O21" i="22"/>
  <c r="N4" i="7"/>
  <c r="N30" i="22"/>
  <c r="M5" i="10"/>
  <c r="Q23" i="22"/>
  <c r="N12" i="22"/>
  <c r="N6" i="6" s="1"/>
  <c r="M16" i="22"/>
  <c r="M7" i="6" s="1"/>
  <c r="N28" i="22"/>
  <c r="N2" i="10" s="1"/>
  <c r="M32" i="22"/>
  <c r="M7" i="10" s="1"/>
  <c r="O24" i="22"/>
  <c r="O7" i="7" s="1"/>
  <c r="P20" i="22"/>
  <c r="P2" i="7" s="1"/>
  <c r="B18" i="14"/>
  <c r="B19" i="14"/>
  <c r="B21" i="14"/>
  <c r="U18" i="14"/>
  <c r="V18" i="14"/>
  <c r="W18" i="14"/>
  <c r="X18" i="14"/>
  <c r="Y18" i="14"/>
  <c r="Z18" i="14"/>
  <c r="AA18" i="14"/>
  <c r="AB18" i="14"/>
  <c r="AC18" i="14"/>
  <c r="AD18" i="14"/>
  <c r="U19" i="14"/>
  <c r="R3" i="16" s="1"/>
  <c r="V19" i="14"/>
  <c r="S3" i="16" s="1"/>
  <c r="W19" i="14"/>
  <c r="T3" i="16" s="1"/>
  <c r="X19" i="14"/>
  <c r="U3" i="16" s="1"/>
  <c r="Y19" i="14"/>
  <c r="V3" i="16" s="1"/>
  <c r="Z19" i="14"/>
  <c r="W3" i="16" s="1"/>
  <c r="AA19" i="14"/>
  <c r="X3" i="16" s="1"/>
  <c r="AB19" i="14"/>
  <c r="Y3" i="16" s="1"/>
  <c r="AC19" i="14"/>
  <c r="Z3" i="16" s="1"/>
  <c r="AD19" i="14"/>
  <c r="AA3" i="16" s="1"/>
  <c r="R2" i="17"/>
  <c r="S2" i="17"/>
  <c r="T2" i="17"/>
  <c r="U2" i="17"/>
  <c r="V2" i="17"/>
  <c r="W2" i="17"/>
  <c r="X2" i="17"/>
  <c r="Y2" i="17"/>
  <c r="Z2" i="17"/>
  <c r="AA2" i="17"/>
  <c r="U21" i="14"/>
  <c r="V21" i="14"/>
  <c r="W21" i="14"/>
  <c r="X21" i="14"/>
  <c r="Y21" i="14"/>
  <c r="Z21" i="14"/>
  <c r="AA21" i="14"/>
  <c r="AB21" i="14"/>
  <c r="AC21" i="14"/>
  <c r="AD21" i="14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D19" i="14"/>
  <c r="E19" i="14"/>
  <c r="B6" i="16" s="1"/>
  <c r="F19" i="14"/>
  <c r="C3" i="16" s="1"/>
  <c r="G19" i="14"/>
  <c r="D3" i="16" s="1"/>
  <c r="H19" i="14"/>
  <c r="E3" i="16" s="1"/>
  <c r="I19" i="14"/>
  <c r="F6" i="16" s="1"/>
  <c r="J19" i="14"/>
  <c r="G3" i="16" s="1"/>
  <c r="K19" i="14"/>
  <c r="H3" i="16" s="1"/>
  <c r="L19" i="14"/>
  <c r="I3" i="16" s="1"/>
  <c r="M19" i="14"/>
  <c r="J6" i="16" s="1"/>
  <c r="N19" i="14"/>
  <c r="K3" i="16" s="1"/>
  <c r="O19" i="14"/>
  <c r="L3" i="16" s="1"/>
  <c r="P19" i="14"/>
  <c r="M3" i="16" s="1"/>
  <c r="Q19" i="14"/>
  <c r="N6" i="16" s="1"/>
  <c r="R19" i="14"/>
  <c r="O3" i="16" s="1"/>
  <c r="S19" i="14"/>
  <c r="P3" i="16" s="1"/>
  <c r="T19" i="14"/>
  <c r="Q3" i="16" s="1"/>
  <c r="C19" i="14"/>
  <c r="C18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C21" i="14"/>
  <c r="P6" i="7" l="1"/>
  <c r="R23" i="22"/>
  <c r="P21" i="22"/>
  <c r="O4" i="7"/>
  <c r="O31" i="22"/>
  <c r="N6" i="10"/>
  <c r="O30" i="22"/>
  <c r="N5" i="10"/>
  <c r="O22" i="22"/>
  <c r="N5" i="7"/>
  <c r="O29" i="22"/>
  <c r="N4" i="10"/>
  <c r="N16" i="22"/>
  <c r="N7" i="6" s="1"/>
  <c r="O12" i="22"/>
  <c r="O6" i="6" s="1"/>
  <c r="O28" i="22"/>
  <c r="O2" i="10" s="1"/>
  <c r="N32" i="22"/>
  <c r="N7" i="10" s="1"/>
  <c r="Q20" i="22"/>
  <c r="Q2" i="7" s="1"/>
  <c r="P24" i="22"/>
  <c r="P7" i="7" s="1"/>
  <c r="P7" i="16"/>
  <c r="P4" i="16"/>
  <c r="P5" i="16"/>
  <c r="L7" i="16"/>
  <c r="L4" i="16"/>
  <c r="L5" i="16"/>
  <c r="H7" i="16"/>
  <c r="H4" i="16"/>
  <c r="H5" i="16"/>
  <c r="D7" i="16"/>
  <c r="D4" i="16"/>
  <c r="D5" i="16"/>
  <c r="Z7" i="16"/>
  <c r="Z5" i="16"/>
  <c r="Z4" i="16"/>
  <c r="V7" i="16"/>
  <c r="V5" i="16"/>
  <c r="V4" i="16"/>
  <c r="O7" i="16"/>
  <c r="O4" i="16"/>
  <c r="O5" i="16"/>
  <c r="K7" i="16"/>
  <c r="K4" i="16"/>
  <c r="K5" i="16"/>
  <c r="G7" i="16"/>
  <c r="G4" i="16"/>
  <c r="G5" i="16"/>
  <c r="C7" i="16"/>
  <c r="C4" i="16"/>
  <c r="C5" i="16"/>
  <c r="Y7" i="16"/>
  <c r="Y5" i="16"/>
  <c r="Y4" i="16"/>
  <c r="U7" i="16"/>
  <c r="U5" i="16"/>
  <c r="U4" i="16"/>
  <c r="T7" i="16"/>
  <c r="T4" i="16"/>
  <c r="T5" i="16"/>
  <c r="X7" i="16"/>
  <c r="X4" i="16"/>
  <c r="X5" i="16"/>
  <c r="Q7" i="16"/>
  <c r="Q5" i="16"/>
  <c r="Q4" i="16"/>
  <c r="M7" i="16"/>
  <c r="M5" i="16"/>
  <c r="M4" i="16"/>
  <c r="I7" i="16"/>
  <c r="I5" i="16"/>
  <c r="I4" i="16"/>
  <c r="E7" i="16"/>
  <c r="E5" i="16"/>
  <c r="E4" i="16"/>
  <c r="AA7" i="16"/>
  <c r="AA4" i="16"/>
  <c r="AA5" i="16"/>
  <c r="W7" i="16"/>
  <c r="W4" i="16"/>
  <c r="W5" i="16"/>
  <c r="S7" i="16"/>
  <c r="S4" i="16"/>
  <c r="S5" i="16"/>
  <c r="R7" i="16"/>
  <c r="R5" i="16"/>
  <c r="R4" i="16"/>
  <c r="V6" i="16"/>
  <c r="T6" i="16"/>
  <c r="Z6" i="16"/>
  <c r="R6" i="16"/>
  <c r="X6" i="16"/>
  <c r="P4" i="18"/>
  <c r="P5" i="18"/>
  <c r="H4" i="18"/>
  <c r="H5" i="18"/>
  <c r="U4" i="18"/>
  <c r="U5" i="18"/>
  <c r="O5" i="18"/>
  <c r="O4" i="18"/>
  <c r="K5" i="18"/>
  <c r="K4" i="18"/>
  <c r="G5" i="18"/>
  <c r="G4" i="18"/>
  <c r="C5" i="18"/>
  <c r="C4" i="18"/>
  <c r="X4" i="18"/>
  <c r="X5" i="18"/>
  <c r="T4" i="18"/>
  <c r="T5" i="18"/>
  <c r="Y6" i="16"/>
  <c r="U6" i="16"/>
  <c r="Q6" i="16"/>
  <c r="M6" i="16"/>
  <c r="I6" i="16"/>
  <c r="E6" i="16"/>
  <c r="N3" i="16"/>
  <c r="J3" i="16"/>
  <c r="F3" i="16"/>
  <c r="B3" i="16"/>
  <c r="J4" i="18"/>
  <c r="J5" i="18"/>
  <c r="B4" i="18"/>
  <c r="B5" i="18"/>
  <c r="W5" i="18"/>
  <c r="W4" i="18"/>
  <c r="P6" i="16"/>
  <c r="L6" i="16"/>
  <c r="H6" i="16"/>
  <c r="D6" i="16"/>
  <c r="N5" i="18"/>
  <c r="N4" i="18"/>
  <c r="F4" i="18"/>
  <c r="F5" i="18"/>
  <c r="AA5" i="18"/>
  <c r="AA4" i="18"/>
  <c r="S5" i="18"/>
  <c r="S4" i="18"/>
  <c r="Q4" i="18"/>
  <c r="Q5" i="18"/>
  <c r="M4" i="18"/>
  <c r="M5" i="18"/>
  <c r="I4" i="18"/>
  <c r="I5" i="18"/>
  <c r="E4" i="18"/>
  <c r="E5" i="18"/>
  <c r="Z4" i="18"/>
  <c r="Z5" i="18"/>
  <c r="V5" i="18"/>
  <c r="V4" i="18"/>
  <c r="R4" i="18"/>
  <c r="R5" i="18"/>
  <c r="AA6" i="16"/>
  <c r="W6" i="16"/>
  <c r="S6" i="16"/>
  <c r="O6" i="16"/>
  <c r="K6" i="16"/>
  <c r="G6" i="16"/>
  <c r="C6" i="16"/>
  <c r="L4" i="18"/>
  <c r="L5" i="18"/>
  <c r="D4" i="18"/>
  <c r="D5" i="18"/>
  <c r="Y4" i="18"/>
  <c r="Y5" i="18"/>
  <c r="A14" i="14"/>
  <c r="A13" i="14"/>
  <c r="Q6" i="7" l="1"/>
  <c r="P29" i="22"/>
  <c r="O4" i="10"/>
  <c r="P30" i="22"/>
  <c r="O5" i="10"/>
  <c r="Q21" i="22"/>
  <c r="P4" i="7"/>
  <c r="P22" i="22"/>
  <c r="O5" i="7"/>
  <c r="P31" i="22"/>
  <c r="O6" i="10"/>
  <c r="S23" i="22"/>
  <c r="O16" i="22"/>
  <c r="O7" i="6" s="1"/>
  <c r="P12" i="22"/>
  <c r="P6" i="6" s="1"/>
  <c r="O32" i="22"/>
  <c r="O7" i="10" s="1"/>
  <c r="P28" i="22"/>
  <c r="P2" i="10" s="1"/>
  <c r="R20" i="22"/>
  <c r="R2" i="7" s="1"/>
  <c r="Q24" i="22"/>
  <c r="Q7" i="7" s="1"/>
  <c r="B7" i="16"/>
  <c r="B5" i="16"/>
  <c r="B4" i="16"/>
  <c r="F7" i="16"/>
  <c r="F5" i="16"/>
  <c r="F4" i="16"/>
  <c r="J7" i="16"/>
  <c r="J5" i="16"/>
  <c r="J4" i="16"/>
  <c r="N7" i="16"/>
  <c r="N5" i="16"/>
  <c r="N4" i="16"/>
  <c r="Q31" i="22" l="1"/>
  <c r="P6" i="10"/>
  <c r="R21" i="22"/>
  <c r="Q4" i="7"/>
  <c r="Q29" i="22"/>
  <c r="P4" i="10"/>
  <c r="R6" i="7"/>
  <c r="T23" i="22"/>
  <c r="Q22" i="22"/>
  <c r="P5" i="7"/>
  <c r="Q30" i="22"/>
  <c r="P5" i="10"/>
  <c r="Q12" i="22"/>
  <c r="Q6" i="6" s="1"/>
  <c r="P16" i="22"/>
  <c r="P7" i="6" s="1"/>
  <c r="Q28" i="22"/>
  <c r="Q2" i="10" s="1"/>
  <c r="P32" i="22"/>
  <c r="P7" i="10" s="1"/>
  <c r="S20" i="22"/>
  <c r="S2" i="7" s="1"/>
  <c r="R24" i="22"/>
  <c r="R7" i="7" s="1"/>
  <c r="S6" i="7" l="1"/>
  <c r="R29" i="22"/>
  <c r="Q4" i="10"/>
  <c r="R31" i="22"/>
  <c r="Q6" i="10"/>
  <c r="R30" i="22"/>
  <c r="Q5" i="10"/>
  <c r="U23" i="22"/>
  <c r="S21" i="22"/>
  <c r="R4" i="7"/>
  <c r="R22" i="22"/>
  <c r="Q5" i="7"/>
  <c r="R12" i="22"/>
  <c r="R6" i="6" s="1"/>
  <c r="Q16" i="22"/>
  <c r="Q7" i="6" s="1"/>
  <c r="R28" i="22"/>
  <c r="R2" i="10" s="1"/>
  <c r="Q32" i="22"/>
  <c r="Q7" i="10" s="1"/>
  <c r="S24" i="22"/>
  <c r="S7" i="7" s="1"/>
  <c r="T20" i="22"/>
  <c r="T2" i="7" s="1"/>
  <c r="T21" i="22" l="1"/>
  <c r="S4" i="7"/>
  <c r="S30" i="22"/>
  <c r="R5" i="10"/>
  <c r="S29" i="22"/>
  <c r="R4" i="10"/>
  <c r="T6" i="7"/>
  <c r="S22" i="22"/>
  <c r="R5" i="7"/>
  <c r="V23" i="22"/>
  <c r="S31" i="22"/>
  <c r="R6" i="10"/>
  <c r="S12" i="22"/>
  <c r="S6" i="6" s="1"/>
  <c r="R16" i="22"/>
  <c r="R7" i="6" s="1"/>
  <c r="R32" i="22"/>
  <c r="R7" i="10" s="1"/>
  <c r="S28" i="22"/>
  <c r="S2" i="10" s="1"/>
  <c r="U20" i="22"/>
  <c r="U2" i="7" s="1"/>
  <c r="T24" i="22"/>
  <c r="T7" i="7" s="1"/>
  <c r="U6" i="7" l="1"/>
  <c r="T29" i="22"/>
  <c r="S4" i="10"/>
  <c r="U21" i="22"/>
  <c r="T4" i="7"/>
  <c r="T31" i="22"/>
  <c r="S6" i="10"/>
  <c r="T22" i="22"/>
  <c r="S5" i="7"/>
  <c r="T30" i="22"/>
  <c r="S5" i="10"/>
  <c r="W23" i="22"/>
  <c r="S16" i="22"/>
  <c r="S7" i="6" s="1"/>
  <c r="T12" i="22"/>
  <c r="T6" i="6" s="1"/>
  <c r="S32" i="22"/>
  <c r="S7" i="10" s="1"/>
  <c r="T28" i="22"/>
  <c r="T2" i="10" s="1"/>
  <c r="V20" i="22"/>
  <c r="V2" i="7" s="1"/>
  <c r="U24" i="22"/>
  <c r="U7" i="7" s="1"/>
  <c r="U30" i="22" l="1"/>
  <c r="T5" i="10"/>
  <c r="U31" i="22"/>
  <c r="T6" i="10"/>
  <c r="U29" i="22"/>
  <c r="T4" i="10"/>
  <c r="V6" i="7"/>
  <c r="X23" i="22"/>
  <c r="U22" i="22"/>
  <c r="T5" i="7"/>
  <c r="V21" i="22"/>
  <c r="U4" i="7"/>
  <c r="U12" i="22"/>
  <c r="U6" i="6" s="1"/>
  <c r="T16" i="22"/>
  <c r="T7" i="6" s="1"/>
  <c r="U28" i="22"/>
  <c r="U2" i="10" s="1"/>
  <c r="T32" i="22"/>
  <c r="T7" i="10" s="1"/>
  <c r="W20" i="22"/>
  <c r="W2" i="7" s="1"/>
  <c r="V24" i="22"/>
  <c r="V7" i="7" s="1"/>
  <c r="W6" i="7" l="1"/>
  <c r="V29" i="22"/>
  <c r="U4" i="10"/>
  <c r="V30" i="22"/>
  <c r="U5" i="10"/>
  <c r="W21" i="22"/>
  <c r="V4" i="7"/>
  <c r="Y23" i="22"/>
  <c r="V31" i="22"/>
  <c r="U6" i="10"/>
  <c r="V22" i="22"/>
  <c r="U5" i="7"/>
  <c r="V12" i="22"/>
  <c r="V6" i="6" s="1"/>
  <c r="U16" i="22"/>
  <c r="U7" i="6" s="1"/>
  <c r="V28" i="22"/>
  <c r="V2" i="10" s="1"/>
  <c r="U32" i="22"/>
  <c r="U7" i="10" s="1"/>
  <c r="W24" i="22"/>
  <c r="W7" i="7" s="1"/>
  <c r="X20" i="22"/>
  <c r="X2" i="7" s="1"/>
  <c r="W31" i="22" l="1"/>
  <c r="V6" i="10"/>
  <c r="X21" i="22"/>
  <c r="W4" i="7"/>
  <c r="W29" i="22"/>
  <c r="V4" i="10"/>
  <c r="X6" i="7"/>
  <c r="W22" i="22"/>
  <c r="V5" i="7"/>
  <c r="Z23" i="22"/>
  <c r="W30" i="22"/>
  <c r="V5" i="10"/>
  <c r="W12" i="22"/>
  <c r="W6" i="6" s="1"/>
  <c r="V16" i="22"/>
  <c r="V7" i="6" s="1"/>
  <c r="W28" i="22"/>
  <c r="W2" i="10" s="1"/>
  <c r="V32" i="22"/>
  <c r="V7" i="10" s="1"/>
  <c r="Y20" i="22"/>
  <c r="Y2" i="7" s="1"/>
  <c r="X24" i="22"/>
  <c r="X7" i="7" s="1"/>
  <c r="Y6" i="7" l="1"/>
  <c r="X29" i="22"/>
  <c r="W4" i="10"/>
  <c r="X31" i="22"/>
  <c r="W6" i="10"/>
  <c r="X30" i="22"/>
  <c r="W5" i="10"/>
  <c r="X22" i="22"/>
  <c r="W5" i="7"/>
  <c r="Y21" i="22"/>
  <c r="X4" i="7"/>
  <c r="AA23" i="22"/>
  <c r="W16" i="22"/>
  <c r="W7" i="6" s="1"/>
  <c r="X12" i="22"/>
  <c r="X6" i="6" s="1"/>
  <c r="W32" i="22"/>
  <c r="W7" i="10" s="1"/>
  <c r="X28" i="22"/>
  <c r="X2" i="10" s="1"/>
  <c r="Z20" i="22"/>
  <c r="Z2" i="7" s="1"/>
  <c r="Y24" i="22"/>
  <c r="Y7" i="7" s="1"/>
  <c r="Z21" i="22" l="1"/>
  <c r="Y4" i="7"/>
  <c r="Y30" i="22"/>
  <c r="X5" i="10"/>
  <c r="Y29" i="22"/>
  <c r="X4" i="10"/>
  <c r="Z6" i="7"/>
  <c r="Y22" i="22"/>
  <c r="X5" i="7"/>
  <c r="Y31" i="22"/>
  <c r="X6" i="10"/>
  <c r="Y12" i="22"/>
  <c r="Y6" i="6" s="1"/>
  <c r="X16" i="22"/>
  <c r="X7" i="6" s="1"/>
  <c r="Y28" i="22"/>
  <c r="Y2" i="10" s="1"/>
  <c r="X32" i="22"/>
  <c r="X7" i="10" s="1"/>
  <c r="AA20" i="22"/>
  <c r="Z24" i="22"/>
  <c r="Z7" i="7" s="1"/>
  <c r="AA24" i="22" l="1"/>
  <c r="AA7" i="7" s="1"/>
  <c r="AA2" i="7"/>
  <c r="Z22" i="22"/>
  <c r="Y5" i="7"/>
  <c r="Z29" i="22"/>
  <c r="Y4" i="10"/>
  <c r="AA21" i="22"/>
  <c r="AA4" i="7" s="1"/>
  <c r="Z4" i="7"/>
  <c r="AA6" i="7"/>
  <c r="Z31" i="22"/>
  <c r="Y6" i="10"/>
  <c r="Z30" i="22"/>
  <c r="Y5" i="10"/>
  <c r="Z12" i="22"/>
  <c r="Z6" i="6" s="1"/>
  <c r="Y16" i="22"/>
  <c r="Y7" i="6" s="1"/>
  <c r="Z28" i="22"/>
  <c r="Z2" i="10" s="1"/>
  <c r="Y32" i="22"/>
  <c r="Y7" i="10" s="1"/>
  <c r="AA29" i="22" l="1"/>
  <c r="Z4" i="10"/>
  <c r="AA30" i="22"/>
  <c r="Z5" i="10"/>
  <c r="AA22" i="22"/>
  <c r="AA5" i="7" s="1"/>
  <c r="Z5" i="7"/>
  <c r="AA31" i="22"/>
  <c r="Z6" i="10"/>
  <c r="AA12" i="22"/>
  <c r="Z16" i="22"/>
  <c r="Z7" i="6" s="1"/>
  <c r="Z32" i="22"/>
  <c r="Z7" i="10" s="1"/>
  <c r="AA28" i="22"/>
  <c r="AA6" i="10" l="1"/>
  <c r="AA5" i="10"/>
  <c r="AA4" i="10"/>
  <c r="AA16" i="22"/>
  <c r="AA7" i="6" s="1"/>
  <c r="AA6" i="6"/>
  <c r="AA32" i="22"/>
  <c r="AA7" i="10" s="1"/>
  <c r="AA2" i="10"/>
</calcChain>
</file>

<file path=xl/sharedStrings.xml><?xml version="1.0" encoding="utf-8"?>
<sst xmlns="http://schemas.openxmlformats.org/spreadsheetml/2006/main" count="1062" uniqueCount="416">
  <si>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</si>
  <si>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</si>
  <si>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</si>
  <si>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</si>
  <si>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</si>
  <si>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</si>
  <si>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</si>
  <si>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</si>
  <si>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</si>
  <si>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</si>
  <si>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</si>
  <si>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</si>
  <si>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</si>
  <si>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</si>
  <si>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</si>
  <si>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</si>
  <si>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</si>
  <si>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</si>
  <si>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</si>
  <si>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</si>
  <si>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</si>
  <si>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</si>
  <si>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</si>
  <si>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</si>
  <si>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</si>
  <si>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</si>
  <si>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</si>
  <si>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</si>
  <si>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</si>
  <si>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</si>
  <si>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</si>
  <si>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</si>
  <si>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</si>
  <si>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2/ Excludes use for lease and plant fuel.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</si>
  <si>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</si>
  <si>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</si>
  <si>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</si>
  <si>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</si>
  <si>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</si>
  <si>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Includes estimated motor vehicle fuel taxes 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</si>
  <si>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</si>
  <si>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</si>
  <si>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</si>
  <si>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</si>
  <si>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</si>
  <si>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http://www.eia.gov/forecasts/aeo/excel/aeotab_3.xlsx</t>
  </si>
  <si>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</si>
  <si>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</si>
  <si>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</si>
  <si>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</si>
  <si>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</si>
  <si>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</si>
  <si>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Fuel</t>
  </si>
  <si>
    <t>sector has been split into two "sectors" for purposes of this variable and related calculations.</t>
  </si>
  <si>
    <t>2. Energy Consumption by Sector and Source</t>
  </si>
  <si>
    <t>(quadrillion Btu, unless otherwise noted)</t>
  </si>
  <si>
    <t xml:space="preserve">   Kerosene</t>
  </si>
  <si>
    <t xml:space="preserve">     Petroleum and Other Liquids Subtotal</t>
  </si>
  <si>
    <t xml:space="preserve">   Renewable Energy 1/</t>
  </si>
  <si>
    <t xml:space="preserve">     Delivered Energy</t>
  </si>
  <si>
    <t xml:space="preserve">   Electricity Related Losses</t>
  </si>
  <si>
    <t xml:space="preserve">     Total</t>
  </si>
  <si>
    <t xml:space="preserve">   Motor Gasoline 2/</t>
  </si>
  <si>
    <t xml:space="preserve">   Coal</t>
  </si>
  <si>
    <t xml:space="preserve">   Renewable Energy 3/</t>
  </si>
  <si>
    <t xml:space="preserve"> Industrial 4/</t>
  </si>
  <si>
    <t xml:space="preserve">   Liquefied Petroleum Gases and Other 5/</t>
  </si>
  <si>
    <t xml:space="preserve">   Petrochemical Feedstocks</t>
  </si>
  <si>
    <t xml:space="preserve">   Other Petroleum 6/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</si>
  <si>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</si>
  <si>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</si>
  <si>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</si>
  <si>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</si>
  <si>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</si>
  <si>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</si>
  <si>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</si>
  <si>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Renewable Energy 8/</t>
  </si>
  <si>
    <t xml:space="preserve">      of which:  E85 9/</t>
  </si>
  <si>
    <t xml:space="preserve">   Jet Fuel 10/</t>
  </si>
  <si>
    <t xml:space="preserve">   Distillate Fuel Oil 11/</t>
  </si>
  <si>
    <t xml:space="preserve">   Other Petroleum 12/</t>
  </si>
  <si>
    <t xml:space="preserve">   Pipeline Fuel Natural Gas</t>
  </si>
  <si>
    <t xml:space="preserve">   Compressed / Liquefied Natural Gas</t>
  </si>
  <si>
    <t xml:space="preserve">   Liquid Hydrogen</t>
  </si>
  <si>
    <t xml:space="preserve"> Delivered Energy Consumption, All Sectors</t>
  </si>
  <si>
    <t xml:space="preserve">   Non-biogenic Municipal Waste</t>
  </si>
  <si>
    <t xml:space="preserve">   Electricity Imports</t>
  </si>
  <si>
    <t xml:space="preserve"> Total Energy Consumption</t>
  </si>
  <si>
    <t xml:space="preserve">   Renewable Energy 18/</t>
  </si>
  <si>
    <t>Energy Use &amp; Related Statistics</t>
  </si>
  <si>
    <t xml:space="preserve">  Delivered Energy Use</t>
  </si>
  <si>
    <t xml:space="preserve">  Total Energy Use</t>
  </si>
  <si>
    <t xml:space="preserve">  Ethanol Consumed in Motor Gasoline and E85</t>
  </si>
  <si>
    <t xml:space="preserve">  Population (millions)</t>
  </si>
  <si>
    <t xml:space="preserve">  Carbon Dioxide Emissions (million metric</t>
  </si>
  <si>
    <t xml:space="preserve">   tons carbon dioxide)</t>
  </si>
  <si>
    <t xml:space="preserve">   1/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</si>
  <si>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</si>
  <si>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 xml:space="preserve">   2/ Includes ethanol and ethers blended into gasoline.</t>
  </si>
  <si>
    <t xml:space="preserve">   3/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</si>
  <si>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</si>
  <si>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</si>
  <si>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 xml:space="preserve">   4/ Includes energy for combined heat and power plants that have a non-regulatory status, and small on-site generating systems.</t>
  </si>
  <si>
    <t xml:space="preserve">   5/ Includes ethane, natural gasoline, and refinery olefins.</t>
  </si>
  <si>
    <t xml:space="preserve">   6/ Includes petroleum coke, asphalt, road oil, lubricants, still gas, and miscellaneous petroleum products.</t>
  </si>
  <si>
    <t xml:space="preserve">   7/ Represents natural gas used in well, field, and lease operations, in natural gas processing plant machinery, and for liquefaction</t>
  </si>
  <si>
    <t>in export facilities.</t>
  </si>
  <si>
    <t xml:space="preserve">   9/ E85 refers to a blend of 85 percent ethanol (renewable) and 15 percent motor gasoline (nonrenewable).  To address cold starting issues,</t>
  </si>
  <si>
    <t xml:space="preserve">   10/ Includes only kerosene type.</t>
  </si>
  <si>
    <t xml:space="preserve">   11/ Diesel fuel for on- and off- road use.</t>
  </si>
  <si>
    <t xml:space="preserve">   12/ Includes aviation gasoline and lubricants.</t>
  </si>
  <si>
    <t>Excludes ethanol and nonmarketed renewable energy consumption for geothermal heat pumps, buildings photovoltaic systems, and solar thermal water</t>
  </si>
  <si>
    <t>heaters.</t>
  </si>
  <si>
    <t>is much larger, but alternative processes are required to take advantage of it.</t>
  </si>
  <si>
    <t>solar thermal sources.  Excludes net electricity imports.</t>
  </si>
  <si>
    <t xml:space="preserve">   18/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</si>
  <si>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</si>
  <si>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</si>
  <si>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 xml:space="preserve">   Note:  Includes estimated consumption for petroleum and other liquids.  Totals may not equal sum of components due to independent rounding.</t>
  </si>
  <si>
    <t>nuclear fuel</t>
  </si>
  <si>
    <t>Cost</t>
  </si>
  <si>
    <t>Unit</t>
  </si>
  <si>
    <t>$/million BTU</t>
  </si>
  <si>
    <t>Sources:</t>
  </si>
  <si>
    <t>Energy Information Administraton</t>
  </si>
  <si>
    <t>State Energy Data System (SEDS): 1960-2011 Complete</t>
  </si>
  <si>
    <t>http://www.eia.gov/state/seds/sep_prices/total/pdf/pr_US.pdf</t>
  </si>
  <si>
    <t>nuclear fuel, biomass</t>
  </si>
  <si>
    <t>Table ET1, Row "2012"</t>
  </si>
  <si>
    <t>biomass: wood and waste</t>
  </si>
  <si>
    <t>biofuel diesel</t>
  </si>
  <si>
    <t>DOE Alternative Fuels Data Center</t>
  </si>
  <si>
    <t>Clean Cities Alternative Fuel Price Report: Oct 2013</t>
  </si>
  <si>
    <t>http://www.afdc.energy.gov/uploads/publication/alternative_fuel_price_report_oct_2013.pdf</t>
  </si>
  <si>
    <t>biodiesel (B20)</t>
  </si>
  <si>
    <t>Table 3 (and Table 2 for coal consumption fractions by coal type)</t>
  </si>
  <si>
    <t>Page 3, Table 2, Col 4, Row "Biodiesel (B20)"</t>
  </si>
  <si>
    <t>since we assume these two technologies experience similar cost trends.</t>
  </si>
  <si>
    <t>Fuel Cost ($/BTU)</t>
  </si>
  <si>
    <t>We assume the price of biodiesel scales up or down by the same percentage as biofuel gasoline,</t>
  </si>
  <si>
    <t>Since fuel pricing differs between residential and commercial buidlings, the buildings</t>
  </si>
  <si>
    <t>Hydro, wind, and solar do not have fuel cost.</t>
  </si>
  <si>
    <t>n/a</t>
  </si>
  <si>
    <t>Euros/GJ</t>
  </si>
  <si>
    <t>$/Euro</t>
  </si>
  <si>
    <t>BTU/GJ</t>
  </si>
  <si>
    <t>heat</t>
  </si>
  <si>
    <t>Euroheat &amp; Power</t>
  </si>
  <si>
    <t>DHC &amp; Statistics: United States</t>
  </si>
  <si>
    <t>http://www.euroheat.org/United-States-156.aspx</t>
  </si>
  <si>
    <t>heat (as steam)</t>
  </si>
  <si>
    <t>We assume the cost of nuclear fuel, biomass, and heat are constant during the model run in real dollars.</t>
  </si>
  <si>
    <t>Conversions</t>
  </si>
  <si>
    <t>BTU/million BTU</t>
  </si>
  <si>
    <t>"Average District Heating price in 2011" (using "Steam" rather than "Water" because most U.S. district heating systems use steam)</t>
  </si>
  <si>
    <t>Nuclear fuel, biomass, and district heat prices are taken to be constant in real dollars throughout the model run.</t>
  </si>
  <si>
    <t>BFCpUEbS BAU Fuel Cost per Unit Energy by Sector</t>
  </si>
  <si>
    <t>Prices for fuels for the District Heating sector are assumed to be the same as the prices for those fuels for the Electricity</t>
  </si>
  <si>
    <t>District Heating Sector Price ($/BTU)</t>
  </si>
  <si>
    <t>Sector, as both heat and electricity plants are run by utilities (and some CHP plants produce both heat and electricity).</t>
  </si>
  <si>
    <t>The LULUCF sector does not use fuel.  (Agriculture fuel use is handled as part of Industry.)</t>
  </si>
  <si>
    <t>LULUCF Sector Price ($/BTU)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</si>
  <si>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</si>
  <si>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</si>
  <si>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</si>
  <si>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</si>
  <si>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>use the 2012 row, which is therefore already in 2012 dollars.</t>
  </si>
  <si>
    <t>For remaining sources, we adjust dollars of the following years to 2012 dollars using the following conversion factors:</t>
  </si>
  <si>
    <t>2013-</t>
  </si>
  <si>
    <t xml:space="preserve"> Unspecified Sector 13/</t>
  </si>
  <si>
    <t xml:space="preserve">   Other Petroleum 14/</t>
  </si>
  <si>
    <t xml:space="preserve">   Renewable Energy 15/</t>
  </si>
  <si>
    <t xml:space="preserve"> Electric Power 16/</t>
  </si>
  <si>
    <t xml:space="preserve">   Nuclear / Uranium 17/</t>
  </si>
  <si>
    <t xml:space="preserve">   Renewable Energy 19/</t>
  </si>
  <si>
    <t xml:space="preserve">  Gross Domestic Product (billion 2009 dollars)</t>
  </si>
  <si>
    <t xml:space="preserve">   8/ Includes consumption of energy produced from conventional hydroelectric, wood and wood waste, municipal waste, and other biomass sources.</t>
  </si>
  <si>
    <t>Excludes ethanol in motor gasoline.</t>
  </si>
  <si>
    <t xml:space="preserve">   13/ Represents consumption unattributed to the sectors above.</t>
  </si>
  <si>
    <t xml:space="preserve">   14/ Includes aviation gasoline, petroleum coke, asphalt, road oil, lubricants, still gas, and miscellaneous petroleum products.</t>
  </si>
  <si>
    <t xml:space="preserve">   15/ Includes electricity generated for sale to the grid and for own use from renewable sources, and non-electric energy from renewable sources.</t>
  </si>
  <si>
    <t xml:space="preserve">   16/ Includes consumption of energy by electricity-only and combined heat and power plants that have a regulatory status.</t>
  </si>
  <si>
    <t xml:space="preserve">   17/ These values represent the energy obtained from uranium when it is used in light water reactors.  The total energy content of uranium</t>
  </si>
  <si>
    <t xml:space="preserve">   19/ Includes conventional hydroelectric, geothermal, wood and wood waste, biogenic municipal waste, other biomass, wind, photovoltaic, and</t>
  </si>
  <si>
    <t>Data for 2012 and 2013 are model results and may differ from official EIA data reports.</t>
  </si>
  <si>
    <t xml:space="preserve">   Sources:  2012 and 2013 consumption based on:  U.S. Energy Information Administration (EIA),</t>
  </si>
  <si>
    <t>Monthly Energy Review, DOE/EIA-0035(2014/08) (Washington, DC, August 2014).  2012 and 2013</t>
  </si>
  <si>
    <t>population and gross domestic product:  IHS Economics, Industry and Employment models, November 2014.  2012 and</t>
  </si>
  <si>
    <t>2013 carbon dioxide emissions and emission factors:  EIA, Monthly Energy Review, DOE/EIA-0035(2014/08) (Washington, DC, August 2014).</t>
  </si>
  <si>
    <t>Projections:  EIA, AEO2015 National Energy Modeling System run ref2015.d021915a.</t>
  </si>
  <si>
    <t>(2013 dollars per million Btu, unless otherwise noted)</t>
  </si>
  <si>
    <t>(billion 2013 dollars)</t>
  </si>
  <si>
    <t xml:space="preserve">   Note:  Data for 2012 and 2013 are model results and may differ from official EIA data reports.</t>
  </si>
  <si>
    <t xml:space="preserve">   Sources:  2012 and 2013 prices for motor gasoline, distillate fuel oil, and jet fuel are based on prices</t>
  </si>
  <si>
    <t>in the U.S. Energy Information Administration (EIA), Petroleum Marketing Monthly, DOE/EIA-0380(2014/08) (Washington, DC, August 2014).</t>
  </si>
  <si>
    <t>2012 residential, commercial, and industrial natural gas delivered prices:  EIA,</t>
  </si>
  <si>
    <t>Natural Gas Annual 2012, DOE/EIA-0131(2012) (Washington, DC, December 2013).  2013 residential, commercial, and industrial natural gas</t>
  </si>
  <si>
    <t>delivered prices:  EIA, Natural Gas Monthly, DOE/EIA-0130(2014/07) (Washington, DC, July 2014).</t>
  </si>
  <si>
    <t>2012 transportation sector natural gas delivered prices are based on:  EIA, Natural Gas Annual</t>
  </si>
  <si>
    <t>2012, DOE/EIA-0131(2012) (Washington, DC, December 2013), EIA, State Energy Data System</t>
  </si>
  <si>
    <t>2012, DOE/EIA-0214(2012) (Washington, DC, June 2014), and estimated State and Federal motor fuel taxes and dispensing costs or charges.</t>
  </si>
  <si>
    <t>2013 transportation sector natural gas delivered prices are model results.</t>
  </si>
  <si>
    <t>2012 and 2013 electric power sector distillate and residual fuel oil prices:</t>
  </si>
  <si>
    <t>EIA, Monthly Energy Review, DOE/EIA-0035(2014/08) (Washington, DC, August 2014).  2012 and</t>
  </si>
  <si>
    <t>2013 electric power sector natural gas prices:  EIA, Electric Power Monthly,</t>
  </si>
  <si>
    <t>April 2013 and April 2014, and EIA, State Energy Data System</t>
  </si>
  <si>
    <t>2012, DOE/EIA-0214(2012) (Washington, DC, June 2014).</t>
  </si>
  <si>
    <t>2012 and 2013 coal prices based on:  EIA, Quarterly Coal Report,</t>
  </si>
  <si>
    <t>October-December 2013, DOE/EIA-0121(2013/4Q) (Washington, DC, March 2014) and EIA, AEO2015 National Energy Modeling System run ref2015.d021915a.</t>
  </si>
  <si>
    <t>2012 and 2013 electricity prices:  EIA, Monthly Energy</t>
  </si>
  <si>
    <t>Review, DOE/EIA-0035(2014/08) (Washington, DC, August 2014).</t>
  </si>
  <si>
    <t>2012 and 2013 E85 prices derived from monthly prices in the Clean Cities</t>
  </si>
  <si>
    <t>Alternative Fuel Price Report.  Projections:  EIA, AEO2015 National Energy Modeling System run ref2015.d021915a.</t>
  </si>
  <si>
    <t>2013 to 2012; used for DOE Clean Cities report and EIA AEO 2015</t>
  </si>
  <si>
    <t>Annual Energy Outlook 2015</t>
  </si>
  <si>
    <t>ESRCUUS</t>
  </si>
  <si>
    <t>cents per kilowatthour</t>
  </si>
  <si>
    <t>Electricity Price Residential Sector</t>
  </si>
  <si>
    <t>Residential Sector</t>
  </si>
  <si>
    <t>ESCMUUS</t>
  </si>
  <si>
    <t>Electricity Price Commercial Sector</t>
  </si>
  <si>
    <t>Commercial Sector</t>
  </si>
  <si>
    <t>ESICUUS</t>
  </si>
  <si>
    <t>Electricity Price Industrial Sector</t>
  </si>
  <si>
    <t>Industrial Sector</t>
  </si>
  <si>
    <t>Retail Prices</t>
  </si>
  <si>
    <t>DKEUDUS</t>
  </si>
  <si>
    <t>dollars per million btu</t>
  </si>
  <si>
    <t>Electric Power Sector Distillate Fuel Oil Cost</t>
  </si>
  <si>
    <t>Distillate Fuel Oil</t>
  </si>
  <si>
    <t>RFEUDUS</t>
  </si>
  <si>
    <t>Electric Power Sector Residual Fuel Oil Cost</t>
  </si>
  <si>
    <t>Residual Fuel Oil</t>
  </si>
  <si>
    <t>NGEUDUS</t>
  </si>
  <si>
    <t>Electric Power Sector Natural Gas Cost</t>
  </si>
  <si>
    <t>Natural Gas</t>
  </si>
  <si>
    <t>CLEUDUS</t>
  </si>
  <si>
    <t>Electric Power Sector Coal Cost</t>
  </si>
  <si>
    <t>Coal</t>
  </si>
  <si>
    <t>Power Generation Fuel Costs</t>
  </si>
  <si>
    <t>U.S. Electricity</t>
  </si>
  <si>
    <t>NGRCUUS</t>
  </si>
  <si>
    <t>dollars per thousand cubic feet</t>
  </si>
  <si>
    <t>Natural Gas Price Residential Sector</t>
  </si>
  <si>
    <t>NGCCUUS</t>
  </si>
  <si>
    <t>Natural Gas Price Commercial Sector</t>
  </si>
  <si>
    <t>NGICUUS</t>
  </si>
  <si>
    <t>Natural Gas Price Industrial Sector</t>
  </si>
  <si>
    <t>U.S. Retail Prices</t>
  </si>
  <si>
    <t>NGHHUUS</t>
  </si>
  <si>
    <t>Natural Gas Henry Hub Spot Price</t>
  </si>
  <si>
    <t>Henry Hub Spot</t>
  </si>
  <si>
    <t>NGHHMCF</t>
  </si>
  <si>
    <t>D2RCAUS</t>
  </si>
  <si>
    <t>cents per gallon</t>
  </si>
  <si>
    <t>Heating Oil Retail Price</t>
  </si>
  <si>
    <t>Heating Oil</t>
  </si>
  <si>
    <t>DSRTUUS</t>
  </si>
  <si>
    <t>On-highway Diesel Fuel Retail Price</t>
  </si>
  <si>
    <t>On-highway Diesel Fuel</t>
  </si>
  <si>
    <t>MGEIAUS</t>
  </si>
  <si>
    <t>Gasoline All Grades Retail Price</t>
  </si>
  <si>
    <t>Gasoline All Grades</t>
  </si>
  <si>
    <t>MGRARUS</t>
  </si>
  <si>
    <t>Gasoline Regular Grade Retail Price</t>
  </si>
  <si>
    <t>Gasoline Regular Grade</t>
  </si>
  <si>
    <t>Retail Prices Including Taxes</t>
  </si>
  <si>
    <t>RFTCUUS</t>
  </si>
  <si>
    <t>No. 6 Residual Fuel Wholesale Price</t>
  </si>
  <si>
    <t>No. 6 Residual Fuel</t>
  </si>
  <si>
    <t>JKTCUUS</t>
  </si>
  <si>
    <t>Jet Fuel Wholesale Price</t>
  </si>
  <si>
    <t>Jet Fuel</t>
  </si>
  <si>
    <t>Refiner Prices to End Users</t>
  </si>
  <si>
    <t>D2WHUUS</t>
  </si>
  <si>
    <t>Heating Oil Wholesale Price</t>
  </si>
  <si>
    <t>DSWHUUS</t>
  </si>
  <si>
    <t>Diesel Fuel Wholesale Price</t>
  </si>
  <si>
    <t>Diesel Fuel</t>
  </si>
  <si>
    <t>MGWHUUS</t>
  </si>
  <si>
    <t>Gasoline Wholesale Price</t>
  </si>
  <si>
    <t>Gasoline</t>
  </si>
  <si>
    <t>Refiner Prices for Resale</t>
  </si>
  <si>
    <t>U.S. Liquid Fuels</t>
  </si>
  <si>
    <t>BREPUUS</t>
  </si>
  <si>
    <t>dollars per barrel</t>
  </si>
  <si>
    <t>Brent Crude Oil Spot Price</t>
  </si>
  <si>
    <t>Brent Spot Average</t>
  </si>
  <si>
    <t>RACPUUS</t>
  </si>
  <si>
    <t>Refiner Average Crude Oil Acquisition Cost</t>
  </si>
  <si>
    <t>Refiner Average Acquisition Cost</t>
  </si>
  <si>
    <t>RAIMUUS</t>
  </si>
  <si>
    <t>Imported Crude Oil Average Price</t>
  </si>
  <si>
    <t>Imported Average</t>
  </si>
  <si>
    <t>WTIPUUS</t>
  </si>
  <si>
    <t>West Texas Intermediate Crude Oil Spot Price</t>
  </si>
  <si>
    <t>West Texas Intermediate Spot Average</t>
  </si>
  <si>
    <t>Crude Oil Prices</t>
  </si>
  <si>
    <t>2. Energy Prices</t>
  </si>
  <si>
    <t>source key</t>
  </si>
  <si>
    <t>units</t>
  </si>
  <si>
    <t>linechart</t>
  </si>
  <si>
    <t>map</t>
  </si>
  <si>
    <t>remove</t>
  </si>
  <si>
    <t>Source: U.S. Energy Information Administration</t>
  </si>
  <si>
    <t>Wed Mar 09 2016 17:44:13 GMT-0800 (Pacific Standard Time)</t>
  </si>
  <si>
    <t>https://www.eia.gov/beta/steo/#/?v=8&amp;f=A&amp;s=0&amp;maptype=0&amp;ctype=linechart</t>
  </si>
  <si>
    <t>kWh to BTU Adjustment</t>
  </si>
  <si>
    <t>BTU/kWh</t>
  </si>
  <si>
    <t>TCF Natural Gas to BTU</t>
  </si>
  <si>
    <t>BTU/TCF</t>
  </si>
  <si>
    <t>Diesel Gasoline MMBtu/Gallon</t>
  </si>
  <si>
    <t>Petroleum Gasoline MMBtu/Barrel</t>
  </si>
  <si>
    <t>MMBtu/Barrel</t>
  </si>
  <si>
    <t>https://www.eia.gov/forecasts/aeo/pdf/appg.pdf</t>
  </si>
  <si>
    <t>https://www.eia.gov/tools/glossary/index.cfm?id=B</t>
  </si>
  <si>
    <t>Gallons per Barrel</t>
  </si>
  <si>
    <t>gallons/barrel</t>
  </si>
  <si>
    <t>Distallate Oil MMBtu/Gallon</t>
  </si>
  <si>
    <t>Jet Fuel MMBtu/Gallon</t>
  </si>
  <si>
    <t>2014 to 2012; used for EIA STEO</t>
  </si>
  <si>
    <t>2015/2016/2017 to 2012; used for EIA STEO</t>
  </si>
  <si>
    <t>most fuels and all growth rates</t>
  </si>
  <si>
    <t xml:space="preserve">Short Term Energy Outlook </t>
  </si>
  <si>
    <t>https://www.eia.gov/forecasts/steo/data.cfm?type=tables</t>
  </si>
  <si>
    <t>For coal, industry prices are weighted by consumption by coal type from AEO Table 2. The remaining prices are from AEO Table 3.</t>
  </si>
  <si>
    <t>Table 2, Energy Prices</t>
  </si>
  <si>
    <t>2012-2016 res/comm/ind electricity, elec coal, elec/res/comm/ind natural gas, trans petroleum gasoline, all sectors petroleum diesel, trans jet fuel</t>
  </si>
  <si>
    <t xml:space="preserve">Pricing for most fuels is taken directly from STEO Table 2 for 2012-2016. After 2016, prices grow based on the projected growth in AEO Table 3. </t>
  </si>
  <si>
    <t>(We do not use STEO year 2017 due to some sharp discontinuities between 2016 and 2017, which are not reflective of the trends</t>
  </si>
  <si>
    <t>we see in AEO.)</t>
  </si>
  <si>
    <t>Año</t>
  </si>
  <si>
    <t>Gas Natural USA</t>
  </si>
  <si>
    <t>Diesel Doméstico</t>
  </si>
  <si>
    <t>Combustóleo Doméstico</t>
  </si>
  <si>
    <t>Carbón Doméstico</t>
  </si>
  <si>
    <t>Carbón Import. Petacalco</t>
  </si>
  <si>
    <t>Coque de Petróleo</t>
  </si>
  <si>
    <t>Uranio</t>
  </si>
  <si>
    <t>Vapor Geotérmico</t>
  </si>
  <si>
    <t>Agua hidro</t>
  </si>
  <si>
    <t xml:space="preserve">Agua Mini </t>
  </si>
  <si>
    <t xml:space="preserve">Bagazo de Caña </t>
  </si>
  <si>
    <t>USD/ GJ</t>
  </si>
  <si>
    <t>USD/GJ</t>
  </si>
  <si>
    <t xml:space="preserve">USD/MWh </t>
  </si>
  <si>
    <t>USD/MWh</t>
  </si>
  <si>
    <t>BTU per GJ</t>
  </si>
  <si>
    <t>coal (domestic origin)</t>
  </si>
  <si>
    <t>coal (imported)</t>
  </si>
  <si>
    <t>petroleum coke</t>
  </si>
  <si>
    <t>uranium</t>
  </si>
  <si>
    <t>geothermal steam</t>
  </si>
  <si>
    <t>hydro</t>
  </si>
  <si>
    <t>mini hydro</t>
  </si>
  <si>
    <t>sugarcane bagasse</t>
  </si>
  <si>
    <t>natural gas (imported from USA)</t>
  </si>
  <si>
    <t>fuel oil (domestic origin)</t>
  </si>
  <si>
    <t>diesel (domestic origin)</t>
  </si>
  <si>
    <t>http://www.unitconversion.org/energy/gigajoules-to-btus-it-conversion.html</t>
  </si>
  <si>
    <t>Petroleum Diesel</t>
  </si>
  <si>
    <t>Mexico Electricity Sector prices for natural gas, coal, diesel, and uranium</t>
  </si>
  <si>
    <t>Centro Mario Molina</t>
  </si>
  <si>
    <t>TABLA DE PARAMETROS-PRODESEN500</t>
  </si>
  <si>
    <t>Notes on Mexico Adaptation</t>
  </si>
  <si>
    <t>estimate the Mexican values for other sectors.</t>
  </si>
  <si>
    <t>Notes on U.S. Data and Approach</t>
  </si>
  <si>
    <t>Tarifas y relación precio-costo de energía eléctrica por sector de consumo</t>
  </si>
  <si>
    <t>(Pesos/Kilowatt-hora)</t>
  </si>
  <si>
    <t>(Continúa)</t>
  </si>
  <si>
    <t>Concepto</t>
  </si>
  <si>
    <t>CFE</t>
  </si>
  <si>
    <t>LFC</t>
  </si>
  <si>
    <t>Total</t>
  </si>
  <si>
    <t xml:space="preserve"> LFC</t>
  </si>
  <si>
    <t xml:space="preserve"> TOTAL</t>
  </si>
  <si>
    <t xml:space="preserve">  Tarifa</t>
  </si>
  <si>
    <t xml:space="preserve">  Precio-Costo</t>
  </si>
  <si>
    <t>n.d.</t>
  </si>
  <si>
    <t xml:space="preserve">  Subsidio a consumidores</t>
  </si>
  <si>
    <t xml:space="preserve"> Doméstico</t>
  </si>
  <si>
    <t xml:space="preserve"> Comercial</t>
  </si>
  <si>
    <t xml:space="preserve"> Servicios</t>
  </si>
  <si>
    <t xml:space="preserve"> Agrícola</t>
  </si>
  <si>
    <t xml:space="preserve"> Industria</t>
  </si>
  <si>
    <t xml:space="preserve"> Total</t>
  </si>
  <si>
    <t xml:space="preserve">     Mediana industria</t>
  </si>
  <si>
    <t xml:space="preserve">     Tarifa</t>
  </si>
  <si>
    <t xml:space="preserve">     Precio-Costo</t>
  </si>
  <si>
    <t xml:space="preserve">     Subsidio a consumidores</t>
  </si>
  <si>
    <t xml:space="preserve">     Gran Industria</t>
  </si>
  <si>
    <t xml:space="preserve">1/ Con objeto de presentar con mayor precisión la información del sector eléctrico nacional, se estableció conjuntamente con CFE la tarifa total calculada a partir de promedios ponderados y la relación precio-costo como el cociente de la facturación </t>
  </si>
  <si>
    <t xml:space="preserve">      total y el costo  de ambas  empresas.</t>
  </si>
  <si>
    <t>2/ Para el periodo de 2002 el cálculo del precio medio, la relación precio-costo y los subsidios, considera los productos  excedentes, generados en la  tarifa que se aplica al Gobierno Federal.</t>
  </si>
  <si>
    <t>3/ Se refiere a precio medio en Kilowatts-hora.</t>
  </si>
  <si>
    <t>4/ El total no incluye ventas inter-organismos (CFE).  No se establecen metas para las relaciones precio-costo, por lo cual se reportan los valores esperados del año.</t>
  </si>
  <si>
    <t>5/ Millones de pesos.  No se establecen metas para los subsidios, por lo cual se reportan los valores esperados del año.</t>
  </si>
  <si>
    <t>6/ En el sector comercial los subsidios otorgados corresponden a Luz y Fuerza del Centro.</t>
  </si>
  <si>
    <t>Fuente: Comisión Federal de Electricidad.  Luz y Fuerza del Centro.</t>
  </si>
  <si>
    <t>www.cfe.gob.mx</t>
  </si>
  <si>
    <t>Dollars to Mexican Pesos</t>
  </si>
  <si>
    <t>pesos/USD (Jan 1, 2015)</t>
  </si>
  <si>
    <t>pesos/USD (Apr 1, 2015)</t>
  </si>
  <si>
    <t>pesos/USD (Jul 1, 2015)</t>
  </si>
  <si>
    <t>pesos/USD (Oct 1, 2015)</t>
  </si>
  <si>
    <t>pesos/USD (Jan 1, 2016)</t>
  </si>
  <si>
    <t>pesos/USD (2015 avg.)</t>
  </si>
  <si>
    <t>http://www.x-rates.com/historical</t>
  </si>
  <si>
    <t>We have Mexican prices for four fuels used by the electric sector (with future projections), and for electricity used by other sectors (historical data only).</t>
  </si>
  <si>
    <t>For fuel used in the electric sector, we use Mexican prices where available, and we scale by the ratio of U.S. prices for those same fuels in each sector to</t>
  </si>
  <si>
    <t>For electricity prices, we use 2015 values directly, and we estimate the future change by scaling by the ratio of U.S. prices in 2015 to</t>
  </si>
  <si>
    <t>U.S. prices in each future year.</t>
  </si>
  <si>
    <t>For other fuels, we use U.S. prices.</t>
  </si>
  <si>
    <t>Electricity</t>
  </si>
  <si>
    <t>Mexico Prices for Electricity by Sector</t>
  </si>
  <si>
    <t>Comisión Federal de 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</si>
</sst>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0.0%"/>
    <numFmt numFmtId="165" formatCode="0.000E+00"/>
    <numFmt numFmtId="166" formatCode="&quot;$&quot;#,##0.00"/>
    <numFmt numFmtId="167" formatCode="[$€-2]\ #,##0.00"/>
    <numFmt numFmtId="168" formatCode="0.0"/>
    <numFmt numFmtId="169" formatCode="0.000"/>
    <numFmt numFmtId="170" formatCode="0.00000"/>
    <numFmt numFmtId="171" formatCode="0.00___)"/>
    <numFmt numFmtId="172" formatCode="0.00_)"/>
    <numFmt numFmtId="173" formatCode="General_)"/>
    <numFmt numFmtId="174" formatCode="#,##0.00___)"/>
    <numFmt numFmtId="175" formatCode="#,##0_;"/>
    <numFmt numFmtId="176" formatCode="_-* #,##0.00_-;\-* #,##0.00_-;_-* &quot;-&quot;??_-;_-@_-"/>
    <numFmt numFmtId="177" formatCode="#,##0___)"/>
    <numFmt numFmtId="178" formatCode="General___)"/>
    <numFmt numFmtId="179" formatCode="_-* #,##0.0_-;\-* #,##0.0_-;_-* &quot;-&quot;??_-;_-@_-"/>
    <numFmt numFmtId="180" formatCode="General_____)"/>
    <numFmt numFmtId="181" formatCode="#,##0__;"/>
    <numFmt numFmtId="182" formatCode="General_______)"/>
    <numFmt numFmtId="183" formatCode="_-* #,##0_-;\-* #,##0_-;_-* &quot;-&quot;??_-;_-@_-"/>
    <numFmt numFmtId="184" formatCode="#,##0.0___)"/>
    <numFmt numFmtId="185" formatCode="#,##0.0"/>
    <numFmt numFmtId="186" formatCode="###\ ###\ ##0.0"/>
    <numFmt numFmtId="187" formatCode="_-[$€-2]* #,##0.00_-;\-[$€-2]* #,##0.00_-;_-[$€-2]* &quot;-&quot;??_-"/>
  </numFmts>
  <fonts count="44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.5"/>
      <name val="Soberana Sans Light"/>
      <family val="3"/>
    </font>
    <font>
      <b/>
      <i/>
      <sz val="11"/>
      <name val="Soberana Sans Light"/>
      <family val="3"/>
    </font>
    <font>
      <sz val="10"/>
      <name val="Soberana Sans Light"/>
      <family val="3"/>
    </font>
    <font>
      <sz val="7"/>
      <name val="Soberana Sans Light"/>
      <family val="3"/>
    </font>
    <font>
      <i/>
      <sz val="7"/>
      <name val="Soberana Sans Light"/>
      <family val="3"/>
    </font>
    <font>
      <sz val="6"/>
      <name val="Soberana Sans Light"/>
      <family val="3"/>
    </font>
    <font>
      <b/>
      <i/>
      <sz val="9"/>
      <name val="Soberana Sans Light"/>
      <family val="3"/>
    </font>
    <font>
      <sz val="5.5"/>
      <name val="Soberana Sans Light"/>
      <family val="3"/>
    </font>
    <font>
      <sz val="5"/>
      <name val="Soberana Sans Light"/>
      <family val="3"/>
    </font>
    <font>
      <b/>
      <sz val="5"/>
      <name val="Soberana Sans Light"/>
      <family val="3"/>
    </font>
    <font>
      <b/>
      <sz val="5.5"/>
      <name val="Soberana Sans Light"/>
      <family val="3"/>
    </font>
    <font>
      <sz val="6"/>
      <name val="Arial"/>
      <family val="2"/>
    </font>
    <font>
      <sz val="11"/>
      <color indexed="8"/>
      <name val="Calibri"/>
      <family val="2"/>
    </font>
    <font>
      <u/>
      <sz val="14.4"/>
      <color indexed="12"/>
      <name val="Helv"/>
    </font>
    <font>
      <sz val="5"/>
      <color indexed="12"/>
      <name val="Soberana Sans Light"/>
      <family val="3"/>
    </font>
    <font>
      <u/>
      <sz val="5"/>
      <name val="Soberana Sans Light"/>
      <family val="3"/>
    </font>
    <font>
      <b/>
      <sz val="5.5"/>
      <name val="Arial"/>
      <family val="2"/>
    </font>
    <font>
      <sz val="5"/>
      <name val="Arial"/>
      <family val="2"/>
    </font>
    <font>
      <u/>
      <sz val="5"/>
      <color indexed="12"/>
      <name val="Presidencia Fina"/>
      <family val="3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8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19" fillId="0" borderId="0"/>
    <xf numFmtId="176" fontId="32" fillId="0" borderId="0" applyFont="0" applyFill="0" applyBorder="0" applyAlignment="0" applyProtection="0"/>
    <xf numFmtId="176" fontId="19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186" fontId="41" fillId="0" borderId="0" applyAlignment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0" fontId="43" fillId="0" borderId="0"/>
    <xf numFmtId="0" fontId="18" fillId="0" borderId="0"/>
    <xf numFmtId="0" fontId="1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240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0" fontId="7" fillId="0" borderId="0" xfId="9" applyFont="1" applyAlignment="1" applyProtection="1"/>
    <xf numFmtId="165" fontId="0" fillId="0" borderId="0" xfId="0" applyNumberFormat="1"/>
    <xf numFmtId="0" fontId="6" fillId="2" borderId="0" xfId="0" applyFont="1" applyFill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 applyBorder="1"/>
    <xf numFmtId="167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/>
    <xf numFmtId="0" fontId="6" fillId="0" borderId="0" xfId="0" applyFont="1"/>
    <xf numFmtId="0" fontId="8" fillId="0" borderId="0" xfId="12" applyFont="1" applyFill="1" applyBorder="1" applyAlignment="1">
      <alignment horizontal="left"/>
    </xf>
    <xf numFmtId="0" fontId="9" fillId="0" borderId="0" xfId="8" applyFont="1"/>
    <xf numFmtId="0" fontId="0" fillId="0" borderId="0" xfId="0" applyAlignment="1" applyProtection="1">
      <alignment horizontal="left"/>
    </xf>
    <xf numFmtId="0" fontId="10" fillId="0" borderId="0" xfId="0" applyFont="1" applyAlignment="1" applyProtection="1">
      <alignment horizontal="right"/>
    </xf>
    <xf numFmtId="0" fontId="10" fillId="0" borderId="8" xfId="1" applyFont="1" applyFill="1" applyBorder="1" applyAlignment="1">
      <alignment wrapText="1"/>
    </xf>
    <xf numFmtId="0" fontId="10" fillId="0" borderId="9" xfId="5" applyFont="1" applyFill="1" applyBorder="1" applyAlignment="1">
      <alignment wrapText="1"/>
    </xf>
    <xf numFmtId="0" fontId="0" fillId="0" borderId="10" xfId="2" applyFont="1" applyFill="1" applyBorder="1" applyAlignment="1">
      <alignment wrapText="1"/>
    </xf>
    <xf numFmtId="2" fontId="0" fillId="0" borderId="2" xfId="2" applyNumberFormat="1" applyFont="1" applyFill="1" applyAlignment="1">
      <alignment horizontal="right" wrapText="1"/>
    </xf>
    <xf numFmtId="164" fontId="0" fillId="0" borderId="2" xfId="2" applyNumberFormat="1" applyFont="1" applyFill="1" applyAlignment="1">
      <alignment horizontal="right" wrapText="1"/>
    </xf>
    <xf numFmtId="2" fontId="1" fillId="0" borderId="4" xfId="5" applyNumberFormat="1" applyFill="1" applyAlignment="1">
      <alignment horizontal="right" wrapText="1"/>
    </xf>
    <xf numFmtId="164" fontId="1" fillId="0" borderId="4" xfId="5" applyNumberFormat="1" applyFill="1" applyAlignment="1">
      <alignment horizontal="right" wrapText="1"/>
    </xf>
    <xf numFmtId="164" fontId="0" fillId="0" borderId="2" xfId="2" quotePrefix="1" applyNumberFormat="1" applyFont="1" applyFill="1" applyAlignment="1">
      <alignment horizontal="right" wrapText="1"/>
    </xf>
    <xf numFmtId="1" fontId="0" fillId="0" borderId="2" xfId="2" applyNumberFormat="1" applyFont="1" applyFill="1" applyAlignment="1">
      <alignment horizontal="right" wrapText="1"/>
    </xf>
    <xf numFmtId="0" fontId="9" fillId="0" borderId="9" xfId="5" applyFont="1" applyFill="1" applyBorder="1" applyAlignment="1">
      <alignment wrapText="1"/>
    </xf>
    <xf numFmtId="168" fontId="0" fillId="0" borderId="2" xfId="2" applyNumberFormat="1" applyFont="1" applyFill="1" applyAlignment="1">
      <alignment horizontal="right" wrapText="1"/>
    </xf>
    <xf numFmtId="0" fontId="11" fillId="0" borderId="0" xfId="0" applyFont="1"/>
    <xf numFmtId="0" fontId="6" fillId="0" borderId="0" xfId="0" applyFont="1" applyFill="1"/>
    <xf numFmtId="165" fontId="0" fillId="0" borderId="0" xfId="0" applyNumberFormat="1" applyFill="1"/>
    <xf numFmtId="169" fontId="0" fillId="0" borderId="0" xfId="0" applyNumberFormat="1" applyAlignment="1">
      <alignment horizontal="right"/>
    </xf>
    <xf numFmtId="0" fontId="0" fillId="0" borderId="0" xfId="0" applyNumberFormat="1" applyFill="1"/>
    <xf numFmtId="0" fontId="0" fillId="3" borderId="0" xfId="0" applyFill="1"/>
    <xf numFmtId="0" fontId="12" fillId="0" borderId="0" xfId="9" applyFont="1" applyAlignment="1" applyProtection="1"/>
    <xf numFmtId="0" fontId="14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15" fillId="4" borderId="16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2" fontId="17" fillId="4" borderId="13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13" applyAlignment="1">
      <alignment horizontal="center"/>
    </xf>
    <xf numFmtId="0" fontId="19" fillId="0" borderId="0" xfId="13"/>
    <xf numFmtId="0" fontId="20" fillId="0" borderId="0" xfId="13" applyFont="1" applyAlignment="1">
      <alignment horizontal="left"/>
    </xf>
    <xf numFmtId="0" fontId="21" fillId="0" borderId="0" xfId="13" applyFont="1" applyAlignment="1">
      <alignment horizontal="left"/>
    </xf>
    <xf numFmtId="0" fontId="22" fillId="0" borderId="0" xfId="13" applyFont="1"/>
    <xf numFmtId="0" fontId="23" fillId="0" borderId="0" xfId="13" applyFont="1" applyAlignment="1">
      <alignment horizontal="left"/>
    </xf>
    <xf numFmtId="0" fontId="24" fillId="0" borderId="0" xfId="13" quotePrefix="1" applyFont="1" applyAlignment="1">
      <alignment horizontal="left"/>
    </xf>
    <xf numFmtId="0" fontId="25" fillId="0" borderId="0" xfId="13" applyFont="1" applyAlignment="1">
      <alignment horizontal="right" vertical="center"/>
    </xf>
    <xf numFmtId="0" fontId="26" fillId="0" borderId="0" xfId="13" applyFont="1" applyAlignment="1">
      <alignment horizontal="left" vertical="center"/>
    </xf>
    <xf numFmtId="0" fontId="25" fillId="6" borderId="17" xfId="13" applyFont="1" applyFill="1" applyBorder="1" applyAlignment="1">
      <alignment horizontal="center" vertical="center"/>
    </xf>
    <xf numFmtId="0" fontId="25" fillId="6" borderId="17" xfId="13" applyFont="1" applyFill="1" applyBorder="1" applyAlignment="1">
      <alignment horizontal="left" vertical="center"/>
    </xf>
    <xf numFmtId="0" fontId="25" fillId="2" borderId="17" xfId="13" applyFont="1" applyFill="1" applyBorder="1" applyAlignment="1">
      <alignment horizontal="center" vertical="center"/>
    </xf>
    <xf numFmtId="0" fontId="25" fillId="2" borderId="17" xfId="13" applyFont="1" applyFill="1" applyBorder="1" applyAlignment="1">
      <alignment horizontal="left" vertical="center"/>
    </xf>
    <xf numFmtId="0" fontId="25" fillId="2" borderId="17" xfId="13" applyFont="1" applyFill="1" applyBorder="1" applyAlignment="1">
      <alignment vertical="center"/>
    </xf>
    <xf numFmtId="0" fontId="19" fillId="0" borderId="0" xfId="13" applyAlignment="1">
      <alignment vertical="center"/>
    </xf>
    <xf numFmtId="0" fontId="27" fillId="6" borderId="21" xfId="13" applyFont="1" applyFill="1" applyBorder="1" applyAlignment="1">
      <alignment horizontal="center" vertical="center"/>
    </xf>
    <xf numFmtId="0" fontId="28" fillId="0" borderId="21" xfId="13" applyFont="1" applyFill="1" applyBorder="1" applyAlignment="1">
      <alignment horizontal="center" vertical="center" wrapText="1"/>
    </xf>
    <xf numFmtId="0" fontId="28" fillId="0" borderId="21" xfId="13" applyFont="1" applyFill="1" applyBorder="1" applyAlignment="1">
      <alignment horizontal="center" vertical="center"/>
    </xf>
    <xf numFmtId="0" fontId="29" fillId="0" borderId="21" xfId="13" applyFont="1" applyFill="1" applyBorder="1" applyAlignment="1">
      <alignment horizontal="center" vertical="center"/>
    </xf>
    <xf numFmtId="0" fontId="28" fillId="0" borderId="21" xfId="13" applyFont="1" applyFill="1" applyBorder="1" applyAlignment="1">
      <alignment horizontal="right" vertical="center"/>
    </xf>
    <xf numFmtId="0" fontId="29" fillId="0" borderId="21" xfId="13" applyFont="1" applyFill="1" applyBorder="1" applyAlignment="1">
      <alignment horizontal="right" vertical="center"/>
    </xf>
    <xf numFmtId="0" fontId="28" fillId="0" borderId="21" xfId="13" applyFont="1" applyFill="1" applyBorder="1" applyAlignment="1">
      <alignment horizontal="right"/>
    </xf>
    <xf numFmtId="0" fontId="29" fillId="0" borderId="21" xfId="13" applyFont="1" applyBorder="1" applyAlignment="1">
      <alignment horizontal="right"/>
    </xf>
    <xf numFmtId="0" fontId="30" fillId="6" borderId="22" xfId="13" applyFont="1" applyFill="1" applyBorder="1" applyAlignment="1">
      <alignment horizontal="left" vertical="center"/>
    </xf>
    <xf numFmtId="0" fontId="28" fillId="0" borderId="22" xfId="13" applyFont="1" applyFill="1" applyBorder="1" applyAlignment="1">
      <alignment horizontal="center" vertical="center" wrapText="1"/>
    </xf>
    <xf numFmtId="0" fontId="28" fillId="0" borderId="22" xfId="13" applyFont="1" applyFill="1" applyBorder="1" applyAlignment="1">
      <alignment horizontal="center" vertical="center"/>
    </xf>
    <xf numFmtId="0" fontId="29" fillId="0" borderId="22" xfId="13" applyFont="1" applyFill="1" applyBorder="1" applyAlignment="1">
      <alignment horizontal="center" vertical="center"/>
    </xf>
    <xf numFmtId="0" fontId="28" fillId="0" borderId="22" xfId="13" applyFont="1" applyFill="1" applyBorder="1" applyAlignment="1">
      <alignment horizontal="right" vertical="center"/>
    </xf>
    <xf numFmtId="0" fontId="29" fillId="0" borderId="22" xfId="13" applyFont="1" applyFill="1" applyBorder="1" applyAlignment="1">
      <alignment horizontal="right" vertical="center"/>
    </xf>
    <xf numFmtId="0" fontId="29" fillId="0" borderId="22" xfId="13" applyFont="1" applyBorder="1" applyAlignment="1">
      <alignment horizontal="right" vertical="center"/>
    </xf>
    <xf numFmtId="0" fontId="31" fillId="0" borderId="0" xfId="13" applyFont="1" applyAlignment="1">
      <alignment vertical="center"/>
    </xf>
    <xf numFmtId="0" fontId="27" fillId="6" borderId="22" xfId="13" applyFont="1" applyFill="1" applyBorder="1" applyAlignment="1">
      <alignment horizontal="left" vertical="center"/>
    </xf>
    <xf numFmtId="171" fontId="28" fillId="0" borderId="22" xfId="13" applyNumberFormat="1" applyFont="1" applyFill="1" applyBorder="1" applyAlignment="1">
      <alignment horizontal="right" vertical="center" wrapText="1"/>
    </xf>
    <xf numFmtId="172" fontId="28" fillId="0" borderId="22" xfId="13" applyNumberFormat="1" applyFont="1" applyFill="1" applyBorder="1" applyAlignment="1">
      <alignment horizontal="right" vertical="center" wrapText="1"/>
    </xf>
    <xf numFmtId="172" fontId="29" fillId="0" borderId="22" xfId="13" applyNumberFormat="1" applyFont="1" applyFill="1" applyBorder="1" applyAlignment="1">
      <alignment horizontal="right" vertical="center" wrapText="1"/>
    </xf>
    <xf numFmtId="172" fontId="28" fillId="0" borderId="22" xfId="13" applyNumberFormat="1" applyFont="1" applyFill="1" applyBorder="1" applyAlignment="1" applyProtection="1">
      <alignment vertical="center" wrapText="1"/>
    </xf>
    <xf numFmtId="172" fontId="29" fillId="0" borderId="22" xfId="13" applyNumberFormat="1" applyFont="1" applyFill="1" applyBorder="1" applyAlignment="1" applyProtection="1">
      <alignment vertical="center" wrapText="1"/>
    </xf>
    <xf numFmtId="173" fontId="28" fillId="0" borderId="22" xfId="13" applyNumberFormat="1" applyFont="1" applyFill="1" applyBorder="1" applyAlignment="1">
      <alignment horizontal="right" vertical="center" wrapText="1"/>
    </xf>
    <xf numFmtId="173" fontId="29" fillId="0" borderId="22" xfId="13" applyNumberFormat="1" applyFont="1" applyFill="1" applyBorder="1" applyAlignment="1">
      <alignment horizontal="right" vertical="center" wrapText="1"/>
    </xf>
    <xf numFmtId="2" fontId="28" fillId="0" borderId="22" xfId="13" applyNumberFormat="1" applyFont="1" applyFill="1" applyBorder="1" applyAlignment="1">
      <alignment vertical="center"/>
    </xf>
    <xf numFmtId="2" fontId="29" fillId="0" borderId="22" xfId="13" applyNumberFormat="1" applyFont="1" applyFill="1" applyBorder="1" applyAlignment="1">
      <alignment vertical="center"/>
    </xf>
    <xf numFmtId="2" fontId="29" fillId="7" borderId="22" xfId="13" applyNumberFormat="1" applyFont="1" applyFill="1" applyBorder="1" applyAlignment="1">
      <alignment vertical="center"/>
    </xf>
    <xf numFmtId="2" fontId="28" fillId="7" borderId="22" xfId="13" applyNumberFormat="1" applyFont="1" applyFill="1" applyBorder="1" applyAlignment="1">
      <alignment vertical="center"/>
    </xf>
    <xf numFmtId="174" fontId="29" fillId="7" borderId="22" xfId="13" applyNumberFormat="1" applyFont="1" applyFill="1" applyBorder="1" applyAlignment="1">
      <alignment vertical="center"/>
    </xf>
    <xf numFmtId="2" fontId="28" fillId="7" borderId="22" xfId="13" applyNumberFormat="1" applyFont="1" applyFill="1" applyBorder="1" applyAlignment="1">
      <alignment horizontal="right" vertical="center"/>
    </xf>
    <xf numFmtId="2" fontId="28" fillId="0" borderId="22" xfId="13" applyNumberFormat="1" applyFont="1" applyFill="1" applyBorder="1" applyAlignment="1">
      <alignment horizontal="right" vertical="center"/>
    </xf>
    <xf numFmtId="174" fontId="29" fillId="0" borderId="22" xfId="13" applyNumberFormat="1" applyFont="1" applyFill="1" applyBorder="1" applyAlignment="1">
      <alignment horizontal="right" vertical="center"/>
    </xf>
    <xf numFmtId="4" fontId="28" fillId="0" borderId="22" xfId="13" applyNumberFormat="1" applyFont="1" applyFill="1" applyBorder="1" applyAlignment="1">
      <alignment horizontal="right" vertical="center"/>
    </xf>
    <xf numFmtId="174" fontId="28" fillId="0" borderId="22" xfId="13" applyNumberFormat="1" applyFont="1" applyFill="1" applyBorder="1" applyAlignment="1">
      <alignment horizontal="right" vertical="center"/>
    </xf>
    <xf numFmtId="2" fontId="28" fillId="0" borderId="22" xfId="13" applyNumberFormat="1" applyFont="1" applyFill="1" applyBorder="1" applyAlignment="1">
      <alignment horizontal="right" vertical="center" indent="3"/>
    </xf>
    <xf numFmtId="174" fontId="29" fillId="0" borderId="22" xfId="13" applyNumberFormat="1" applyFont="1" applyFill="1" applyBorder="1" applyAlignment="1">
      <alignment horizontal="right" vertical="center" indent="3"/>
    </xf>
    <xf numFmtId="2" fontId="29" fillId="0" borderId="22" xfId="13" applyNumberFormat="1" applyFont="1" applyFill="1" applyBorder="1" applyAlignment="1">
      <alignment horizontal="right" vertical="center" indent="3"/>
    </xf>
    <xf numFmtId="175" fontId="28" fillId="0" borderId="22" xfId="13" applyNumberFormat="1" applyFont="1" applyFill="1" applyBorder="1" applyAlignment="1" applyProtection="1">
      <alignment vertical="center" wrapText="1"/>
    </xf>
    <xf numFmtId="3" fontId="28" fillId="0" borderId="22" xfId="13" applyNumberFormat="1" applyFont="1" applyFill="1" applyBorder="1" applyAlignment="1">
      <alignment vertical="center" wrapText="1"/>
    </xf>
    <xf numFmtId="3" fontId="29" fillId="0" borderId="22" xfId="13" applyNumberFormat="1" applyFont="1" applyFill="1" applyBorder="1" applyAlignment="1">
      <alignment vertical="center" wrapText="1"/>
    </xf>
    <xf numFmtId="3" fontId="28" fillId="0" borderId="22" xfId="13" applyNumberFormat="1" applyFont="1" applyFill="1" applyBorder="1" applyAlignment="1" applyProtection="1">
      <alignment vertical="center" wrapText="1"/>
    </xf>
    <xf numFmtId="3" fontId="29" fillId="0" borderId="22" xfId="13" applyNumberFormat="1" applyFont="1" applyFill="1" applyBorder="1" applyAlignment="1" applyProtection="1">
      <alignment vertical="center" wrapText="1"/>
    </xf>
    <xf numFmtId="3" fontId="28" fillId="0" borderId="22" xfId="13" applyNumberFormat="1" applyFont="1" applyFill="1" applyBorder="1" applyAlignment="1" applyProtection="1">
      <alignment vertical="center"/>
    </xf>
    <xf numFmtId="3" fontId="29" fillId="0" borderId="22" xfId="13" applyNumberFormat="1" applyFont="1" applyFill="1" applyBorder="1" applyAlignment="1">
      <alignment vertical="center"/>
    </xf>
    <xf numFmtId="3" fontId="28" fillId="0" borderId="22" xfId="13" applyNumberFormat="1" applyFont="1" applyFill="1" applyBorder="1" applyAlignment="1">
      <alignment vertical="center"/>
    </xf>
    <xf numFmtId="3" fontId="29" fillId="7" borderId="22" xfId="13" applyNumberFormat="1" applyFont="1" applyFill="1" applyBorder="1" applyAlignment="1" applyProtection="1">
      <alignment vertical="center"/>
    </xf>
    <xf numFmtId="3" fontId="28" fillId="7" borderId="22" xfId="13" applyNumberFormat="1" applyFont="1" applyFill="1" applyBorder="1" applyAlignment="1" applyProtection="1">
      <alignment vertical="center"/>
    </xf>
    <xf numFmtId="3" fontId="29" fillId="7" borderId="22" xfId="14" applyNumberFormat="1" applyFont="1" applyFill="1" applyBorder="1" applyAlignment="1">
      <alignment vertical="center"/>
    </xf>
    <xf numFmtId="3" fontId="28" fillId="0" borderId="22" xfId="14" applyNumberFormat="1" applyFont="1" applyFill="1" applyBorder="1" applyAlignment="1">
      <alignment vertical="center"/>
    </xf>
    <xf numFmtId="177" fontId="29" fillId="7" borderId="22" xfId="14" applyNumberFormat="1" applyFont="1" applyFill="1" applyBorder="1" applyAlignment="1">
      <alignment vertical="center"/>
    </xf>
    <xf numFmtId="3" fontId="28" fillId="7" borderId="22" xfId="14" applyNumberFormat="1" applyFont="1" applyFill="1" applyBorder="1" applyAlignment="1">
      <alignment horizontal="right" vertical="center"/>
    </xf>
    <xf numFmtId="177" fontId="29" fillId="0" borderId="22" xfId="14" applyNumberFormat="1" applyFont="1" applyFill="1" applyBorder="1" applyAlignment="1">
      <alignment horizontal="right" vertical="center"/>
    </xf>
    <xf numFmtId="3" fontId="28" fillId="0" borderId="22" xfId="13" applyNumberFormat="1" applyFont="1" applyFill="1" applyBorder="1" applyAlignment="1">
      <alignment horizontal="right" vertical="center"/>
    </xf>
    <xf numFmtId="177" fontId="28" fillId="0" borderId="22" xfId="14" applyNumberFormat="1" applyFont="1" applyFill="1" applyBorder="1" applyAlignment="1">
      <alignment horizontal="right" vertical="center"/>
    </xf>
    <xf numFmtId="3" fontId="28" fillId="0" borderId="22" xfId="13" applyNumberFormat="1" applyFont="1" applyFill="1" applyBorder="1" applyAlignment="1" applyProtection="1">
      <alignment horizontal="right" vertical="center" indent="3"/>
    </xf>
    <xf numFmtId="177" fontId="29" fillId="0" borderId="22" xfId="15" applyNumberFormat="1" applyFont="1" applyFill="1" applyBorder="1" applyAlignment="1">
      <alignment horizontal="right" vertical="center" indent="3"/>
    </xf>
    <xf numFmtId="178" fontId="28" fillId="0" borderId="22" xfId="13" applyNumberFormat="1" applyFont="1" applyFill="1" applyBorder="1" applyAlignment="1" applyProtection="1">
      <alignment vertical="center" wrapText="1"/>
    </xf>
    <xf numFmtId="178" fontId="29" fillId="0" borderId="22" xfId="13" applyNumberFormat="1" applyFont="1" applyFill="1" applyBorder="1" applyAlignment="1" applyProtection="1">
      <alignment vertical="center" wrapText="1"/>
    </xf>
    <xf numFmtId="178" fontId="28" fillId="0" borderId="22" xfId="13" applyNumberFormat="1" applyFont="1" applyFill="1" applyBorder="1" applyAlignment="1">
      <alignment vertical="center" wrapText="1"/>
    </xf>
    <xf numFmtId="173" fontId="28" fillId="0" borderId="22" xfId="13" applyNumberFormat="1" applyFont="1" applyFill="1" applyBorder="1" applyAlignment="1">
      <alignment vertical="center" wrapText="1"/>
    </xf>
    <xf numFmtId="173" fontId="29" fillId="0" borderId="22" xfId="13" applyNumberFormat="1" applyFont="1" applyFill="1" applyBorder="1" applyAlignment="1" applyProtection="1">
      <alignment vertical="center" wrapText="1"/>
    </xf>
    <xf numFmtId="173" fontId="28" fillId="0" borderId="22" xfId="13" applyNumberFormat="1" applyFont="1" applyFill="1" applyBorder="1" applyAlignment="1" applyProtection="1">
      <alignment vertical="center"/>
    </xf>
    <xf numFmtId="173" fontId="29" fillId="7" borderId="22" xfId="13" applyNumberFormat="1" applyFont="1" applyFill="1" applyBorder="1" applyAlignment="1" applyProtection="1">
      <alignment vertical="center"/>
    </xf>
    <xf numFmtId="2" fontId="28" fillId="7" borderId="22" xfId="13" applyNumberFormat="1" applyFont="1" applyFill="1" applyBorder="1" applyAlignment="1" applyProtection="1">
      <alignment vertical="center"/>
    </xf>
    <xf numFmtId="3" fontId="28" fillId="7" borderId="22" xfId="13" applyNumberFormat="1" applyFont="1" applyFill="1" applyBorder="1" applyAlignment="1" applyProtection="1">
      <alignment horizontal="right" vertical="center"/>
    </xf>
    <xf numFmtId="3" fontId="29" fillId="0" borderId="22" xfId="13" applyNumberFormat="1" applyFont="1" applyFill="1" applyBorder="1" applyAlignment="1" applyProtection="1">
      <alignment horizontal="right" vertical="center"/>
    </xf>
    <xf numFmtId="3" fontId="28" fillId="0" borderId="22" xfId="13" applyNumberFormat="1" applyFont="1" applyFill="1" applyBorder="1" applyAlignment="1" applyProtection="1">
      <alignment horizontal="right" vertical="center"/>
    </xf>
    <xf numFmtId="0" fontId="28" fillId="0" borderId="22" xfId="13" applyFont="1" applyFill="1" applyBorder="1" applyAlignment="1">
      <alignment horizontal="right" vertical="center" indent="3"/>
    </xf>
    <xf numFmtId="179" fontId="29" fillId="0" borderId="22" xfId="15" applyNumberFormat="1" applyFont="1" applyFill="1" applyBorder="1" applyAlignment="1">
      <alignment horizontal="right" vertical="center" indent="3"/>
    </xf>
    <xf numFmtId="0" fontId="29" fillId="0" borderId="22" xfId="13" applyFont="1" applyFill="1" applyBorder="1" applyAlignment="1">
      <alignment horizontal="right" vertical="center" indent="3"/>
    </xf>
    <xf numFmtId="0" fontId="28" fillId="0" borderId="22" xfId="13" applyNumberFormat="1" applyFont="1" applyFill="1" applyBorder="1" applyAlignment="1" applyProtection="1">
      <alignment vertical="center" wrapText="1"/>
    </xf>
    <xf numFmtId="173" fontId="28" fillId="0" borderId="22" xfId="13" applyNumberFormat="1" applyFont="1" applyFill="1" applyBorder="1" applyAlignment="1" applyProtection="1">
      <alignment vertical="center" wrapText="1"/>
    </xf>
    <xf numFmtId="180" fontId="28" fillId="0" borderId="22" xfId="13" applyNumberFormat="1" applyFont="1" applyFill="1" applyBorder="1" applyAlignment="1" applyProtection="1">
      <alignment vertical="center" wrapText="1"/>
    </xf>
    <xf numFmtId="4" fontId="28" fillId="7" borderId="22" xfId="13" applyNumberFormat="1" applyFont="1" applyFill="1" applyBorder="1" applyAlignment="1" applyProtection="1">
      <alignment vertical="center"/>
    </xf>
    <xf numFmtId="4" fontId="28" fillId="0" borderId="22" xfId="13" applyNumberFormat="1" applyFont="1" applyFill="1" applyBorder="1" applyAlignment="1" applyProtection="1">
      <alignment vertical="center"/>
    </xf>
    <xf numFmtId="181" fontId="28" fillId="0" borderId="22" xfId="13" applyNumberFormat="1" applyFont="1" applyFill="1" applyBorder="1" applyAlignment="1" applyProtection="1">
      <alignment horizontal="right" vertical="center" wrapText="1"/>
    </xf>
    <xf numFmtId="3" fontId="28" fillId="0" borderId="22" xfId="13" applyNumberFormat="1" applyFont="1" applyFill="1" applyBorder="1" applyAlignment="1" applyProtection="1">
      <alignment horizontal="right" vertical="center" wrapText="1"/>
    </xf>
    <xf numFmtId="3" fontId="29" fillId="0" borderId="22" xfId="13" applyNumberFormat="1" applyFont="1" applyFill="1" applyBorder="1" applyAlignment="1" applyProtection="1">
      <alignment horizontal="right" vertical="center" wrapText="1"/>
    </xf>
    <xf numFmtId="3" fontId="28" fillId="0" borderId="22" xfId="13" applyNumberFormat="1" applyFont="1" applyFill="1" applyBorder="1" applyAlignment="1">
      <alignment horizontal="right" vertical="center" wrapText="1"/>
    </xf>
    <xf numFmtId="3" fontId="29" fillId="0" borderId="22" xfId="13" applyNumberFormat="1" applyFont="1" applyFill="1" applyBorder="1" applyAlignment="1" applyProtection="1">
      <alignment vertical="center"/>
    </xf>
    <xf numFmtId="178" fontId="29" fillId="0" borderId="22" xfId="13" applyNumberFormat="1" applyFont="1" applyFill="1" applyBorder="1" applyAlignment="1">
      <alignment vertical="center" wrapText="1"/>
    </xf>
    <xf numFmtId="173" fontId="29" fillId="0" borderId="22" xfId="13" applyNumberFormat="1" applyFont="1" applyFill="1" applyBorder="1" applyAlignment="1">
      <alignment vertical="center" wrapText="1"/>
    </xf>
    <xf numFmtId="0" fontId="28" fillId="0" borderId="22" xfId="13" applyFont="1" applyBorder="1" applyAlignment="1">
      <alignment vertical="center"/>
    </xf>
    <xf numFmtId="0" fontId="29" fillId="0" borderId="22" xfId="13" applyFont="1" applyBorder="1" applyAlignment="1">
      <alignment vertical="center"/>
    </xf>
    <xf numFmtId="173" fontId="28" fillId="0" borderId="22" xfId="13" applyNumberFormat="1" applyFont="1" applyFill="1" applyBorder="1" applyAlignment="1">
      <alignment vertical="center"/>
    </xf>
    <xf numFmtId="173" fontId="29" fillId="7" borderId="22" xfId="13" applyNumberFormat="1" applyFont="1" applyFill="1" applyBorder="1" applyAlignment="1">
      <alignment vertical="center"/>
    </xf>
    <xf numFmtId="182" fontId="28" fillId="0" borderId="22" xfId="13" applyNumberFormat="1" applyFont="1" applyFill="1" applyBorder="1" applyAlignment="1" applyProtection="1">
      <alignment vertical="center" wrapText="1"/>
    </xf>
    <xf numFmtId="3" fontId="29" fillId="0" borderId="22" xfId="13" applyNumberFormat="1" applyFont="1" applyFill="1" applyBorder="1" applyAlignment="1">
      <alignment horizontal="right" vertical="center" wrapText="1"/>
    </xf>
    <xf numFmtId="183" fontId="28" fillId="7" borderId="22" xfId="14" applyNumberFormat="1" applyFont="1" applyFill="1" applyBorder="1" applyAlignment="1">
      <alignment vertical="center"/>
    </xf>
    <xf numFmtId="168" fontId="28" fillId="0" borderId="22" xfId="13" applyNumberFormat="1" applyFont="1" applyFill="1" applyBorder="1" applyAlignment="1">
      <alignment horizontal="right" vertical="center" indent="3"/>
    </xf>
    <xf numFmtId="184" fontId="29" fillId="0" borderId="22" xfId="13" applyNumberFormat="1" applyFont="1" applyFill="1" applyBorder="1" applyAlignment="1">
      <alignment horizontal="right" vertical="center" indent="3"/>
    </xf>
    <xf numFmtId="173" fontId="28" fillId="0" borderId="22" xfId="13" applyNumberFormat="1" applyFont="1" applyBorder="1" applyAlignment="1">
      <alignment vertical="center" wrapText="1"/>
    </xf>
    <xf numFmtId="173" fontId="28" fillId="0" borderId="22" xfId="13" applyNumberFormat="1" applyFont="1" applyFill="1" applyBorder="1" applyAlignment="1" applyProtection="1">
      <alignment horizontal="right" vertical="center" wrapText="1"/>
    </xf>
    <xf numFmtId="0" fontId="30" fillId="6" borderId="22" xfId="13" applyFont="1" applyFill="1" applyBorder="1" applyAlignment="1">
      <alignment horizontal="left"/>
    </xf>
    <xf numFmtId="1" fontId="28" fillId="7" borderId="22" xfId="13" applyNumberFormat="1" applyFont="1" applyFill="1" applyBorder="1" applyAlignment="1">
      <alignment vertical="center"/>
    </xf>
    <xf numFmtId="1" fontId="28" fillId="0" borderId="22" xfId="13" applyNumberFormat="1" applyFont="1" applyFill="1" applyBorder="1" applyAlignment="1">
      <alignment vertical="center"/>
    </xf>
    <xf numFmtId="173" fontId="29" fillId="0" borderId="22" xfId="13" applyNumberFormat="1" applyFont="1" applyFill="1" applyBorder="1" applyAlignment="1" applyProtection="1">
      <alignment vertical="center"/>
    </xf>
    <xf numFmtId="177" fontId="29" fillId="0" borderId="22" xfId="13" applyNumberFormat="1" applyFont="1" applyFill="1" applyBorder="1" applyAlignment="1" applyProtection="1">
      <alignment horizontal="right" vertical="center"/>
    </xf>
    <xf numFmtId="177" fontId="28" fillId="0" borderId="22" xfId="13" applyNumberFormat="1" applyFont="1" applyFill="1" applyBorder="1" applyAlignment="1" applyProtection="1">
      <alignment horizontal="right" vertical="center"/>
    </xf>
    <xf numFmtId="173" fontId="28" fillId="7" borderId="22" xfId="13" applyNumberFormat="1" applyFont="1" applyFill="1" applyBorder="1" applyAlignment="1" applyProtection="1">
      <alignment vertical="center"/>
    </xf>
    <xf numFmtId="173" fontId="28" fillId="7" borderId="22" xfId="13" applyNumberFormat="1" applyFont="1" applyFill="1" applyBorder="1" applyAlignment="1" applyProtection="1">
      <alignment horizontal="right" vertical="center"/>
    </xf>
    <xf numFmtId="173" fontId="29" fillId="0" borderId="22" xfId="13" applyNumberFormat="1" applyFont="1" applyFill="1" applyBorder="1" applyAlignment="1" applyProtection="1">
      <alignment horizontal="right" vertical="center"/>
    </xf>
    <xf numFmtId="173" fontId="28" fillId="0" borderId="22" xfId="13" applyNumberFormat="1" applyFont="1" applyFill="1" applyBorder="1" applyAlignment="1" applyProtection="1">
      <alignment horizontal="right" vertical="center"/>
    </xf>
    <xf numFmtId="0" fontId="28" fillId="0" borderId="22" xfId="13" applyNumberFormat="1" applyFont="1" applyFill="1" applyBorder="1" applyAlignment="1" applyProtection="1">
      <alignment horizontal="right" vertical="center" wrapText="1"/>
    </xf>
    <xf numFmtId="168" fontId="28" fillId="0" borderId="22" xfId="13" applyNumberFormat="1" applyFont="1" applyFill="1" applyBorder="1" applyAlignment="1" applyProtection="1">
      <alignment horizontal="right" vertical="center" indent="3"/>
    </xf>
    <xf numFmtId="184" fontId="29" fillId="0" borderId="22" xfId="15" applyNumberFormat="1" applyFont="1" applyFill="1" applyBorder="1" applyAlignment="1">
      <alignment horizontal="right" vertical="center" indent="3"/>
    </xf>
    <xf numFmtId="178" fontId="28" fillId="0" borderId="22" xfId="13" applyNumberFormat="1" applyFont="1" applyFill="1" applyBorder="1" applyAlignment="1">
      <alignment horizontal="right" vertical="center" wrapText="1"/>
    </xf>
    <xf numFmtId="178" fontId="29" fillId="0" borderId="22" xfId="13" applyNumberFormat="1" applyFont="1" applyFill="1" applyBorder="1" applyAlignment="1">
      <alignment horizontal="right" vertical="center" wrapText="1"/>
    </xf>
    <xf numFmtId="0" fontId="28" fillId="0" borderId="22" xfId="13" applyFont="1" applyBorder="1" applyAlignment="1">
      <alignment horizontal="right" vertical="center"/>
    </xf>
    <xf numFmtId="178" fontId="28" fillId="0" borderId="22" xfId="13" applyNumberFormat="1" applyFont="1" applyFill="1" applyBorder="1" applyAlignment="1" applyProtection="1">
      <alignment horizontal="right" vertical="center" wrapText="1"/>
    </xf>
    <xf numFmtId="3" fontId="28" fillId="0" borderId="22" xfId="13" applyNumberFormat="1" applyFont="1" applyFill="1" applyBorder="1" applyAlignment="1" applyProtection="1">
      <alignment horizontal="center" vertical="center" wrapText="1"/>
    </xf>
    <xf numFmtId="3" fontId="29" fillId="0" borderId="22" xfId="13" applyNumberFormat="1" applyFont="1" applyFill="1" applyBorder="1" applyAlignment="1">
      <alignment horizontal="center" vertical="center" wrapText="1"/>
    </xf>
    <xf numFmtId="0" fontId="29" fillId="7" borderId="22" xfId="13" applyFont="1" applyFill="1" applyBorder="1" applyAlignment="1">
      <alignment vertical="center"/>
    </xf>
    <xf numFmtId="177" fontId="28" fillId="0" borderId="22" xfId="13" applyNumberFormat="1" applyFont="1" applyFill="1" applyBorder="1" applyAlignment="1">
      <alignment horizontal="right" vertical="center"/>
    </xf>
    <xf numFmtId="177" fontId="29" fillId="0" borderId="22" xfId="13" applyNumberFormat="1" applyFont="1" applyFill="1" applyBorder="1" applyAlignment="1">
      <alignment horizontal="right" vertical="center"/>
    </xf>
    <xf numFmtId="0" fontId="27" fillId="6" borderId="23" xfId="13" applyFont="1" applyFill="1" applyBorder="1" applyAlignment="1">
      <alignment horizontal="left" vertical="center"/>
    </xf>
    <xf numFmtId="2" fontId="28" fillId="0" borderId="23" xfId="13" applyNumberFormat="1" applyFont="1" applyFill="1" applyBorder="1" applyAlignment="1" applyProtection="1">
      <alignment vertical="center" wrapText="1"/>
    </xf>
    <xf numFmtId="2" fontId="29" fillId="0" borderId="23" xfId="13" applyNumberFormat="1" applyFont="1" applyFill="1" applyBorder="1" applyAlignment="1" applyProtection="1">
      <alignment vertical="center" wrapText="1"/>
    </xf>
    <xf numFmtId="3" fontId="28" fillId="0" borderId="23" xfId="13" applyNumberFormat="1" applyFont="1" applyFill="1" applyBorder="1" applyAlignment="1" applyProtection="1">
      <alignment horizontal="center" vertical="center" wrapText="1"/>
    </xf>
    <xf numFmtId="0" fontId="28" fillId="0" borderId="23" xfId="13" applyFont="1" applyBorder="1"/>
    <xf numFmtId="0" fontId="29" fillId="0" borderId="23" xfId="13" applyFont="1" applyBorder="1"/>
    <xf numFmtId="3" fontId="28" fillId="0" borderId="23" xfId="13" applyNumberFormat="1" applyFont="1" applyFill="1" applyBorder="1" applyAlignment="1" applyProtection="1">
      <alignment vertical="center"/>
    </xf>
    <xf numFmtId="3" fontId="29" fillId="7" borderId="23" xfId="13" applyNumberFormat="1" applyFont="1" applyFill="1" applyBorder="1" applyAlignment="1" applyProtection="1">
      <alignment vertical="center"/>
    </xf>
    <xf numFmtId="3" fontId="28" fillId="7" borderId="23" xfId="13" applyNumberFormat="1" applyFont="1" applyFill="1" applyBorder="1" applyAlignment="1" applyProtection="1">
      <alignment vertical="center"/>
    </xf>
    <xf numFmtId="185" fontId="28" fillId="0" borderId="22" xfId="13" applyNumberFormat="1" applyFont="1" applyFill="1" applyBorder="1" applyAlignment="1" applyProtection="1">
      <alignment horizontal="right" vertical="center" indent="3"/>
    </xf>
    <xf numFmtId="0" fontId="31" fillId="0" borderId="0" xfId="13" applyFont="1"/>
    <xf numFmtId="0" fontId="27" fillId="0" borderId="0" xfId="13" applyFont="1" applyFill="1" applyBorder="1" applyAlignment="1">
      <alignment horizontal="left" vertical="center"/>
    </xf>
    <xf numFmtId="2" fontId="28" fillId="0" borderId="0" xfId="13" applyNumberFormat="1" applyFont="1" applyFill="1" applyBorder="1" applyProtection="1"/>
    <xf numFmtId="0" fontId="28" fillId="0" borderId="0" xfId="13" applyFont="1"/>
    <xf numFmtId="3" fontId="28" fillId="7" borderId="23" xfId="13" applyNumberFormat="1" applyFont="1" applyFill="1" applyBorder="1" applyAlignment="1" applyProtection="1">
      <alignment horizontal="right" vertical="center"/>
    </xf>
    <xf numFmtId="3" fontId="28" fillId="0" borderId="23" xfId="13" applyNumberFormat="1" applyFont="1" applyFill="1" applyBorder="1" applyAlignment="1" applyProtection="1">
      <alignment horizontal="right" vertical="center"/>
    </xf>
    <xf numFmtId="3" fontId="29" fillId="0" borderId="23" xfId="13" applyNumberFormat="1" applyFont="1" applyFill="1" applyBorder="1" applyAlignment="1" applyProtection="1">
      <alignment horizontal="right" vertical="center"/>
    </xf>
    <xf numFmtId="3" fontId="29" fillId="7" borderId="23" xfId="13" applyNumberFormat="1" applyFont="1" applyFill="1" applyBorder="1" applyAlignment="1" applyProtection="1">
      <alignment horizontal="right" vertical="center"/>
    </xf>
    <xf numFmtId="0" fontId="28" fillId="0" borderId="0" xfId="13" applyFont="1" applyBorder="1" applyAlignment="1">
      <alignment vertical="center"/>
    </xf>
    <xf numFmtId="0" fontId="28" fillId="0" borderId="0" xfId="13" applyFont="1" applyAlignment="1">
      <alignment vertical="center"/>
    </xf>
    <xf numFmtId="2" fontId="28" fillId="0" borderId="0" xfId="13" applyNumberFormat="1" applyFont="1" applyFill="1" applyBorder="1" applyAlignment="1">
      <alignment vertical="center"/>
    </xf>
    <xf numFmtId="3" fontId="28" fillId="0" borderId="0" xfId="13" applyNumberFormat="1" applyFont="1" applyFill="1" applyBorder="1" applyAlignment="1" applyProtection="1">
      <alignment vertical="center"/>
    </xf>
    <xf numFmtId="3" fontId="28" fillId="0" borderId="0" xfId="13" applyNumberFormat="1" applyFont="1" applyFill="1" applyBorder="1" applyAlignment="1">
      <alignment vertical="center"/>
    </xf>
    <xf numFmtId="0" fontId="27" fillId="0" borderId="0" xfId="13" applyFont="1" applyFill="1" applyAlignment="1"/>
    <xf numFmtId="0" fontId="28" fillId="0" borderId="0" xfId="13" applyFont="1" applyFill="1"/>
    <xf numFmtId="0" fontId="34" fillId="0" borderId="0" xfId="16" applyFont="1" applyAlignment="1" applyProtection="1"/>
    <xf numFmtId="2" fontId="28" fillId="0" borderId="0" xfId="13" applyNumberFormat="1" applyFont="1" applyFill="1" applyBorder="1" applyAlignment="1" applyProtection="1">
      <alignment vertical="center"/>
    </xf>
    <xf numFmtId="2" fontId="35" fillId="0" borderId="0" xfId="13" applyNumberFormat="1" applyFont="1" applyFill="1" applyBorder="1" applyAlignment="1" applyProtection="1">
      <alignment horizontal="right" vertical="center"/>
    </xf>
    <xf numFmtId="0" fontId="27" fillId="0" borderId="0" xfId="13" applyFont="1"/>
    <xf numFmtId="0" fontId="36" fillId="0" borderId="0" xfId="13" applyFont="1" applyAlignment="1">
      <alignment horizontal="left"/>
    </xf>
    <xf numFmtId="0" fontId="37" fillId="0" borderId="0" xfId="13" applyFont="1"/>
    <xf numFmtId="0" fontId="38" fillId="0" borderId="0" xfId="16" applyFont="1" applyAlignment="1" applyProtection="1"/>
    <xf numFmtId="0" fontId="37" fillId="8" borderId="0" xfId="13" applyFont="1" applyFill="1"/>
    <xf numFmtId="0" fontId="39" fillId="0" borderId="0" xfId="13" applyFont="1" applyAlignment="1">
      <alignment horizontal="left"/>
    </xf>
    <xf numFmtId="0" fontId="19" fillId="8" borderId="0" xfId="13" applyFill="1"/>
    <xf numFmtId="0" fontId="40" fillId="8" borderId="0" xfId="13" applyFont="1" applyFill="1"/>
    <xf numFmtId="2" fontId="0" fillId="0" borderId="0" xfId="0" applyNumberFormat="1"/>
    <xf numFmtId="2" fontId="0" fillId="0" borderId="0" xfId="0" applyNumberFormat="1" applyFont="1"/>
    <xf numFmtId="11" fontId="0" fillId="0" borderId="0" xfId="0" applyNumberFormat="1" applyFont="1"/>
    <xf numFmtId="0" fontId="13" fillId="4" borderId="13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5" fillId="6" borderId="18" xfId="13" applyFont="1" applyFill="1" applyBorder="1" applyAlignment="1">
      <alignment horizontal="center" vertical="center" wrapText="1"/>
    </xf>
    <xf numFmtId="0" fontId="25" fillId="6" borderId="19" xfId="13" applyFont="1" applyFill="1" applyBorder="1" applyAlignment="1">
      <alignment horizontal="center" vertical="center" wrapText="1"/>
    </xf>
    <xf numFmtId="0" fontId="25" fillId="6" borderId="20" xfId="13" applyFont="1" applyFill="1" applyBorder="1" applyAlignment="1">
      <alignment horizontal="center" vertical="center" wrapText="1"/>
    </xf>
    <xf numFmtId="0" fontId="25" fillId="6" borderId="17" xfId="13" applyFont="1" applyFill="1" applyBorder="1" applyAlignment="1">
      <alignment horizontal="center" vertical="center" wrapText="1"/>
    </xf>
    <xf numFmtId="0" fontId="25" fillId="6" borderId="17" xfId="13" applyFont="1" applyFill="1" applyBorder="1" applyAlignment="1">
      <alignment horizontal="center" vertical="center"/>
    </xf>
    <xf numFmtId="0" fontId="9" fillId="0" borderId="11" xfId="6" applyFont="1" applyFill="1" applyBorder="1" applyAlignment="1">
      <alignment wrapText="1"/>
    </xf>
  </cellXfs>
  <cellStyles count="28">
    <cellStyle name="anuario" xfId="17"/>
    <cellStyle name="Body: normal cell" xfId="2"/>
    <cellStyle name="Comma 2" xfId="15"/>
    <cellStyle name="Euro" xfId="18"/>
    <cellStyle name="Euro 2" xfId="19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ipervínculo 2" xfId="20"/>
    <cellStyle name="Hyperlink" xfId="9" builtinId="8" customBuiltin="1"/>
    <cellStyle name="Hyperlink 2" xfId="16"/>
    <cellStyle name="Millares 2" xfId="21"/>
    <cellStyle name="Millares 3" xfId="22"/>
    <cellStyle name="Millares 4" xfId="14"/>
    <cellStyle name="Normal" xfId="0" builtinId="0"/>
    <cellStyle name="Normal 2" xfId="13"/>
    <cellStyle name="Normal 3" xfId="23"/>
    <cellStyle name="Normal 4" xfId="24"/>
    <cellStyle name="Normal 5" xfId="25"/>
    <cellStyle name="Parent row" xfId="5"/>
    <cellStyle name="Porcentual 2" xfId="26"/>
    <cellStyle name="Porcentual 3" xfId="27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" name="Text Box 1025"/>
        <xdr:cNvSpPr txBox="1">
          <a:spLocks noChangeArrowheads="1"/>
        </xdr:cNvSpPr>
      </xdr:nvSpPr>
      <xdr:spPr bwMode="auto">
        <a:xfrm>
          <a:off x="1676400" y="0"/>
          <a:ext cx="142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3" name="Text Box 1026"/>
        <xdr:cNvSpPr txBox="1">
          <a:spLocks noChangeArrowheads="1"/>
        </xdr:cNvSpPr>
      </xdr:nvSpPr>
      <xdr:spPr bwMode="auto">
        <a:xfrm>
          <a:off x="65151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2/ 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4" name="Text Box 1027"/>
        <xdr:cNvSpPr txBox="1">
          <a:spLocks noChangeArrowheads="1"/>
        </xdr:cNvSpPr>
      </xdr:nvSpPr>
      <xdr:spPr bwMode="auto">
        <a:xfrm>
          <a:off x="65151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3/ 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5" name="Text Box 1028"/>
        <xdr:cNvSpPr txBox="1">
          <a:spLocks noChangeArrowheads="1"/>
        </xdr:cNvSpPr>
      </xdr:nvSpPr>
      <xdr:spPr bwMode="auto">
        <a:xfrm>
          <a:off x="65151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1/</a:t>
          </a:r>
        </a:p>
      </xdr:txBody>
    </xdr:sp>
    <xdr:clientData/>
  </xdr:twoCellAnchor>
  <xdr:twoCellAnchor>
    <xdr:from>
      <xdr:col>1</xdr:col>
      <xdr:colOff>304800</xdr:colOff>
      <xdr:row>0</xdr:row>
      <xdr:rowOff>0</xdr:rowOff>
    </xdr:from>
    <xdr:to>
      <xdr:col>1</xdr:col>
      <xdr:colOff>419100</xdr:colOff>
      <xdr:row>0</xdr:row>
      <xdr:rowOff>0</xdr:rowOff>
    </xdr:to>
    <xdr:sp macro="" textlink="">
      <xdr:nvSpPr>
        <xdr:cNvPr id="6" name="Text Box 1031"/>
        <xdr:cNvSpPr txBox="1">
          <a:spLocks noChangeArrowheads="1"/>
        </xdr:cNvSpPr>
      </xdr:nvSpPr>
      <xdr:spPr bwMode="auto">
        <a:xfrm>
          <a:off x="400050" y="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e/</a:t>
          </a:r>
        </a:p>
      </xdr:txBody>
    </xdr:sp>
    <xdr:clientData/>
  </xdr:twoCellAnchor>
  <xdr:twoCellAnchor>
    <xdr:from>
      <xdr:col>9</xdr:col>
      <xdr:colOff>247650</xdr:colOff>
      <xdr:row>0</xdr:row>
      <xdr:rowOff>0</xdr:rowOff>
    </xdr:from>
    <xdr:to>
      <xdr:col>14</xdr:col>
      <xdr:colOff>28575</xdr:colOff>
      <xdr:row>0</xdr:row>
      <xdr:rowOff>0</xdr:rowOff>
    </xdr:to>
    <xdr:sp macro="" textlink="">
      <xdr:nvSpPr>
        <xdr:cNvPr id="7" name="Text Box 1032"/>
        <xdr:cNvSpPr txBox="1">
          <a:spLocks noChangeArrowheads="1"/>
        </xdr:cNvSpPr>
      </xdr:nvSpPr>
      <xdr:spPr bwMode="auto">
        <a:xfrm>
          <a:off x="3886200" y="0"/>
          <a:ext cx="1590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Times New Roman"/>
              <a:cs typeface="Times New Roman"/>
            </a:rPr>
            <a:t>2/</a:t>
          </a:r>
        </a:p>
      </xdr:txBody>
    </xdr:sp>
    <xdr:clientData/>
  </xdr:twoCellAnchor>
  <xdr:twoCellAnchor>
    <xdr:from>
      <xdr:col>14</xdr:col>
      <xdr:colOff>257175</xdr:colOff>
      <xdr:row>0</xdr:row>
      <xdr:rowOff>0</xdr:rowOff>
    </xdr:from>
    <xdr:to>
      <xdr:col>15</xdr:col>
      <xdr:colOff>66675</xdr:colOff>
      <xdr:row>0</xdr:row>
      <xdr:rowOff>0</xdr:rowOff>
    </xdr:to>
    <xdr:sp macro="" textlink="">
      <xdr:nvSpPr>
        <xdr:cNvPr id="8" name="Text Box 1033"/>
        <xdr:cNvSpPr txBox="1">
          <a:spLocks noChangeArrowheads="1"/>
        </xdr:cNvSpPr>
      </xdr:nvSpPr>
      <xdr:spPr bwMode="auto">
        <a:xfrm>
          <a:off x="5705475" y="0"/>
          <a:ext cx="161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Times New Roman"/>
              <a:cs typeface="Times New Roman"/>
            </a:rPr>
            <a:t>3/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9" name="Text Box 1034"/>
        <xdr:cNvSpPr txBox="1">
          <a:spLocks noChangeArrowheads="1"/>
        </xdr:cNvSpPr>
      </xdr:nvSpPr>
      <xdr:spPr bwMode="auto">
        <a:xfrm>
          <a:off x="65151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3/ 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" name="Text Box 1035"/>
        <xdr:cNvSpPr txBox="1">
          <a:spLocks noChangeArrowheads="1"/>
        </xdr:cNvSpPr>
      </xdr:nvSpPr>
      <xdr:spPr bwMode="auto">
        <a:xfrm>
          <a:off x="65151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Times New Roman"/>
              <a:cs typeface="Times New Roman"/>
            </a:rPr>
            <a:t>2/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1" name="Text Box 1036"/>
        <xdr:cNvSpPr txBox="1">
          <a:spLocks noChangeArrowheads="1"/>
        </xdr:cNvSpPr>
      </xdr:nvSpPr>
      <xdr:spPr bwMode="auto">
        <a:xfrm>
          <a:off x="65151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Times New Roman"/>
              <a:cs typeface="Times New Roman"/>
            </a:rPr>
            <a:t>4/</a:t>
          </a:r>
        </a:p>
      </xdr:txBody>
    </xdr:sp>
    <xdr:clientData/>
  </xdr:twoCellAnchor>
  <xdr:twoCellAnchor>
    <xdr:from>
      <xdr:col>1</xdr:col>
      <xdr:colOff>285750</xdr:colOff>
      <xdr:row>25</xdr:row>
      <xdr:rowOff>0</xdr:rowOff>
    </xdr:from>
    <xdr:to>
      <xdr:col>2</xdr:col>
      <xdr:colOff>0</xdr:colOff>
      <xdr:row>25</xdr:row>
      <xdr:rowOff>0</xdr:rowOff>
    </xdr:to>
    <xdr:sp macro="" textlink="">
      <xdr:nvSpPr>
        <xdr:cNvPr id="12" name="Text Box 1042"/>
        <xdr:cNvSpPr txBox="1">
          <a:spLocks noChangeArrowheads="1"/>
        </xdr:cNvSpPr>
      </xdr:nvSpPr>
      <xdr:spPr bwMode="auto">
        <a:xfrm>
          <a:off x="381000" y="3124200"/>
          <a:ext cx="714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17</xdr:col>
      <xdr:colOff>0</xdr:colOff>
      <xdr:row>4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13" name="Text Box 1043"/>
        <xdr:cNvSpPr txBox="1">
          <a:spLocks noChangeArrowheads="1"/>
        </xdr:cNvSpPr>
      </xdr:nvSpPr>
      <xdr:spPr bwMode="auto">
        <a:xfrm>
          <a:off x="6515100" y="523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2/ </a:t>
          </a:r>
        </a:p>
      </xdr:txBody>
    </xdr:sp>
    <xdr:clientData/>
  </xdr:twoCellAnchor>
  <xdr:twoCellAnchor>
    <xdr:from>
      <xdr:col>17</xdr:col>
      <xdr:colOff>0</xdr:colOff>
      <xdr:row>4</xdr:row>
      <xdr:rowOff>0</xdr:rowOff>
    </xdr:from>
    <xdr:to>
      <xdr:col>17</xdr:col>
      <xdr:colOff>0</xdr:colOff>
      <xdr:row>4</xdr:row>
      <xdr:rowOff>114300</xdr:rowOff>
    </xdr:to>
    <xdr:sp macro="" textlink="">
      <xdr:nvSpPr>
        <xdr:cNvPr id="14" name="Text Box 1044"/>
        <xdr:cNvSpPr txBox="1">
          <a:spLocks noChangeArrowheads="1"/>
        </xdr:cNvSpPr>
      </xdr:nvSpPr>
      <xdr:spPr bwMode="auto">
        <a:xfrm>
          <a:off x="6515100" y="5238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3/ </a:t>
          </a:r>
        </a:p>
      </xdr:txBody>
    </xdr:sp>
    <xdr:clientData/>
  </xdr:twoCellAnchor>
  <xdr:twoCellAnchor>
    <xdr:from>
      <xdr:col>17</xdr:col>
      <xdr:colOff>0</xdr:colOff>
      <xdr:row>4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15" name="Text Box 1045"/>
        <xdr:cNvSpPr txBox="1">
          <a:spLocks noChangeArrowheads="1"/>
        </xdr:cNvSpPr>
      </xdr:nvSpPr>
      <xdr:spPr bwMode="auto">
        <a:xfrm>
          <a:off x="6515100" y="5238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1/</a:t>
          </a:r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2</xdr:col>
      <xdr:colOff>0</xdr:colOff>
      <xdr:row>4</xdr:row>
      <xdr:rowOff>104775</xdr:rowOff>
    </xdr:to>
    <xdr:sp macro="" textlink="">
      <xdr:nvSpPr>
        <xdr:cNvPr id="16" name="Text Box 1046"/>
        <xdr:cNvSpPr txBox="1">
          <a:spLocks noChangeArrowheads="1"/>
        </xdr:cNvSpPr>
      </xdr:nvSpPr>
      <xdr:spPr bwMode="auto">
        <a:xfrm>
          <a:off x="1095375" y="523875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2/</a:t>
          </a:r>
        </a:p>
      </xdr:txBody>
    </xdr:sp>
    <xdr:clientData/>
  </xdr:twoCellAnchor>
  <xdr:twoCellAnchor>
    <xdr:from>
      <xdr:col>1</xdr:col>
      <xdr:colOff>285750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7" name="Text Box 1069"/>
        <xdr:cNvSpPr txBox="1">
          <a:spLocks noChangeArrowheads="1"/>
        </xdr:cNvSpPr>
      </xdr:nvSpPr>
      <xdr:spPr bwMode="auto">
        <a:xfrm>
          <a:off x="381000" y="3810000"/>
          <a:ext cx="714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17</xdr:col>
      <xdr:colOff>0</xdr:colOff>
      <xdr:row>4</xdr:row>
      <xdr:rowOff>0</xdr:rowOff>
    </xdr:from>
    <xdr:to>
      <xdr:col>17</xdr:col>
      <xdr:colOff>0</xdr:colOff>
      <xdr:row>4</xdr:row>
      <xdr:rowOff>114300</xdr:rowOff>
    </xdr:to>
    <xdr:sp macro="" textlink="">
      <xdr:nvSpPr>
        <xdr:cNvPr id="18" name="Text Box 1104"/>
        <xdr:cNvSpPr txBox="1">
          <a:spLocks noChangeArrowheads="1"/>
        </xdr:cNvSpPr>
      </xdr:nvSpPr>
      <xdr:spPr bwMode="auto">
        <a:xfrm>
          <a:off x="6515100" y="5238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3/ </a:t>
          </a:r>
        </a:p>
      </xdr:txBody>
    </xdr:sp>
    <xdr:clientData/>
  </xdr:twoCellAnchor>
  <xdr:twoCellAnchor>
    <xdr:from>
      <xdr:col>17</xdr:col>
      <xdr:colOff>0</xdr:colOff>
      <xdr:row>4</xdr:row>
      <xdr:rowOff>0</xdr:rowOff>
    </xdr:from>
    <xdr:to>
      <xdr:col>17</xdr:col>
      <xdr:colOff>0</xdr:colOff>
      <xdr:row>4</xdr:row>
      <xdr:rowOff>114300</xdr:rowOff>
    </xdr:to>
    <xdr:sp macro="" textlink="">
      <xdr:nvSpPr>
        <xdr:cNvPr id="19" name="Text Box 1145"/>
        <xdr:cNvSpPr txBox="1">
          <a:spLocks noChangeArrowheads="1"/>
        </xdr:cNvSpPr>
      </xdr:nvSpPr>
      <xdr:spPr bwMode="auto">
        <a:xfrm>
          <a:off x="6515100" y="5238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3/ </a:t>
          </a:r>
        </a:p>
      </xdr:txBody>
    </xdr:sp>
    <xdr:clientData/>
  </xdr:twoCellAnchor>
  <xdr:twoCellAnchor>
    <xdr:from>
      <xdr:col>1</xdr:col>
      <xdr:colOff>803519</xdr:colOff>
      <xdr:row>9</xdr:row>
      <xdr:rowOff>99402</xdr:rowOff>
    </xdr:from>
    <xdr:to>
      <xdr:col>1</xdr:col>
      <xdr:colOff>955919</xdr:colOff>
      <xdr:row>11</xdr:row>
      <xdr:rowOff>13677</xdr:rowOff>
    </xdr:to>
    <xdr:sp macro="" textlink="">
      <xdr:nvSpPr>
        <xdr:cNvPr id="20" name="Text Box 1151"/>
        <xdr:cNvSpPr txBox="1">
          <a:spLocks noChangeArrowheads="1"/>
        </xdr:cNvSpPr>
      </xdr:nvSpPr>
      <xdr:spPr bwMode="auto">
        <a:xfrm>
          <a:off x="898769" y="1385277"/>
          <a:ext cx="1524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5/</a:t>
          </a:r>
        </a:p>
      </xdr:txBody>
    </xdr:sp>
    <xdr:clientData/>
  </xdr:twoCellAnchor>
  <xdr:twoCellAnchor>
    <xdr:from>
      <xdr:col>1</xdr:col>
      <xdr:colOff>285750</xdr:colOff>
      <xdr:row>35</xdr:row>
      <xdr:rowOff>0</xdr:rowOff>
    </xdr:from>
    <xdr:to>
      <xdr:col>2</xdr:col>
      <xdr:colOff>0</xdr:colOff>
      <xdr:row>35</xdr:row>
      <xdr:rowOff>0</xdr:rowOff>
    </xdr:to>
    <xdr:sp macro="" textlink="">
      <xdr:nvSpPr>
        <xdr:cNvPr id="21" name="Text Box 1152"/>
        <xdr:cNvSpPr txBox="1">
          <a:spLocks noChangeArrowheads="1"/>
        </xdr:cNvSpPr>
      </xdr:nvSpPr>
      <xdr:spPr bwMode="auto">
        <a:xfrm>
          <a:off x="381000" y="4267200"/>
          <a:ext cx="714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</xdr:col>
      <xdr:colOff>285750</xdr:colOff>
      <xdr:row>39</xdr:row>
      <xdr:rowOff>0</xdr:rowOff>
    </xdr:from>
    <xdr:to>
      <xdr:col>2</xdr:col>
      <xdr:colOff>0</xdr:colOff>
      <xdr:row>39</xdr:row>
      <xdr:rowOff>0</xdr:rowOff>
    </xdr:to>
    <xdr:sp macro="" textlink="">
      <xdr:nvSpPr>
        <xdr:cNvPr id="22" name="Text Box 1154"/>
        <xdr:cNvSpPr txBox="1">
          <a:spLocks noChangeArrowheads="1"/>
        </xdr:cNvSpPr>
      </xdr:nvSpPr>
      <xdr:spPr bwMode="auto">
        <a:xfrm>
          <a:off x="381000" y="4743450"/>
          <a:ext cx="714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</xdr:col>
      <xdr:colOff>237938</xdr:colOff>
      <xdr:row>7</xdr:row>
      <xdr:rowOff>104775</xdr:rowOff>
    </xdr:from>
    <xdr:to>
      <xdr:col>1</xdr:col>
      <xdr:colOff>418913</xdr:colOff>
      <xdr:row>9</xdr:row>
      <xdr:rowOff>28575</xdr:rowOff>
    </xdr:to>
    <xdr:sp macro="" textlink="">
      <xdr:nvSpPr>
        <xdr:cNvPr id="23" name="Text Box 1156"/>
        <xdr:cNvSpPr txBox="1">
          <a:spLocks noChangeArrowheads="1"/>
        </xdr:cNvSpPr>
      </xdr:nvSpPr>
      <xdr:spPr bwMode="auto">
        <a:xfrm>
          <a:off x="333188" y="1162050"/>
          <a:ext cx="1809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3/</a:t>
          </a:r>
        </a:p>
      </xdr:txBody>
    </xdr:sp>
    <xdr:clientData/>
  </xdr:twoCellAnchor>
  <xdr:twoCellAnchor>
    <xdr:from>
      <xdr:col>1</xdr:col>
      <xdr:colOff>460892</xdr:colOff>
      <xdr:row>8</xdr:row>
      <xdr:rowOff>92075</xdr:rowOff>
    </xdr:from>
    <xdr:to>
      <xdr:col>1</xdr:col>
      <xdr:colOff>603767</xdr:colOff>
      <xdr:row>10</xdr:row>
      <xdr:rowOff>34925</xdr:rowOff>
    </xdr:to>
    <xdr:sp macro="" textlink="">
      <xdr:nvSpPr>
        <xdr:cNvPr id="24" name="Text Box 1157"/>
        <xdr:cNvSpPr txBox="1">
          <a:spLocks noChangeArrowheads="1"/>
        </xdr:cNvSpPr>
      </xdr:nvSpPr>
      <xdr:spPr bwMode="auto">
        <a:xfrm>
          <a:off x="556142" y="1263650"/>
          <a:ext cx="1428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ES" sz="500" b="0" i="0" u="none" strike="noStrike" baseline="0">
              <a:solidFill>
                <a:srgbClr val="000000"/>
              </a:solidFill>
              <a:latin typeface="Soberana Sans Light" pitchFamily="50" charset="0"/>
            </a:rPr>
            <a:t>4/</a:t>
          </a:r>
        </a:p>
        <a:p>
          <a:pPr algn="l" rtl="0">
            <a:defRPr sz="1000"/>
          </a:pPr>
          <a:endParaRPr lang="es-ES" sz="500" b="0" i="0" u="none" strike="noStrike" baseline="0">
            <a:solidFill>
              <a:srgbClr val="000000"/>
            </a:solidFill>
            <a:latin typeface="Soberana Sans Light" pitchFamily="50" charset="0"/>
          </a:endParaRPr>
        </a:p>
      </xdr:txBody>
    </xdr:sp>
    <xdr:clientData/>
  </xdr:twoCellAnchor>
  <xdr:twoCellAnchor>
    <xdr:from>
      <xdr:col>1</xdr:col>
      <xdr:colOff>285750</xdr:colOff>
      <xdr:row>39</xdr:row>
      <xdr:rowOff>0</xdr:rowOff>
    </xdr:from>
    <xdr:to>
      <xdr:col>2</xdr:col>
      <xdr:colOff>0</xdr:colOff>
      <xdr:row>39</xdr:row>
      <xdr:rowOff>0</xdr:rowOff>
    </xdr:to>
    <xdr:sp macro="" textlink="">
      <xdr:nvSpPr>
        <xdr:cNvPr id="25" name="Text Box 1176"/>
        <xdr:cNvSpPr txBox="1">
          <a:spLocks noChangeArrowheads="1"/>
        </xdr:cNvSpPr>
      </xdr:nvSpPr>
      <xdr:spPr bwMode="auto">
        <a:xfrm>
          <a:off x="381000" y="4743450"/>
          <a:ext cx="714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</xdr:col>
      <xdr:colOff>285750</xdr:colOff>
      <xdr:row>30</xdr:row>
      <xdr:rowOff>0</xdr:rowOff>
    </xdr:from>
    <xdr:to>
      <xdr:col>2</xdr:col>
      <xdr:colOff>0</xdr:colOff>
      <xdr:row>30</xdr:row>
      <xdr:rowOff>0</xdr:rowOff>
    </xdr:to>
    <xdr:sp macro="" textlink="">
      <xdr:nvSpPr>
        <xdr:cNvPr id="26" name="Text Box 1193"/>
        <xdr:cNvSpPr txBox="1">
          <a:spLocks noChangeArrowheads="1"/>
        </xdr:cNvSpPr>
      </xdr:nvSpPr>
      <xdr:spPr bwMode="auto">
        <a:xfrm>
          <a:off x="381000" y="3695700"/>
          <a:ext cx="714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17</xdr:col>
      <xdr:colOff>0</xdr:colOff>
      <xdr:row>4</xdr:row>
      <xdr:rowOff>0</xdr:rowOff>
    </xdr:from>
    <xdr:to>
      <xdr:col>17</xdr:col>
      <xdr:colOff>0</xdr:colOff>
      <xdr:row>4</xdr:row>
      <xdr:rowOff>114300</xdr:rowOff>
    </xdr:to>
    <xdr:sp macro="" textlink="">
      <xdr:nvSpPr>
        <xdr:cNvPr id="27" name="Text Box 1201"/>
        <xdr:cNvSpPr txBox="1">
          <a:spLocks noChangeArrowheads="1"/>
        </xdr:cNvSpPr>
      </xdr:nvSpPr>
      <xdr:spPr bwMode="auto">
        <a:xfrm>
          <a:off x="6515100" y="5238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3/ </a:t>
          </a:r>
        </a:p>
      </xdr:txBody>
    </xdr:sp>
    <xdr:clientData/>
  </xdr:twoCellAnchor>
  <xdr:twoCellAnchor>
    <xdr:from>
      <xdr:col>1</xdr:col>
      <xdr:colOff>285750</xdr:colOff>
      <xdr:row>6</xdr:row>
      <xdr:rowOff>22225</xdr:rowOff>
    </xdr:from>
    <xdr:to>
      <xdr:col>1</xdr:col>
      <xdr:colOff>447675</xdr:colOff>
      <xdr:row>8</xdr:row>
      <xdr:rowOff>31750</xdr:rowOff>
    </xdr:to>
    <xdr:sp macro="" textlink="">
      <xdr:nvSpPr>
        <xdr:cNvPr id="28" name="Text Box 1202"/>
        <xdr:cNvSpPr txBox="1">
          <a:spLocks noChangeArrowheads="1"/>
        </xdr:cNvSpPr>
      </xdr:nvSpPr>
      <xdr:spPr bwMode="auto">
        <a:xfrm>
          <a:off x="381000" y="1041400"/>
          <a:ext cx="1619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ES" sz="500" b="1" i="0" u="none" strike="noStrike" baseline="0">
              <a:solidFill>
                <a:srgbClr val="000000"/>
              </a:solidFill>
              <a:latin typeface="Soberana Sans Light" pitchFamily="50" charset="0"/>
            </a:rPr>
            <a:t>2/</a:t>
          </a:r>
        </a:p>
      </xdr:txBody>
    </xdr:sp>
    <xdr:clientData/>
  </xdr:twoCellAnchor>
  <xdr:twoCellAnchor>
    <xdr:from>
      <xdr:col>4</xdr:col>
      <xdr:colOff>180975</xdr:colOff>
      <xdr:row>5</xdr:row>
      <xdr:rowOff>19050</xdr:rowOff>
    </xdr:from>
    <xdr:to>
      <xdr:col>5</xdr:col>
      <xdr:colOff>0</xdr:colOff>
      <xdr:row>5</xdr:row>
      <xdr:rowOff>142875</xdr:rowOff>
    </xdr:to>
    <xdr:sp macro="" textlink="">
      <xdr:nvSpPr>
        <xdr:cNvPr id="29" name="Text Box 1203"/>
        <xdr:cNvSpPr txBox="1">
          <a:spLocks noChangeArrowheads="1"/>
        </xdr:cNvSpPr>
      </xdr:nvSpPr>
      <xdr:spPr bwMode="auto">
        <a:xfrm>
          <a:off x="2000250" y="790575"/>
          <a:ext cx="1809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</a:t>
          </a:r>
        </a:p>
      </xdr:txBody>
    </xdr:sp>
    <xdr:clientData/>
  </xdr:twoCellAnchor>
  <xdr:twoCellAnchor>
    <xdr:from>
      <xdr:col>7</xdr:col>
      <xdr:colOff>186417</xdr:colOff>
      <xdr:row>5</xdr:row>
      <xdr:rowOff>35379</xdr:rowOff>
    </xdr:from>
    <xdr:to>
      <xdr:col>8</xdr:col>
      <xdr:colOff>24492</xdr:colOff>
      <xdr:row>5</xdr:row>
      <xdr:rowOff>187779</xdr:rowOff>
    </xdr:to>
    <xdr:sp macro="" textlink="">
      <xdr:nvSpPr>
        <xdr:cNvPr id="30" name="Text Box 1204"/>
        <xdr:cNvSpPr txBox="1">
          <a:spLocks noChangeArrowheads="1"/>
        </xdr:cNvSpPr>
      </xdr:nvSpPr>
      <xdr:spPr bwMode="auto">
        <a:xfrm>
          <a:off x="3091542" y="806904"/>
          <a:ext cx="2095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</a:t>
          </a:r>
        </a:p>
      </xdr:txBody>
    </xdr:sp>
    <xdr:clientData/>
  </xdr:twoCellAnchor>
  <xdr:twoCellAnchor>
    <xdr:from>
      <xdr:col>10</xdr:col>
      <xdr:colOff>187779</xdr:colOff>
      <xdr:row>5</xdr:row>
      <xdr:rowOff>28575</xdr:rowOff>
    </xdr:from>
    <xdr:to>
      <xdr:col>11</xdr:col>
      <xdr:colOff>16329</xdr:colOff>
      <xdr:row>5</xdr:row>
      <xdr:rowOff>209550</xdr:rowOff>
    </xdr:to>
    <xdr:sp macro="" textlink="">
      <xdr:nvSpPr>
        <xdr:cNvPr id="31" name="Text Box 1205"/>
        <xdr:cNvSpPr txBox="1">
          <a:spLocks noChangeArrowheads="1"/>
        </xdr:cNvSpPr>
      </xdr:nvSpPr>
      <xdr:spPr bwMode="auto">
        <a:xfrm>
          <a:off x="4188279" y="800100"/>
          <a:ext cx="2000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</a:t>
          </a:r>
        </a:p>
      </xdr:txBody>
    </xdr:sp>
    <xdr:clientData/>
  </xdr:twoCellAnchor>
  <xdr:twoCellAnchor>
    <xdr:from>
      <xdr:col>17</xdr:col>
      <xdr:colOff>0</xdr:colOff>
      <xdr:row>5</xdr:row>
      <xdr:rowOff>9525</xdr:rowOff>
    </xdr:from>
    <xdr:to>
      <xdr:col>17</xdr:col>
      <xdr:colOff>0</xdr:colOff>
      <xdr:row>5</xdr:row>
      <xdr:rowOff>123825</xdr:rowOff>
    </xdr:to>
    <xdr:sp macro="" textlink="">
      <xdr:nvSpPr>
        <xdr:cNvPr id="32" name="Text Box 1207"/>
        <xdr:cNvSpPr txBox="1">
          <a:spLocks noChangeArrowheads="1"/>
        </xdr:cNvSpPr>
      </xdr:nvSpPr>
      <xdr:spPr bwMode="auto">
        <a:xfrm>
          <a:off x="6515100" y="7810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50" b="0" i="0" strike="noStrike">
              <a:solidFill>
                <a:srgbClr val="000000"/>
              </a:solidFill>
              <a:latin typeface="Arial"/>
              <a:cs typeface="Arial"/>
            </a:rPr>
            <a:t>6/</a:t>
          </a:r>
        </a:p>
      </xdr:txBody>
    </xdr:sp>
    <xdr:clientData/>
  </xdr:twoCellAnchor>
  <xdr:twoCellAnchor>
    <xdr:from>
      <xdr:col>17</xdr:col>
      <xdr:colOff>0</xdr:colOff>
      <xdr:row>5</xdr:row>
      <xdr:rowOff>0</xdr:rowOff>
    </xdr:from>
    <xdr:to>
      <xdr:col>17</xdr:col>
      <xdr:colOff>0</xdr:colOff>
      <xdr:row>5</xdr:row>
      <xdr:rowOff>114300</xdr:rowOff>
    </xdr:to>
    <xdr:sp macro="" textlink="">
      <xdr:nvSpPr>
        <xdr:cNvPr id="33" name="Text Box 1208"/>
        <xdr:cNvSpPr txBox="1">
          <a:spLocks noChangeArrowheads="1"/>
        </xdr:cNvSpPr>
      </xdr:nvSpPr>
      <xdr:spPr bwMode="auto">
        <a:xfrm>
          <a:off x="6515100" y="77152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50" b="0" i="0" strike="noStrike">
              <a:solidFill>
                <a:srgbClr val="000000"/>
              </a:solidFill>
              <a:latin typeface="Arial"/>
              <a:cs typeface="Arial"/>
            </a:rPr>
            <a:t>6/</a:t>
          </a:r>
        </a:p>
      </xdr:txBody>
    </xdr:sp>
    <xdr:clientData/>
  </xdr:twoCellAnchor>
  <xdr:twoCellAnchor>
    <xdr:from>
      <xdr:col>17</xdr:col>
      <xdr:colOff>0</xdr:colOff>
      <xdr:row>5</xdr:row>
      <xdr:rowOff>9525</xdr:rowOff>
    </xdr:from>
    <xdr:to>
      <xdr:col>17</xdr:col>
      <xdr:colOff>0</xdr:colOff>
      <xdr:row>5</xdr:row>
      <xdr:rowOff>123825</xdr:rowOff>
    </xdr:to>
    <xdr:sp macro="" textlink="">
      <xdr:nvSpPr>
        <xdr:cNvPr id="34" name="Text Box 1209"/>
        <xdr:cNvSpPr txBox="1">
          <a:spLocks noChangeArrowheads="1"/>
        </xdr:cNvSpPr>
      </xdr:nvSpPr>
      <xdr:spPr bwMode="auto">
        <a:xfrm>
          <a:off x="6515100" y="781050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50" b="0" i="0" strike="noStrike">
              <a:solidFill>
                <a:srgbClr val="000000"/>
              </a:solidFill>
              <a:latin typeface="Arial"/>
              <a:cs typeface="Arial"/>
            </a:rPr>
            <a:t>6/</a:t>
          </a:r>
        </a:p>
      </xdr:txBody>
    </xdr:sp>
    <xdr:clientData/>
  </xdr:twoCellAnchor>
  <xdr:twoCellAnchor>
    <xdr:from>
      <xdr:col>1</xdr:col>
      <xdr:colOff>237191</xdr:colOff>
      <xdr:row>11</xdr:row>
      <xdr:rowOff>101600</xdr:rowOff>
    </xdr:from>
    <xdr:to>
      <xdr:col>1</xdr:col>
      <xdr:colOff>418166</xdr:colOff>
      <xdr:row>13</xdr:row>
      <xdr:rowOff>25400</xdr:rowOff>
    </xdr:to>
    <xdr:sp macro="" textlink="">
      <xdr:nvSpPr>
        <xdr:cNvPr id="35" name="Text Box 1215"/>
        <xdr:cNvSpPr txBox="1">
          <a:spLocks noChangeArrowheads="1"/>
        </xdr:cNvSpPr>
      </xdr:nvSpPr>
      <xdr:spPr bwMode="auto">
        <a:xfrm>
          <a:off x="332441" y="1616075"/>
          <a:ext cx="1809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3/</a:t>
          </a:r>
        </a:p>
      </xdr:txBody>
    </xdr:sp>
    <xdr:clientData/>
  </xdr:twoCellAnchor>
  <xdr:twoCellAnchor>
    <xdr:from>
      <xdr:col>1</xdr:col>
      <xdr:colOff>242180</xdr:colOff>
      <xdr:row>15</xdr:row>
      <xdr:rowOff>99786</xdr:rowOff>
    </xdr:from>
    <xdr:to>
      <xdr:col>1</xdr:col>
      <xdr:colOff>423155</xdr:colOff>
      <xdr:row>17</xdr:row>
      <xdr:rowOff>23586</xdr:rowOff>
    </xdr:to>
    <xdr:sp macro="" textlink="">
      <xdr:nvSpPr>
        <xdr:cNvPr id="36" name="Text Box 1216"/>
        <xdr:cNvSpPr txBox="1">
          <a:spLocks noChangeArrowheads="1"/>
        </xdr:cNvSpPr>
      </xdr:nvSpPr>
      <xdr:spPr bwMode="auto">
        <a:xfrm>
          <a:off x="337430" y="2071461"/>
          <a:ext cx="1809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3/</a:t>
          </a:r>
        </a:p>
      </xdr:txBody>
    </xdr:sp>
    <xdr:clientData/>
  </xdr:twoCellAnchor>
  <xdr:twoCellAnchor>
    <xdr:from>
      <xdr:col>1</xdr:col>
      <xdr:colOff>237191</xdr:colOff>
      <xdr:row>19</xdr:row>
      <xdr:rowOff>106136</xdr:rowOff>
    </xdr:from>
    <xdr:to>
      <xdr:col>1</xdr:col>
      <xdr:colOff>418166</xdr:colOff>
      <xdr:row>21</xdr:row>
      <xdr:rowOff>29936</xdr:rowOff>
    </xdr:to>
    <xdr:sp macro="" textlink="">
      <xdr:nvSpPr>
        <xdr:cNvPr id="37" name="Text Box 1217"/>
        <xdr:cNvSpPr txBox="1">
          <a:spLocks noChangeArrowheads="1"/>
        </xdr:cNvSpPr>
      </xdr:nvSpPr>
      <xdr:spPr bwMode="auto">
        <a:xfrm>
          <a:off x="332441" y="2535011"/>
          <a:ext cx="1809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3/</a:t>
          </a:r>
        </a:p>
      </xdr:txBody>
    </xdr:sp>
    <xdr:clientData/>
  </xdr:twoCellAnchor>
  <xdr:twoCellAnchor>
    <xdr:from>
      <xdr:col>1</xdr:col>
      <xdr:colOff>226732</xdr:colOff>
      <xdr:row>23</xdr:row>
      <xdr:rowOff>104775</xdr:rowOff>
    </xdr:from>
    <xdr:to>
      <xdr:col>1</xdr:col>
      <xdr:colOff>407707</xdr:colOff>
      <xdr:row>25</xdr:row>
      <xdr:rowOff>28575</xdr:rowOff>
    </xdr:to>
    <xdr:sp macro="" textlink="">
      <xdr:nvSpPr>
        <xdr:cNvPr id="38" name="Text Box 1218"/>
        <xdr:cNvSpPr txBox="1">
          <a:spLocks noChangeArrowheads="1"/>
        </xdr:cNvSpPr>
      </xdr:nvSpPr>
      <xdr:spPr bwMode="auto">
        <a:xfrm>
          <a:off x="321982" y="2990850"/>
          <a:ext cx="1809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3/</a:t>
          </a:r>
        </a:p>
      </xdr:txBody>
    </xdr:sp>
    <xdr:clientData/>
  </xdr:twoCellAnchor>
  <xdr:twoCellAnchor>
    <xdr:from>
      <xdr:col>1</xdr:col>
      <xdr:colOff>240366</xdr:colOff>
      <xdr:row>28</xdr:row>
      <xdr:rowOff>98425</xdr:rowOff>
    </xdr:from>
    <xdr:to>
      <xdr:col>1</xdr:col>
      <xdr:colOff>421341</xdr:colOff>
      <xdr:row>30</xdr:row>
      <xdr:rowOff>22225</xdr:rowOff>
    </xdr:to>
    <xdr:sp macro="" textlink="">
      <xdr:nvSpPr>
        <xdr:cNvPr id="39" name="Text Box 1219"/>
        <xdr:cNvSpPr txBox="1">
          <a:spLocks noChangeArrowheads="1"/>
        </xdr:cNvSpPr>
      </xdr:nvSpPr>
      <xdr:spPr bwMode="auto">
        <a:xfrm>
          <a:off x="335616" y="3565525"/>
          <a:ext cx="1809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3/</a:t>
          </a:r>
        </a:p>
      </xdr:txBody>
    </xdr:sp>
    <xdr:clientData/>
  </xdr:twoCellAnchor>
  <xdr:twoCellAnchor>
    <xdr:from>
      <xdr:col>1</xdr:col>
      <xdr:colOff>300691</xdr:colOff>
      <xdr:row>32</xdr:row>
      <xdr:rowOff>95250</xdr:rowOff>
    </xdr:from>
    <xdr:to>
      <xdr:col>1</xdr:col>
      <xdr:colOff>481666</xdr:colOff>
      <xdr:row>34</xdr:row>
      <xdr:rowOff>0</xdr:rowOff>
    </xdr:to>
    <xdr:sp macro="" textlink="">
      <xdr:nvSpPr>
        <xdr:cNvPr id="40" name="Text Box 1220"/>
        <xdr:cNvSpPr txBox="1">
          <a:spLocks noChangeArrowheads="1"/>
        </xdr:cNvSpPr>
      </xdr:nvSpPr>
      <xdr:spPr bwMode="auto">
        <a:xfrm>
          <a:off x="395941" y="4019550"/>
          <a:ext cx="1809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3/</a:t>
          </a:r>
        </a:p>
      </xdr:txBody>
    </xdr:sp>
    <xdr:clientData/>
  </xdr:twoCellAnchor>
  <xdr:twoCellAnchor>
    <xdr:from>
      <xdr:col>1</xdr:col>
      <xdr:colOff>300691</xdr:colOff>
      <xdr:row>36</xdr:row>
      <xdr:rowOff>111125</xdr:rowOff>
    </xdr:from>
    <xdr:to>
      <xdr:col>1</xdr:col>
      <xdr:colOff>481666</xdr:colOff>
      <xdr:row>38</xdr:row>
      <xdr:rowOff>34925</xdr:rowOff>
    </xdr:to>
    <xdr:sp macro="" textlink="">
      <xdr:nvSpPr>
        <xdr:cNvPr id="41" name="Text Box 1221"/>
        <xdr:cNvSpPr txBox="1">
          <a:spLocks noChangeArrowheads="1"/>
        </xdr:cNvSpPr>
      </xdr:nvSpPr>
      <xdr:spPr bwMode="auto">
        <a:xfrm>
          <a:off x="395941" y="4492625"/>
          <a:ext cx="1809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3/</a:t>
          </a:r>
        </a:p>
      </xdr:txBody>
    </xdr:sp>
    <xdr:clientData/>
  </xdr:twoCellAnchor>
  <xdr:twoCellAnchor>
    <xdr:from>
      <xdr:col>1</xdr:col>
      <xdr:colOff>468966</xdr:colOff>
      <xdr:row>12</xdr:row>
      <xdr:rowOff>92075</xdr:rowOff>
    </xdr:from>
    <xdr:to>
      <xdr:col>1</xdr:col>
      <xdr:colOff>592791</xdr:colOff>
      <xdr:row>14</xdr:row>
      <xdr:rowOff>15875</xdr:rowOff>
    </xdr:to>
    <xdr:sp macro="" textlink="">
      <xdr:nvSpPr>
        <xdr:cNvPr id="42" name="Text Box 1230"/>
        <xdr:cNvSpPr txBox="1">
          <a:spLocks noChangeArrowheads="1"/>
        </xdr:cNvSpPr>
      </xdr:nvSpPr>
      <xdr:spPr bwMode="auto">
        <a:xfrm>
          <a:off x="564216" y="1720850"/>
          <a:ext cx="1238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ES" sz="500" b="0" i="0" u="none" strike="noStrike" baseline="0">
              <a:solidFill>
                <a:srgbClr val="000000"/>
              </a:solidFill>
              <a:latin typeface="Soberana Sans Light" pitchFamily="50" charset="0"/>
            </a:rPr>
            <a:t>4/</a:t>
          </a:r>
        </a:p>
        <a:p>
          <a:pPr algn="l" rtl="0">
            <a:defRPr sz="1000"/>
          </a:pPr>
          <a:endParaRPr lang="es-ES" sz="500" b="0" i="0" u="none" strike="noStrike" baseline="0">
            <a:solidFill>
              <a:srgbClr val="000000"/>
            </a:solidFill>
            <a:latin typeface="Soberana Sans Light" pitchFamily="50" charset="0"/>
          </a:endParaRPr>
        </a:p>
      </xdr:txBody>
    </xdr:sp>
    <xdr:clientData/>
  </xdr:twoCellAnchor>
  <xdr:twoCellAnchor>
    <xdr:from>
      <xdr:col>1</xdr:col>
      <xdr:colOff>448102</xdr:colOff>
      <xdr:row>16</xdr:row>
      <xdr:rowOff>100239</xdr:rowOff>
    </xdr:from>
    <xdr:to>
      <xdr:col>1</xdr:col>
      <xdr:colOff>562402</xdr:colOff>
      <xdr:row>18</xdr:row>
      <xdr:rowOff>43089</xdr:rowOff>
    </xdr:to>
    <xdr:sp macro="" textlink="">
      <xdr:nvSpPr>
        <xdr:cNvPr id="43" name="Text Box 1232"/>
        <xdr:cNvSpPr txBox="1">
          <a:spLocks noChangeArrowheads="1"/>
        </xdr:cNvSpPr>
      </xdr:nvSpPr>
      <xdr:spPr bwMode="auto">
        <a:xfrm>
          <a:off x="543352" y="2186214"/>
          <a:ext cx="1143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marL="0" indent="0" algn="l" rtl="0">
            <a:defRPr sz="1000"/>
          </a:pPr>
          <a:r>
            <a:rPr lang="es-ES" sz="500" b="0" i="0" u="none" strike="noStrike" baseline="0">
              <a:solidFill>
                <a:srgbClr val="000000"/>
              </a:solidFill>
              <a:latin typeface="Soberana Sans Light" pitchFamily="50" charset="0"/>
              <a:ea typeface="+mn-ea"/>
              <a:cs typeface="+mn-cs"/>
            </a:rPr>
            <a:t>4/</a:t>
          </a:r>
        </a:p>
      </xdr:txBody>
    </xdr:sp>
    <xdr:clientData/>
  </xdr:twoCellAnchor>
  <xdr:twoCellAnchor>
    <xdr:from>
      <xdr:col>1</xdr:col>
      <xdr:colOff>452157</xdr:colOff>
      <xdr:row>20</xdr:row>
      <xdr:rowOff>92075</xdr:rowOff>
    </xdr:from>
    <xdr:to>
      <xdr:col>1</xdr:col>
      <xdr:colOff>585507</xdr:colOff>
      <xdr:row>22</xdr:row>
      <xdr:rowOff>15875</xdr:rowOff>
    </xdr:to>
    <xdr:sp macro="" textlink="">
      <xdr:nvSpPr>
        <xdr:cNvPr id="44" name="Text Box 1234"/>
        <xdr:cNvSpPr txBox="1">
          <a:spLocks noChangeArrowheads="1"/>
        </xdr:cNvSpPr>
      </xdr:nvSpPr>
      <xdr:spPr bwMode="auto">
        <a:xfrm>
          <a:off x="547407" y="2635250"/>
          <a:ext cx="1333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ES" sz="500" b="0" i="0" u="none" strike="noStrike" baseline="0">
              <a:solidFill>
                <a:srgbClr val="000000"/>
              </a:solidFill>
              <a:latin typeface="Soberana Sans Light" pitchFamily="50" charset="0"/>
            </a:rPr>
            <a:t>4/</a:t>
          </a:r>
        </a:p>
        <a:p>
          <a:pPr algn="l" rtl="0">
            <a:defRPr sz="1000"/>
          </a:pPr>
          <a:endParaRPr lang="es-ES" sz="500" b="0" i="0" u="none" strike="noStrike" baseline="0">
            <a:solidFill>
              <a:srgbClr val="000000"/>
            </a:solidFill>
            <a:latin typeface="Soberana Sans Light" pitchFamily="50" charset="0"/>
          </a:endParaRPr>
        </a:p>
      </xdr:txBody>
    </xdr:sp>
    <xdr:clientData/>
  </xdr:twoCellAnchor>
  <xdr:twoCellAnchor>
    <xdr:from>
      <xdr:col>1</xdr:col>
      <xdr:colOff>468966</xdr:colOff>
      <xdr:row>24</xdr:row>
      <xdr:rowOff>92075</xdr:rowOff>
    </xdr:from>
    <xdr:to>
      <xdr:col>1</xdr:col>
      <xdr:colOff>592791</xdr:colOff>
      <xdr:row>26</xdr:row>
      <xdr:rowOff>25400</xdr:rowOff>
    </xdr:to>
    <xdr:sp macro="" textlink="">
      <xdr:nvSpPr>
        <xdr:cNvPr id="45" name="Text Box 1236"/>
        <xdr:cNvSpPr txBox="1">
          <a:spLocks noChangeArrowheads="1"/>
        </xdr:cNvSpPr>
      </xdr:nvSpPr>
      <xdr:spPr bwMode="auto">
        <a:xfrm>
          <a:off x="564216" y="3101975"/>
          <a:ext cx="1238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ES" sz="500" b="0" i="0" u="none" strike="noStrike" baseline="0">
              <a:solidFill>
                <a:srgbClr val="000000"/>
              </a:solidFill>
              <a:latin typeface="Soberana Sans Light" pitchFamily="50" charset="0"/>
            </a:rPr>
            <a:t>4/</a:t>
          </a:r>
        </a:p>
        <a:p>
          <a:pPr algn="l" rtl="0">
            <a:defRPr sz="1000"/>
          </a:pPr>
          <a:endParaRPr lang="es-ES" sz="500" b="0" i="0" u="none" strike="noStrike" baseline="0">
            <a:solidFill>
              <a:srgbClr val="000000"/>
            </a:solidFill>
            <a:latin typeface="Soberana Sans Light" pitchFamily="50" charset="0"/>
          </a:endParaRPr>
        </a:p>
      </xdr:txBody>
    </xdr:sp>
    <xdr:clientData/>
  </xdr:twoCellAnchor>
  <xdr:twoCellAnchor>
    <xdr:from>
      <xdr:col>1</xdr:col>
      <xdr:colOff>468966</xdr:colOff>
      <xdr:row>29</xdr:row>
      <xdr:rowOff>92075</xdr:rowOff>
    </xdr:from>
    <xdr:to>
      <xdr:col>1</xdr:col>
      <xdr:colOff>583266</xdr:colOff>
      <xdr:row>31</xdr:row>
      <xdr:rowOff>25400</xdr:rowOff>
    </xdr:to>
    <xdr:sp macro="" textlink="">
      <xdr:nvSpPr>
        <xdr:cNvPr id="46" name="Text Box 1238"/>
        <xdr:cNvSpPr txBox="1">
          <a:spLocks noChangeArrowheads="1"/>
        </xdr:cNvSpPr>
      </xdr:nvSpPr>
      <xdr:spPr bwMode="auto">
        <a:xfrm>
          <a:off x="564216" y="3673475"/>
          <a:ext cx="1143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ES" sz="500" b="0" i="0" u="none" strike="noStrike" baseline="0">
              <a:solidFill>
                <a:srgbClr val="000000"/>
              </a:solidFill>
              <a:latin typeface="Soberana Sans Light" pitchFamily="50" charset="0"/>
            </a:rPr>
            <a:t>4/</a:t>
          </a:r>
        </a:p>
        <a:p>
          <a:pPr algn="l" rtl="0">
            <a:defRPr sz="1000"/>
          </a:pPr>
          <a:endParaRPr lang="es-ES" sz="500" b="0" i="0" u="none" strike="noStrike" baseline="0">
            <a:solidFill>
              <a:srgbClr val="000000"/>
            </a:solidFill>
            <a:latin typeface="Soberana Sans Light" pitchFamily="50" charset="0"/>
          </a:endParaRPr>
        </a:p>
      </xdr:txBody>
    </xdr:sp>
    <xdr:clientData/>
  </xdr:twoCellAnchor>
  <xdr:twoCellAnchor>
    <xdr:from>
      <xdr:col>1</xdr:col>
      <xdr:colOff>522941</xdr:colOff>
      <xdr:row>33</xdr:row>
      <xdr:rowOff>92075</xdr:rowOff>
    </xdr:from>
    <xdr:to>
      <xdr:col>1</xdr:col>
      <xdr:colOff>637241</xdr:colOff>
      <xdr:row>35</xdr:row>
      <xdr:rowOff>34925</xdr:rowOff>
    </xdr:to>
    <xdr:sp macro="" textlink="">
      <xdr:nvSpPr>
        <xdr:cNvPr id="47" name="Text Box 1240"/>
        <xdr:cNvSpPr txBox="1">
          <a:spLocks noChangeArrowheads="1"/>
        </xdr:cNvSpPr>
      </xdr:nvSpPr>
      <xdr:spPr bwMode="auto">
        <a:xfrm>
          <a:off x="618191" y="4130675"/>
          <a:ext cx="1143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ES" sz="500" b="0" i="0" u="none" strike="noStrike" baseline="0">
              <a:solidFill>
                <a:srgbClr val="000000"/>
              </a:solidFill>
              <a:latin typeface="Soberana Sans Light" pitchFamily="50" charset="0"/>
            </a:rPr>
            <a:t>4/</a:t>
          </a:r>
        </a:p>
        <a:p>
          <a:pPr algn="l" rtl="0">
            <a:defRPr sz="1000"/>
          </a:pPr>
          <a:endParaRPr lang="es-ES" sz="500" b="0" i="0" u="none" strike="noStrike" baseline="0">
            <a:solidFill>
              <a:srgbClr val="000000"/>
            </a:solidFill>
            <a:latin typeface="Soberana Sans Light" pitchFamily="50" charset="0"/>
          </a:endParaRPr>
        </a:p>
      </xdr:txBody>
    </xdr:sp>
    <xdr:clientData/>
  </xdr:twoCellAnchor>
  <xdr:twoCellAnchor>
    <xdr:from>
      <xdr:col>1</xdr:col>
      <xdr:colOff>519766</xdr:colOff>
      <xdr:row>37</xdr:row>
      <xdr:rowOff>107950</xdr:rowOff>
    </xdr:from>
    <xdr:to>
      <xdr:col>1</xdr:col>
      <xdr:colOff>662641</xdr:colOff>
      <xdr:row>39</xdr:row>
      <xdr:rowOff>12700</xdr:rowOff>
    </xdr:to>
    <xdr:sp macro="" textlink="">
      <xdr:nvSpPr>
        <xdr:cNvPr id="48" name="Text Box 1242"/>
        <xdr:cNvSpPr txBox="1">
          <a:spLocks noChangeArrowheads="1"/>
        </xdr:cNvSpPr>
      </xdr:nvSpPr>
      <xdr:spPr bwMode="auto">
        <a:xfrm>
          <a:off x="615016" y="4603750"/>
          <a:ext cx="1428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ES" sz="500" b="0" i="0" u="none" strike="noStrike" baseline="0">
              <a:solidFill>
                <a:srgbClr val="000000"/>
              </a:solidFill>
              <a:latin typeface="Soberana Sans Light" pitchFamily="50" charset="0"/>
            </a:rPr>
            <a:t>4/</a:t>
          </a:r>
        </a:p>
      </xdr:txBody>
    </xdr:sp>
    <xdr:clientData/>
  </xdr:twoCellAnchor>
  <xdr:twoCellAnchor>
    <xdr:from>
      <xdr:col>1</xdr:col>
      <xdr:colOff>384175</xdr:colOff>
      <xdr:row>14</xdr:row>
      <xdr:rowOff>96611</xdr:rowOff>
    </xdr:from>
    <xdr:to>
      <xdr:col>1</xdr:col>
      <xdr:colOff>546100</xdr:colOff>
      <xdr:row>16</xdr:row>
      <xdr:rowOff>10886</xdr:rowOff>
    </xdr:to>
    <xdr:sp macro="" textlink="">
      <xdr:nvSpPr>
        <xdr:cNvPr id="49" name="Text Box 1243"/>
        <xdr:cNvSpPr txBox="1">
          <a:spLocks noChangeArrowheads="1"/>
        </xdr:cNvSpPr>
      </xdr:nvSpPr>
      <xdr:spPr bwMode="auto">
        <a:xfrm>
          <a:off x="479425" y="1953986"/>
          <a:ext cx="16192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1" i="0" strike="noStrike">
              <a:solidFill>
                <a:srgbClr val="000000"/>
              </a:solidFill>
              <a:latin typeface="Soberana Sans Light" pitchFamily="50" charset="0"/>
            </a:rPr>
            <a:t>6/</a:t>
          </a:r>
        </a:p>
      </xdr:txBody>
    </xdr:sp>
    <xdr:clientData/>
  </xdr:twoCellAnchor>
  <xdr:twoCellAnchor>
    <xdr:from>
      <xdr:col>13</xdr:col>
      <xdr:colOff>171450</xdr:colOff>
      <xdr:row>5</xdr:row>
      <xdr:rowOff>28575</xdr:rowOff>
    </xdr:from>
    <xdr:to>
      <xdr:col>14</xdr:col>
      <xdr:colOff>28575</xdr:colOff>
      <xdr:row>5</xdr:row>
      <xdr:rowOff>228600</xdr:rowOff>
    </xdr:to>
    <xdr:sp macro="" textlink="">
      <xdr:nvSpPr>
        <xdr:cNvPr id="50" name="Text Box 1245"/>
        <xdr:cNvSpPr txBox="1">
          <a:spLocks noChangeArrowheads="1"/>
        </xdr:cNvSpPr>
      </xdr:nvSpPr>
      <xdr:spPr bwMode="auto">
        <a:xfrm>
          <a:off x="5257800" y="800100"/>
          <a:ext cx="2190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 1/</a:t>
          </a:r>
        </a:p>
      </xdr:txBody>
    </xdr:sp>
    <xdr:clientData/>
  </xdr:twoCellAnchor>
  <xdr:twoCellAnchor>
    <xdr:from>
      <xdr:col>16</xdr:col>
      <xdr:colOff>171450</xdr:colOff>
      <xdr:row>5</xdr:row>
      <xdr:rowOff>28575</xdr:rowOff>
    </xdr:from>
    <xdr:to>
      <xdr:col>16</xdr:col>
      <xdr:colOff>488685</xdr:colOff>
      <xdr:row>5</xdr:row>
      <xdr:rowOff>228600</xdr:rowOff>
    </xdr:to>
    <xdr:sp macro="" textlink="">
      <xdr:nvSpPr>
        <xdr:cNvPr id="51" name="Text Box 1261"/>
        <xdr:cNvSpPr txBox="1">
          <a:spLocks noChangeArrowheads="1"/>
        </xdr:cNvSpPr>
      </xdr:nvSpPr>
      <xdr:spPr bwMode="auto">
        <a:xfrm>
          <a:off x="6324600" y="800100"/>
          <a:ext cx="19341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 1/</a:t>
          </a:r>
        </a:p>
      </xdr:txBody>
    </xdr:sp>
    <xdr:clientData/>
  </xdr:twoCellAnchor>
  <xdr:twoCellAnchor>
    <xdr:from>
      <xdr:col>17</xdr:col>
      <xdr:colOff>3175</xdr:colOff>
      <xdr:row>4</xdr:row>
      <xdr:rowOff>0</xdr:rowOff>
    </xdr:from>
    <xdr:to>
      <xdr:col>17</xdr:col>
      <xdr:colOff>3175</xdr:colOff>
      <xdr:row>4</xdr:row>
      <xdr:rowOff>114300</xdr:rowOff>
    </xdr:to>
    <xdr:sp macro="" textlink="">
      <xdr:nvSpPr>
        <xdr:cNvPr id="52" name="Text Box 1104"/>
        <xdr:cNvSpPr txBox="1">
          <a:spLocks noChangeArrowheads="1"/>
        </xdr:cNvSpPr>
      </xdr:nvSpPr>
      <xdr:spPr bwMode="auto">
        <a:xfrm>
          <a:off x="6518275" y="5238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3/ </a:t>
          </a:r>
        </a:p>
      </xdr:txBody>
    </xdr:sp>
    <xdr:clientData/>
  </xdr:twoCellAnchor>
  <xdr:twoCellAnchor>
    <xdr:from>
      <xdr:col>17</xdr:col>
      <xdr:colOff>3175</xdr:colOff>
      <xdr:row>4</xdr:row>
      <xdr:rowOff>19050</xdr:rowOff>
    </xdr:from>
    <xdr:to>
      <xdr:col>17</xdr:col>
      <xdr:colOff>3175</xdr:colOff>
      <xdr:row>4</xdr:row>
      <xdr:rowOff>171450</xdr:rowOff>
    </xdr:to>
    <xdr:sp macro="" textlink="">
      <xdr:nvSpPr>
        <xdr:cNvPr id="53" name="Text Box 1210"/>
        <xdr:cNvSpPr txBox="1">
          <a:spLocks noChangeArrowheads="1"/>
        </xdr:cNvSpPr>
      </xdr:nvSpPr>
      <xdr:spPr bwMode="auto">
        <a:xfrm>
          <a:off x="6518275" y="5429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e/</a:t>
          </a:r>
        </a:p>
      </xdr:txBody>
    </xdr:sp>
    <xdr:clientData/>
  </xdr:twoCellAnchor>
  <xdr:twoCellAnchor>
    <xdr:from>
      <xdr:col>16</xdr:col>
      <xdr:colOff>485775</xdr:colOff>
      <xdr:row>5</xdr:row>
      <xdr:rowOff>0</xdr:rowOff>
    </xdr:from>
    <xdr:to>
      <xdr:col>16</xdr:col>
      <xdr:colOff>485775</xdr:colOff>
      <xdr:row>5</xdr:row>
      <xdr:rowOff>152400</xdr:rowOff>
    </xdr:to>
    <xdr:sp macro="" textlink="">
      <xdr:nvSpPr>
        <xdr:cNvPr id="54" name="Text Box 1203"/>
        <xdr:cNvSpPr txBox="1">
          <a:spLocks noChangeArrowheads="1"/>
        </xdr:cNvSpPr>
      </xdr:nvSpPr>
      <xdr:spPr bwMode="auto">
        <a:xfrm>
          <a:off x="6515100" y="7715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6/</a:t>
          </a:r>
        </a:p>
      </xdr:txBody>
    </xdr:sp>
    <xdr:clientData/>
  </xdr:twoCellAnchor>
  <xdr:twoCellAnchor>
    <xdr:from>
      <xdr:col>16</xdr:col>
      <xdr:colOff>485775</xdr:colOff>
      <xdr:row>5</xdr:row>
      <xdr:rowOff>19050</xdr:rowOff>
    </xdr:from>
    <xdr:to>
      <xdr:col>16</xdr:col>
      <xdr:colOff>485775</xdr:colOff>
      <xdr:row>5</xdr:row>
      <xdr:rowOff>171450</xdr:rowOff>
    </xdr:to>
    <xdr:sp macro="" textlink="">
      <xdr:nvSpPr>
        <xdr:cNvPr id="55" name="Text Box 1203"/>
        <xdr:cNvSpPr txBox="1">
          <a:spLocks noChangeArrowheads="1"/>
        </xdr:cNvSpPr>
      </xdr:nvSpPr>
      <xdr:spPr bwMode="auto">
        <a:xfrm>
          <a:off x="6515100" y="7905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6/</a:t>
          </a:r>
        </a:p>
      </xdr:txBody>
    </xdr:sp>
    <xdr:clientData/>
  </xdr:twoCellAnchor>
  <xdr:twoCellAnchor>
    <xdr:from>
      <xdr:col>16</xdr:col>
      <xdr:colOff>485775</xdr:colOff>
      <xdr:row>4</xdr:row>
      <xdr:rowOff>238125</xdr:rowOff>
    </xdr:from>
    <xdr:to>
      <xdr:col>16</xdr:col>
      <xdr:colOff>485775</xdr:colOff>
      <xdr:row>5</xdr:row>
      <xdr:rowOff>142875</xdr:rowOff>
    </xdr:to>
    <xdr:sp macro="" textlink="">
      <xdr:nvSpPr>
        <xdr:cNvPr id="56" name="Text Box 1203"/>
        <xdr:cNvSpPr txBox="1">
          <a:spLocks noChangeArrowheads="1"/>
        </xdr:cNvSpPr>
      </xdr:nvSpPr>
      <xdr:spPr bwMode="auto">
        <a:xfrm>
          <a:off x="6515100" y="7620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6/</a:t>
          </a:r>
        </a:p>
      </xdr:txBody>
    </xdr:sp>
    <xdr:clientData/>
  </xdr:twoCellAnchor>
  <xdr:twoCellAnchor>
    <xdr:from>
      <xdr:col>16</xdr:col>
      <xdr:colOff>485775</xdr:colOff>
      <xdr:row>5</xdr:row>
      <xdr:rowOff>0</xdr:rowOff>
    </xdr:from>
    <xdr:to>
      <xdr:col>16</xdr:col>
      <xdr:colOff>485775</xdr:colOff>
      <xdr:row>5</xdr:row>
      <xdr:rowOff>152400</xdr:rowOff>
    </xdr:to>
    <xdr:sp macro="" textlink="">
      <xdr:nvSpPr>
        <xdr:cNvPr id="57" name="Text Box 1203"/>
        <xdr:cNvSpPr txBox="1">
          <a:spLocks noChangeArrowheads="1"/>
        </xdr:cNvSpPr>
      </xdr:nvSpPr>
      <xdr:spPr bwMode="auto">
        <a:xfrm>
          <a:off x="6515100" y="7715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6/</a:t>
          </a:r>
        </a:p>
      </xdr:txBody>
    </xdr:sp>
    <xdr:clientData/>
  </xdr:twoCellAnchor>
  <xdr:twoCellAnchor>
    <xdr:from>
      <xdr:col>16</xdr:col>
      <xdr:colOff>485775</xdr:colOff>
      <xdr:row>5</xdr:row>
      <xdr:rowOff>0</xdr:rowOff>
    </xdr:from>
    <xdr:to>
      <xdr:col>16</xdr:col>
      <xdr:colOff>485775</xdr:colOff>
      <xdr:row>5</xdr:row>
      <xdr:rowOff>152400</xdr:rowOff>
    </xdr:to>
    <xdr:sp macro="" textlink="">
      <xdr:nvSpPr>
        <xdr:cNvPr id="58" name="Text Box 1203"/>
        <xdr:cNvSpPr txBox="1">
          <a:spLocks noChangeArrowheads="1"/>
        </xdr:cNvSpPr>
      </xdr:nvSpPr>
      <xdr:spPr bwMode="auto">
        <a:xfrm>
          <a:off x="6515100" y="7715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6/</a:t>
          </a:r>
        </a:p>
      </xdr:txBody>
    </xdr:sp>
    <xdr:clientData/>
  </xdr:twoCellAnchor>
  <xdr:twoCellAnchor>
    <xdr:from>
      <xdr:col>16</xdr:col>
      <xdr:colOff>276225</xdr:colOff>
      <xdr:row>28</xdr:row>
      <xdr:rowOff>110358</xdr:rowOff>
    </xdr:from>
    <xdr:to>
      <xdr:col>17</xdr:col>
      <xdr:colOff>328</xdr:colOff>
      <xdr:row>28</xdr:row>
      <xdr:rowOff>110358</xdr:rowOff>
    </xdr:to>
    <xdr:sp macro="" textlink="">
      <xdr:nvSpPr>
        <xdr:cNvPr id="59" name="Text Box 1042"/>
        <xdr:cNvSpPr txBox="1">
          <a:spLocks noChangeArrowheads="1"/>
        </xdr:cNvSpPr>
      </xdr:nvSpPr>
      <xdr:spPr bwMode="auto">
        <a:xfrm>
          <a:off x="6429375" y="3577458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16</xdr:col>
      <xdr:colOff>276225</xdr:colOff>
      <xdr:row>36</xdr:row>
      <xdr:rowOff>1314</xdr:rowOff>
    </xdr:from>
    <xdr:to>
      <xdr:col>17</xdr:col>
      <xdr:colOff>328</xdr:colOff>
      <xdr:row>36</xdr:row>
      <xdr:rowOff>1314</xdr:rowOff>
    </xdr:to>
    <xdr:sp macro="" textlink="">
      <xdr:nvSpPr>
        <xdr:cNvPr id="60" name="Text Box 1069"/>
        <xdr:cNvSpPr txBox="1">
          <a:spLocks noChangeArrowheads="1"/>
        </xdr:cNvSpPr>
      </xdr:nvSpPr>
      <xdr:spPr bwMode="auto">
        <a:xfrm>
          <a:off x="6429375" y="4382814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16</xdr:col>
      <xdr:colOff>276225</xdr:colOff>
      <xdr:row>34</xdr:row>
      <xdr:rowOff>102805</xdr:rowOff>
    </xdr:from>
    <xdr:to>
      <xdr:col>17</xdr:col>
      <xdr:colOff>328</xdr:colOff>
      <xdr:row>34</xdr:row>
      <xdr:rowOff>102805</xdr:rowOff>
    </xdr:to>
    <xdr:sp macro="" textlink="">
      <xdr:nvSpPr>
        <xdr:cNvPr id="61" name="Text Box 1152"/>
        <xdr:cNvSpPr txBox="1">
          <a:spLocks noChangeArrowheads="1"/>
        </xdr:cNvSpPr>
      </xdr:nvSpPr>
      <xdr:spPr bwMode="auto">
        <a:xfrm>
          <a:off x="6429375" y="4255705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16</xdr:col>
      <xdr:colOff>276225</xdr:colOff>
      <xdr:row>45</xdr:row>
      <xdr:rowOff>105432</xdr:rowOff>
    </xdr:from>
    <xdr:to>
      <xdr:col>17</xdr:col>
      <xdr:colOff>328</xdr:colOff>
      <xdr:row>45</xdr:row>
      <xdr:rowOff>105432</xdr:rowOff>
    </xdr:to>
    <xdr:sp macro="" textlink="">
      <xdr:nvSpPr>
        <xdr:cNvPr id="62" name="Text Box 1154"/>
        <xdr:cNvSpPr txBox="1">
          <a:spLocks noChangeArrowheads="1"/>
        </xdr:cNvSpPr>
      </xdr:nvSpPr>
      <xdr:spPr bwMode="auto">
        <a:xfrm>
          <a:off x="6429375" y="5315607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16</xdr:col>
      <xdr:colOff>276225</xdr:colOff>
      <xdr:row>45</xdr:row>
      <xdr:rowOff>105432</xdr:rowOff>
    </xdr:from>
    <xdr:to>
      <xdr:col>17</xdr:col>
      <xdr:colOff>328</xdr:colOff>
      <xdr:row>45</xdr:row>
      <xdr:rowOff>105432</xdr:rowOff>
    </xdr:to>
    <xdr:sp macro="" textlink="">
      <xdr:nvSpPr>
        <xdr:cNvPr id="63" name="Text Box 1176"/>
        <xdr:cNvSpPr txBox="1">
          <a:spLocks noChangeArrowheads="1"/>
        </xdr:cNvSpPr>
      </xdr:nvSpPr>
      <xdr:spPr bwMode="auto">
        <a:xfrm>
          <a:off x="6429375" y="5315607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16</xdr:col>
      <xdr:colOff>276225</xdr:colOff>
      <xdr:row>35</xdr:row>
      <xdr:rowOff>1246</xdr:rowOff>
    </xdr:from>
    <xdr:to>
      <xdr:col>17</xdr:col>
      <xdr:colOff>328</xdr:colOff>
      <xdr:row>35</xdr:row>
      <xdr:rowOff>1246</xdr:rowOff>
    </xdr:to>
    <xdr:sp macro="" textlink="">
      <xdr:nvSpPr>
        <xdr:cNvPr id="64" name="Text Box 1193"/>
        <xdr:cNvSpPr txBox="1">
          <a:spLocks noChangeArrowheads="1"/>
        </xdr:cNvSpPr>
      </xdr:nvSpPr>
      <xdr:spPr bwMode="auto">
        <a:xfrm>
          <a:off x="6429375" y="4268446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17</xdr:col>
      <xdr:colOff>109</xdr:colOff>
      <xdr:row>5</xdr:row>
      <xdr:rowOff>26670</xdr:rowOff>
    </xdr:from>
    <xdr:to>
      <xdr:col>17</xdr:col>
      <xdr:colOff>109</xdr:colOff>
      <xdr:row>5</xdr:row>
      <xdr:rowOff>179070</xdr:rowOff>
    </xdr:to>
    <xdr:sp macro="" textlink="">
      <xdr:nvSpPr>
        <xdr:cNvPr id="65" name="Text Box 1203"/>
        <xdr:cNvSpPr txBox="1">
          <a:spLocks noChangeArrowheads="1"/>
        </xdr:cNvSpPr>
      </xdr:nvSpPr>
      <xdr:spPr bwMode="auto">
        <a:xfrm>
          <a:off x="6515209" y="79819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6/</a:t>
          </a:r>
        </a:p>
      </xdr:txBody>
    </xdr:sp>
    <xdr:clientData/>
  </xdr:twoCellAnchor>
  <xdr:twoCellAnchor>
    <xdr:from>
      <xdr:col>17</xdr:col>
      <xdr:colOff>109</xdr:colOff>
      <xdr:row>5</xdr:row>
      <xdr:rowOff>36195</xdr:rowOff>
    </xdr:from>
    <xdr:to>
      <xdr:col>17</xdr:col>
      <xdr:colOff>109</xdr:colOff>
      <xdr:row>5</xdr:row>
      <xdr:rowOff>188595</xdr:rowOff>
    </xdr:to>
    <xdr:sp macro="" textlink="">
      <xdr:nvSpPr>
        <xdr:cNvPr id="66" name="Text Box 1204"/>
        <xdr:cNvSpPr txBox="1">
          <a:spLocks noChangeArrowheads="1"/>
        </xdr:cNvSpPr>
      </xdr:nvSpPr>
      <xdr:spPr bwMode="auto">
        <a:xfrm>
          <a:off x="6515209" y="80772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6/</a:t>
          </a:r>
        </a:p>
      </xdr:txBody>
    </xdr:sp>
    <xdr:clientData/>
  </xdr:twoCellAnchor>
  <xdr:twoCellAnchor>
    <xdr:from>
      <xdr:col>17</xdr:col>
      <xdr:colOff>109</xdr:colOff>
      <xdr:row>5</xdr:row>
      <xdr:rowOff>36195</xdr:rowOff>
    </xdr:from>
    <xdr:to>
      <xdr:col>17</xdr:col>
      <xdr:colOff>109</xdr:colOff>
      <xdr:row>5</xdr:row>
      <xdr:rowOff>217170</xdr:rowOff>
    </xdr:to>
    <xdr:sp macro="" textlink="">
      <xdr:nvSpPr>
        <xdr:cNvPr id="67" name="Text Box 1205"/>
        <xdr:cNvSpPr txBox="1">
          <a:spLocks noChangeArrowheads="1"/>
        </xdr:cNvSpPr>
      </xdr:nvSpPr>
      <xdr:spPr bwMode="auto">
        <a:xfrm>
          <a:off x="6515209" y="807720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6/</a:t>
          </a:r>
        </a:p>
      </xdr:txBody>
    </xdr:sp>
    <xdr:clientData/>
  </xdr:twoCellAnchor>
  <xdr:twoCellAnchor>
    <xdr:from>
      <xdr:col>17</xdr:col>
      <xdr:colOff>109</xdr:colOff>
      <xdr:row>5</xdr:row>
      <xdr:rowOff>36195</xdr:rowOff>
    </xdr:from>
    <xdr:to>
      <xdr:col>17</xdr:col>
      <xdr:colOff>109</xdr:colOff>
      <xdr:row>5</xdr:row>
      <xdr:rowOff>228812</xdr:rowOff>
    </xdr:to>
    <xdr:sp macro="" textlink="">
      <xdr:nvSpPr>
        <xdr:cNvPr id="68" name="Text Box 1245"/>
        <xdr:cNvSpPr txBox="1">
          <a:spLocks noChangeArrowheads="1"/>
        </xdr:cNvSpPr>
      </xdr:nvSpPr>
      <xdr:spPr bwMode="auto">
        <a:xfrm>
          <a:off x="6515209" y="807720"/>
          <a:ext cx="0" cy="19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700" b="0" i="0" strike="noStrike">
              <a:solidFill>
                <a:srgbClr val="000000"/>
              </a:solidFill>
              <a:latin typeface="EurekaSans-Regular"/>
            </a:rPr>
            <a:t> 6/</a:t>
          </a:r>
        </a:p>
      </xdr:txBody>
    </xdr:sp>
    <xdr:clientData/>
  </xdr:twoCellAnchor>
  <xdr:twoCellAnchor>
    <xdr:from>
      <xdr:col>19</xdr:col>
      <xdr:colOff>177800</xdr:colOff>
      <xdr:row>5</xdr:row>
      <xdr:rowOff>19050</xdr:rowOff>
    </xdr:from>
    <xdr:to>
      <xdr:col>20</xdr:col>
      <xdr:colOff>0</xdr:colOff>
      <xdr:row>5</xdr:row>
      <xdr:rowOff>171450</xdr:rowOff>
    </xdr:to>
    <xdr:sp macro="" textlink="">
      <xdr:nvSpPr>
        <xdr:cNvPr id="69" name="Text Box 1203"/>
        <xdr:cNvSpPr txBox="1">
          <a:spLocks noChangeArrowheads="1"/>
        </xdr:cNvSpPr>
      </xdr:nvSpPr>
      <xdr:spPr bwMode="auto">
        <a:xfrm>
          <a:off x="7397750" y="790575"/>
          <a:ext cx="1841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</a:t>
          </a:r>
        </a:p>
      </xdr:txBody>
    </xdr:sp>
    <xdr:clientData/>
  </xdr:twoCellAnchor>
  <xdr:twoCellAnchor>
    <xdr:from>
      <xdr:col>16</xdr:col>
      <xdr:colOff>276225</xdr:colOff>
      <xdr:row>24</xdr:row>
      <xdr:rowOff>110358</xdr:rowOff>
    </xdr:from>
    <xdr:to>
      <xdr:col>17</xdr:col>
      <xdr:colOff>328</xdr:colOff>
      <xdr:row>24</xdr:row>
      <xdr:rowOff>110358</xdr:rowOff>
    </xdr:to>
    <xdr:sp macro="" textlink="">
      <xdr:nvSpPr>
        <xdr:cNvPr id="70" name="Text Box 1042"/>
        <xdr:cNvSpPr txBox="1">
          <a:spLocks noChangeArrowheads="1"/>
        </xdr:cNvSpPr>
      </xdr:nvSpPr>
      <xdr:spPr bwMode="auto">
        <a:xfrm>
          <a:off x="6429375" y="3120258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16</xdr:col>
      <xdr:colOff>276225</xdr:colOff>
      <xdr:row>31</xdr:row>
      <xdr:rowOff>1314</xdr:rowOff>
    </xdr:from>
    <xdr:to>
      <xdr:col>17</xdr:col>
      <xdr:colOff>328</xdr:colOff>
      <xdr:row>31</xdr:row>
      <xdr:rowOff>1314</xdr:rowOff>
    </xdr:to>
    <xdr:sp macro="" textlink="">
      <xdr:nvSpPr>
        <xdr:cNvPr id="71" name="Text Box 1069"/>
        <xdr:cNvSpPr txBox="1">
          <a:spLocks noChangeArrowheads="1"/>
        </xdr:cNvSpPr>
      </xdr:nvSpPr>
      <xdr:spPr bwMode="auto">
        <a:xfrm>
          <a:off x="6429375" y="3811314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16</xdr:col>
      <xdr:colOff>276225</xdr:colOff>
      <xdr:row>30</xdr:row>
      <xdr:rowOff>1246</xdr:rowOff>
    </xdr:from>
    <xdr:to>
      <xdr:col>17</xdr:col>
      <xdr:colOff>328</xdr:colOff>
      <xdr:row>30</xdr:row>
      <xdr:rowOff>1246</xdr:rowOff>
    </xdr:to>
    <xdr:sp macro="" textlink="">
      <xdr:nvSpPr>
        <xdr:cNvPr id="72" name="Text Box 1193"/>
        <xdr:cNvSpPr txBox="1">
          <a:spLocks noChangeArrowheads="1"/>
        </xdr:cNvSpPr>
      </xdr:nvSpPr>
      <xdr:spPr bwMode="auto">
        <a:xfrm>
          <a:off x="6429375" y="3696946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16</xdr:col>
      <xdr:colOff>276225</xdr:colOff>
      <xdr:row>38</xdr:row>
      <xdr:rowOff>105432</xdr:rowOff>
    </xdr:from>
    <xdr:to>
      <xdr:col>17</xdr:col>
      <xdr:colOff>328</xdr:colOff>
      <xdr:row>38</xdr:row>
      <xdr:rowOff>105432</xdr:rowOff>
    </xdr:to>
    <xdr:sp macro="" textlink="">
      <xdr:nvSpPr>
        <xdr:cNvPr id="73" name="Text Box 1154"/>
        <xdr:cNvSpPr txBox="1">
          <a:spLocks noChangeArrowheads="1"/>
        </xdr:cNvSpPr>
      </xdr:nvSpPr>
      <xdr:spPr bwMode="auto">
        <a:xfrm>
          <a:off x="6429375" y="4734582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16</xdr:col>
      <xdr:colOff>276225</xdr:colOff>
      <xdr:row>38</xdr:row>
      <xdr:rowOff>105432</xdr:rowOff>
    </xdr:from>
    <xdr:to>
      <xdr:col>17</xdr:col>
      <xdr:colOff>328</xdr:colOff>
      <xdr:row>38</xdr:row>
      <xdr:rowOff>105432</xdr:rowOff>
    </xdr:to>
    <xdr:sp macro="" textlink="">
      <xdr:nvSpPr>
        <xdr:cNvPr id="74" name="Text Box 1176"/>
        <xdr:cNvSpPr txBox="1">
          <a:spLocks noChangeArrowheads="1"/>
        </xdr:cNvSpPr>
      </xdr:nvSpPr>
      <xdr:spPr bwMode="auto">
        <a:xfrm>
          <a:off x="6429375" y="4734582"/>
          <a:ext cx="86053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Arial"/>
              <a:cs typeface="Arial"/>
            </a:rPr>
            <a:t>p/</a:t>
          </a:r>
        </a:p>
      </xdr:txBody>
    </xdr:sp>
    <xdr:clientData/>
  </xdr:twoCellAnchor>
  <xdr:twoCellAnchor>
    <xdr:from>
      <xdr:col>1</xdr:col>
      <xdr:colOff>803519</xdr:colOff>
      <xdr:row>13</xdr:row>
      <xdr:rowOff>99402</xdr:rowOff>
    </xdr:from>
    <xdr:to>
      <xdr:col>1</xdr:col>
      <xdr:colOff>955919</xdr:colOff>
      <xdr:row>15</xdr:row>
      <xdr:rowOff>13677</xdr:rowOff>
    </xdr:to>
    <xdr:sp macro="" textlink="">
      <xdr:nvSpPr>
        <xdr:cNvPr id="75" name="Text Box 1151"/>
        <xdr:cNvSpPr txBox="1">
          <a:spLocks noChangeArrowheads="1"/>
        </xdr:cNvSpPr>
      </xdr:nvSpPr>
      <xdr:spPr bwMode="auto">
        <a:xfrm>
          <a:off x="898769" y="1842477"/>
          <a:ext cx="1524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5/</a:t>
          </a:r>
        </a:p>
      </xdr:txBody>
    </xdr:sp>
    <xdr:clientData/>
  </xdr:twoCellAnchor>
  <xdr:twoCellAnchor>
    <xdr:from>
      <xdr:col>1</xdr:col>
      <xdr:colOff>803519</xdr:colOff>
      <xdr:row>17</xdr:row>
      <xdr:rowOff>99402</xdr:rowOff>
    </xdr:from>
    <xdr:to>
      <xdr:col>1</xdr:col>
      <xdr:colOff>955919</xdr:colOff>
      <xdr:row>19</xdr:row>
      <xdr:rowOff>13677</xdr:rowOff>
    </xdr:to>
    <xdr:sp macro="" textlink="">
      <xdr:nvSpPr>
        <xdr:cNvPr id="76" name="Text Box 1151"/>
        <xdr:cNvSpPr txBox="1">
          <a:spLocks noChangeArrowheads="1"/>
        </xdr:cNvSpPr>
      </xdr:nvSpPr>
      <xdr:spPr bwMode="auto">
        <a:xfrm>
          <a:off x="898769" y="2299677"/>
          <a:ext cx="1524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5/</a:t>
          </a:r>
        </a:p>
      </xdr:txBody>
    </xdr:sp>
    <xdr:clientData/>
  </xdr:twoCellAnchor>
  <xdr:twoCellAnchor>
    <xdr:from>
      <xdr:col>1</xdr:col>
      <xdr:colOff>803519</xdr:colOff>
      <xdr:row>21</xdr:row>
      <xdr:rowOff>99402</xdr:rowOff>
    </xdr:from>
    <xdr:to>
      <xdr:col>1</xdr:col>
      <xdr:colOff>955919</xdr:colOff>
      <xdr:row>23</xdr:row>
      <xdr:rowOff>13677</xdr:rowOff>
    </xdr:to>
    <xdr:sp macro="" textlink="">
      <xdr:nvSpPr>
        <xdr:cNvPr id="77" name="Text Box 1151"/>
        <xdr:cNvSpPr txBox="1">
          <a:spLocks noChangeArrowheads="1"/>
        </xdr:cNvSpPr>
      </xdr:nvSpPr>
      <xdr:spPr bwMode="auto">
        <a:xfrm>
          <a:off x="898769" y="2756877"/>
          <a:ext cx="1524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5/</a:t>
          </a:r>
        </a:p>
      </xdr:txBody>
    </xdr:sp>
    <xdr:clientData/>
  </xdr:twoCellAnchor>
  <xdr:twoCellAnchor>
    <xdr:from>
      <xdr:col>1</xdr:col>
      <xdr:colOff>803519</xdr:colOff>
      <xdr:row>25</xdr:row>
      <xdr:rowOff>99402</xdr:rowOff>
    </xdr:from>
    <xdr:to>
      <xdr:col>1</xdr:col>
      <xdr:colOff>955919</xdr:colOff>
      <xdr:row>27</xdr:row>
      <xdr:rowOff>13677</xdr:rowOff>
    </xdr:to>
    <xdr:sp macro="" textlink="">
      <xdr:nvSpPr>
        <xdr:cNvPr id="78" name="Text Box 1151"/>
        <xdr:cNvSpPr txBox="1">
          <a:spLocks noChangeArrowheads="1"/>
        </xdr:cNvSpPr>
      </xdr:nvSpPr>
      <xdr:spPr bwMode="auto">
        <a:xfrm>
          <a:off x="898769" y="3223602"/>
          <a:ext cx="1524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5/</a:t>
          </a:r>
        </a:p>
      </xdr:txBody>
    </xdr:sp>
    <xdr:clientData/>
  </xdr:twoCellAnchor>
  <xdr:twoCellAnchor>
    <xdr:from>
      <xdr:col>1</xdr:col>
      <xdr:colOff>803519</xdr:colOff>
      <xdr:row>30</xdr:row>
      <xdr:rowOff>99402</xdr:rowOff>
    </xdr:from>
    <xdr:to>
      <xdr:col>1</xdr:col>
      <xdr:colOff>955919</xdr:colOff>
      <xdr:row>32</xdr:row>
      <xdr:rowOff>13677</xdr:rowOff>
    </xdr:to>
    <xdr:sp macro="" textlink="">
      <xdr:nvSpPr>
        <xdr:cNvPr id="79" name="Text Box 1151"/>
        <xdr:cNvSpPr txBox="1">
          <a:spLocks noChangeArrowheads="1"/>
        </xdr:cNvSpPr>
      </xdr:nvSpPr>
      <xdr:spPr bwMode="auto">
        <a:xfrm>
          <a:off x="898769" y="3795102"/>
          <a:ext cx="1524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5/</a:t>
          </a:r>
        </a:p>
      </xdr:txBody>
    </xdr:sp>
    <xdr:clientData/>
  </xdr:twoCellAnchor>
  <xdr:twoCellAnchor>
    <xdr:from>
      <xdr:col>1</xdr:col>
      <xdr:colOff>851656</xdr:colOff>
      <xdr:row>34</xdr:row>
      <xdr:rowOff>100853</xdr:rowOff>
    </xdr:from>
    <xdr:to>
      <xdr:col>2</xdr:col>
      <xdr:colOff>1130</xdr:colOff>
      <xdr:row>36</xdr:row>
      <xdr:rowOff>15127</xdr:rowOff>
    </xdr:to>
    <xdr:sp macro="" textlink="">
      <xdr:nvSpPr>
        <xdr:cNvPr id="80" name="Text Box 1151"/>
        <xdr:cNvSpPr txBox="1">
          <a:spLocks noChangeArrowheads="1"/>
        </xdr:cNvSpPr>
      </xdr:nvSpPr>
      <xdr:spPr bwMode="auto">
        <a:xfrm>
          <a:off x="946906" y="4253753"/>
          <a:ext cx="149599" cy="142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5/</a:t>
          </a:r>
        </a:p>
      </xdr:txBody>
    </xdr:sp>
    <xdr:clientData/>
  </xdr:twoCellAnchor>
  <xdr:twoCellAnchor>
    <xdr:from>
      <xdr:col>1</xdr:col>
      <xdr:colOff>851656</xdr:colOff>
      <xdr:row>38</xdr:row>
      <xdr:rowOff>100853</xdr:rowOff>
    </xdr:from>
    <xdr:to>
      <xdr:col>2</xdr:col>
      <xdr:colOff>1130</xdr:colOff>
      <xdr:row>40</xdr:row>
      <xdr:rowOff>15127</xdr:rowOff>
    </xdr:to>
    <xdr:sp macro="" textlink="">
      <xdr:nvSpPr>
        <xdr:cNvPr id="81" name="Text Box 1151"/>
        <xdr:cNvSpPr txBox="1">
          <a:spLocks noChangeArrowheads="1"/>
        </xdr:cNvSpPr>
      </xdr:nvSpPr>
      <xdr:spPr bwMode="auto">
        <a:xfrm>
          <a:off x="946906" y="4730003"/>
          <a:ext cx="149599" cy="142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5/</a:t>
          </a:r>
        </a:p>
      </xdr:txBody>
    </xdr:sp>
    <xdr:clientData/>
  </xdr:twoCellAnchor>
  <xdr:twoCellAnchor>
    <xdr:from>
      <xdr:col>22</xdr:col>
      <xdr:colOff>194946</xdr:colOff>
      <xdr:row>5</xdr:row>
      <xdr:rowOff>31962</xdr:rowOff>
    </xdr:from>
    <xdr:to>
      <xdr:col>22</xdr:col>
      <xdr:colOff>325575</xdr:colOff>
      <xdr:row>5</xdr:row>
      <xdr:rowOff>184362</xdr:rowOff>
    </xdr:to>
    <xdr:sp macro="" textlink="">
      <xdr:nvSpPr>
        <xdr:cNvPr id="82" name="Text Box 1203"/>
        <xdr:cNvSpPr txBox="1">
          <a:spLocks noChangeArrowheads="1"/>
        </xdr:cNvSpPr>
      </xdr:nvSpPr>
      <xdr:spPr bwMode="auto">
        <a:xfrm>
          <a:off x="9300846" y="803487"/>
          <a:ext cx="130629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</a:t>
          </a:r>
        </a:p>
      </xdr:txBody>
    </xdr:sp>
    <xdr:clientData/>
  </xdr:twoCellAnchor>
  <xdr:twoCellAnchor>
    <xdr:from>
      <xdr:col>30</xdr:col>
      <xdr:colOff>0</xdr:colOff>
      <xdr:row>4</xdr:row>
      <xdr:rowOff>0</xdr:rowOff>
    </xdr:from>
    <xdr:to>
      <xdr:col>30</xdr:col>
      <xdr:colOff>0</xdr:colOff>
      <xdr:row>4</xdr:row>
      <xdr:rowOff>114300</xdr:rowOff>
    </xdr:to>
    <xdr:sp macro="" textlink="">
      <xdr:nvSpPr>
        <xdr:cNvPr id="83" name="Text Box 1104"/>
        <xdr:cNvSpPr txBox="1">
          <a:spLocks noChangeArrowheads="1"/>
        </xdr:cNvSpPr>
      </xdr:nvSpPr>
      <xdr:spPr bwMode="auto">
        <a:xfrm>
          <a:off x="15201900" y="523875"/>
          <a:ext cx="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3/ </a:t>
          </a:r>
        </a:p>
      </xdr:txBody>
    </xdr:sp>
    <xdr:clientData/>
  </xdr:twoCellAnchor>
  <xdr:twoCellAnchor>
    <xdr:from>
      <xdr:col>34</xdr:col>
      <xdr:colOff>194946</xdr:colOff>
      <xdr:row>5</xdr:row>
      <xdr:rowOff>37465</xdr:rowOff>
    </xdr:from>
    <xdr:to>
      <xdr:col>35</xdr:col>
      <xdr:colOff>36287</xdr:colOff>
      <xdr:row>7</xdr:row>
      <xdr:rowOff>43998</xdr:rowOff>
    </xdr:to>
    <xdr:sp macro="" textlink="">
      <xdr:nvSpPr>
        <xdr:cNvPr id="84" name="Text Box 1203"/>
        <xdr:cNvSpPr txBox="1">
          <a:spLocks noChangeArrowheads="1"/>
        </xdr:cNvSpPr>
      </xdr:nvSpPr>
      <xdr:spPr bwMode="auto">
        <a:xfrm>
          <a:off x="18444846" y="808990"/>
          <a:ext cx="603341" cy="2922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  2/</a:t>
          </a:r>
        </a:p>
      </xdr:txBody>
    </xdr:sp>
    <xdr:clientData/>
  </xdr:twoCellAnchor>
  <xdr:twoCellAnchor>
    <xdr:from>
      <xdr:col>25</xdr:col>
      <xdr:colOff>194946</xdr:colOff>
      <xdr:row>5</xdr:row>
      <xdr:rowOff>31962</xdr:rowOff>
    </xdr:from>
    <xdr:to>
      <xdr:col>25</xdr:col>
      <xdr:colOff>325575</xdr:colOff>
      <xdr:row>5</xdr:row>
      <xdr:rowOff>184362</xdr:rowOff>
    </xdr:to>
    <xdr:sp macro="" textlink="">
      <xdr:nvSpPr>
        <xdr:cNvPr id="85" name="Text Box 1203"/>
        <xdr:cNvSpPr txBox="1">
          <a:spLocks noChangeArrowheads="1"/>
        </xdr:cNvSpPr>
      </xdr:nvSpPr>
      <xdr:spPr bwMode="auto">
        <a:xfrm>
          <a:off x="11586846" y="803487"/>
          <a:ext cx="130629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</a:t>
          </a:r>
        </a:p>
      </xdr:txBody>
    </xdr:sp>
    <xdr:clientData/>
  </xdr:twoCellAnchor>
  <xdr:twoCellAnchor>
    <xdr:from>
      <xdr:col>28</xdr:col>
      <xdr:colOff>194946</xdr:colOff>
      <xdr:row>5</xdr:row>
      <xdr:rowOff>31962</xdr:rowOff>
    </xdr:from>
    <xdr:to>
      <xdr:col>28</xdr:col>
      <xdr:colOff>325575</xdr:colOff>
      <xdr:row>5</xdr:row>
      <xdr:rowOff>184362</xdr:rowOff>
    </xdr:to>
    <xdr:sp macro="" textlink="">
      <xdr:nvSpPr>
        <xdr:cNvPr id="86" name="Text Box 1203"/>
        <xdr:cNvSpPr txBox="1">
          <a:spLocks noChangeArrowheads="1"/>
        </xdr:cNvSpPr>
      </xdr:nvSpPr>
      <xdr:spPr bwMode="auto">
        <a:xfrm>
          <a:off x="13872846" y="803487"/>
          <a:ext cx="130629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</a:t>
          </a:r>
        </a:p>
      </xdr:txBody>
    </xdr:sp>
    <xdr:clientData/>
  </xdr:twoCellAnchor>
  <xdr:twoCellAnchor>
    <xdr:from>
      <xdr:col>31</xdr:col>
      <xdr:colOff>194946</xdr:colOff>
      <xdr:row>5</xdr:row>
      <xdr:rowOff>31962</xdr:rowOff>
    </xdr:from>
    <xdr:to>
      <xdr:col>31</xdr:col>
      <xdr:colOff>325575</xdr:colOff>
      <xdr:row>5</xdr:row>
      <xdr:rowOff>184362</xdr:rowOff>
    </xdr:to>
    <xdr:sp macro="" textlink="">
      <xdr:nvSpPr>
        <xdr:cNvPr id="87" name="Text Box 1203"/>
        <xdr:cNvSpPr txBox="1">
          <a:spLocks noChangeArrowheads="1"/>
        </xdr:cNvSpPr>
      </xdr:nvSpPr>
      <xdr:spPr bwMode="auto">
        <a:xfrm>
          <a:off x="16158846" y="803487"/>
          <a:ext cx="130629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</a:t>
          </a:r>
        </a:p>
      </xdr:txBody>
    </xdr:sp>
    <xdr:clientData/>
  </xdr:twoCellAnchor>
  <xdr:twoCellAnchor>
    <xdr:from>
      <xdr:col>37</xdr:col>
      <xdr:colOff>194417</xdr:colOff>
      <xdr:row>5</xdr:row>
      <xdr:rowOff>43075</xdr:rowOff>
    </xdr:from>
    <xdr:to>
      <xdr:col>38</xdr:col>
      <xdr:colOff>19050</xdr:colOff>
      <xdr:row>5</xdr:row>
      <xdr:rowOff>190501</xdr:rowOff>
    </xdr:to>
    <xdr:sp macro="" textlink="">
      <xdr:nvSpPr>
        <xdr:cNvPr id="88" name="Text Box 1203"/>
        <xdr:cNvSpPr txBox="1">
          <a:spLocks noChangeArrowheads="1"/>
        </xdr:cNvSpPr>
      </xdr:nvSpPr>
      <xdr:spPr bwMode="auto">
        <a:xfrm>
          <a:off x="20730317" y="814600"/>
          <a:ext cx="586633" cy="147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  2/</a:t>
          </a:r>
        </a:p>
      </xdr:txBody>
    </xdr:sp>
    <xdr:clientData/>
  </xdr:twoCellAnchor>
  <xdr:twoCellAnchor>
    <xdr:from>
      <xdr:col>40</xdr:col>
      <xdr:colOff>194417</xdr:colOff>
      <xdr:row>5</xdr:row>
      <xdr:rowOff>43074</xdr:rowOff>
    </xdr:from>
    <xdr:to>
      <xdr:col>41</xdr:col>
      <xdr:colOff>133350</xdr:colOff>
      <xdr:row>5</xdr:row>
      <xdr:rowOff>198211</xdr:rowOff>
    </xdr:to>
    <xdr:sp macro="" textlink="">
      <xdr:nvSpPr>
        <xdr:cNvPr id="89" name="Text Box 1203"/>
        <xdr:cNvSpPr txBox="1">
          <a:spLocks noChangeArrowheads="1"/>
        </xdr:cNvSpPr>
      </xdr:nvSpPr>
      <xdr:spPr bwMode="auto">
        <a:xfrm>
          <a:off x="23016317" y="814599"/>
          <a:ext cx="700933" cy="1551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  2/</a:t>
          </a:r>
        </a:p>
      </xdr:txBody>
    </xdr:sp>
    <xdr:clientData/>
  </xdr:twoCellAnchor>
  <xdr:twoCellAnchor>
    <xdr:from>
      <xdr:col>43</xdr:col>
      <xdr:colOff>194417</xdr:colOff>
      <xdr:row>5</xdr:row>
      <xdr:rowOff>43075</xdr:rowOff>
    </xdr:from>
    <xdr:to>
      <xdr:col>43</xdr:col>
      <xdr:colOff>514350</xdr:colOff>
      <xdr:row>5</xdr:row>
      <xdr:rowOff>190501</xdr:rowOff>
    </xdr:to>
    <xdr:sp macro="" textlink="">
      <xdr:nvSpPr>
        <xdr:cNvPr id="90" name="Text Box 1203"/>
        <xdr:cNvSpPr txBox="1">
          <a:spLocks noChangeArrowheads="1"/>
        </xdr:cNvSpPr>
      </xdr:nvSpPr>
      <xdr:spPr bwMode="auto">
        <a:xfrm>
          <a:off x="25302317" y="814600"/>
          <a:ext cx="319933" cy="147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  2/</a:t>
          </a:r>
        </a:p>
      </xdr:txBody>
    </xdr:sp>
    <xdr:clientData/>
  </xdr:twoCellAnchor>
  <xdr:twoCellAnchor>
    <xdr:from>
      <xdr:col>46</xdr:col>
      <xdr:colOff>194417</xdr:colOff>
      <xdr:row>5</xdr:row>
      <xdr:rowOff>43074</xdr:rowOff>
    </xdr:from>
    <xdr:to>
      <xdr:col>47</xdr:col>
      <xdr:colOff>0</xdr:colOff>
      <xdr:row>5</xdr:row>
      <xdr:rowOff>198211</xdr:rowOff>
    </xdr:to>
    <xdr:sp macro="" textlink="">
      <xdr:nvSpPr>
        <xdr:cNvPr id="91" name="Text Box 1203"/>
        <xdr:cNvSpPr txBox="1">
          <a:spLocks noChangeArrowheads="1"/>
        </xdr:cNvSpPr>
      </xdr:nvSpPr>
      <xdr:spPr bwMode="auto">
        <a:xfrm>
          <a:off x="27588317" y="814599"/>
          <a:ext cx="567583" cy="1551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  2/</a:t>
          </a:r>
        </a:p>
      </xdr:txBody>
    </xdr:sp>
    <xdr:clientData/>
  </xdr:twoCellAnchor>
  <xdr:twoCellAnchor>
    <xdr:from>
      <xdr:col>52</xdr:col>
      <xdr:colOff>635000</xdr:colOff>
      <xdr:row>5</xdr:row>
      <xdr:rowOff>43074</xdr:rowOff>
    </xdr:from>
    <xdr:to>
      <xdr:col>52</xdr:col>
      <xdr:colOff>1035050</xdr:colOff>
      <xdr:row>5</xdr:row>
      <xdr:rowOff>203200</xdr:rowOff>
    </xdr:to>
    <xdr:sp macro="" textlink="">
      <xdr:nvSpPr>
        <xdr:cNvPr id="92" name="Text Box 1203"/>
        <xdr:cNvSpPr txBox="1">
          <a:spLocks noChangeArrowheads="1"/>
        </xdr:cNvSpPr>
      </xdr:nvSpPr>
      <xdr:spPr bwMode="auto">
        <a:xfrm>
          <a:off x="32600900" y="814599"/>
          <a:ext cx="123825" cy="160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  2/</a:t>
          </a:r>
        </a:p>
      </xdr:txBody>
    </xdr:sp>
    <xdr:clientData/>
  </xdr:twoCellAnchor>
  <xdr:twoCellAnchor>
    <xdr:from>
      <xdr:col>49</xdr:col>
      <xdr:colOff>641350</xdr:colOff>
      <xdr:row>5</xdr:row>
      <xdr:rowOff>43075</xdr:rowOff>
    </xdr:from>
    <xdr:to>
      <xdr:col>50</xdr:col>
      <xdr:colOff>133350</xdr:colOff>
      <xdr:row>5</xdr:row>
      <xdr:rowOff>196851</xdr:rowOff>
    </xdr:to>
    <xdr:sp macro="" textlink="">
      <xdr:nvSpPr>
        <xdr:cNvPr id="93" name="Text Box 1203"/>
        <xdr:cNvSpPr txBox="1">
          <a:spLocks noChangeArrowheads="1"/>
        </xdr:cNvSpPr>
      </xdr:nvSpPr>
      <xdr:spPr bwMode="auto">
        <a:xfrm>
          <a:off x="30321250" y="814600"/>
          <a:ext cx="254000" cy="1537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strike="noStrike">
              <a:solidFill>
                <a:srgbClr val="000000"/>
              </a:solidFill>
              <a:latin typeface="Soberana Sans Light" pitchFamily="50" charset="0"/>
            </a:rPr>
            <a:t>1/  2/</a:t>
          </a:r>
        </a:p>
      </xdr:txBody>
    </xdr:sp>
    <xdr:clientData/>
  </xdr:twoCellAnchor>
  <xdr:twoCellAnchor>
    <xdr:from>
      <xdr:col>51</xdr:col>
      <xdr:colOff>615951</xdr:colOff>
      <xdr:row>4</xdr:row>
      <xdr:rowOff>13498</xdr:rowOff>
    </xdr:from>
    <xdr:to>
      <xdr:col>51</xdr:col>
      <xdr:colOff>876301</xdr:colOff>
      <xdr:row>4</xdr:row>
      <xdr:rowOff>172777</xdr:rowOff>
    </xdr:to>
    <xdr:sp macro="" textlink="">
      <xdr:nvSpPr>
        <xdr:cNvPr id="94" name="Text Box 1210"/>
        <xdr:cNvSpPr txBox="1">
          <a:spLocks noChangeArrowheads="1"/>
        </xdr:cNvSpPr>
      </xdr:nvSpPr>
      <xdr:spPr bwMode="auto">
        <a:xfrm>
          <a:off x="31819851" y="537373"/>
          <a:ext cx="146050" cy="1592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500" b="0" i="0" u="none" strike="noStrike" baseline="0">
              <a:solidFill>
                <a:srgbClr val="000000"/>
              </a:solidFill>
              <a:latin typeface="Soberana Sans Light" pitchFamily="50" charset="0"/>
            </a:rPr>
            <a:t>8/   p/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fdc.energy.gov/uploads/publication/alternative_fuel_price_report_oct_2013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eia.gov/forecasts/aeo/excel/aeotab_3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ia.gov/forecasts/steo/data.cfm?type=tables" TargetMode="External"/><Relationship Id="rId4" Type="http://schemas.openxmlformats.org/officeDocument/2006/relationships/hyperlink" Target="http://www.euroheat.org/United-States-156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/>
  </sheetViews>
  <sheetFormatPr defaultRowHeight="15"/>
  <cols>
    <col min="1" max="1" width="19.85546875" customWidth="1"/>
    <col min="2" max="2" width="91.7109375" customWidth="1"/>
  </cols>
  <sheetData>
    <row r="1" spans="1:2">
      <c r="A1" s="2" t="s">
        <v>156</v>
      </c>
    </row>
    <row r="3" spans="1:2" s="18" customFormat="1">
      <c r="A3" s="2" t="s">
        <v>123</v>
      </c>
      <c r="B3" s="6" t="s">
        <v>361</v>
      </c>
    </row>
    <row r="4" spans="1:2" s="18" customFormat="1">
      <c r="B4" s="18" t="s">
        <v>362</v>
      </c>
    </row>
    <row r="5" spans="1:2" s="18" customFormat="1">
      <c r="B5" s="3">
        <v>2015</v>
      </c>
    </row>
    <row r="6" spans="1:2" s="18" customFormat="1">
      <c r="B6" s="18" t="s">
        <v>363</v>
      </c>
    </row>
    <row r="7" spans="1:2" s="18" customFormat="1"/>
    <row r="8" spans="1:2" s="18" customFormat="1"/>
    <row r="9" spans="1:2" s="18" customFormat="1">
      <c r="B9" s="6" t="s">
        <v>414</v>
      </c>
    </row>
    <row r="10" spans="1:2" s="18" customFormat="1">
      <c r="B10" s="18" t="s">
        <v>415</v>
      </c>
    </row>
    <row r="11" spans="1:2" s="18" customFormat="1">
      <c r="B11" s="3">
        <v>2016</v>
      </c>
    </row>
    <row r="12" spans="1:2" s="18" customFormat="1">
      <c r="B12" s="18" t="s">
        <v>367</v>
      </c>
    </row>
    <row r="13" spans="1:2" s="18" customFormat="1"/>
    <row r="14" spans="1:2" s="18" customFormat="1"/>
    <row r="15" spans="1:2">
      <c r="B15" s="6" t="s">
        <v>322</v>
      </c>
    </row>
    <row r="16" spans="1:2">
      <c r="B16" t="s">
        <v>44</v>
      </c>
    </row>
    <row r="17" spans="2:7">
      <c r="B17" s="3">
        <v>2015</v>
      </c>
    </row>
    <row r="18" spans="2:7">
      <c r="B18" t="s">
        <v>214</v>
      </c>
    </row>
    <row r="19" spans="2:7">
      <c r="B19" s="4" t="s">
        <v>45</v>
      </c>
    </row>
    <row r="20" spans="2:7">
      <c r="B20" t="s">
        <v>135</v>
      </c>
    </row>
    <row r="21" spans="2:7" s="1" customFormat="1"/>
    <row r="22" spans="2:7" s="1" customFormat="1">
      <c r="B22" s="6" t="s">
        <v>127</v>
      </c>
    </row>
    <row r="23" spans="2:7" s="1" customFormat="1">
      <c r="B23" s="1" t="s">
        <v>124</v>
      </c>
    </row>
    <row r="24" spans="2:7" s="1" customFormat="1">
      <c r="B24" s="3">
        <v>2013</v>
      </c>
    </row>
    <row r="25" spans="2:7" s="1" customFormat="1">
      <c r="B25" s="1" t="s">
        <v>125</v>
      </c>
    </row>
    <row r="26" spans="2:7" s="1" customFormat="1">
      <c r="B26" s="41" t="s">
        <v>126</v>
      </c>
      <c r="G26" s="8"/>
    </row>
    <row r="27" spans="2:7" s="1" customFormat="1">
      <c r="B27" s="1" t="s">
        <v>128</v>
      </c>
    </row>
    <row r="28" spans="2:7" s="1" customFormat="1"/>
    <row r="29" spans="2:7" s="1" customFormat="1">
      <c r="B29" s="6" t="s">
        <v>130</v>
      </c>
    </row>
    <row r="30" spans="2:7" s="1" customFormat="1">
      <c r="B30" s="1" t="s">
        <v>131</v>
      </c>
      <c r="D30" s="8"/>
    </row>
    <row r="31" spans="2:7" s="1" customFormat="1">
      <c r="B31" s="3">
        <v>2013</v>
      </c>
    </row>
    <row r="32" spans="2:7" s="1" customFormat="1">
      <c r="B32" s="1" t="s">
        <v>132</v>
      </c>
    </row>
    <row r="33" spans="2:2" s="1" customFormat="1">
      <c r="B33" s="41" t="s">
        <v>133</v>
      </c>
    </row>
    <row r="34" spans="2:2" s="1" customFormat="1">
      <c r="B34" s="1" t="s">
        <v>136</v>
      </c>
    </row>
    <row r="35" spans="2:2" s="1" customFormat="1"/>
    <row r="36" spans="2:2" s="1" customFormat="1">
      <c r="B36" s="6" t="s">
        <v>146</v>
      </c>
    </row>
    <row r="37" spans="2:2" s="1" customFormat="1">
      <c r="B37" s="1" t="s">
        <v>147</v>
      </c>
    </row>
    <row r="38" spans="2:2" s="1" customFormat="1">
      <c r="B38" s="1" t="s">
        <v>142</v>
      </c>
    </row>
    <row r="39" spans="2:2" s="1" customFormat="1">
      <c r="B39" s="1" t="s">
        <v>148</v>
      </c>
    </row>
    <row r="40" spans="2:2" s="1" customFormat="1">
      <c r="B40" s="41" t="s">
        <v>149</v>
      </c>
    </row>
    <row r="41" spans="2:2" s="1" customFormat="1">
      <c r="B41" s="13" t="s">
        <v>154</v>
      </c>
    </row>
    <row r="42" spans="2:2" s="1" customFormat="1"/>
    <row r="43" spans="2:2" s="18" customFormat="1">
      <c r="B43" s="6" t="s">
        <v>327</v>
      </c>
    </row>
    <row r="44" spans="2:2" s="18" customFormat="1">
      <c r="B44" s="18" t="s">
        <v>44</v>
      </c>
    </row>
    <row r="45" spans="2:2" s="18" customFormat="1">
      <c r="B45" s="3">
        <v>2016</v>
      </c>
    </row>
    <row r="46" spans="2:2" s="18" customFormat="1">
      <c r="B46" s="18" t="s">
        <v>323</v>
      </c>
    </row>
    <row r="47" spans="2:2" s="18" customFormat="1">
      <c r="B47" s="41" t="s">
        <v>324</v>
      </c>
    </row>
    <row r="48" spans="2:2" s="18" customFormat="1">
      <c r="B48" s="18" t="s">
        <v>326</v>
      </c>
    </row>
    <row r="49" spans="1:1" s="18" customFormat="1"/>
    <row r="50" spans="1:1" s="18" customFormat="1">
      <c r="A50" s="19" t="s">
        <v>364</v>
      </c>
    </row>
    <row r="51" spans="1:1" s="18" customFormat="1">
      <c r="A51" s="18" t="s">
        <v>408</v>
      </c>
    </row>
    <row r="52" spans="1:1" s="18" customFormat="1">
      <c r="A52" s="18" t="s">
        <v>409</v>
      </c>
    </row>
    <row r="53" spans="1:1" s="18" customFormat="1">
      <c r="A53" s="18" t="s">
        <v>365</v>
      </c>
    </row>
    <row r="54" spans="1:1" s="18" customFormat="1">
      <c r="A54" s="18" t="s">
        <v>410</v>
      </c>
    </row>
    <row r="55" spans="1:1" s="18" customFormat="1">
      <c r="A55" s="18" t="s">
        <v>411</v>
      </c>
    </row>
    <row r="56" spans="1:1" s="18" customFormat="1">
      <c r="A56" s="18" t="s">
        <v>412</v>
      </c>
    </row>
    <row r="57" spans="1:1" s="18" customFormat="1"/>
    <row r="58" spans="1:1">
      <c r="A58" s="2" t="s">
        <v>366</v>
      </c>
    </row>
    <row r="59" spans="1:1" s="1" customFormat="1">
      <c r="A59" s="1" t="s">
        <v>140</v>
      </c>
    </row>
    <row r="60" spans="1:1" s="1" customFormat="1">
      <c r="A60" s="1" t="s">
        <v>53</v>
      </c>
    </row>
    <row r="61" spans="1:1" s="1" customFormat="1"/>
    <row r="62" spans="1:1" s="1" customFormat="1">
      <c r="A62" s="1" t="s">
        <v>328</v>
      </c>
    </row>
    <row r="63" spans="1:1" s="18" customFormat="1">
      <c r="A63" s="18" t="s">
        <v>329</v>
      </c>
    </row>
    <row r="64" spans="1:1" s="18" customFormat="1">
      <c r="A64" s="18" t="s">
        <v>330</v>
      </c>
    </row>
    <row r="65" spans="1:2" s="1" customFormat="1">
      <c r="A65" s="1" t="s">
        <v>325</v>
      </c>
    </row>
    <row r="66" spans="1:2" s="1" customFormat="1"/>
    <row r="67" spans="1:2" s="1" customFormat="1">
      <c r="A67" s="1" t="s">
        <v>155</v>
      </c>
    </row>
    <row r="68" spans="1:2" s="1" customFormat="1">
      <c r="A68" s="1" t="s">
        <v>139</v>
      </c>
    </row>
    <row r="69" spans="1:2">
      <c r="A69" s="1" t="s">
        <v>137</v>
      </c>
      <c r="B69" s="1"/>
    </row>
    <row r="71" spans="1:2">
      <c r="A71" t="s">
        <v>141</v>
      </c>
    </row>
    <row r="73" spans="1:2">
      <c r="A73" t="s">
        <v>157</v>
      </c>
    </row>
    <row r="74" spans="1:2">
      <c r="A74" t="s">
        <v>159</v>
      </c>
    </row>
    <row r="76" spans="1:2">
      <c r="A76" t="s">
        <v>160</v>
      </c>
    </row>
    <row r="78" spans="1:2" s="18" customFormat="1">
      <c r="A78" s="19" t="s">
        <v>164</v>
      </c>
    </row>
    <row r="79" spans="1:2" s="18" customFormat="1">
      <c r="A79" s="17" t="s">
        <v>165</v>
      </c>
    </row>
    <row r="80" spans="1:2" s="18" customFormat="1">
      <c r="A80" s="17" t="s">
        <v>166</v>
      </c>
    </row>
    <row r="81" spans="1:2" s="18" customFormat="1">
      <c r="A81" s="18" t="s">
        <v>167</v>
      </c>
    </row>
    <row r="82" spans="1:2">
      <c r="A82" s="18">
        <v>0.98699999999999999</v>
      </c>
      <c r="B82" t="s">
        <v>213</v>
      </c>
    </row>
    <row r="83" spans="1:2">
      <c r="A83" s="38">
        <v>0.97135205460935392</v>
      </c>
      <c r="B83" t="s">
        <v>320</v>
      </c>
    </row>
    <row r="84" spans="1:2">
      <c r="A84" s="38">
        <v>0.97020044975676856</v>
      </c>
      <c r="B84" t="s">
        <v>321</v>
      </c>
    </row>
    <row r="85" spans="1:2">
      <c r="A85">
        <v>1.022</v>
      </c>
      <c r="B85" t="s">
        <v>163</v>
      </c>
    </row>
    <row r="86" spans="1:2">
      <c r="A86" s="18" t="s">
        <v>162</v>
      </c>
    </row>
  </sheetData>
  <hyperlinks>
    <hyperlink ref="B19" r:id="rId1"/>
    <hyperlink ref="B26" r:id="rId2"/>
    <hyperlink ref="B33" r:id="rId3"/>
    <hyperlink ref="B40" r:id="rId4"/>
    <hyperlink ref="B47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10" width="10" style="15" customWidth="1"/>
    <col min="11" max="27" width="10" style="1" customWidth="1"/>
    <col min="28" max="16384" width="9.140625" style="1"/>
  </cols>
  <sheetData>
    <row r="1" spans="1:27">
      <c r="A1" s="2" t="s">
        <v>46</v>
      </c>
      <c r="B1" s="36">
        <v>2015</v>
      </c>
      <c r="C1" s="36">
        <v>2016</v>
      </c>
      <c r="D1" s="36">
        <v>2017</v>
      </c>
      <c r="E1" s="36">
        <v>2018</v>
      </c>
      <c r="F1" s="36">
        <v>2019</v>
      </c>
      <c r="G1" s="36">
        <v>2020</v>
      </c>
      <c r="H1" s="36">
        <v>2021</v>
      </c>
      <c r="I1" s="36">
        <v>2022</v>
      </c>
      <c r="J1" s="36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37">
        <f>'MX Elec Prices by Sector'!BA13/'Conversion Factors'!A2/'Conversion Factors'!A29*About!A84</f>
        <v>2.1937984604474684E-5</v>
      </c>
      <c r="C2" s="37">
        <f>$B2*('U.S. Prices for Ratios'!C3/'U.S. Prices for Ratios'!$B3)</f>
        <v>2.1782150459691516E-5</v>
      </c>
      <c r="D2" s="37">
        <f>$B2*('U.S. Prices for Ratios'!D3/'U.S. Prices for Ratios'!$B3)</f>
        <v>2.1923451269723534E-5</v>
      </c>
      <c r="E2" s="37">
        <f>$B2*('U.S. Prices for Ratios'!E3/'U.S. Prices for Ratios'!$B3)</f>
        <v>2.2065668698110227E-5</v>
      </c>
      <c r="F2" s="37">
        <f>$B2*('U.S. Prices for Ratios'!F3/'U.S. Prices for Ratios'!$B3)</f>
        <v>2.220880869095487E-5</v>
      </c>
      <c r="G2" s="37">
        <f>$B2*('U.S. Prices for Ratios'!G3/'U.S. Prices for Ratios'!$B3)</f>
        <v>2.2352877232933093E-5</v>
      </c>
      <c r="H2" s="37">
        <f>$B2*('U.S. Prices for Ratios'!H3/'U.S. Prices for Ratios'!$B3)</f>
        <v>2.2497880347543123E-5</v>
      </c>
      <c r="I2" s="37">
        <f>$B2*('U.S. Prices for Ratios'!I3/'U.S. Prices for Ratios'!$B3)</f>
        <v>2.2643824097357632E-5</v>
      </c>
      <c r="J2" s="37">
        <f>$B2*('U.S. Prices for Ratios'!J3/'U.S. Prices for Ratios'!$B3)</f>
        <v>2.2790714584277191E-5</v>
      </c>
      <c r="K2" s="37">
        <f>$B2*('U.S. Prices for Ratios'!K3/'U.S. Prices for Ratios'!$B3)</f>
        <v>2.2938557949785396E-5</v>
      </c>
      <c r="L2" s="37">
        <f>$B2*('U.S. Prices for Ratios'!L3/'U.S. Prices for Ratios'!$B3)</f>
        <v>2.3087360375205647E-5</v>
      </c>
      <c r="M2" s="37">
        <f>$B2*('U.S. Prices for Ratios'!M3/'U.S. Prices for Ratios'!$B3)</f>
        <v>2.3237128081959611E-5</v>
      </c>
      <c r="N2" s="37">
        <f>$B2*('U.S. Prices for Ratios'!N3/'U.S. Prices for Ratios'!$B3)</f>
        <v>2.3387867331827278E-5</v>
      </c>
      <c r="O2" s="37">
        <f>$B2*('U.S. Prices for Ratios'!O3/'U.S. Prices for Ratios'!$B3)</f>
        <v>2.353958442720884E-5</v>
      </c>
      <c r="P2" s="37">
        <f>$B2*('U.S. Prices for Ratios'!P3/'U.S. Prices for Ratios'!$B3)</f>
        <v>2.3692285711388142E-5</v>
      </c>
      <c r="Q2" s="37">
        <f>$B2*('U.S. Prices for Ratios'!Q3/'U.S. Prices for Ratios'!$B3)</f>
        <v>2.3845977568797913E-5</v>
      </c>
      <c r="R2" s="37">
        <f>$B2*('U.S. Prices for Ratios'!R3/'U.S. Prices for Ratios'!$B3)</f>
        <v>2.4000666425286704E-5</v>
      </c>
      <c r="S2" s="37">
        <f>$B2*('U.S. Prices for Ratios'!S3/'U.S. Prices for Ratios'!$B3)</f>
        <v>2.4156358748387537E-5</v>
      </c>
      <c r="T2" s="37">
        <f>$B2*('U.S. Prices for Ratios'!T3/'U.S. Prices for Ratios'!$B3)</f>
        <v>2.4313061047588319E-5</v>
      </c>
      <c r="U2" s="37">
        <f>$B2*('U.S. Prices for Ratios'!U3/'U.S. Prices for Ratios'!$B3)</f>
        <v>2.4470779874604024E-5</v>
      </c>
      <c r="V2" s="37">
        <f>$B2*('U.S. Prices for Ratios'!V3/'U.S. Prices for Ratios'!$B3)</f>
        <v>2.4629521823650582E-5</v>
      </c>
      <c r="W2" s="37">
        <f>$B2*('U.S. Prices for Ratios'!W3/'U.S. Prices for Ratios'!$B3)</f>
        <v>2.47892935317206E-5</v>
      </c>
      <c r="X2" s="37">
        <f>$B2*('U.S. Prices for Ratios'!X3/'U.S. Prices for Ratios'!$B3)</f>
        <v>2.4950101678860867E-5</v>
      </c>
      <c r="Y2" s="37">
        <f>$B2*('U.S. Prices for Ratios'!Y3/'U.S. Prices for Ratios'!$B3)</f>
        <v>2.5111952988451638E-5</v>
      </c>
      <c r="Z2" s="37">
        <f>$B2*('U.S. Prices for Ratios'!Z3/'U.S. Prices for Ratios'!$B3)</f>
        <v>2.5274854227487718E-5</v>
      </c>
      <c r="AA2" s="37">
        <f>$B2*('U.S. Prices for Ratios'!AA3/'U.S. Prices for Ratios'!$B3)</f>
        <v>2.5438812206861432E-5</v>
      </c>
    </row>
    <row r="3" spans="1:27">
      <c r="A3" s="2" t="s">
        <v>48</v>
      </c>
      <c r="B3" s="15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39">
        <v>0</v>
      </c>
    </row>
    <row r="4" spans="1:27">
      <c r="A4" s="2" t="s">
        <v>50</v>
      </c>
      <c r="B4" s="15">
        <f>'MX Elec Prices by Sector'!BA13/'Conversion Factors'!A2/'Conversion Factors'!A29*About!A84</f>
        <v>2.1937984604474684E-5</v>
      </c>
      <c r="C4" s="37">
        <f>$B4*('U.S. Prices for Ratios'!C5/'U.S. Prices for Ratios'!$B5)</f>
        <v>2.1782150459691516E-5</v>
      </c>
      <c r="D4" s="37">
        <f>$B4*('U.S. Prices for Ratios'!D5/'U.S. Prices for Ratios'!$B5)</f>
        <v>2.1923451269723534E-5</v>
      </c>
      <c r="E4" s="37">
        <f>$B4*('U.S. Prices for Ratios'!E5/'U.S. Prices for Ratios'!$B5)</f>
        <v>2.2065668698110227E-5</v>
      </c>
      <c r="F4" s="37">
        <f>$B4*('U.S. Prices for Ratios'!F5/'U.S. Prices for Ratios'!$B5)</f>
        <v>2.220880869095487E-5</v>
      </c>
      <c r="G4" s="37">
        <f>$B4*('U.S. Prices for Ratios'!G5/'U.S. Prices for Ratios'!$B5)</f>
        <v>2.2352877232933093E-5</v>
      </c>
      <c r="H4" s="37">
        <f>$B4*('U.S. Prices for Ratios'!H5/'U.S. Prices for Ratios'!$B5)</f>
        <v>2.2497880347543123E-5</v>
      </c>
      <c r="I4" s="37">
        <f>$B4*('U.S. Prices for Ratios'!I5/'U.S. Prices for Ratios'!$B5)</f>
        <v>2.2643824097357632E-5</v>
      </c>
      <c r="J4" s="37">
        <f>$B4*('U.S. Prices for Ratios'!J5/'U.S. Prices for Ratios'!$B5)</f>
        <v>2.2790714584277191E-5</v>
      </c>
      <c r="K4" s="37">
        <f>$B4*('U.S. Prices for Ratios'!K5/'U.S. Prices for Ratios'!$B5)</f>
        <v>2.2938557949785396E-5</v>
      </c>
      <c r="L4" s="37">
        <f>$B4*('U.S. Prices for Ratios'!L5/'U.S. Prices for Ratios'!$B5)</f>
        <v>2.3087360375205647E-5</v>
      </c>
      <c r="M4" s="37">
        <f>$B4*('U.S. Prices for Ratios'!M5/'U.S. Prices for Ratios'!$B5)</f>
        <v>2.3237128081959611E-5</v>
      </c>
      <c r="N4" s="37">
        <f>$B4*('U.S. Prices for Ratios'!N5/'U.S. Prices for Ratios'!$B5)</f>
        <v>2.3387867331827278E-5</v>
      </c>
      <c r="O4" s="37">
        <f>$B4*('U.S. Prices for Ratios'!O5/'U.S. Prices for Ratios'!$B5)</f>
        <v>2.353958442720884E-5</v>
      </c>
      <c r="P4" s="37">
        <f>$B4*('U.S. Prices for Ratios'!P5/'U.S. Prices for Ratios'!$B5)</f>
        <v>2.3692285711388142E-5</v>
      </c>
      <c r="Q4" s="37">
        <f>$B4*('U.S. Prices for Ratios'!Q5/'U.S. Prices for Ratios'!$B5)</f>
        <v>2.3845977568797913E-5</v>
      </c>
      <c r="R4" s="37">
        <f>$B4*('U.S. Prices for Ratios'!R5/'U.S. Prices for Ratios'!$B5)</f>
        <v>2.4000666425286704E-5</v>
      </c>
      <c r="S4" s="37">
        <f>$B4*('U.S. Prices for Ratios'!S5/'U.S. Prices for Ratios'!$B5)</f>
        <v>2.4156358748387537E-5</v>
      </c>
      <c r="T4" s="37">
        <f>$B4*('U.S. Prices for Ratios'!T5/'U.S. Prices for Ratios'!$B5)</f>
        <v>2.4313061047588319E-5</v>
      </c>
      <c r="U4" s="37">
        <f>$B4*('U.S. Prices for Ratios'!U5/'U.S. Prices for Ratios'!$B5)</f>
        <v>2.4470779874604024E-5</v>
      </c>
      <c r="V4" s="37">
        <f>$B4*('U.S. Prices for Ratios'!V5/'U.S. Prices for Ratios'!$B5)</f>
        <v>2.4629521823650582E-5</v>
      </c>
      <c r="W4" s="37">
        <f>$B4*('U.S. Prices for Ratios'!W5/'U.S. Prices for Ratios'!$B5)</f>
        <v>2.47892935317206E-5</v>
      </c>
      <c r="X4" s="37">
        <f>$B4*('U.S. Prices for Ratios'!X5/'U.S. Prices for Ratios'!$B5)</f>
        <v>2.4950101678860867E-5</v>
      </c>
      <c r="Y4" s="37">
        <f>$B4*('U.S. Prices for Ratios'!Y5/'U.S. Prices for Ratios'!$B5)</f>
        <v>2.5111952988451638E-5</v>
      </c>
      <c r="Z4" s="37">
        <f>$B4*('U.S. Prices for Ratios'!Z5/'U.S. Prices for Ratios'!$B5)</f>
        <v>2.5274854227487718E-5</v>
      </c>
      <c r="AA4" s="37">
        <f>$B4*('U.S. Prices for Ratios'!AA5/'U.S. Prices for Ratios'!$B5)</f>
        <v>2.5438812206861432E-5</v>
      </c>
    </row>
    <row r="5" spans="1:27">
      <c r="A5" s="2" t="s">
        <v>51</v>
      </c>
      <c r="B5" s="15">
        <f>AVERAGE('MX Elec Prices by Sector'!BA17,'MX Elec Prices by Sector'!BA21)/'Conversion Factors'!A2/'Conversion Factors'!A29*About!A84</f>
        <v>4.7264763578746267E-5</v>
      </c>
      <c r="C5" s="37">
        <f>$B5*('U.S. Prices for Ratios'!C6/'U.S. Prices for Ratios'!$B6)</f>
        <v>4.7264763578746267E-5</v>
      </c>
      <c r="D5" s="37">
        <f>$B5*('U.S. Prices for Ratios'!D6/'U.S. Prices for Ratios'!$B6)</f>
        <v>4.7527602929007672E-5</v>
      </c>
      <c r="E5" s="37">
        <f>$B5*('U.S. Prices for Ratios'!E6/'U.S. Prices for Ratios'!$B6)</f>
        <v>4.7791903928895877E-5</v>
      </c>
      <c r="F5" s="37">
        <f>$B5*('U.S. Prices for Ratios'!F6/'U.S. Prices for Ratios'!$B6)</f>
        <v>4.8057674706644461E-5</v>
      </c>
      <c r="G5" s="37">
        <f>$B5*('U.S. Prices for Ratios'!G6/'U.S. Prices for Ratios'!$B6)</f>
        <v>4.8324923435688105E-5</v>
      </c>
      <c r="H5" s="37">
        <f>$B5*('U.S. Prices for Ratios'!H6/'U.S. Prices for Ratios'!$B6)</f>
        <v>4.8593658334913968E-5</v>
      </c>
      <c r="I5" s="37">
        <f>$B5*('U.S. Prices for Ratios'!I6/'U.S. Prices for Ratios'!$B6)</f>
        <v>4.8863887668914417E-5</v>
      </c>
      <c r="J5" s="37">
        <f>$B5*('U.S. Prices for Ratios'!J6/'U.S. Prices for Ratios'!$B6)</f>
        <v>4.9135619748241248E-5</v>
      </c>
      <c r="K5" s="37">
        <f>$B5*('U.S. Prices for Ratios'!K6/'U.S. Prices for Ratios'!$B6)</f>
        <v>4.9408862929661204E-5</v>
      </c>
      <c r="L5" s="37">
        <f>$B5*('U.S. Prices for Ratios'!L6/'U.S. Prices for Ratios'!$B6)</f>
        <v>4.968362561641305E-5</v>
      </c>
      <c r="M5" s="37">
        <f>$B5*('U.S. Prices for Ratios'!M6/'U.S. Prices for Ratios'!$B6)</f>
        <v>4.9959916258465924E-5</v>
      </c>
      <c r="N5" s="37">
        <f>$B5*('U.S. Prices for Ratios'!N6/'U.S. Prices for Ratios'!$B6)</f>
        <v>5.0237743352779241E-5</v>
      </c>
      <c r="O5" s="37">
        <f>$B5*('U.S. Prices for Ratios'!O6/'U.S. Prices for Ratios'!$B6)</f>
        <v>5.0517115443564048E-5</v>
      </c>
      <c r="P5" s="37">
        <f>$B5*('U.S. Prices for Ratios'!P6/'U.S. Prices for Ratios'!$B6)</f>
        <v>5.0798041122545694E-5</v>
      </c>
      <c r="Q5" s="37">
        <f>$B5*('U.S. Prices for Ratios'!Q6/'U.S. Prices for Ratios'!$B6)</f>
        <v>5.1080529029228172E-5</v>
      </c>
      <c r="R5" s="37">
        <f>$B5*('U.S. Prices for Ratios'!R6/'U.S. Prices for Ratios'!$B6)</f>
        <v>5.1364587851159703E-5</v>
      </c>
      <c r="S5" s="37">
        <f>$B5*('U.S. Prices for Ratios'!S6/'U.S. Prices for Ratios'!$B6)</f>
        <v>5.1650226324199997E-5</v>
      </c>
      <c r="T5" s="37">
        <f>$B5*('U.S. Prices for Ratios'!T6/'U.S. Prices for Ratios'!$B6)</f>
        <v>5.1937453232788866E-5</v>
      </c>
      <c r="U5" s="37">
        <f>$B5*('U.S. Prices for Ratios'!U6/'U.S. Prices for Ratios'!$B6)</f>
        <v>5.2226277410216398E-5</v>
      </c>
      <c r="V5" s="37">
        <f>$B5*('U.S. Prices for Ratios'!V6/'U.S. Prices for Ratios'!$B6)</f>
        <v>5.2516707738894606E-5</v>
      </c>
      <c r="W5" s="37">
        <f>$B5*('U.S. Prices for Ratios'!W6/'U.S. Prices for Ratios'!$B6)</f>
        <v>5.28087531506306E-5</v>
      </c>
      <c r="X5" s="37">
        <f>$B5*('U.S. Prices for Ratios'!X6/'U.S. Prices for Ratios'!$B6)</f>
        <v>5.310242262690125E-5</v>
      </c>
      <c r="Y5" s="37">
        <f>$B5*('U.S. Prices for Ratios'!Y6/'U.S. Prices for Ratios'!$B6)</f>
        <v>5.3397725199129444E-5</v>
      </c>
      <c r="Z5" s="37">
        <f>$B5*('U.S. Prices for Ratios'!Z6/'U.S. Prices for Ratios'!$B6)</f>
        <v>5.3694669948961803E-5</v>
      </c>
      <c r="AA5" s="37">
        <f>$B5*('U.S. Prices for Ratios'!AA6/'U.S. Prices for Ratios'!$B6)</f>
        <v>5.3993266008547969E-5</v>
      </c>
    </row>
    <row r="6" spans="1:27">
      <c r="A6" s="2" t="s">
        <v>49</v>
      </c>
      <c r="B6" s="15">
        <f>'MX Elec Prices by Sector'!BA30/'Conversion Factors'!A2/'Conversion Factors'!A29*About!A84</f>
        <v>2.3721560588578313E-5</v>
      </c>
      <c r="C6" s="37">
        <f>$B6*('U.S. Prices for Ratios'!C7/'U.S. Prices for Ratios'!$B7)</f>
        <v>2.375593966189509E-5</v>
      </c>
      <c r="D6" s="37">
        <f>$B6*('U.S. Prices for Ratios'!D7/'U.S. Prices for Ratios'!$B7)</f>
        <v>2.3931899906970751E-5</v>
      </c>
      <c r="E6" s="37">
        <f>$B6*('U.S. Prices for Ratios'!E7/'U.S. Prices for Ratios'!$B7)</f>
        <v>2.4109163489581674E-5</v>
      </c>
      <c r="F6" s="37">
        <f>$B6*('U.S. Prices for Ratios'!F7/'U.S. Prices for Ratios'!$B7)</f>
        <v>2.4287740063549007E-5</v>
      </c>
      <c r="G6" s="37">
        <f>$B6*('U.S. Prices for Ratios'!G7/'U.S. Prices for Ratios'!$B7)</f>
        <v>2.4467639354199715E-5</v>
      </c>
      <c r="H6" s="37">
        <f>$B6*('U.S. Prices for Ratios'!H7/'U.S. Prices for Ratios'!$B7)</f>
        <v>2.4648871158896267E-5</v>
      </c>
      <c r="I6" s="37">
        <f>$B6*('U.S. Prices for Ratios'!I7/'U.S. Prices for Ratios'!$B7)</f>
        <v>2.4831445347570209E-5</v>
      </c>
      <c r="J6" s="37">
        <f>$B6*('U.S. Prices for Ratios'!J7/'U.S. Prices for Ratios'!$B7)</f>
        <v>2.5015371863259664E-5</v>
      </c>
      <c r="K6" s="37">
        <f>$B6*('U.S. Prices for Ratios'!K7/'U.S. Prices for Ratios'!$B7)</f>
        <v>2.5200660722650826E-5</v>
      </c>
      <c r="L6" s="37">
        <f>$B6*('U.S. Prices for Ratios'!L7/'U.S. Prices for Ratios'!$B7)</f>
        <v>2.53873220166235E-5</v>
      </c>
      <c r="M6" s="37">
        <f>$B6*('U.S. Prices for Ratios'!M7/'U.S. Prices for Ratios'!$B7)</f>
        <v>2.5575365910800623E-5</v>
      </c>
      <c r="N6" s="37">
        <f>$B6*('U.S. Prices for Ratios'!N7/'U.S. Prices for Ratios'!$B7)</f>
        <v>2.5764802646101919E-5</v>
      </c>
      <c r="O6" s="37">
        <f>$B6*('U.S. Prices for Ratios'!O7/'U.S. Prices for Ratios'!$B7)</f>
        <v>2.5955642539301599E-5</v>
      </c>
      <c r="P6" s="37">
        <f>$B6*('U.S. Prices for Ratios'!P7/'U.S. Prices for Ratios'!$B7)</f>
        <v>2.6147895983590207E-5</v>
      </c>
      <c r="Q6" s="37">
        <f>$B6*('U.S. Prices for Ratios'!Q7/'U.S. Prices for Ratios'!$B7)</f>
        <v>2.6341573449140655E-5</v>
      </c>
      <c r="R6" s="37">
        <f>$B6*('U.S. Prices for Ratios'!R7/'U.S. Prices for Ratios'!$B7)</f>
        <v>2.6536685483678441E-5</v>
      </c>
      <c r="S6" s="37">
        <f>$B6*('U.S. Prices for Ratios'!S7/'U.S. Prices for Ratios'!$B7)</f>
        <v>2.6733242713056047E-5</v>
      </c>
      <c r="T6" s="37">
        <f>$B6*('U.S. Prices for Ratios'!T7/'U.S. Prices for Ratios'!$B7)</f>
        <v>2.6931255841831651E-5</v>
      </c>
      <c r="U6" s="37">
        <f>$B6*('U.S. Prices for Ratios'!U7/'U.S. Prices for Ratios'!$B7)</f>
        <v>2.7130735653852091E-5</v>
      </c>
      <c r="V6" s="37">
        <f>$B6*('U.S. Prices for Ratios'!V7/'U.S. Prices for Ratios'!$B7)</f>
        <v>2.7331693012840171E-5</v>
      </c>
      <c r="W6" s="37">
        <f>$B6*('U.S. Prices for Ratios'!W7/'U.S. Prices for Ratios'!$B7)</f>
        <v>2.7534138862986276E-5</v>
      </c>
      <c r="X6" s="37">
        <f>$B6*('U.S. Prices for Ratios'!X7/'U.S. Prices for Ratios'!$B7)</f>
        <v>2.7738084229544415E-5</v>
      </c>
      <c r="Y6" s="37">
        <f>$B6*('U.S. Prices for Ratios'!Y7/'U.S. Prices for Ratios'!$B7)</f>
        <v>2.7943540219432644E-5</v>
      </c>
      <c r="Z6" s="37">
        <f>$B6*('U.S. Prices for Ratios'!Z7/'U.S. Prices for Ratios'!$B7)</f>
        <v>2.8150518021837977E-5</v>
      </c>
      <c r="AA6" s="37">
        <f>$B6*('U.S. Prices for Ratios'!AA7/'U.S. Prices for Ratios'!$B7)</f>
        <v>2.8359028908825726E-5</v>
      </c>
    </row>
    <row r="7" spans="1:27">
      <c r="A7" s="2" t="s">
        <v>158</v>
      </c>
      <c r="B7" s="15">
        <f t="shared" ref="B7" si="0">B3</f>
        <v>0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</row>
    <row r="8" spans="1:27">
      <c r="A8" s="2" t="s">
        <v>161</v>
      </c>
      <c r="B8" s="15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7">
        <v>0</v>
      </c>
      <c r="C2" s="7">
        <v>0</v>
      </c>
      <c r="D2" s="7">
        <v>0</v>
      </c>
      <c r="E2" s="39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>
      <c r="A3" s="2" t="s">
        <v>48</v>
      </c>
      <c r="B3" s="18">
        <f>AVERAGE('MX Elec Sector Fuel Prices'!F5:F6)/'Conversion Factors'!$A$22</f>
        <v>4.2609021789879041E-6</v>
      </c>
      <c r="C3" s="18">
        <f>AVERAGE('MX Elec Sector Fuel Prices'!G5:G6)/'Conversion Factors'!$A$22</f>
        <v>4.4161209790527582E-6</v>
      </c>
      <c r="D3" s="18">
        <f>AVERAGE('MX Elec Sector Fuel Prices'!H5:H6)/'Conversion Factors'!$A$22</f>
        <v>4.4389207644837434E-6</v>
      </c>
      <c r="E3" s="18">
        <f>AVERAGE('MX Elec Sector Fuel Prices'!I5:I6)/'Conversion Factors'!$A$22</f>
        <v>4.3658412571939035E-6</v>
      </c>
      <c r="F3" s="18">
        <f>AVERAGE('MX Elec Sector Fuel Prices'!J5:J6)/'Conversion Factors'!$A$22</f>
        <v>4.3697195654337355E-6</v>
      </c>
      <c r="G3" s="18">
        <f>AVERAGE('MX Elec Sector Fuel Prices'!K5:K6)/'Conversion Factors'!$A$22</f>
        <v>4.466749922484128E-6</v>
      </c>
      <c r="H3" s="18">
        <f>AVERAGE('MX Elec Sector Fuel Prices'!L5:L6)/'Conversion Factors'!$A$22</f>
        <v>4.4863471780506309E-6</v>
      </c>
      <c r="I3" s="18">
        <f>AVERAGE('MX Elec Sector Fuel Prices'!M5:M6)/'Conversion Factors'!$A$22</f>
        <v>4.5285770891440527E-6</v>
      </c>
      <c r="J3" s="18">
        <f>AVERAGE('MX Elec Sector Fuel Prices'!N5:N6)/'Conversion Factors'!$A$22</f>
        <v>4.5039374725928999E-6</v>
      </c>
      <c r="K3" s="18">
        <f>AVERAGE('MX Elec Sector Fuel Prices'!O5:O6)/'Conversion Factors'!$A$22</f>
        <v>4.5251869918099425E-6</v>
      </c>
      <c r="L3" s="18">
        <f>AVERAGE('MX Elec Sector Fuel Prices'!P5:P6)/'Conversion Factors'!$A$22</f>
        <v>4.5482354670160216E-6</v>
      </c>
      <c r="M3" s="18">
        <f>AVERAGE('MX Elec Sector Fuel Prices'!Q5:Q6)/'Conversion Factors'!$A$22</f>
        <v>4.5998426786804745E-6</v>
      </c>
      <c r="N3" s="18">
        <f>AVERAGE('MX Elec Sector Fuel Prices'!R5:R6)/'Conversion Factors'!$A$22</f>
        <v>4.6665581282999743E-6</v>
      </c>
      <c r="O3" s="18">
        <f>AVERAGE('MX Elec Sector Fuel Prices'!S5:S6)/'Conversion Factors'!$A$22</f>
        <v>4.6989560173612022E-6</v>
      </c>
      <c r="P3" s="18">
        <f>AVERAGE('MX Elec Sector Fuel Prices'!T5:T6)/'Conversion Factors'!$A$22</f>
        <v>4.7317511984214162E-6</v>
      </c>
      <c r="Q3" s="18">
        <f>AVERAGE('MX Elec Sector Fuel Prices'!U5:U6)/'Conversion Factors'!$A$22</f>
        <v>4.7646280662801469E-6</v>
      </c>
      <c r="R3" s="18">
        <f>AVERAGE('MX Elec Sector Fuel Prices'!V5:V6)/'Conversion Factors'!$A$22</f>
        <v>4.8330700171983848E-6</v>
      </c>
      <c r="S3" s="18">
        <f>AVERAGE('MX Elec Sector Fuel Prices'!W5:W6)/'Conversion Factors'!$A$22</f>
        <v>4.9017923009146336E-6</v>
      </c>
      <c r="T3" s="18">
        <f>AVERAGE('MX Elec Sector Fuel Prices'!X5:X6)/'Conversion Factors'!$A$22</f>
        <v>4.9705145846308808E-6</v>
      </c>
      <c r="U3" s="18">
        <f>AVERAGE('MX Elec Sector Fuel Prices'!Y5:Y6)/'Conversion Factors'!$A$22</f>
        <v>5.0389565355491178E-6</v>
      </c>
      <c r="V3" s="18">
        <f>AVERAGE('MX Elec Sector Fuel Prices'!Z5:Z6)/'Conversion Factors'!$A$22</f>
        <v>5.1076788192653667E-6</v>
      </c>
      <c r="W3" s="18">
        <f>AVERAGE('MX Elec Sector Fuel Prices'!AA5:AA6)/'Conversion Factors'!$A$22</f>
        <v>5.181460081761053E-6</v>
      </c>
      <c r="X3" s="18">
        <f>AVERAGE('MX Elec Sector Fuel Prices'!AB5:AB6)/'Conversion Factors'!$A$22</f>
        <v>5.2550426982572483E-6</v>
      </c>
      <c r="Y3" s="18">
        <f>AVERAGE('MX Elec Sector Fuel Prices'!AC5:AC6)/'Conversion Factors'!$A$22</f>
        <v>5.3288239607529371E-6</v>
      </c>
      <c r="Z3" s="18">
        <f>AVERAGE('MX Elec Sector Fuel Prices'!AD5:AD6)/'Conversion Factors'!$A$22</f>
        <v>5.4021262444511198E-6</v>
      </c>
      <c r="AA3" s="18">
        <f>AVERAGE('MX Elec Sector Fuel Prices'!AE5:AE6)/'Conversion Factors'!$A$22</f>
        <v>5.4759075069468069E-6</v>
      </c>
    </row>
    <row r="4" spans="1:27">
      <c r="A4" s="2" t="s">
        <v>50</v>
      </c>
      <c r="B4" s="18">
        <v>0</v>
      </c>
      <c r="C4" s="18">
        <v>0</v>
      </c>
      <c r="D4" s="18">
        <v>0</v>
      </c>
      <c r="E4" s="15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</row>
    <row r="5" spans="1:27">
      <c r="A5" s="2" t="s">
        <v>51</v>
      </c>
      <c r="B5" s="18">
        <v>0</v>
      </c>
      <c r="C5" s="18">
        <v>0</v>
      </c>
      <c r="D5" s="18">
        <v>0</v>
      </c>
      <c r="E5" s="15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</row>
    <row r="6" spans="1:27">
      <c r="A6" s="2" t="s">
        <v>49</v>
      </c>
      <c r="B6" s="15">
        <f>B3*('U.S. Prices for Ratios'!B15/'U.S. Prices for Ratios'!B12)</f>
        <v>7.7086588899798721E-6</v>
      </c>
      <c r="C6" s="15">
        <f>C3*('U.S. Prices for Ratios'!C15/'U.S. Prices for Ratios'!C12)</f>
        <v>8.4749909010036932E-6</v>
      </c>
      <c r="D6" s="15">
        <f>D3*('U.S. Prices for Ratios'!D15/'U.S. Prices for Ratios'!D12)</f>
        <v>8.6001097318069004E-6</v>
      </c>
      <c r="E6" s="15">
        <f>E3*('U.S. Prices for Ratios'!E15/'U.S. Prices for Ratios'!E12)</f>
        <v>8.4141855269360392E-6</v>
      </c>
      <c r="F6" s="15">
        <f>F3*('U.S. Prices for Ratios'!F15/'U.S. Prices for Ratios'!F12)</f>
        <v>8.4501775655479963E-6</v>
      </c>
      <c r="G6" s="15">
        <f>G3*('U.S. Prices for Ratios'!G15/'U.S. Prices for Ratios'!G12)</f>
        <v>8.6931272080914705E-6</v>
      </c>
      <c r="H6" s="15">
        <f>H3*('U.S. Prices for Ratios'!H15/'U.S. Prices for Ratios'!H12)</f>
        <v>8.7773186465788334E-6</v>
      </c>
      <c r="I6" s="15">
        <f>I3*('U.S. Prices for Ratios'!I15/'U.S. Prices for Ratios'!I12)</f>
        <v>8.8857558704208321E-6</v>
      </c>
      <c r="J6" s="15">
        <f>J3*('U.S. Prices for Ratios'!J15/'U.S. Prices for Ratios'!J12)</f>
        <v>8.8460772270267785E-6</v>
      </c>
      <c r="K6" s="15">
        <f>K3*('U.S. Prices for Ratios'!K15/'U.S. Prices for Ratios'!K12)</f>
        <v>8.892843959760781E-6</v>
      </c>
      <c r="L6" s="15">
        <f>L3*('U.S. Prices for Ratios'!L15/'U.S. Prices for Ratios'!L12)</f>
        <v>8.9397631847420506E-6</v>
      </c>
      <c r="M6" s="15">
        <f>M3*('U.S. Prices for Ratios'!M15/'U.S. Prices for Ratios'!M12)</f>
        <v>9.0369287450514761E-6</v>
      </c>
      <c r="N6" s="15">
        <f>N3*('U.S. Prices for Ratios'!N15/'U.S. Prices for Ratios'!N12)</f>
        <v>9.1791039724327512E-6</v>
      </c>
      <c r="O6" s="15">
        <f>O3*('U.S. Prices for Ratios'!O15/'U.S. Prices for Ratios'!O12)</f>
        <v>9.2447320232488833E-6</v>
      </c>
      <c r="P6" s="15">
        <f>P3*('U.S. Prices for Ratios'!P15/'U.S. Prices for Ratios'!P12)</f>
        <v>9.3176002255997127E-6</v>
      </c>
      <c r="Q6" s="15">
        <f>Q3*('U.S. Prices for Ratios'!Q15/'U.S. Prices for Ratios'!Q12)</f>
        <v>9.3794316727704993E-6</v>
      </c>
      <c r="R6" s="15">
        <f>R3*('U.S. Prices for Ratios'!R15/'U.S. Prices for Ratios'!R12)</f>
        <v>9.5001839441585996E-6</v>
      </c>
      <c r="S6" s="15">
        <f>S3*('U.S. Prices for Ratios'!S15/'U.S. Prices for Ratios'!S12)</f>
        <v>9.618706071166583E-6</v>
      </c>
      <c r="T6" s="15">
        <f>T3*('U.S. Prices for Ratios'!T15/'U.S. Prices for Ratios'!T12)</f>
        <v>9.7380998461422817E-6</v>
      </c>
      <c r="U6" s="15">
        <f>U3*('U.S. Prices for Ratios'!U15/'U.S. Prices for Ratios'!U12)</f>
        <v>9.8354875125119202E-6</v>
      </c>
      <c r="V6" s="15">
        <f>V3*('U.S. Prices for Ratios'!V15/'U.S. Prices for Ratios'!V12)</f>
        <v>9.9310536942892343E-6</v>
      </c>
      <c r="W6" s="15">
        <f>W3*('U.S. Prices for Ratios'!W15/'U.S. Prices for Ratios'!W12)</f>
        <v>1.0043393086958456E-5</v>
      </c>
      <c r="X6" s="15">
        <f>X3*('U.S. Prices for Ratios'!X15/'U.S. Prices for Ratios'!X12)</f>
        <v>1.0158736161399524E-5</v>
      </c>
      <c r="Y6" s="15">
        <f>Y3*('U.S. Prices for Ratios'!Y15/'U.S. Prices for Ratios'!Y12)</f>
        <v>1.0285611772535165E-5</v>
      </c>
      <c r="Z6" s="15">
        <f>Z3*('U.S. Prices for Ratios'!Z15/'U.S. Prices for Ratios'!Z12)</f>
        <v>1.0415856933042412E-5</v>
      </c>
      <c r="AA6" s="15">
        <f>AA3*('U.S. Prices for Ratios'!AA15/'U.S. Prices for Ratios'!AA12)</f>
        <v>1.0510367850795916E-5</v>
      </c>
    </row>
    <row r="7" spans="1:27">
      <c r="A7" s="2" t="s">
        <v>158</v>
      </c>
      <c r="B7" s="15">
        <f>B3*('U.S. Prices for Ratios'!B16/'U.S. Prices for Ratios'!B12)</f>
        <v>4.2609021789879041E-6</v>
      </c>
      <c r="C7" s="15">
        <f>C3*('U.S. Prices for Ratios'!C16/'U.S. Prices for Ratios'!C12)</f>
        <v>4.4161209790527582E-6</v>
      </c>
      <c r="D7" s="15">
        <f>D3*('U.S. Prices for Ratios'!D16/'U.S. Prices for Ratios'!D12)</f>
        <v>4.4389207644837434E-6</v>
      </c>
      <c r="E7" s="15">
        <f>E3*('U.S. Prices for Ratios'!E16/'U.S. Prices for Ratios'!E12)</f>
        <v>4.3658412571939035E-6</v>
      </c>
      <c r="F7" s="15">
        <f>F3*('U.S. Prices for Ratios'!F16/'U.S. Prices for Ratios'!F12)</f>
        <v>4.3697195654337355E-6</v>
      </c>
      <c r="G7" s="15">
        <f>G3*('U.S. Prices for Ratios'!G16/'U.S. Prices for Ratios'!G12)</f>
        <v>4.466749922484128E-6</v>
      </c>
      <c r="H7" s="15">
        <f>H3*('U.S. Prices for Ratios'!H16/'U.S. Prices for Ratios'!H12)</f>
        <v>4.4863471780506309E-6</v>
      </c>
      <c r="I7" s="15">
        <f>I3*('U.S. Prices for Ratios'!I16/'U.S. Prices for Ratios'!I12)</f>
        <v>4.5285770891440527E-6</v>
      </c>
      <c r="J7" s="15">
        <f>J3*('U.S. Prices for Ratios'!J16/'U.S. Prices for Ratios'!J12)</f>
        <v>4.5039374725928999E-6</v>
      </c>
      <c r="K7" s="15">
        <f>K3*('U.S. Prices for Ratios'!K16/'U.S. Prices for Ratios'!K12)</f>
        <v>4.5251869918099425E-6</v>
      </c>
      <c r="L7" s="15">
        <f>L3*('U.S. Prices for Ratios'!L16/'U.S. Prices for Ratios'!L12)</f>
        <v>4.5482354670160216E-6</v>
      </c>
      <c r="M7" s="15">
        <f>M3*('U.S. Prices for Ratios'!M16/'U.S. Prices for Ratios'!M12)</f>
        <v>4.5998426786804745E-6</v>
      </c>
      <c r="N7" s="15">
        <f>N3*('U.S. Prices for Ratios'!N16/'U.S. Prices for Ratios'!N12)</f>
        <v>4.6665581282999743E-6</v>
      </c>
      <c r="O7" s="15">
        <f>O3*('U.S. Prices for Ratios'!O16/'U.S. Prices for Ratios'!O12)</f>
        <v>4.6989560173612022E-6</v>
      </c>
      <c r="P7" s="15">
        <f>P3*('U.S. Prices for Ratios'!P16/'U.S. Prices for Ratios'!P12)</f>
        <v>4.7317511984214162E-6</v>
      </c>
      <c r="Q7" s="15">
        <f>Q3*('U.S. Prices for Ratios'!Q16/'U.S. Prices for Ratios'!Q12)</f>
        <v>4.7646280662801469E-6</v>
      </c>
      <c r="R7" s="15">
        <f>R3*('U.S. Prices for Ratios'!R16/'U.S. Prices for Ratios'!R12)</f>
        <v>4.8330700171983848E-6</v>
      </c>
      <c r="S7" s="15">
        <f>S3*('U.S. Prices for Ratios'!S16/'U.S. Prices for Ratios'!S12)</f>
        <v>4.9017923009146336E-6</v>
      </c>
      <c r="T7" s="15">
        <f>T3*('U.S. Prices for Ratios'!T16/'U.S. Prices for Ratios'!T12)</f>
        <v>4.9705145846308808E-6</v>
      </c>
      <c r="U7" s="15">
        <f>U3*('U.S. Prices for Ratios'!U16/'U.S. Prices for Ratios'!U12)</f>
        <v>5.0389565355491178E-6</v>
      </c>
      <c r="V7" s="15">
        <f>V3*('U.S. Prices for Ratios'!V16/'U.S. Prices for Ratios'!V12)</f>
        <v>5.1076788192653667E-6</v>
      </c>
      <c r="W7" s="15">
        <f>W3*('U.S. Prices for Ratios'!W16/'U.S. Prices for Ratios'!W12)</f>
        <v>5.181460081761053E-6</v>
      </c>
      <c r="X7" s="15">
        <f>X3*('U.S. Prices for Ratios'!X16/'U.S. Prices for Ratios'!X12)</f>
        <v>5.2550426982572483E-6</v>
      </c>
      <c r="Y7" s="15">
        <f>Y3*('U.S. Prices for Ratios'!Y16/'U.S. Prices for Ratios'!Y12)</f>
        <v>5.3288239607529371E-6</v>
      </c>
      <c r="Z7" s="15">
        <f>Z3*('U.S. Prices for Ratios'!Z16/'U.S. Prices for Ratios'!Z12)</f>
        <v>5.4021262444511198E-6</v>
      </c>
      <c r="AA7" s="15">
        <f>AA3*('U.S. Prices for Ratios'!AA16/'U.S. Prices for Ratios'!AA12)</f>
        <v>5.4759075069468069E-6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  <ignoredErrors>
    <ignoredError sqref="B3:AA3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5">
        <f>B3*('U.S. Prices for Ratios'!B19/'U.S. Prices for Ratios'!B20)</f>
        <v>2.5612497779086957E-5</v>
      </c>
      <c r="C2" s="5">
        <f>C3*('U.S. Prices for Ratios'!C19/'U.S. Prices for Ratios'!C20)</f>
        <v>2.6968461659057991E-5</v>
      </c>
      <c r="D2" s="5">
        <f>D3*('U.S. Prices for Ratios'!D19/'U.S. Prices for Ratios'!D20)</f>
        <v>2.7354107319631144E-5</v>
      </c>
      <c r="E2" s="5">
        <f>E3*('U.S. Prices for Ratios'!E19/'U.S. Prices for Ratios'!E20)</f>
        <v>2.8244790972002437E-5</v>
      </c>
      <c r="F2" s="5">
        <f>F3*('U.S. Prices for Ratios'!F19/'U.S. Prices for Ratios'!F20)</f>
        <v>2.9449603168857988E-5</v>
      </c>
      <c r="G2" s="5">
        <f>G3*('U.S. Prices for Ratios'!G19/'U.S. Prices for Ratios'!G20)</f>
        <v>3.1288182276817002E-5</v>
      </c>
      <c r="H2" s="5">
        <f>H3*('U.S. Prices for Ratios'!H19/'U.S. Prices for Ratios'!H20)</f>
        <v>3.1460952728844595E-5</v>
      </c>
      <c r="I2" s="5">
        <f>I3*('U.S. Prices for Ratios'!I19/'U.S. Prices for Ratios'!I20)</f>
        <v>3.1156670190963291E-5</v>
      </c>
      <c r="J2" s="5">
        <f>J3*('U.S. Prices for Ratios'!J19/'U.S. Prices for Ratios'!J20)</f>
        <v>3.0482932158291139E-5</v>
      </c>
      <c r="K2" s="5">
        <f>K3*('U.S. Prices for Ratios'!K19/'U.S. Prices for Ratios'!K20)</f>
        <v>2.9722984056873708E-5</v>
      </c>
      <c r="L2" s="5">
        <f>L3*('U.S. Prices for Ratios'!L19/'U.S. Prices for Ratios'!L20)</f>
        <v>2.9008036695036476E-5</v>
      </c>
      <c r="M2" s="5">
        <f>M3*('U.S. Prices for Ratios'!M19/'U.S. Prices for Ratios'!M20)</f>
        <v>2.8736103774945391E-5</v>
      </c>
      <c r="N2" s="5">
        <f>N3*('U.S. Prices for Ratios'!N19/'U.S. Prices for Ratios'!N20)</f>
        <v>2.8299087926198814E-5</v>
      </c>
      <c r="O2" s="5">
        <f>O3*('U.S. Prices for Ratios'!O19/'U.S. Prices for Ratios'!O20)</f>
        <v>2.7318487520849708E-5</v>
      </c>
      <c r="P2" s="5">
        <f>P3*('U.S. Prices for Ratios'!P19/'U.S. Prices for Ratios'!P20)</f>
        <v>2.6628936653682014E-5</v>
      </c>
      <c r="Q2" s="5">
        <f>Q3*('U.S. Prices for Ratios'!Q19/'U.S. Prices for Ratios'!Q20)</f>
        <v>2.6054000005143233E-5</v>
      </c>
      <c r="R2" s="5">
        <f>R3*('U.S. Prices for Ratios'!R19/'U.S. Prices for Ratios'!R20)</f>
        <v>2.6043960750256679E-5</v>
      </c>
      <c r="S2" s="5">
        <f>S3*('U.S. Prices for Ratios'!S19/'U.S. Prices for Ratios'!S20)</f>
        <v>2.6231023876130182E-5</v>
      </c>
      <c r="T2" s="5">
        <f>T3*('U.S. Prices for Ratios'!T19/'U.S. Prices for Ratios'!T20)</f>
        <v>2.6449362047378463E-5</v>
      </c>
      <c r="U2" s="5">
        <f>U3*('U.S. Prices for Ratios'!U19/'U.S. Prices for Ratios'!U20)</f>
        <v>2.6678618457760855E-5</v>
      </c>
      <c r="V2" s="5">
        <f>V3*('U.S. Prices for Ratios'!V19/'U.S. Prices for Ratios'!V20)</f>
        <v>2.6983715871903503E-5</v>
      </c>
      <c r="W2" s="5">
        <f>W3*('U.S. Prices for Ratios'!W19/'U.S. Prices for Ratios'!W20)</f>
        <v>2.7348279808982601E-5</v>
      </c>
      <c r="X2" s="5">
        <f>X3*('U.S. Prices for Ratios'!X19/'U.S. Prices for Ratios'!X20)</f>
        <v>2.7813516707559439E-5</v>
      </c>
      <c r="Y2" s="5">
        <f>Y3*('U.S. Prices for Ratios'!Y19/'U.S. Prices for Ratios'!Y20)</f>
        <v>2.827623185407029E-5</v>
      </c>
      <c r="Z2" s="5">
        <f>Z3*('U.S. Prices for Ratios'!Z19/'U.S. Prices for Ratios'!Z20)</f>
        <v>2.8836468422346813E-5</v>
      </c>
      <c r="AA2" s="5">
        <f>AA3*('U.S. Prices for Ratios'!AA19/'U.S. Prices for Ratios'!AA20)</f>
        <v>2.9367261339065109E-5</v>
      </c>
    </row>
    <row r="3" spans="1:27">
      <c r="A3" s="2" t="s">
        <v>48</v>
      </c>
      <c r="B3" s="18">
        <f>'MX Elec Sector Fuel Prices'!F2/'Conversion Factors'!$A$22</f>
        <v>4.6713401466166377E-6</v>
      </c>
      <c r="C3" s="18">
        <f>'MX Elec Sector Fuel Prices'!G2/'Conversion Factors'!$A$22</f>
        <v>4.7505154033389527E-6</v>
      </c>
      <c r="D3" s="18">
        <f>'MX Elec Sector Fuel Prices'!H2/'Conversion Factors'!$A$22</f>
        <v>4.8890721026030063E-6</v>
      </c>
      <c r="E3" s="18">
        <f>'MX Elec Sector Fuel Prices'!I2/'Conversion Factors'!$A$22</f>
        <v>5.1068040585893749E-6</v>
      </c>
      <c r="F3" s="18">
        <f>'MX Elec Sector Fuel Prices'!J2/'Conversion Factors'!$A$22</f>
        <v>5.3938143642077703E-6</v>
      </c>
      <c r="G3" s="18">
        <f>'MX Elec Sector Fuel Prices'!K2/'Conversion Factors'!$A$22</f>
        <v>5.8094844619999278E-6</v>
      </c>
      <c r="H3" s="18">
        <f>'MX Elec Sector Fuel Prices'!L2/'Conversion Factors'!$A$22</f>
        <v>5.9777318825348494E-6</v>
      </c>
      <c r="I3" s="18">
        <f>'MX Elec Sector Fuel Prices'!M2/'Conversion Factors'!$A$22</f>
        <v>6.1360823959794811E-6</v>
      </c>
      <c r="J3" s="18">
        <f>'MX Elec Sector Fuel Prices'!N2/'Conversion Factors'!$A$22</f>
        <v>6.2350514668823751E-6</v>
      </c>
      <c r="K3" s="18">
        <f>'MX Elec Sector Fuel Prices'!O2/'Conversion Factors'!$A$22</f>
        <v>6.3340205377852717E-6</v>
      </c>
      <c r="L3" s="18">
        <f>'MX Elec Sector Fuel Prices'!P2/'Conversion Factors'!$A$22</f>
        <v>6.4230927015978766E-6</v>
      </c>
      <c r="M3" s="18">
        <f>'MX Elec Sector Fuel Prices'!Q2/'Conversion Factors'!$A$22</f>
        <v>6.6012370292230864E-6</v>
      </c>
      <c r="N3" s="18">
        <f>'MX Elec Sector Fuel Prices'!R2/'Conversion Factors'!$A$22</f>
        <v>6.7793813568482971E-6</v>
      </c>
      <c r="O3" s="18">
        <f>'MX Elec Sector Fuel Prices'!S2/'Conversion Factors'!$A$22</f>
        <v>6.8288658922997458E-6</v>
      </c>
      <c r="P3" s="18">
        <f>'MX Elec Sector Fuel Prices'!T2/'Conversion Factors'!$A$22</f>
        <v>6.8783504277511936E-6</v>
      </c>
      <c r="Q3" s="18">
        <f>'MX Elec Sector Fuel Prices'!U2/'Conversion Factors'!$A$22</f>
        <v>6.9278349632026398E-6</v>
      </c>
      <c r="R3" s="18">
        <f>'MX Elec Sector Fuel Prices'!V2/'Conversion Factors'!$A$22</f>
        <v>7.0169071270152447E-6</v>
      </c>
      <c r="S3" s="18">
        <f>'MX Elec Sector Fuel Prices'!W2/'Conversion Factors'!$A$22</f>
        <v>7.1059792908278505E-6</v>
      </c>
      <c r="T3" s="18">
        <f>'MX Elec Sector Fuel Prices'!X2/'Conversion Factors'!$A$22</f>
        <v>7.204948361730747E-6</v>
      </c>
      <c r="U3" s="18">
        <f>'MX Elec Sector Fuel Prices'!Y2/'Conversion Factors'!$A$22</f>
        <v>7.2940205255433511E-6</v>
      </c>
      <c r="V3" s="18">
        <f>'MX Elec Sector Fuel Prices'!Z2/'Conversion Factors'!$A$22</f>
        <v>7.3929895964462451E-6</v>
      </c>
      <c r="W3" s="18">
        <f>'MX Elec Sector Fuel Prices'!AA2/'Conversion Factors'!$A$22</f>
        <v>7.4919586673491407E-6</v>
      </c>
      <c r="X3" s="18">
        <f>'MX Elec Sector Fuel Prices'!AB2/'Conversion Factors'!$A$22</f>
        <v>7.5909277382520356E-6</v>
      </c>
      <c r="Y3" s="18">
        <f>'MX Elec Sector Fuel Prices'!AC2/'Conversion Factors'!$A$22</f>
        <v>7.6898968091549295E-6</v>
      </c>
      <c r="Z3" s="18">
        <f>'MX Elec Sector Fuel Prices'!AD2/'Conversion Factors'!$A$22</f>
        <v>7.7888658800578252E-6</v>
      </c>
      <c r="AA3" s="18">
        <f>'MX Elec Sector Fuel Prices'!AE2/'Conversion Factors'!$A$22</f>
        <v>7.8878349509607192E-6</v>
      </c>
    </row>
    <row r="4" spans="1:27">
      <c r="A4" s="2" t="s">
        <v>50</v>
      </c>
      <c r="B4" s="18">
        <f>B3*('U.S. Prices for Ratios'!B21/'U.S. Prices for Ratios'!B20)</f>
        <v>1.5029529167375269E-5</v>
      </c>
      <c r="C4" s="18">
        <f>C3*('U.S. Prices for Ratios'!C21/'U.S. Prices for Ratios'!C20)</f>
        <v>1.4493610689167885E-5</v>
      </c>
      <c r="D4" s="18">
        <f>D3*('U.S. Prices for Ratios'!D21/'U.S. Prices for Ratios'!D20)</f>
        <v>1.4807364857102698E-5</v>
      </c>
      <c r="E4" s="18">
        <f>E3*('U.S. Prices for Ratios'!E21/'U.S. Prices for Ratios'!E20)</f>
        <v>1.5353804442936343E-5</v>
      </c>
      <c r="F4" s="18">
        <f>F3*('U.S. Prices for Ratios'!F21/'U.S. Prices for Ratios'!F20)</f>
        <v>1.6098235632665104E-5</v>
      </c>
      <c r="G4" s="18">
        <f>G3*('U.S. Prices for Ratios'!G21/'U.S. Prices for Ratios'!G20)</f>
        <v>1.7212159162528108E-5</v>
      </c>
      <c r="H4" s="18">
        <f>H3*('U.S. Prices for Ratios'!H21/'U.S. Prices for Ratios'!H20)</f>
        <v>1.7581246588687708E-5</v>
      </c>
      <c r="I4" s="18">
        <f>I3*('U.S. Prices for Ratios'!I21/'U.S. Prices for Ratios'!I20)</f>
        <v>1.791512697431553E-5</v>
      </c>
      <c r="J4" s="18">
        <f>J3*('U.S. Prices for Ratios'!J21/'U.S. Prices for Ratios'!J20)</f>
        <v>1.8071084848254542E-5</v>
      </c>
      <c r="K4" s="18">
        <f>K3*('U.S. Prices for Ratios'!K21/'U.S. Prices for Ratios'!K20)</f>
        <v>1.8223807700283875E-5</v>
      </c>
      <c r="L4" s="18">
        <f>L3*('U.S. Prices for Ratios'!L21/'U.S. Prices for Ratios'!L20)</f>
        <v>1.8345067806714966E-5</v>
      </c>
      <c r="M4" s="18">
        <f>M3*('U.S. Prices for Ratios'!M21/'U.S. Prices for Ratios'!M20)</f>
        <v>1.8716124821248276E-5</v>
      </c>
      <c r="N4" s="18">
        <f>N3*('U.S. Prices for Ratios'!N21/'U.S. Prices for Ratios'!N20)</f>
        <v>1.9080780913358718E-5</v>
      </c>
      <c r="O4" s="18">
        <f>O3*('U.S. Prices for Ratios'!O21/'U.S. Prices for Ratios'!O20)</f>
        <v>1.9079638358535829E-5</v>
      </c>
      <c r="P4" s="18">
        <f>P3*('U.S. Prices for Ratios'!P21/'U.S. Prices for Ratios'!P20)</f>
        <v>1.9077494060751539E-5</v>
      </c>
      <c r="Q4" s="18">
        <f>Q3*('U.S. Prices for Ratios'!Q21/'U.S. Prices for Ratios'!Q20)</f>
        <v>1.9074362718102834E-5</v>
      </c>
      <c r="R4" s="18">
        <f>R3*('U.S. Prices for Ratios'!R21/'U.S. Prices for Ratios'!R20)</f>
        <v>1.9178458917702879E-5</v>
      </c>
      <c r="S4" s="18">
        <f>S3*('U.S. Prices for Ratios'!S21/'U.S. Prices for Ratios'!S20)</f>
        <v>1.9280016005534834E-5</v>
      </c>
      <c r="T4" s="18">
        <f>T3*('U.S. Prices for Ratios'!T21/'U.S. Prices for Ratios'!T20)</f>
        <v>1.9405721737237918E-5</v>
      </c>
      <c r="U4" s="18">
        <f>U3*('U.S. Prices for Ratios'!U21/'U.S. Prices for Ratios'!U20)</f>
        <v>1.9502100163972711E-5</v>
      </c>
      <c r="V4" s="18">
        <f>V3*('U.S. Prices for Ratios'!V21/'U.S. Prices for Ratios'!V20)</f>
        <v>1.9622302704842454E-5</v>
      </c>
      <c r="W4" s="18">
        <f>W3*('U.S. Prices for Ratios'!W21/'U.S. Prices for Ratios'!W20)</f>
        <v>1.9739707963288273E-5</v>
      </c>
      <c r="X4" s="18">
        <f>X3*('U.S. Prices for Ratios'!X21/'U.S. Prices for Ratios'!X20)</f>
        <v>1.985435039639325E-5</v>
      </c>
      <c r="Y4" s="18">
        <f>Y3*('U.S. Prices for Ratios'!Y21/'U.S. Prices for Ratios'!Y20)</f>
        <v>1.9966264107070874E-5</v>
      </c>
      <c r="Z4" s="18">
        <f>Z3*('U.S. Prices for Ratios'!Z21/'U.S. Prices for Ratios'!Z20)</f>
        <v>2.007548284740088E-5</v>
      </c>
      <c r="AA4" s="18">
        <f>AA3*('U.S. Prices for Ratios'!AA21/'U.S. Prices for Ratios'!AA20)</f>
        <v>2.0182040021935253E-5</v>
      </c>
    </row>
    <row r="5" spans="1:27">
      <c r="A5" s="2" t="s">
        <v>51</v>
      </c>
      <c r="B5" s="18">
        <f>B3*('U.S. Prices for Ratios'!B22/'U.S. Prices for Ratios'!B20)</f>
        <v>1.1431726818428293E-5</v>
      </c>
      <c r="C5" s="18">
        <f>C3*('U.S. Prices for Ratios'!C22/'U.S. Prices for Ratios'!C20)</f>
        <v>1.1180353130788171E-5</v>
      </c>
      <c r="D5" s="18">
        <f>D3*('U.S. Prices for Ratios'!D22/'U.S. Prices for Ratios'!D20)</f>
        <v>1.1425024106090374E-5</v>
      </c>
      <c r="E5" s="18">
        <f>E3*('U.S. Prices for Ratios'!E22/'U.S. Prices for Ratios'!E20)</f>
        <v>1.1849383907271622E-5</v>
      </c>
      <c r="F5" s="18">
        <f>F3*('U.S. Prices for Ratios'!F22/'U.S. Prices for Ratios'!F20)</f>
        <v>1.2426775817797858E-5</v>
      </c>
      <c r="G5" s="18">
        <f>G3*('U.S. Prices for Ratios'!G22/'U.S. Prices for Ratios'!G20)</f>
        <v>1.3289723802641669E-5</v>
      </c>
      <c r="H5" s="18">
        <f>H3*('U.S. Prices for Ratios'!H22/'U.S. Prices for Ratios'!H20)</f>
        <v>1.3577839952441306E-5</v>
      </c>
      <c r="I5" s="18">
        <f>I3*('U.S. Prices for Ratios'!I22/'U.S. Prices for Ratios'!I20)</f>
        <v>1.3838892273050122E-5</v>
      </c>
      <c r="J5" s="18">
        <f>J3*('U.S. Prices for Ratios'!J22/'U.S. Prices for Ratios'!J20)</f>
        <v>1.3962593076165558E-5</v>
      </c>
      <c r="K5" s="18">
        <f>K3*('U.S. Prices for Ratios'!K22/'U.S. Prices for Ratios'!K20)</f>
        <v>1.4083850238157131E-5</v>
      </c>
      <c r="L5" s="18">
        <f>L3*('U.S. Prices for Ratios'!L22/'U.S. Prices for Ratios'!L20)</f>
        <v>1.4180841852978099E-5</v>
      </c>
      <c r="M5" s="18">
        <f>M3*('U.S. Prices for Ratios'!M22/'U.S. Prices for Ratios'!M20)</f>
        <v>1.447101665764744E-5</v>
      </c>
      <c r="N5" s="18">
        <f>N3*('U.S. Prices for Ratios'!N22/'U.S. Prices for Ratios'!N20)</f>
        <v>1.4756374670529613E-5</v>
      </c>
      <c r="O5" s="18">
        <f>O3*('U.S. Prices for Ratios'!O22/'U.S. Prices for Ratios'!O20)</f>
        <v>1.4758903238436832E-5</v>
      </c>
      <c r="P5" s="18">
        <f>P3*('U.S. Prices for Ratios'!P22/'U.S. Prices for Ratios'!P20)</f>
        <v>1.4760657117159129E-5</v>
      </c>
      <c r="Q5" s="18">
        <f>Q3*('U.S. Prices for Ratios'!Q22/'U.S. Prices for Ratios'!Q20)</f>
        <v>1.4761647143892954E-5</v>
      </c>
      <c r="R5" s="18">
        <f>R3*('U.S. Prices for Ratios'!R22/'U.S. Prices for Ratios'!R20)</f>
        <v>1.4845639411699272E-5</v>
      </c>
      <c r="S5" s="18">
        <f>S3*('U.S. Prices for Ratios'!S22/'U.S. Prices for Ratios'!S20)</f>
        <v>1.4927703808977684E-5</v>
      </c>
      <c r="T5" s="18">
        <f>T3*('U.S. Prices for Ratios'!T22/'U.S. Prices for Ratios'!T20)</f>
        <v>1.502850696770966E-5</v>
      </c>
      <c r="U5" s="18">
        <f>U3*('U.S. Prices for Ratios'!U22/'U.S. Prices for Ratios'!U20)</f>
        <v>1.5106638549972768E-5</v>
      </c>
      <c r="V5" s="18">
        <f>V3*('U.S. Prices for Ratios'!V22/'U.S. Prices for Ratios'!V20)</f>
        <v>1.520326427136088E-5</v>
      </c>
      <c r="W5" s="18">
        <f>W3*('U.S. Prices for Ratios'!W22/'U.S. Prices for Ratios'!W20)</f>
        <v>1.5297766051977138E-5</v>
      </c>
      <c r="X5" s="18">
        <f>X3*('U.S. Prices for Ratios'!X22/'U.S. Prices for Ratios'!X20)</f>
        <v>1.5390169112564213E-5</v>
      </c>
      <c r="Y5" s="18">
        <f>Y3*('U.S. Prices for Ratios'!Y22/'U.S. Prices for Ratios'!Y20)</f>
        <v>1.5480498423280687E-5</v>
      </c>
      <c r="Z5" s="18">
        <f>Z3*('U.S. Prices for Ratios'!Z22/'U.S. Prices for Ratios'!Z20)</f>
        <v>1.5568778705984549E-5</v>
      </c>
      <c r="AA5" s="18">
        <f>AA3*('U.S. Prices for Ratios'!AA22/'U.S. Prices for Ratios'!AA20)</f>
        <v>1.565503443649693E-5</v>
      </c>
    </row>
    <row r="6" spans="1:27">
      <c r="A6" s="2" t="s">
        <v>49</v>
      </c>
      <c r="B6" s="18">
        <f>B3*('U.S. Prices for Ratios'!B23/'U.S. Prices for Ratios'!B20)</f>
        <v>5.5707907338533817E-6</v>
      </c>
      <c r="C6" s="18">
        <f>C3*('U.S. Prices for Ratios'!C23/'U.S. Prices for Ratios'!C20)</f>
        <v>5.0530960022777392E-6</v>
      </c>
      <c r="D6" s="18">
        <f>D3*('U.S. Prices for Ratios'!D23/'U.S. Prices for Ratios'!D20)</f>
        <v>5.2050449431499869E-6</v>
      </c>
      <c r="E6" s="18">
        <f>E3*('U.S. Prices for Ratios'!E23/'U.S. Prices for Ratios'!E20)</f>
        <v>5.4416231150044721E-6</v>
      </c>
      <c r="F6" s="18">
        <f>F3*('U.S. Prices for Ratios'!F23/'U.S. Prices for Ratios'!F20)</f>
        <v>5.7524980873417125E-6</v>
      </c>
      <c r="G6" s="18">
        <f>G3*('U.S. Prices for Ratios'!G23/'U.S. Prices for Ratios'!G20)</f>
        <v>6.2012509247755396E-6</v>
      </c>
      <c r="H6" s="18">
        <f>H3*('U.S. Prices for Ratios'!H23/'U.S. Prices for Ratios'!H20)</f>
        <v>6.3864477747776536E-6</v>
      </c>
      <c r="I6" s="18">
        <f>I3*('U.S. Prices for Ratios'!I23/'U.S. Prices for Ratios'!I20)</f>
        <v>6.5613822414026319E-6</v>
      </c>
      <c r="J6" s="18">
        <f>J3*('U.S. Prices for Ratios'!J23/'U.S. Prices for Ratios'!J20)</f>
        <v>6.6730660221612567E-6</v>
      </c>
      <c r="K6" s="18">
        <f>K3*('U.S. Prices for Ratios'!K23/'U.S. Prices for Ratios'!K20)</f>
        <v>6.7849409004557179E-6</v>
      </c>
      <c r="L6" s="18">
        <f>L3*('U.S. Prices for Ratios'!L23/'U.S. Prices for Ratios'!L20)</f>
        <v>6.8863963455986622E-6</v>
      </c>
      <c r="M6" s="18">
        <f>M3*('U.S. Prices for Ratios'!M23/'U.S. Prices for Ratios'!M20)</f>
        <v>7.0836056368097855E-6</v>
      </c>
      <c r="N6" s="18">
        <f>N3*('U.S. Prices for Ratios'!N23/'U.S. Prices for Ratios'!N20)</f>
        <v>7.2811559890944283E-6</v>
      </c>
      <c r="O6" s="18">
        <f>O3*('U.S. Prices for Ratios'!O23/'U.S. Prices for Ratios'!O20)</f>
        <v>7.3407439773548573E-6</v>
      </c>
      <c r="P6" s="18">
        <f>P3*('U.S. Prices for Ratios'!P23/'U.S. Prices for Ratios'!P20)</f>
        <v>7.4004310087223676E-6</v>
      </c>
      <c r="Q6" s="18">
        <f>Q3*('U.S. Prices for Ratios'!Q23/'U.S. Prices for Ratios'!Q20)</f>
        <v>7.4602172111983768E-6</v>
      </c>
      <c r="R6" s="18">
        <f>R3*('U.S. Prices for Ratios'!R23/'U.S. Prices for Ratios'!R20)</f>
        <v>7.5627699623678214E-6</v>
      </c>
      <c r="S6" s="18">
        <f>S3*('U.S. Prices for Ratios'!S23/'U.S. Prices for Ratios'!S20)</f>
        <v>7.6654970804461561E-6</v>
      </c>
      <c r="T6" s="18">
        <f>T3*('U.S. Prices for Ratios'!T23/'U.S. Prices for Ratios'!T20)</f>
        <v>7.7790843480194506E-6</v>
      </c>
      <c r="U6" s="18">
        <f>U3*('U.S. Prices for Ratios'!U23/'U.S. Prices for Ratios'!U20)</f>
        <v>7.8821702655478276E-6</v>
      </c>
      <c r="V6" s="18">
        <f>V3*('U.S. Prices for Ratios'!V23/'U.S. Prices for Ratios'!V20)</f>
        <v>7.9961355719301768E-6</v>
      </c>
      <c r="W6" s="18">
        <f>W3*('U.S. Prices for Ratios'!W23/'U.S. Prices for Ratios'!W20)</f>
        <v>8.1102949644447626E-6</v>
      </c>
      <c r="X6" s="18">
        <f>X3*('U.S. Prices for Ratios'!X23/'U.S. Prices for Ratios'!X20)</f>
        <v>8.224648696087316E-6</v>
      </c>
      <c r="Y6" s="18">
        <f>Y3*('U.S. Prices for Ratios'!Y23/'U.S. Prices for Ratios'!Y20)</f>
        <v>8.3391970201482353E-6</v>
      </c>
      <c r="Z6" s="18">
        <f>Z3*('U.S. Prices for Ratios'!Z23/'U.S. Prices for Ratios'!Z20)</f>
        <v>8.4539401902129169E-6</v>
      </c>
      <c r="AA6" s="18">
        <f>AA3*('U.S. Prices for Ratios'!AA23/'U.S. Prices for Ratios'!AA20)</f>
        <v>8.5688784601620751E-6</v>
      </c>
    </row>
    <row r="7" spans="1:27">
      <c r="A7" s="2" t="s">
        <v>158</v>
      </c>
      <c r="B7" s="18">
        <f>B3*('U.S. Prices for Ratios'!B24/'U.S. Prices for Ratios'!B20)</f>
        <v>4.6713401466166377E-6</v>
      </c>
      <c r="C7" s="18">
        <f>C3*('U.S. Prices for Ratios'!C24/'U.S. Prices for Ratios'!C20)</f>
        <v>4.7505154033389527E-6</v>
      </c>
      <c r="D7" s="18">
        <f>D3*('U.S. Prices for Ratios'!D24/'U.S. Prices for Ratios'!D20)</f>
        <v>4.8890721026030063E-6</v>
      </c>
      <c r="E7" s="18">
        <f>E3*('U.S. Prices for Ratios'!E24/'U.S. Prices for Ratios'!E20)</f>
        <v>5.1068040585893749E-6</v>
      </c>
      <c r="F7" s="18">
        <f>F3*('U.S. Prices for Ratios'!F24/'U.S. Prices for Ratios'!F20)</f>
        <v>5.3938143642077703E-6</v>
      </c>
      <c r="G7" s="18">
        <f>G3*('U.S. Prices for Ratios'!G24/'U.S. Prices for Ratios'!G20)</f>
        <v>5.8094844619999278E-6</v>
      </c>
      <c r="H7" s="18">
        <f>H3*('U.S. Prices for Ratios'!H24/'U.S. Prices for Ratios'!H20)</f>
        <v>5.9777318825348494E-6</v>
      </c>
      <c r="I7" s="18">
        <f>I3*('U.S. Prices for Ratios'!I24/'U.S. Prices for Ratios'!I20)</f>
        <v>6.1360823959794811E-6</v>
      </c>
      <c r="J7" s="18">
        <f>J3*('U.S. Prices for Ratios'!J24/'U.S. Prices for Ratios'!J20)</f>
        <v>6.2350514668823751E-6</v>
      </c>
      <c r="K7" s="18">
        <f>K3*('U.S. Prices for Ratios'!K24/'U.S. Prices for Ratios'!K20)</f>
        <v>6.3340205377852717E-6</v>
      </c>
      <c r="L7" s="18">
        <f>L3*('U.S. Prices for Ratios'!L24/'U.S. Prices for Ratios'!L20)</f>
        <v>6.4230927015978766E-6</v>
      </c>
      <c r="M7" s="18">
        <f>M3*('U.S. Prices for Ratios'!M24/'U.S. Prices for Ratios'!M20)</f>
        <v>6.6012370292230864E-6</v>
      </c>
      <c r="N7" s="18">
        <f>N3*('U.S. Prices for Ratios'!N24/'U.S. Prices for Ratios'!N20)</f>
        <v>6.7793813568482971E-6</v>
      </c>
      <c r="O7" s="18">
        <f>O3*('U.S. Prices for Ratios'!O24/'U.S. Prices for Ratios'!O20)</f>
        <v>6.8288658922997458E-6</v>
      </c>
      <c r="P7" s="18">
        <f>P3*('U.S. Prices for Ratios'!P24/'U.S. Prices for Ratios'!P20)</f>
        <v>6.8783504277511936E-6</v>
      </c>
      <c r="Q7" s="18">
        <f>Q3*('U.S. Prices for Ratios'!Q24/'U.S. Prices for Ratios'!Q20)</f>
        <v>6.9278349632026398E-6</v>
      </c>
      <c r="R7" s="18">
        <f>R3*('U.S. Prices for Ratios'!R24/'U.S. Prices for Ratios'!R20)</f>
        <v>7.0169071270152447E-6</v>
      </c>
      <c r="S7" s="18">
        <f>S3*('U.S. Prices for Ratios'!S24/'U.S. Prices for Ratios'!S20)</f>
        <v>7.1059792908278505E-6</v>
      </c>
      <c r="T7" s="18">
        <f>T3*('U.S. Prices for Ratios'!T24/'U.S. Prices for Ratios'!T20)</f>
        <v>7.204948361730747E-6</v>
      </c>
      <c r="U7" s="18">
        <f>U3*('U.S. Prices for Ratios'!U24/'U.S. Prices for Ratios'!U20)</f>
        <v>7.2940205255433511E-6</v>
      </c>
      <c r="V7" s="18">
        <f>V3*('U.S. Prices for Ratios'!V24/'U.S. Prices for Ratios'!V20)</f>
        <v>7.3929895964462451E-6</v>
      </c>
      <c r="W7" s="18">
        <f>W3*('U.S. Prices for Ratios'!W24/'U.S. Prices for Ratios'!W20)</f>
        <v>7.4919586673491407E-6</v>
      </c>
      <c r="X7" s="18">
        <f>X3*('U.S. Prices for Ratios'!X24/'U.S. Prices for Ratios'!X20)</f>
        <v>7.5909277382520356E-6</v>
      </c>
      <c r="Y7" s="18">
        <f>Y3*('U.S. Prices for Ratios'!Y24/'U.S. Prices for Ratios'!Y20)</f>
        <v>7.6898968091549295E-6</v>
      </c>
      <c r="Z7" s="18">
        <f>Z3*('U.S. Prices for Ratios'!Z24/'U.S. Prices for Ratios'!Z20)</f>
        <v>7.7888658800578252E-6</v>
      </c>
      <c r="AA7" s="18">
        <f>AA3*('U.S. Prices for Ratios'!AA24/'U.S. Prices for Ratios'!AA20)</f>
        <v>7.8878349509607192E-6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>
      <c r="A3" s="2" t="s">
        <v>48</v>
      </c>
      <c r="B3" s="11">
        <f>'MX Elec Sector Fuel Prices'!F8/'Conversion Factors'!$A$22</f>
        <v>5.1189072235643521E-7</v>
      </c>
      <c r="C3" s="11">
        <f>'MX Elec Sector Fuel Prices'!G8/'Conversion Factors'!$A$22</f>
        <v>5.1189072235643521E-7</v>
      </c>
      <c r="D3" s="11">
        <f>'MX Elec Sector Fuel Prices'!H8/'Conversion Factors'!$A$22</f>
        <v>5.1448915241915832E-7</v>
      </c>
      <c r="E3" s="11">
        <f>'MX Elec Sector Fuel Prices'!I8/'Conversion Factors'!$A$22</f>
        <v>5.1448915241915832E-7</v>
      </c>
      <c r="F3" s="11">
        <f>'MX Elec Sector Fuel Prices'!J8/'Conversion Factors'!$A$22</f>
        <v>5.1708758248188133E-7</v>
      </c>
      <c r="G3" s="11">
        <f>'MX Elec Sector Fuel Prices'!K8/'Conversion Factors'!$A$22</f>
        <v>5.2228444260732734E-7</v>
      </c>
      <c r="H3" s="11">
        <f>'MX Elec Sector Fuel Prices'!L8/'Conversion Factors'!$A$22</f>
        <v>5.2228444260732734E-7</v>
      </c>
      <c r="I3" s="11">
        <f>'MX Elec Sector Fuel Prices'!M8/'Conversion Factors'!$A$22</f>
        <v>5.2488287267005035E-7</v>
      </c>
      <c r="J3" s="11">
        <f>'MX Elec Sector Fuel Prices'!N8/'Conversion Factors'!$A$22</f>
        <v>5.2488287267005035E-7</v>
      </c>
      <c r="K3" s="11">
        <f>'MX Elec Sector Fuel Prices'!O8/'Conversion Factors'!$A$22</f>
        <v>5.2748130273277325E-7</v>
      </c>
      <c r="L3" s="11">
        <f>'MX Elec Sector Fuel Prices'!P8/'Conversion Factors'!$A$22</f>
        <v>5.3007973279549647E-7</v>
      </c>
      <c r="M3" s="11">
        <f>'MX Elec Sector Fuel Prices'!Q8/'Conversion Factors'!$A$22</f>
        <v>5.3007973279549647E-7</v>
      </c>
      <c r="N3" s="11">
        <f>'MX Elec Sector Fuel Prices'!R8/'Conversion Factors'!$A$22</f>
        <v>5.3527659292094238E-7</v>
      </c>
      <c r="O3" s="11">
        <f>'MX Elec Sector Fuel Prices'!S8/'Conversion Factors'!$A$22</f>
        <v>5.3527659292094238E-7</v>
      </c>
      <c r="P3" s="11">
        <f>'MX Elec Sector Fuel Prices'!T8/'Conversion Factors'!$A$22</f>
        <v>5.3787502298366549E-7</v>
      </c>
      <c r="Q3" s="11">
        <f>'MX Elec Sector Fuel Prices'!U8/'Conversion Factors'!$A$22</f>
        <v>5.4047345304638861E-7</v>
      </c>
      <c r="R3" s="11">
        <f>'MX Elec Sector Fuel Prices'!V8/'Conversion Factors'!$A$22</f>
        <v>5.4047345304638861E-7</v>
      </c>
      <c r="S3" s="11">
        <f>'MX Elec Sector Fuel Prices'!W8/'Conversion Factors'!$A$22</f>
        <v>5.430718831091114E-7</v>
      </c>
      <c r="T3" s="11">
        <f>'MX Elec Sector Fuel Prices'!X8/'Conversion Factors'!$A$22</f>
        <v>5.4826874323455752E-7</v>
      </c>
      <c r="U3" s="11">
        <f>'MX Elec Sector Fuel Prices'!Y8/'Conversion Factors'!$A$22</f>
        <v>5.4826874323455752E-7</v>
      </c>
      <c r="V3" s="11">
        <f>'MX Elec Sector Fuel Prices'!Z8/'Conversion Factors'!$A$22</f>
        <v>5.5086717329728053E-7</v>
      </c>
      <c r="W3" s="11">
        <f>'MX Elec Sector Fuel Prices'!AA8/'Conversion Factors'!$A$22</f>
        <v>5.5346560336000364E-7</v>
      </c>
      <c r="X3" s="11">
        <f>'MX Elec Sector Fuel Prices'!AB8/'Conversion Factors'!$A$22</f>
        <v>5.5346560336000364E-7</v>
      </c>
      <c r="Y3" s="11">
        <f>'MX Elec Sector Fuel Prices'!AC8/'Conversion Factors'!$A$22</f>
        <v>5.5866246348544955E-7</v>
      </c>
      <c r="Z3" s="11">
        <f>'MX Elec Sector Fuel Prices'!AD8/'Conversion Factors'!$A$22</f>
        <v>5.5866246348544955E-7</v>
      </c>
      <c r="AA3" s="11">
        <f>'MX Elec Sector Fuel Prices'!AE8/'Conversion Factors'!$A$22</f>
        <v>5.6126089354817277E-7</v>
      </c>
    </row>
    <row r="4" spans="1:27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>
      <c r="A7" s="2" t="s">
        <v>158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>
      <c r="A3" s="2" t="s">
        <v>48</v>
      </c>
      <c r="B3" s="11">
        <f>'Other Fuels'!E19</f>
        <v>3.58E-6</v>
      </c>
      <c r="C3" s="11">
        <f>'Other Fuels'!F19</f>
        <v>3.58E-6</v>
      </c>
      <c r="D3" s="11">
        <f>'Other Fuels'!G19</f>
        <v>3.58E-6</v>
      </c>
      <c r="E3" s="11">
        <f>'Other Fuels'!H19</f>
        <v>3.58E-6</v>
      </c>
      <c r="F3" s="11">
        <f>'Other Fuels'!I19</f>
        <v>3.58E-6</v>
      </c>
      <c r="G3" s="11">
        <f>'Other Fuels'!J19</f>
        <v>3.58E-6</v>
      </c>
      <c r="H3" s="11">
        <f>'Other Fuels'!K19</f>
        <v>3.58E-6</v>
      </c>
      <c r="I3" s="11">
        <f>'Other Fuels'!L19</f>
        <v>3.58E-6</v>
      </c>
      <c r="J3" s="11">
        <f>'Other Fuels'!M19</f>
        <v>3.58E-6</v>
      </c>
      <c r="K3" s="11">
        <f>'Other Fuels'!N19</f>
        <v>3.58E-6</v>
      </c>
      <c r="L3" s="11">
        <f>'Other Fuels'!O19</f>
        <v>3.58E-6</v>
      </c>
      <c r="M3" s="11">
        <f>'Other Fuels'!P19</f>
        <v>3.58E-6</v>
      </c>
      <c r="N3" s="11">
        <f>'Other Fuels'!Q19</f>
        <v>3.58E-6</v>
      </c>
      <c r="O3" s="11">
        <f>'Other Fuels'!R19</f>
        <v>3.58E-6</v>
      </c>
      <c r="P3" s="11">
        <f>'Other Fuels'!S19</f>
        <v>3.58E-6</v>
      </c>
      <c r="Q3" s="11">
        <f>'Other Fuels'!T19</f>
        <v>3.58E-6</v>
      </c>
      <c r="R3" s="11">
        <f>'Other Fuels'!U19</f>
        <v>3.58E-6</v>
      </c>
      <c r="S3" s="11">
        <f>'Other Fuels'!V19</f>
        <v>3.58E-6</v>
      </c>
      <c r="T3" s="11">
        <f>'Other Fuels'!W19</f>
        <v>3.58E-6</v>
      </c>
      <c r="U3" s="11">
        <f>'Other Fuels'!X19</f>
        <v>3.58E-6</v>
      </c>
      <c r="V3" s="11">
        <f>'Other Fuels'!Y19</f>
        <v>3.58E-6</v>
      </c>
      <c r="W3" s="11">
        <f>'Other Fuels'!Z19</f>
        <v>3.58E-6</v>
      </c>
      <c r="X3" s="11">
        <f>'Other Fuels'!AA19</f>
        <v>3.58E-6</v>
      </c>
      <c r="Y3" s="11">
        <f>'Other Fuels'!AB19</f>
        <v>3.58E-6</v>
      </c>
      <c r="Z3" s="11">
        <f>'Other Fuels'!AC19</f>
        <v>3.58E-6</v>
      </c>
      <c r="AA3" s="11">
        <f>'Other Fuels'!AD19</f>
        <v>3.58E-6</v>
      </c>
    </row>
    <row r="4" spans="1:27">
      <c r="A4" s="2" t="s">
        <v>50</v>
      </c>
      <c r="B4" s="11">
        <f t="shared" ref="B4:AA4" si="0">B3</f>
        <v>3.58E-6</v>
      </c>
      <c r="C4" s="11">
        <f t="shared" si="0"/>
        <v>3.58E-6</v>
      </c>
      <c r="D4" s="11">
        <f t="shared" si="0"/>
        <v>3.58E-6</v>
      </c>
      <c r="E4" s="11">
        <f t="shared" si="0"/>
        <v>3.58E-6</v>
      </c>
      <c r="F4" s="11">
        <f t="shared" si="0"/>
        <v>3.58E-6</v>
      </c>
      <c r="G4" s="11">
        <f t="shared" si="0"/>
        <v>3.58E-6</v>
      </c>
      <c r="H4" s="11">
        <f t="shared" si="0"/>
        <v>3.58E-6</v>
      </c>
      <c r="I4" s="11">
        <f t="shared" si="0"/>
        <v>3.58E-6</v>
      </c>
      <c r="J4" s="11">
        <f t="shared" si="0"/>
        <v>3.58E-6</v>
      </c>
      <c r="K4" s="11">
        <f t="shared" si="0"/>
        <v>3.58E-6</v>
      </c>
      <c r="L4" s="11">
        <f t="shared" si="0"/>
        <v>3.58E-6</v>
      </c>
      <c r="M4" s="11">
        <f t="shared" si="0"/>
        <v>3.58E-6</v>
      </c>
      <c r="N4" s="11">
        <f t="shared" si="0"/>
        <v>3.58E-6</v>
      </c>
      <c r="O4" s="11">
        <f t="shared" si="0"/>
        <v>3.58E-6</v>
      </c>
      <c r="P4" s="11">
        <f t="shared" si="0"/>
        <v>3.58E-6</v>
      </c>
      <c r="Q4" s="11">
        <f t="shared" si="0"/>
        <v>3.58E-6</v>
      </c>
      <c r="R4" s="11">
        <f t="shared" si="0"/>
        <v>3.58E-6</v>
      </c>
      <c r="S4" s="11">
        <f t="shared" si="0"/>
        <v>3.58E-6</v>
      </c>
      <c r="T4" s="11">
        <f t="shared" si="0"/>
        <v>3.58E-6</v>
      </c>
      <c r="U4" s="11">
        <f t="shared" si="0"/>
        <v>3.58E-6</v>
      </c>
      <c r="V4" s="11">
        <f t="shared" si="0"/>
        <v>3.58E-6</v>
      </c>
      <c r="W4" s="11">
        <f t="shared" si="0"/>
        <v>3.58E-6</v>
      </c>
      <c r="X4" s="11">
        <f t="shared" si="0"/>
        <v>3.58E-6</v>
      </c>
      <c r="Y4" s="11">
        <f t="shared" si="0"/>
        <v>3.58E-6</v>
      </c>
      <c r="Z4" s="11">
        <f t="shared" si="0"/>
        <v>3.58E-6</v>
      </c>
      <c r="AA4" s="11">
        <f t="shared" si="0"/>
        <v>3.58E-6</v>
      </c>
    </row>
    <row r="5" spans="1:27">
      <c r="A5" s="2" t="s">
        <v>51</v>
      </c>
      <c r="B5" s="11">
        <f t="shared" ref="B5:AA5" si="1">B3</f>
        <v>3.58E-6</v>
      </c>
      <c r="C5" s="11">
        <f t="shared" si="1"/>
        <v>3.58E-6</v>
      </c>
      <c r="D5" s="11">
        <f t="shared" si="1"/>
        <v>3.58E-6</v>
      </c>
      <c r="E5" s="11">
        <f t="shared" si="1"/>
        <v>3.58E-6</v>
      </c>
      <c r="F5" s="11">
        <f t="shared" si="1"/>
        <v>3.58E-6</v>
      </c>
      <c r="G5" s="11">
        <f t="shared" si="1"/>
        <v>3.58E-6</v>
      </c>
      <c r="H5" s="11">
        <f t="shared" si="1"/>
        <v>3.58E-6</v>
      </c>
      <c r="I5" s="11">
        <f t="shared" si="1"/>
        <v>3.58E-6</v>
      </c>
      <c r="J5" s="11">
        <f t="shared" si="1"/>
        <v>3.58E-6</v>
      </c>
      <c r="K5" s="11">
        <f t="shared" si="1"/>
        <v>3.58E-6</v>
      </c>
      <c r="L5" s="11">
        <f t="shared" si="1"/>
        <v>3.58E-6</v>
      </c>
      <c r="M5" s="11">
        <f t="shared" si="1"/>
        <v>3.58E-6</v>
      </c>
      <c r="N5" s="11">
        <f t="shared" si="1"/>
        <v>3.58E-6</v>
      </c>
      <c r="O5" s="11">
        <f t="shared" si="1"/>
        <v>3.58E-6</v>
      </c>
      <c r="P5" s="11">
        <f t="shared" si="1"/>
        <v>3.58E-6</v>
      </c>
      <c r="Q5" s="11">
        <f t="shared" si="1"/>
        <v>3.58E-6</v>
      </c>
      <c r="R5" s="11">
        <f t="shared" si="1"/>
        <v>3.58E-6</v>
      </c>
      <c r="S5" s="11">
        <f t="shared" si="1"/>
        <v>3.58E-6</v>
      </c>
      <c r="T5" s="11">
        <f t="shared" si="1"/>
        <v>3.58E-6</v>
      </c>
      <c r="U5" s="11">
        <f t="shared" si="1"/>
        <v>3.58E-6</v>
      </c>
      <c r="V5" s="11">
        <f t="shared" si="1"/>
        <v>3.58E-6</v>
      </c>
      <c r="W5" s="11">
        <f t="shared" si="1"/>
        <v>3.58E-6</v>
      </c>
      <c r="X5" s="11">
        <f t="shared" si="1"/>
        <v>3.58E-6</v>
      </c>
      <c r="Y5" s="11">
        <f t="shared" si="1"/>
        <v>3.58E-6</v>
      </c>
      <c r="Z5" s="11">
        <f t="shared" si="1"/>
        <v>3.58E-6</v>
      </c>
      <c r="AA5" s="11">
        <f t="shared" si="1"/>
        <v>3.58E-6</v>
      </c>
    </row>
    <row r="6" spans="1:27">
      <c r="A6" s="2" t="s">
        <v>49</v>
      </c>
      <c r="B6" s="11">
        <f>'Other Fuels'!E19</f>
        <v>3.58E-6</v>
      </c>
      <c r="C6" s="11">
        <f>'Other Fuels'!F19</f>
        <v>3.58E-6</v>
      </c>
      <c r="D6" s="11">
        <f>'Other Fuels'!G19</f>
        <v>3.58E-6</v>
      </c>
      <c r="E6" s="11">
        <f>'Other Fuels'!H19</f>
        <v>3.58E-6</v>
      </c>
      <c r="F6" s="11">
        <f>'Other Fuels'!I19</f>
        <v>3.58E-6</v>
      </c>
      <c r="G6" s="11">
        <f>'Other Fuels'!J19</f>
        <v>3.58E-6</v>
      </c>
      <c r="H6" s="11">
        <f>'Other Fuels'!K19</f>
        <v>3.58E-6</v>
      </c>
      <c r="I6" s="11">
        <f>'Other Fuels'!L19</f>
        <v>3.58E-6</v>
      </c>
      <c r="J6" s="11">
        <f>'Other Fuels'!M19</f>
        <v>3.58E-6</v>
      </c>
      <c r="K6" s="11">
        <f>'Other Fuels'!N19</f>
        <v>3.58E-6</v>
      </c>
      <c r="L6" s="11">
        <f>'Other Fuels'!O19</f>
        <v>3.58E-6</v>
      </c>
      <c r="M6" s="11">
        <f>'Other Fuels'!P19</f>
        <v>3.58E-6</v>
      </c>
      <c r="N6" s="11">
        <f>'Other Fuels'!Q19</f>
        <v>3.58E-6</v>
      </c>
      <c r="O6" s="11">
        <f>'Other Fuels'!R19</f>
        <v>3.58E-6</v>
      </c>
      <c r="P6" s="11">
        <f>'Other Fuels'!S19</f>
        <v>3.58E-6</v>
      </c>
      <c r="Q6" s="11">
        <f>'Other Fuels'!T19</f>
        <v>3.58E-6</v>
      </c>
      <c r="R6" s="11">
        <f>'Other Fuels'!U19</f>
        <v>3.58E-6</v>
      </c>
      <c r="S6" s="11">
        <f>'Other Fuels'!V19</f>
        <v>3.58E-6</v>
      </c>
      <c r="T6" s="11">
        <f>'Other Fuels'!W19</f>
        <v>3.58E-6</v>
      </c>
      <c r="U6" s="11">
        <f>'Other Fuels'!X19</f>
        <v>3.58E-6</v>
      </c>
      <c r="V6" s="11">
        <f>'Other Fuels'!Y19</f>
        <v>3.58E-6</v>
      </c>
      <c r="W6" s="11">
        <f>'Other Fuels'!Z19</f>
        <v>3.58E-6</v>
      </c>
      <c r="X6" s="11">
        <f>'Other Fuels'!AA19</f>
        <v>3.58E-6</v>
      </c>
      <c r="Y6" s="11">
        <f>'Other Fuels'!AB19</f>
        <v>3.58E-6</v>
      </c>
      <c r="Z6" s="11">
        <f>'Other Fuels'!AC19</f>
        <v>3.58E-6</v>
      </c>
      <c r="AA6" s="11">
        <f>'Other Fuels'!AD19</f>
        <v>3.58E-6</v>
      </c>
    </row>
    <row r="7" spans="1:27">
      <c r="A7" s="2" t="s">
        <v>158</v>
      </c>
      <c r="B7" s="1">
        <f t="shared" ref="B7:AA7" si="2">B3</f>
        <v>3.58E-6</v>
      </c>
      <c r="C7" s="1">
        <f t="shared" si="2"/>
        <v>3.58E-6</v>
      </c>
      <c r="D7" s="1">
        <f t="shared" si="2"/>
        <v>3.58E-6</v>
      </c>
      <c r="E7" s="1">
        <f t="shared" si="2"/>
        <v>3.58E-6</v>
      </c>
      <c r="F7" s="1">
        <f t="shared" si="2"/>
        <v>3.58E-6</v>
      </c>
      <c r="G7" s="1">
        <f t="shared" si="2"/>
        <v>3.58E-6</v>
      </c>
      <c r="H7" s="1">
        <f t="shared" si="2"/>
        <v>3.58E-6</v>
      </c>
      <c r="I7" s="1">
        <f t="shared" si="2"/>
        <v>3.58E-6</v>
      </c>
      <c r="J7" s="1">
        <f t="shared" si="2"/>
        <v>3.58E-6</v>
      </c>
      <c r="K7" s="1">
        <f t="shared" si="2"/>
        <v>3.58E-6</v>
      </c>
      <c r="L7" s="1">
        <f t="shared" si="2"/>
        <v>3.58E-6</v>
      </c>
      <c r="M7" s="1">
        <f t="shared" si="2"/>
        <v>3.58E-6</v>
      </c>
      <c r="N7" s="1">
        <f t="shared" si="2"/>
        <v>3.58E-6</v>
      </c>
      <c r="O7" s="1">
        <f t="shared" si="2"/>
        <v>3.58E-6</v>
      </c>
      <c r="P7" s="1">
        <f t="shared" si="2"/>
        <v>3.58E-6</v>
      </c>
      <c r="Q7" s="1">
        <f t="shared" si="2"/>
        <v>3.58E-6</v>
      </c>
      <c r="R7" s="1">
        <f t="shared" si="2"/>
        <v>3.58E-6</v>
      </c>
      <c r="S7" s="1">
        <f t="shared" si="2"/>
        <v>3.58E-6</v>
      </c>
      <c r="T7" s="1">
        <f t="shared" si="2"/>
        <v>3.58E-6</v>
      </c>
      <c r="U7" s="1">
        <f t="shared" si="2"/>
        <v>3.58E-6</v>
      </c>
      <c r="V7" s="1">
        <f t="shared" si="2"/>
        <v>3.58E-6</v>
      </c>
      <c r="W7" s="1">
        <f t="shared" si="2"/>
        <v>3.58E-6</v>
      </c>
      <c r="X7" s="1">
        <f t="shared" si="2"/>
        <v>3.58E-6</v>
      </c>
      <c r="Y7" s="1">
        <f t="shared" si="2"/>
        <v>3.58E-6</v>
      </c>
      <c r="Z7" s="1">
        <f t="shared" si="2"/>
        <v>3.58E-6</v>
      </c>
      <c r="AA7" s="1">
        <f t="shared" si="2"/>
        <v>3.58E-6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5">
        <f>'STEO Table 2'!J22/100*'Conversion Factors'!$A$20/'Conversion Factors'!$A$8/10^6*About!A84</f>
        <v>2.0130565693443713E-5</v>
      </c>
      <c r="C2" s="5">
        <f>'STEO Table 2'!K22/100*'Conversion Factors'!$A$20/'Conversion Factors'!$A$8/10^6*About!A84</f>
        <v>1.5896756242044838E-5</v>
      </c>
      <c r="D2" s="37">
        <f>C2*(1+'AEO Table 3'!$AE$32)</f>
        <v>1.5955621930409129E-5</v>
      </c>
      <c r="E2" s="37">
        <f>D2*(1+'AEO Table 3'!$AE$32)</f>
        <v>1.6014705598417435E-5</v>
      </c>
      <c r="F2" s="37">
        <f>E2*(1+'AEO Table 3'!$AE$32)</f>
        <v>1.6074008053248375E-5</v>
      </c>
      <c r="G2" s="37">
        <f>F2*(1+'AEO Table 3'!$AE$32)</f>
        <v>1.6133530105069554E-5</v>
      </c>
      <c r="H2" s="37">
        <f>G2*(1+'AEO Table 3'!$AE$32)</f>
        <v>1.6193272567048625E-5</v>
      </c>
      <c r="I2" s="37">
        <f>H2*(1+'AEO Table 3'!$AE$32)</f>
        <v>1.6253236255364405E-5</v>
      </c>
      <c r="J2" s="37">
        <f>I2*(1+'AEO Table 3'!$AE$32)</f>
        <v>1.6313421989218018E-5</v>
      </c>
      <c r="K2" s="37">
        <f>J2*(1+'AEO Table 3'!$AE$32)</f>
        <v>1.6373830590844093E-5</v>
      </c>
      <c r="L2" s="37">
        <f>K2*(1+'AEO Table 3'!$AE$32)</f>
        <v>1.6434462885521988E-5</v>
      </c>
      <c r="M2" s="37">
        <f>L2*(1+'AEO Table 3'!$AE$32)</f>
        <v>1.6495319701587076E-5</v>
      </c>
      <c r="N2" s="37">
        <f>M2*(1+'AEO Table 3'!$AE$32)</f>
        <v>1.6556401870442054E-5</v>
      </c>
      <c r="O2" s="37">
        <f>N2*(1+'AEO Table 3'!$AE$32)</f>
        <v>1.6617710226568302E-5</v>
      </c>
      <c r="P2" s="37">
        <f>O2*(1+'AEO Table 3'!$AE$32)</f>
        <v>1.6679245607537286E-5</v>
      </c>
      <c r="Q2" s="37">
        <f>P2*(1+'AEO Table 3'!$AE$32)</f>
        <v>1.6741008854021995E-5</v>
      </c>
      <c r="R2" s="37">
        <f>Q2*(1+'AEO Table 3'!$AE$32)</f>
        <v>1.6803000809808439E-5</v>
      </c>
      <c r="S2" s="37">
        <f>R2*(1+'AEO Table 3'!$AE$32)</f>
        <v>1.6865222321807159E-5</v>
      </c>
      <c r="T2" s="37">
        <f>S2*(1+'AEO Table 3'!$AE$32)</f>
        <v>1.692767424006481E-5</v>
      </c>
      <c r="U2" s="37">
        <f>T2*(1+'AEO Table 3'!$AE$32)</f>
        <v>1.699035741777577E-5</v>
      </c>
      <c r="V2" s="37">
        <f>U2*(1+'AEO Table 3'!$AE$32)</f>
        <v>1.7053272711293795E-5</v>
      </c>
      <c r="W2" s="37">
        <f>V2*(1+'AEO Table 3'!$AE$32)</f>
        <v>1.7116420980143717E-5</v>
      </c>
      <c r="X2" s="37">
        <f>W2*(1+'AEO Table 3'!$AE$32)</f>
        <v>1.717980308703319E-5</v>
      </c>
      <c r="Y2" s="37">
        <f>X2*(1+'AEO Table 3'!$AE$32)</f>
        <v>1.7243419897864475E-5</v>
      </c>
      <c r="Z2" s="37">
        <f>Y2*(1+'AEO Table 3'!$AE$32)</f>
        <v>1.7307272281746268E-5</v>
      </c>
      <c r="AA2" s="37">
        <f>Z2*(1+'AEO Table 3'!$AE$32)</f>
        <v>1.7371361111005576E-5</v>
      </c>
    </row>
    <row r="3" spans="1:27">
      <c r="A3" s="2" t="s">
        <v>48</v>
      </c>
      <c r="B3" s="1">
        <v>0</v>
      </c>
      <c r="C3" s="1">
        <v>0</v>
      </c>
      <c r="D3" s="1">
        <v>0</v>
      </c>
      <c r="E3" s="15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>
      <c r="A4" s="2" t="s">
        <v>50</v>
      </c>
      <c r="B4" s="1">
        <v>0</v>
      </c>
      <c r="C4" s="1">
        <v>0</v>
      </c>
      <c r="D4" s="1">
        <v>0</v>
      </c>
      <c r="E4" s="1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>
      <c r="A5" s="2" t="s">
        <v>51</v>
      </c>
      <c r="B5" s="1">
        <v>0</v>
      </c>
      <c r="C5" s="1">
        <v>0</v>
      </c>
      <c r="D5" s="1">
        <v>0</v>
      </c>
      <c r="E5" s="15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>
      <c r="A6" s="2" t="s">
        <v>49</v>
      </c>
      <c r="B6" s="1">
        <v>0</v>
      </c>
      <c r="C6" s="1">
        <v>0</v>
      </c>
      <c r="D6" s="1">
        <v>0</v>
      </c>
      <c r="E6" s="15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5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ColWidth="9.140625" defaultRowHeight="1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5">
        <f>B3*('U.S. Prices for Ratios'!B27/'U.S. Prices for Ratios'!B28)</f>
        <v>2.7903823999771902E-5</v>
      </c>
      <c r="C2" s="5">
        <f>C3*('U.S. Prices for Ratios'!C27/'U.S. Prices for Ratios'!C28)</f>
        <v>2.7270966893947348E-5</v>
      </c>
      <c r="D2" s="5">
        <f>D3*('U.S. Prices for Ratios'!D27/'U.S. Prices for Ratios'!D28)</f>
        <v>2.7839730699925756E-5</v>
      </c>
      <c r="E2" s="5">
        <f>E3*('U.S. Prices for Ratios'!E27/'U.S. Prices for Ratios'!E28)</f>
        <v>2.7813419900512709E-5</v>
      </c>
      <c r="F2" s="5">
        <f>F3*('U.S. Prices for Ratios'!F27/'U.S. Prices for Ratios'!F28)</f>
        <v>2.7633334869531675E-5</v>
      </c>
      <c r="G2" s="5">
        <f>G3*('U.S. Prices for Ratios'!G27/'U.S. Prices for Ratios'!G28)</f>
        <v>2.7549580369266087E-5</v>
      </c>
      <c r="H2" s="5">
        <f>H3*('U.S. Prices for Ratios'!H27/'U.S. Prices for Ratios'!H28)</f>
        <v>2.7540317785546234E-5</v>
      </c>
      <c r="I2" s="5">
        <f>I3*('U.S. Prices for Ratios'!I27/'U.S. Prices for Ratios'!I28)</f>
        <v>2.803440450163168E-5</v>
      </c>
      <c r="J2" s="5">
        <f>J3*('U.S. Prices for Ratios'!J27/'U.S. Prices for Ratios'!J28)</f>
        <v>2.8022306032228422E-5</v>
      </c>
      <c r="K2" s="5">
        <f>K3*('U.S. Prices for Ratios'!K27/'U.S. Prices for Ratios'!K28)</f>
        <v>2.8022171708243012E-5</v>
      </c>
      <c r="L2" s="5">
        <f>L3*('U.S. Prices for Ratios'!L27/'U.S. Prices for Ratios'!L28)</f>
        <v>2.8012453940505853E-5</v>
      </c>
      <c r="M2" s="5">
        <f>M3*('U.S. Prices for Ratios'!M27/'U.S. Prices for Ratios'!M28)</f>
        <v>2.8002732199835997E-5</v>
      </c>
      <c r="N2" s="5">
        <f>N3*('U.S. Prices for Ratios'!N27/'U.S. Prices for Ratios'!N28)</f>
        <v>2.7993006500221796E-5</v>
      </c>
      <c r="O2" s="5">
        <f>O3*('U.S. Prices for Ratios'!O27/'U.S. Prices for Ratios'!O28)</f>
        <v>2.8057199444682469E-5</v>
      </c>
      <c r="P2" s="5">
        <f>P3*('U.S. Prices for Ratios'!P27/'U.S. Prices for Ratios'!P28)</f>
        <v>2.8126026609360248E-5</v>
      </c>
      <c r="Q2" s="5">
        <f>Q3*('U.S. Prices for Ratios'!Q27/'U.S. Prices for Ratios'!Q28)</f>
        <v>2.8204236908802146E-5</v>
      </c>
      <c r="R2" s="5">
        <f>R3*('U.S. Prices for Ratios'!R27/'U.S. Prices for Ratios'!R28)</f>
        <v>2.8284670615327601E-5</v>
      </c>
      <c r="S2" s="5">
        <f>S3*('U.S. Prices for Ratios'!S27/'U.S. Prices for Ratios'!S28)</f>
        <v>2.8362568971114778E-5</v>
      </c>
      <c r="T2" s="5">
        <f>T3*('U.S. Prices for Ratios'!T27/'U.S. Prices for Ratios'!T28)</f>
        <v>2.8245613605649196E-5</v>
      </c>
      <c r="U2" s="5">
        <f>U3*('U.S. Prices for Ratios'!U27/'U.S. Prices for Ratios'!U28)</f>
        <v>2.8131210523649249E-5</v>
      </c>
      <c r="V2" s="5">
        <f>V3*('U.S. Prices for Ratios'!V27/'U.S. Prices for Ratios'!V28)</f>
        <v>2.8014612784749711E-5</v>
      </c>
      <c r="W2" s="5">
        <f>W3*('U.S. Prices for Ratios'!W27/'U.S. Prices for Ratios'!W28)</f>
        <v>2.790056281327955E-5</v>
      </c>
      <c r="X2" s="5">
        <f>X3*('U.S. Prices for Ratios'!X27/'U.S. Prices for Ratios'!X28)</f>
        <v>2.7784321817764986E-5</v>
      </c>
      <c r="Y2" s="5">
        <f>Y3*('U.S. Prices for Ratios'!Y27/'U.S. Prices for Ratios'!Y28)</f>
        <v>2.7708451318922572E-5</v>
      </c>
      <c r="Z2" s="5">
        <f>Z3*('U.S. Prices for Ratios'!Z27/'U.S. Prices for Ratios'!Z28)</f>
        <v>2.763032845934024E-5</v>
      </c>
      <c r="AA2" s="5">
        <f>AA3*('U.S. Prices for Ratios'!AA27/'U.S. Prices for Ratios'!AA28)</f>
        <v>2.7552319335328461E-5</v>
      </c>
    </row>
    <row r="3" spans="1:27">
      <c r="A3" s="2" t="s">
        <v>48</v>
      </c>
      <c r="B3" s="18">
        <f>'MX Elec Sector Fuel Prices'!D3/'Conversion Factors'!$A$22</f>
        <v>2.0387234474301804E-5</v>
      </c>
      <c r="C3" s="18">
        <f>'MX Elec Sector Fuel Prices'!E3/'Conversion Factors'!$A$22</f>
        <v>1.9212647324504378E-5</v>
      </c>
      <c r="D3" s="18">
        <f>'MX Elec Sector Fuel Prices'!F3/'Conversion Factors'!$A$22</f>
        <v>1.9630202871975722E-5</v>
      </c>
      <c r="E3" s="18">
        <f>'MX Elec Sector Fuel Prices'!G3/'Conversion Factors'!$A$22</f>
        <v>1.9628505491701444E-5</v>
      </c>
      <c r="F3" s="18">
        <f>'MX Elec Sector Fuel Prices'!H3/'Conversion Factors'!$A$22</f>
        <v>1.9518175773873648E-5</v>
      </c>
      <c r="G3" s="18">
        <f>'MX Elec Sector Fuel Prices'!I3/'Conversion Factors'!$A$22</f>
        <v>1.9475741267016809E-5</v>
      </c>
      <c r="H3" s="18">
        <f>'MX Elec Sector Fuel Prices'!J3/'Conversion Factors'!$A$22</f>
        <v>1.9485925548662448E-5</v>
      </c>
      <c r="I3" s="18">
        <f>'MX Elec Sector Fuel Prices'!K3/'Conversion Factors'!$A$22</f>
        <v>1.9852559687905575E-5</v>
      </c>
      <c r="J3" s="18">
        <f>'MX Elec Sector Fuel Prices'!L3/'Conversion Factors'!$A$22</f>
        <v>1.9861046589276946E-5</v>
      </c>
      <c r="K3" s="18">
        <f>'MX Elec Sector Fuel Prices'!M3/'Conversion Factors'!$A$22</f>
        <v>1.9878020392019685E-5</v>
      </c>
      <c r="L3" s="18">
        <f>'MX Elec Sector Fuel Prices'!N3/'Conversion Factors'!$A$22</f>
        <v>1.9888204673665328E-5</v>
      </c>
      <c r="M3" s="18">
        <f>'MX Elec Sector Fuel Prices'!O3/'Conversion Factors'!$A$22</f>
        <v>1.9898388955310971E-5</v>
      </c>
      <c r="N3" s="18">
        <f>'MX Elec Sector Fuel Prices'!P3/'Conversion Factors'!$A$22</f>
        <v>1.990857323695661E-5</v>
      </c>
      <c r="O3" s="18">
        <f>'MX Elec Sector Fuel Prices'!Q3/'Conversion Factors'!$A$22</f>
        <v>1.9971376307104739E-5</v>
      </c>
      <c r="P3" s="18">
        <f>'MX Elec Sector Fuel Prices'!R3/'Conversion Factors'!$A$22</f>
        <v>2.0037574137801413E-5</v>
      </c>
      <c r="Q3" s="18">
        <f>'MX Elec Sector Fuel Prices'!S3/'Conversion Factors'!$A$22</f>
        <v>2.0110561489595188E-5</v>
      </c>
      <c r="R3" s="18">
        <f>'MX Elec Sector Fuel Prices'!T3/'Conversion Factors'!$A$22</f>
        <v>2.018524622166323E-5</v>
      </c>
      <c r="S3" s="18">
        <f>'MX Elec Sector Fuel Prices'!U3/'Conversion Factors'!$A$22</f>
        <v>2.0258233573456998E-5</v>
      </c>
      <c r="T3" s="18">
        <f>'MX Elec Sector Fuel Prices'!V3/'Conversion Factors'!$A$22</f>
        <v>2.0192035742760323E-5</v>
      </c>
      <c r="U3" s="18">
        <f>'MX Elec Sector Fuel Prices'!W3/'Conversion Factors'!$A$22</f>
        <v>2.0127535292337927E-5</v>
      </c>
      <c r="V3" s="18">
        <f>'MX Elec Sector Fuel Prices'!X3/'Conversion Factors'!$A$22</f>
        <v>2.0061337461641245E-5</v>
      </c>
      <c r="W3" s="18">
        <f>'MX Elec Sector Fuel Prices'!Y3/'Conversion Factors'!$A$22</f>
        <v>1.9996837011218849E-5</v>
      </c>
      <c r="X3" s="18">
        <f>'MX Elec Sector Fuel Prices'!Z3/'Conversion Factors'!$A$22</f>
        <v>1.9930639180522171E-5</v>
      </c>
      <c r="Y3" s="18">
        <f>'MX Elec Sector Fuel Prices'!AA3/'Conversion Factors'!$A$22</f>
        <v>1.9893296814488146E-5</v>
      </c>
      <c r="Z3" s="18">
        <f>'MX Elec Sector Fuel Prices'!AB3/'Conversion Factors'!$A$22</f>
        <v>1.9854257068179853E-5</v>
      </c>
      <c r="AA3" s="18">
        <f>'MX Elec Sector Fuel Prices'!AC3/'Conversion Factors'!$A$22</f>
        <v>1.9815217321871557E-5</v>
      </c>
    </row>
    <row r="4" spans="1:27">
      <c r="A4" s="2" t="s">
        <v>50</v>
      </c>
      <c r="B4" s="18">
        <f>B3*('U.S. Prices for Ratios'!B29/'U.S. Prices for Ratios'!B28)</f>
        <v>2.7262341370984612E-5</v>
      </c>
      <c r="C4" s="18">
        <f>C3*('U.S. Prices for Ratios'!C29/'U.S. Prices for Ratios'!C28)</f>
        <v>2.5447944563993758E-5</v>
      </c>
      <c r="D4" s="18">
        <f>D3*('U.S. Prices for Ratios'!D29/'U.S. Prices for Ratios'!D28)</f>
        <v>2.5962625532375064E-5</v>
      </c>
      <c r="E4" s="18">
        <f>E3*('U.S. Prices for Ratios'!E29/'U.S. Prices for Ratios'!E28)</f>
        <v>2.592205200114824E-5</v>
      </c>
      <c r="F4" s="18">
        <f>F3*('U.S. Prices for Ratios'!F29/'U.S. Prices for Ratios'!F28)</f>
        <v>2.5738290047293027E-5</v>
      </c>
      <c r="G4" s="18">
        <f>G3*('U.S. Prices for Ratios'!G29/'U.S. Prices for Ratios'!G28)</f>
        <v>2.564441429443945E-5</v>
      </c>
      <c r="H4" s="18">
        <f>H3*('U.S. Prices for Ratios'!H29/'U.S. Prices for Ratios'!H28)</f>
        <v>2.5619942408994829E-5</v>
      </c>
      <c r="I4" s="18">
        <f>I3*('U.S. Prices for Ratios'!I29/'U.S. Prices for Ratios'!I28)</f>
        <v>2.6063452429473491E-5</v>
      </c>
      <c r="J4" s="18">
        <f>J3*('U.S. Prices for Ratios'!J29/'U.S. Prices for Ratios'!J28)</f>
        <v>2.6036097237490672E-5</v>
      </c>
      <c r="K4" s="18">
        <f>K3*('U.S. Prices for Ratios'!K29/'U.S. Prices for Ratios'!K28)</f>
        <v>2.6019875167594542E-5</v>
      </c>
      <c r="L4" s="18">
        <f>L3*('U.S. Prices for Ratios'!L29/'U.S. Prices for Ratios'!L28)</f>
        <v>2.5994770037952418E-5</v>
      </c>
      <c r="M4" s="18">
        <f>M3*('U.S. Prices for Ratios'!M29/'U.S. Prices for Ratios'!M28)</f>
        <v>2.5969682321020975E-5</v>
      </c>
      <c r="N4" s="18">
        <f>N3*('U.S. Prices for Ratios'!N29/'U.S. Prices for Ratios'!N28)</f>
        <v>2.594461202010809E-5</v>
      </c>
      <c r="O4" s="18">
        <f>O3*('U.S. Prices for Ratios'!O29/'U.S. Prices for Ratios'!O28)</f>
        <v>2.5988030065895549E-5</v>
      </c>
      <c r="P4" s="18">
        <f>P3*('U.S. Prices for Ratios'!P29/'U.S. Prices for Ratios'!P28)</f>
        <v>2.6035674306660673E-5</v>
      </c>
      <c r="Q4" s="18">
        <f>Q3*('U.S. Prices for Ratios'!Q29/'U.S. Prices for Ratios'!Q28)</f>
        <v>2.6091930100618565E-5</v>
      </c>
      <c r="R4" s="18">
        <f>R3*('U.S. Prices for Ratios'!R29/'U.S. Prices for Ratios'!R28)</f>
        <v>2.6150161996864167E-5</v>
      </c>
      <c r="S4" s="18">
        <f>S3*('U.S. Prices for Ratios'!S29/'U.S. Prices for Ratios'!S28)</f>
        <v>2.6205969342438891E-5</v>
      </c>
      <c r="T4" s="18">
        <f>T3*('U.S. Prices for Ratios'!T29/'U.S. Prices for Ratios'!T28)</f>
        <v>2.608177133239588E-5</v>
      </c>
      <c r="U4" s="18">
        <f>U3*('U.S. Prices for Ratios'!U29/'U.S. Prices for Ratios'!U28)</f>
        <v>2.5960072181586719E-5</v>
      </c>
      <c r="V4" s="18">
        <f>V3*('U.S. Prices for Ratios'!V29/'U.S. Prices for Ratios'!V28)</f>
        <v>2.5836489523399421E-5</v>
      </c>
      <c r="W4" s="18">
        <f>W3*('U.S. Prices for Ratios'!W29/'U.S. Prices for Ratios'!W28)</f>
        <v>2.5715397983668763E-5</v>
      </c>
      <c r="X4" s="18">
        <f>X3*('U.S. Prices for Ratios'!X29/'U.S. Prices for Ratios'!X28)</f>
        <v>2.5592428127259046E-5</v>
      </c>
      <c r="Y4" s="18">
        <f>Y3*('U.S. Prices for Ratios'!Y29/'U.S. Prices for Ratios'!Y28)</f>
        <v>2.5506763192169783E-5</v>
      </c>
      <c r="Z4" s="18">
        <f>Z3*('U.S. Prices for Ratios'!Z29/'U.S. Prices for Ratios'!Z28)</f>
        <v>2.5419122294020761E-5</v>
      </c>
      <c r="AA4" s="18">
        <f>AA3*('U.S. Prices for Ratios'!AA29/'U.S. Prices for Ratios'!AA28)</f>
        <v>2.533168458604523E-5</v>
      </c>
    </row>
    <row r="5" spans="1:27">
      <c r="A5" s="2" t="s">
        <v>51</v>
      </c>
      <c r="B5" s="18">
        <f>B3*('U.S. Prices for Ratios'!B30/'U.S. Prices for Ratios'!B28)</f>
        <v>2.7262341370984612E-5</v>
      </c>
      <c r="C5" s="18">
        <f>C3*('U.S. Prices for Ratios'!C30/'U.S. Prices for Ratios'!C28)</f>
        <v>2.5447944563993758E-5</v>
      </c>
      <c r="D5" s="18">
        <f>D3*('U.S. Prices for Ratios'!D30/'U.S. Prices for Ratios'!D28)</f>
        <v>2.5969251367394203E-5</v>
      </c>
      <c r="E5" s="18">
        <f>E3*('U.S. Prices for Ratios'!E30/'U.S. Prices for Ratios'!E28)</f>
        <v>2.59352846502302E-5</v>
      </c>
      <c r="F5" s="18">
        <f>F3*('U.S. Prices for Ratios'!F30/'U.S. Prices for Ratios'!F28)</f>
        <v>2.5758000826085331E-5</v>
      </c>
      <c r="G5" s="18">
        <f>G3*('U.S. Prices for Ratios'!G30/'U.S. Prices for Ratios'!G28)</f>
        <v>2.5670602819100823E-5</v>
      </c>
      <c r="H5" s="18">
        <f>H3*('U.S. Prices for Ratios'!H30/'U.S. Prices for Ratios'!H28)</f>
        <v>2.5652650999649439E-5</v>
      </c>
      <c r="I5" s="18">
        <f>I3*('U.S. Prices for Ratios'!I30/'U.S. Prices for Ratios'!I28)</f>
        <v>2.6103387301292129E-5</v>
      </c>
      <c r="J5" s="18">
        <f>J3*('U.S. Prices for Ratios'!J30/'U.S. Prices for Ratios'!J28)</f>
        <v>2.6082644961648269E-5</v>
      </c>
      <c r="K5" s="18">
        <f>K3*('U.S. Prices for Ratios'!K30/'U.S. Prices for Ratios'!K28)</f>
        <v>2.6073046207088204E-5</v>
      </c>
      <c r="L5" s="18">
        <f>L3*('U.S. Prices for Ratios'!L30/'U.S. Prices for Ratios'!L28)</f>
        <v>2.605453737069097E-5</v>
      </c>
      <c r="M5" s="18">
        <f>M3*('U.S. Prices for Ratios'!M30/'U.S. Prices for Ratios'!M28)</f>
        <v>2.6036034846188153E-5</v>
      </c>
      <c r="N5" s="18">
        <f>N3*('U.S. Prices for Ratios'!N30/'U.S. Prices for Ratios'!N28)</f>
        <v>2.6017538645779291E-5</v>
      </c>
      <c r="O5" s="18">
        <f>O3*('U.S. Prices for Ratios'!O30/'U.S. Prices for Ratios'!O28)</f>
        <v>2.6067729694469215E-5</v>
      </c>
      <c r="P5" s="18">
        <f>P3*('U.S. Prices for Ratios'!P30/'U.S. Prices for Ratios'!P28)</f>
        <v>2.6122184904463551E-5</v>
      </c>
      <c r="Q5" s="18">
        <f>Q3*('U.S. Prices for Ratios'!Q30/'U.S. Prices for Ratios'!Q28)</f>
        <v>2.6185308583764977E-5</v>
      </c>
      <c r="R5" s="18">
        <f>R3*('U.S. Prices for Ratios'!R30/'U.S. Prices for Ratios'!R28)</f>
        <v>2.625044646141774E-5</v>
      </c>
      <c r="S5" s="18">
        <f>S3*('U.S. Prices for Ratios'!S30/'U.S. Prices for Ratios'!S28)</f>
        <v>2.6313181411023892E-5</v>
      </c>
      <c r="T5" s="18">
        <f>T3*('U.S. Prices for Ratios'!T30/'U.S. Prices for Ratios'!T28)</f>
        <v>2.6195158763962879E-5</v>
      </c>
      <c r="U5" s="18">
        <f>U3*('U.S. Prices for Ratios'!U30/'U.S. Prices for Ratios'!U28)</f>
        <v>2.6079584526009256E-5</v>
      </c>
      <c r="V5" s="18">
        <f>V3*('U.S. Prices for Ratios'!V30/'U.S. Prices for Ratios'!V28)</f>
        <v>2.5962056929947542E-5</v>
      </c>
      <c r="W5" s="18">
        <f>W3*('U.S. Prices for Ratios'!W30/'U.S. Prices for Ratios'!W28)</f>
        <v>2.5846971511991354E-5</v>
      </c>
      <c r="X5" s="18">
        <f>X3*('U.S. Prices for Ratios'!X30/'U.S. Prices for Ratios'!X28)</f>
        <v>2.5729937253035376E-5</v>
      </c>
      <c r="Y5" s="18">
        <f>Y3*('U.S. Prices for Ratios'!Y30/'U.S. Prices for Ratios'!Y28)</f>
        <v>2.5650356508561882E-5</v>
      </c>
      <c r="Z5" s="18">
        <f>Z3*('U.S. Prices for Ratios'!Z30/'U.S. Prices for Ratios'!Z28)</f>
        <v>2.5568745875120297E-5</v>
      </c>
      <c r="AA5" s="18">
        <f>AA3*('U.S. Prices for Ratios'!AA30/'U.S. Prices for Ratios'!AA28)</f>
        <v>2.5487296354269421E-5</v>
      </c>
    </row>
    <row r="6" spans="1:27">
      <c r="A6" s="2" t="s">
        <v>49</v>
      </c>
      <c r="B6" s="18">
        <f>B3*('U.S. Prices for Ratios'!B31/'U.S. Prices for Ratios'!B28)</f>
        <v>1.7195345416833608E-5</v>
      </c>
      <c r="C6" s="18">
        <f>C3*('U.S. Prices for Ratios'!C31/'U.S. Prices for Ratios'!C28)</f>
        <v>1.479321317360351E-5</v>
      </c>
      <c r="D6" s="18">
        <f>D3*('U.S. Prices for Ratios'!D31/'U.S. Prices for Ratios'!D28)</f>
        <v>1.5087353103969024E-5</v>
      </c>
      <c r="E6" s="18">
        <f>E3*('U.S. Prices for Ratios'!E31/'U.S. Prices for Ratios'!E28)</f>
        <v>1.5058734019658124E-5</v>
      </c>
      <c r="F6" s="18">
        <f>F3*('U.S. Prices for Ratios'!F31/'U.S. Prices for Ratios'!F28)</f>
        <v>1.494697869056768E-5</v>
      </c>
      <c r="G6" s="18">
        <f>G3*('U.S. Prices for Ratios'!G31/'U.S. Prices for Ratios'!G28)</f>
        <v>1.4887478552988776E-5</v>
      </c>
      <c r="H6" s="18">
        <f>H3*('U.S. Prices for Ratios'!H31/'U.S. Prices for Ratios'!H28)</f>
        <v>1.4868294451423524E-5</v>
      </c>
      <c r="I6" s="18">
        <f>I3*('U.S. Prices for Ratios'!I31/'U.S. Prices for Ratios'!I28)</f>
        <v>1.5120619566825215E-5</v>
      </c>
      <c r="J6" s="18">
        <f>J3*('U.S. Prices for Ratios'!J31/'U.S. Prices for Ratios'!J28)</f>
        <v>1.5099694768479609E-5</v>
      </c>
      <c r="K6" s="18">
        <f>K3*('U.S. Prices for Ratios'!K31/'U.S. Prices for Ratios'!K28)</f>
        <v>1.5085236800851684E-5</v>
      </c>
      <c r="L6" s="18">
        <f>L3*('U.S. Prices for Ratios'!L31/'U.S. Prices for Ratios'!L28)</f>
        <v>1.5065638515330912E-5</v>
      </c>
      <c r="M6" s="18">
        <f>M3*('U.S. Prices for Ratios'!M31/'U.S. Prices for Ratios'!M28)</f>
        <v>1.5046061745898575E-5</v>
      </c>
      <c r="N6" s="18">
        <f>N3*('U.S. Prices for Ratios'!N31/'U.S. Prices for Ratios'!N28)</f>
        <v>1.5026506478888604E-5</v>
      </c>
      <c r="O6" s="18">
        <f>O3*('U.S. Prices for Ratios'!O31/'U.S. Prices for Ratios'!O28)</f>
        <v>1.5046616173448912E-5</v>
      </c>
      <c r="P6" s="18">
        <f>P3*('U.S. Prices for Ratios'!P31/'U.S. Prices for Ratios'!P28)</f>
        <v>1.5069156800179712E-5</v>
      </c>
      <c r="Q6" s="18">
        <f>Q3*('U.S. Prices for Ratios'!Q31/'U.S. Prices for Ratios'!Q28)</f>
        <v>1.5096663258072966E-5</v>
      </c>
      <c r="R6" s="18">
        <f>R3*('U.S. Prices for Ratios'!R31/'U.S. Prices for Ratios'!R28)</f>
        <v>1.5125292598894978E-5</v>
      </c>
      <c r="S6" s="18">
        <f>S3*('U.S. Prices for Ratios'!S31/'U.S. Prices for Ratios'!S28)</f>
        <v>1.5152499193104637E-5</v>
      </c>
      <c r="T6" s="18">
        <f>T3*('U.S. Prices for Ratios'!T31/'U.S. Prices for Ratios'!T28)</f>
        <v>1.5075640191119989E-5</v>
      </c>
      <c r="U6" s="18">
        <f>U3*('U.S. Prices for Ratios'!U31/'U.S. Prices for Ratios'!U28)</f>
        <v>1.5000274827038912E-5</v>
      </c>
      <c r="V6" s="18">
        <f>V3*('U.S. Prices for Ratios'!V31/'U.S. Prices for Ratios'!V28)</f>
        <v>1.4923870250538442E-5</v>
      </c>
      <c r="W6" s="18">
        <f>W3*('U.S. Prices for Ratios'!W31/'U.S. Prices for Ratios'!W28)</f>
        <v>1.4848953588821478E-5</v>
      </c>
      <c r="X6" s="18">
        <f>X3*('U.S. Prices for Ratios'!X31/'U.S. Prices for Ratios'!X28)</f>
        <v>1.4773001155701801E-5</v>
      </c>
      <c r="Y6" s="18">
        <f>Y3*('U.S. Prices for Ratios'!Y31/'U.S. Prices for Ratios'!Y28)</f>
        <v>1.471862462159661E-5</v>
      </c>
      <c r="Z6" s="18">
        <f>Z3*('U.S. Prices for Ratios'!Z31/'U.S. Prices for Ratios'!Z28)</f>
        <v>1.4663142983315321E-5</v>
      </c>
      <c r="AA6" s="18">
        <f>AA3*('U.S. Prices for Ratios'!AA31/'U.S. Prices for Ratios'!AA28)</f>
        <v>1.4607814002391947E-5</v>
      </c>
    </row>
    <row r="7" spans="1:27">
      <c r="A7" s="2" t="s">
        <v>158</v>
      </c>
      <c r="B7" s="18">
        <f>B3*('U.S. Prices for Ratios'!B32/'U.S. Prices for Ratios'!B28)</f>
        <v>2.0387234474301804E-5</v>
      </c>
      <c r="C7" s="18">
        <f>C3*('U.S. Prices for Ratios'!C32/'U.S. Prices for Ratios'!C28)</f>
        <v>1.9212647324504378E-5</v>
      </c>
      <c r="D7" s="18">
        <f>D3*('U.S. Prices for Ratios'!D32/'U.S. Prices for Ratios'!D28)</f>
        <v>1.9630202871975722E-5</v>
      </c>
      <c r="E7" s="18">
        <f>E3*('U.S. Prices for Ratios'!E32/'U.S. Prices for Ratios'!E28)</f>
        <v>1.9628505491701444E-5</v>
      </c>
      <c r="F7" s="18">
        <f>F3*('U.S. Prices for Ratios'!F32/'U.S. Prices for Ratios'!F28)</f>
        <v>1.9518175773873648E-5</v>
      </c>
      <c r="G7" s="18">
        <f>G3*('U.S. Prices for Ratios'!G32/'U.S. Prices for Ratios'!G28)</f>
        <v>1.9475741267016809E-5</v>
      </c>
      <c r="H7" s="18">
        <f>H3*('U.S. Prices for Ratios'!H32/'U.S. Prices for Ratios'!H28)</f>
        <v>1.9485925548662448E-5</v>
      </c>
      <c r="I7" s="18">
        <f>I3*('U.S. Prices for Ratios'!I32/'U.S. Prices for Ratios'!I28)</f>
        <v>1.9852559687905575E-5</v>
      </c>
      <c r="J7" s="18">
        <f>J3*('U.S. Prices for Ratios'!J32/'U.S. Prices for Ratios'!J28)</f>
        <v>1.9861046589276946E-5</v>
      </c>
      <c r="K7" s="18">
        <f>K3*('U.S. Prices for Ratios'!K32/'U.S. Prices for Ratios'!K28)</f>
        <v>1.9878020392019685E-5</v>
      </c>
      <c r="L7" s="18">
        <f>L3*('U.S. Prices for Ratios'!L32/'U.S. Prices for Ratios'!L28)</f>
        <v>1.9888204673665328E-5</v>
      </c>
      <c r="M7" s="18">
        <f>M3*('U.S. Prices for Ratios'!M32/'U.S. Prices for Ratios'!M28)</f>
        <v>1.9898388955310971E-5</v>
      </c>
      <c r="N7" s="18">
        <f>N3*('U.S. Prices for Ratios'!N32/'U.S. Prices for Ratios'!N28)</f>
        <v>1.990857323695661E-5</v>
      </c>
      <c r="O7" s="18">
        <f>O3*('U.S. Prices for Ratios'!O32/'U.S. Prices for Ratios'!O28)</f>
        <v>1.9971376307104739E-5</v>
      </c>
      <c r="P7" s="18">
        <f>P3*('U.S. Prices for Ratios'!P32/'U.S. Prices for Ratios'!P28)</f>
        <v>2.0037574137801413E-5</v>
      </c>
      <c r="Q7" s="18">
        <f>Q3*('U.S. Prices for Ratios'!Q32/'U.S. Prices for Ratios'!Q28)</f>
        <v>2.0110561489595188E-5</v>
      </c>
      <c r="R7" s="18">
        <f>R3*('U.S. Prices for Ratios'!R32/'U.S. Prices for Ratios'!R28)</f>
        <v>2.018524622166323E-5</v>
      </c>
      <c r="S7" s="18">
        <f>S3*('U.S. Prices for Ratios'!S32/'U.S. Prices for Ratios'!S28)</f>
        <v>2.0258233573456998E-5</v>
      </c>
      <c r="T7" s="18">
        <f>T3*('U.S. Prices for Ratios'!T32/'U.S. Prices for Ratios'!T28)</f>
        <v>2.0192035742760323E-5</v>
      </c>
      <c r="U7" s="18">
        <f>U3*('U.S. Prices for Ratios'!U32/'U.S. Prices for Ratios'!U28)</f>
        <v>2.0127535292337927E-5</v>
      </c>
      <c r="V7" s="18">
        <f>V3*('U.S. Prices for Ratios'!V32/'U.S. Prices for Ratios'!V28)</f>
        <v>2.0061337461641245E-5</v>
      </c>
      <c r="W7" s="18">
        <f>W3*('U.S. Prices for Ratios'!W32/'U.S. Prices for Ratios'!W28)</f>
        <v>1.9996837011218849E-5</v>
      </c>
      <c r="X7" s="18">
        <f>X3*('U.S. Prices for Ratios'!X32/'U.S. Prices for Ratios'!X28)</f>
        <v>1.9930639180522171E-5</v>
      </c>
      <c r="Y7" s="18">
        <f>Y3*('U.S. Prices for Ratios'!Y32/'U.S. Prices for Ratios'!Y28)</f>
        <v>1.9893296814488146E-5</v>
      </c>
      <c r="Z7" s="18">
        <f>Z3*('U.S. Prices for Ratios'!Z32/'U.S. Prices for Ratios'!Z28)</f>
        <v>1.9854257068179853E-5</v>
      </c>
      <c r="AA7" s="18">
        <f>AA3*('U.S. Prices for Ratios'!AA32/'U.S. Prices for Ratios'!AA28)</f>
        <v>1.9815217321871557E-5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5">
        <f>'AEO Table 3'!E31/10^6*About!$A$82</f>
        <v>2.2112030450999999E-5</v>
      </c>
      <c r="C2" s="5">
        <f>'AEO Table 3'!F31/10^6*About!$A$82</f>
        <v>2.5223321928E-5</v>
      </c>
      <c r="D2" s="5">
        <f>'AEO Table 3'!G31/10^6*About!$A$82</f>
        <v>2.9469083049000005E-5</v>
      </c>
      <c r="E2" s="5">
        <f>'AEO Table 3'!H31/10^6*About!$A$82</f>
        <v>2.9816814992999998E-5</v>
      </c>
      <c r="F2" s="5">
        <f>'AEO Table 3'!I31/10^6*About!$A$82</f>
        <v>2.9616141114000001E-5</v>
      </c>
      <c r="G2" s="5">
        <f>'AEO Table 3'!J31/10^6*About!$A$82</f>
        <v>2.9979112337999999E-5</v>
      </c>
      <c r="H2" s="5">
        <f>'AEO Table 3'!K31/10^6*About!$A$82</f>
        <v>2.9945492157000001E-5</v>
      </c>
      <c r="I2" s="5">
        <f>'AEO Table 3'!L31/10^6*About!$A$82</f>
        <v>2.8610068325999998E-5</v>
      </c>
      <c r="J2" s="5">
        <f>'AEO Table 3'!M31/10^6*About!$A$82</f>
        <v>2.8837099052999999E-5</v>
      </c>
      <c r="K2" s="5">
        <f>'AEO Table 3'!N31/10^6*About!$A$82</f>
        <v>2.8903330701000002E-5</v>
      </c>
      <c r="L2" s="5">
        <f>'AEO Table 3'!O31/10^6*About!$A$82</f>
        <v>2.8663098849E-5</v>
      </c>
      <c r="M2" s="5">
        <f>'AEO Table 3'!P31/10^6*About!$A$82</f>
        <v>2.8827017835000001E-5</v>
      </c>
      <c r="N2" s="5">
        <f>'AEO Table 3'!Q31/10^6*About!$A$82</f>
        <v>2.9209244442000002E-5</v>
      </c>
      <c r="O2" s="5">
        <f>'AEO Table 3'!R31/10^6*About!$A$82</f>
        <v>2.9747693408999997E-5</v>
      </c>
      <c r="P2" s="5">
        <f>'AEO Table 3'!S31/10^6*About!$A$82</f>
        <v>3.0299400746999999E-5</v>
      </c>
      <c r="Q2" s="5">
        <f>'AEO Table 3'!T31/10^6*About!$A$82</f>
        <v>3.0833108166000002E-5</v>
      </c>
      <c r="R2" s="5">
        <f>'AEO Table 3'!U31/10^6*About!$A$82</f>
        <v>3.0907393734000001E-5</v>
      </c>
      <c r="S2" s="5">
        <f>'AEO Table 3'!V31/10^6*About!$A$82</f>
        <v>3.1493738850000006E-5</v>
      </c>
      <c r="T2" s="5">
        <f>'AEO Table 3'!W31/10^6*About!$A$82</f>
        <v>3.1839632012999997E-5</v>
      </c>
      <c r="U2" s="5">
        <f>'AEO Table 3'!X31/10^6*About!$A$82</f>
        <v>3.2299095317999997E-5</v>
      </c>
      <c r="V2" s="5">
        <f>'AEO Table 3'!Y31/10^6*About!$A$82</f>
        <v>3.2736544574999996E-5</v>
      </c>
      <c r="W2" s="5">
        <f>'AEO Table 3'!Z31/10^6*About!$A$82</f>
        <v>3.3015304958999996E-5</v>
      </c>
      <c r="X2" s="5">
        <f>'AEO Table 3'!AA31/10^6*About!$A$82</f>
        <v>3.3393002223E-5</v>
      </c>
      <c r="Y2" s="5">
        <f>'AEO Table 3'!AB31/10^6*About!$A$82</f>
        <v>3.3963159552000003E-5</v>
      </c>
      <c r="Z2" s="5">
        <f>'AEO Table 3'!AC31/10^6*About!$A$82</f>
        <v>3.4427280510000001E-5</v>
      </c>
      <c r="AA2" s="5">
        <f>'AEO Table 3'!AD31/10^6*About!$A$82</f>
        <v>3.4954602038999997E-5</v>
      </c>
    </row>
    <row r="3" spans="1:27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5">
        <f>'Other Fuels'!E20*About!$A$82</f>
        <v>1.9689173865525239E-5</v>
      </c>
      <c r="C2" s="5">
        <f>'Other Fuels'!F20*About!$A$82</f>
        <v>2.2459555308908678E-5</v>
      </c>
      <c r="D2" s="5">
        <f>'Other Fuels'!G20*About!$A$82</f>
        <v>2.6240100432890082E-5</v>
      </c>
      <c r="E2" s="5">
        <f>'Other Fuels'!H20*About!$A$82</f>
        <v>2.6549730736592173E-5</v>
      </c>
      <c r="F2" s="5">
        <f>'Other Fuels'!I20*About!$A$82</f>
        <v>2.6371045070313992E-5</v>
      </c>
      <c r="G2" s="5">
        <f>'Other Fuels'!J20*About!$A$82</f>
        <v>2.6694244857568051E-5</v>
      </c>
      <c r="H2" s="5">
        <f>'Other Fuels'!K20*About!$A$82</f>
        <v>2.666430850276037E-5</v>
      </c>
      <c r="I2" s="5">
        <f>'Other Fuels'!L20*About!$A$82</f>
        <v>2.5475209561756707E-5</v>
      </c>
      <c r="J2" s="5">
        <f>'Other Fuels'!M20*About!$A$82</f>
        <v>2.5677364106841349E-5</v>
      </c>
      <c r="K2" s="5">
        <f>'Other Fuels'!N20*About!$A$82</f>
        <v>2.5736338629138706E-5</v>
      </c>
      <c r="L2" s="5">
        <f>'Other Fuels'!O20*About!$A$82</f>
        <v>2.5522429431041918E-5</v>
      </c>
      <c r="M2" s="5">
        <f>'Other Fuels'!P20*About!$A$82</f>
        <v>2.5668387506776594E-5</v>
      </c>
      <c r="N2" s="5">
        <f>'Other Fuels'!Q20*About!$A$82</f>
        <v>2.6008732828656003E-5</v>
      </c>
      <c r="O2" s="5">
        <f>'Other Fuels'!R20*About!$A$82</f>
        <v>2.6488182933994289E-5</v>
      </c>
      <c r="P2" s="5">
        <f>'Other Fuels'!S20*About!$A$82</f>
        <v>2.6979438665793306E-5</v>
      </c>
      <c r="Q2" s="5">
        <f>'Other Fuels'!T20*About!$A$82</f>
        <v>2.7454666763425402E-5</v>
      </c>
      <c r="R2" s="5">
        <f>'Other Fuels'!U20*About!$A$82</f>
        <v>2.7520812722625869E-5</v>
      </c>
      <c r="S2" s="5">
        <f>'Other Fuels'!V20*About!$A$82</f>
        <v>2.8042910906223636E-5</v>
      </c>
      <c r="T2" s="5">
        <f>'Other Fuels'!W20*About!$A$82</f>
        <v>2.8350903907603363E-5</v>
      </c>
      <c r="U2" s="5">
        <f>'Other Fuels'!X20*About!$A$82</f>
        <v>2.8760022957842586E-5</v>
      </c>
      <c r="V2" s="5">
        <f>'Other Fuels'!Y20*About!$A$82</f>
        <v>2.9149540080546632E-5</v>
      </c>
      <c r="W2" s="5">
        <f>'Other Fuels'!Z20*About!$A$82</f>
        <v>2.9397756167240213E-5</v>
      </c>
      <c r="X2" s="5">
        <f>'Other Fuels'!AA20*About!$A$82</f>
        <v>2.9734068434714178E-5</v>
      </c>
      <c r="Y2" s="5">
        <f>'Other Fuels'!AB20*About!$A$82</f>
        <v>3.024175255744823E-5</v>
      </c>
      <c r="Z2" s="5">
        <f>'Other Fuels'!AC20*About!$A$82</f>
        <v>3.0655018912925903E-5</v>
      </c>
      <c r="AA2" s="5">
        <f>'Other Fuels'!AD20*About!$A$82</f>
        <v>3.1124560834484087E-5</v>
      </c>
    </row>
    <row r="3" spans="1:27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3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5">
        <f>'STEO Table 2'!J18/100*'Conversion Factors'!$A$20/'Conversion Factors'!$A$17/10^6*About!A84</f>
        <v>1.1642405397081225E-5</v>
      </c>
      <c r="C2" s="5">
        <f>'STEO Table 2'!K18/100*'Conversion Factors'!$A$20/'Conversion Factors'!$A$17/10^6*About!A84</f>
        <v>7.9772036980000975E-6</v>
      </c>
      <c r="D2" s="37">
        <f>C2*(1+'AEO Table 3'!$AE$33)</f>
        <v>8.0543671893708528E-6</v>
      </c>
      <c r="E2" s="37">
        <f>D2*(1+'AEO Table 3'!$AE$33)</f>
        <v>8.1322770831936368E-6</v>
      </c>
      <c r="F2" s="37">
        <f>E2*(1+'AEO Table 3'!$AE$33)</f>
        <v>8.2109405994193694E-6</v>
      </c>
      <c r="G2" s="37">
        <f>F2*(1+'AEO Table 3'!$AE$33)</f>
        <v>8.2903650278375535E-6</v>
      </c>
      <c r="H2" s="37">
        <f>G2*(1+'AEO Table 3'!$AE$33)</f>
        <v>8.3705577287518264E-6</v>
      </c>
      <c r="I2" s="37">
        <f>H2*(1+'AEO Table 3'!$AE$33)</f>
        <v>8.4515261336620428E-6</v>
      </c>
      <c r="J2" s="37">
        <f>I2*(1+'AEO Table 3'!$AE$33)</f>
        <v>8.5332777459529554E-6</v>
      </c>
      <c r="K2" s="37">
        <f>J2*(1+'AEO Table 3'!$AE$33)</f>
        <v>8.6158201415895593E-6</v>
      </c>
      <c r="L2" s="37">
        <f>K2*(1+'AEO Table 3'!$AE$33)</f>
        <v>8.6991609698191552E-6</v>
      </c>
      <c r="M2" s="37">
        <f>L2*(1+'AEO Table 3'!$AE$33)</f>
        <v>8.7833079538802161E-6</v>
      </c>
      <c r="N2" s="37">
        <f>M2*(1+'AEO Table 3'!$AE$33)</f>
        <v>8.8682688917180995E-6</v>
      </c>
      <c r="O2" s="37">
        <f>N2*(1+'AEO Table 3'!$AE$33)</f>
        <v>8.9540516567076888E-6</v>
      </c>
      <c r="P2" s="37">
        <f>O2*(1+'AEO Table 3'!$AE$33)</f>
        <v>9.040664198383022E-6</v>
      </c>
      <c r="Q2" s="37">
        <f>P2*(1+'AEO Table 3'!$AE$33)</f>
        <v>9.1281145431739821E-6</v>
      </c>
      <c r="R2" s="37">
        <f>Q2*(1+'AEO Table 3'!$AE$33)</f>
        <v>9.2164107951501051E-6</v>
      </c>
      <c r="S2" s="37">
        <f>R2*(1+'AEO Table 3'!$AE$33)</f>
        <v>9.3055611367715919E-6</v>
      </c>
      <c r="T2" s="37">
        <f>S2*(1+'AEO Table 3'!$AE$33)</f>
        <v>9.3955738296475839E-6</v>
      </c>
      <c r="U2" s="37">
        <f>T2*(1+'AEO Table 3'!$AE$33)</f>
        <v>9.4864572153017657E-6</v>
      </c>
      <c r="V2" s="37">
        <f>U2*(1+'AEO Table 3'!$AE$33)</f>
        <v>9.5782197159453808E-6</v>
      </c>
      <c r="W2" s="37">
        <f>V2*(1+'AEO Table 3'!$AE$33)</f>
        <v>9.6708698352577216E-6</v>
      </c>
      <c r="X2" s="37">
        <f>W2*(1+'AEO Table 3'!$AE$33)</f>
        <v>9.7644161591741702E-6</v>
      </c>
      <c r="Y2" s="37">
        <f>X2*(1+'AEO Table 3'!$AE$33)</f>
        <v>9.8588673566818619E-6</v>
      </c>
      <c r="Z2" s="37">
        <f>Y2*(1+'AEO Table 3'!$AE$33)</f>
        <v>9.9542321806230467E-6</v>
      </c>
      <c r="AA2" s="37">
        <f>Z2*(1+'AEO Table 3'!$AE$33)</f>
        <v>1.0050519468506214E-5</v>
      </c>
    </row>
    <row r="3" spans="1:27">
      <c r="A3" s="2" t="s">
        <v>48</v>
      </c>
      <c r="B3" s="1">
        <v>0</v>
      </c>
      <c r="C3" s="1">
        <v>0</v>
      </c>
      <c r="D3" s="1">
        <v>0</v>
      </c>
      <c r="E3" s="15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>
      <c r="A4" s="2" t="s">
        <v>50</v>
      </c>
      <c r="B4" s="1">
        <v>0</v>
      </c>
      <c r="C4" s="1">
        <v>0</v>
      </c>
      <c r="D4" s="1">
        <v>0</v>
      </c>
      <c r="E4" s="1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>
      <c r="A5" s="2" t="s">
        <v>51</v>
      </c>
      <c r="B5" s="1">
        <v>0</v>
      </c>
      <c r="C5" s="1">
        <v>0</v>
      </c>
      <c r="D5" s="1">
        <v>0</v>
      </c>
      <c r="E5" s="15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>
      <c r="A6" s="2" t="s">
        <v>49</v>
      </c>
      <c r="B6" s="1">
        <v>0</v>
      </c>
      <c r="C6" s="1">
        <v>0</v>
      </c>
      <c r="D6" s="1">
        <v>0</v>
      </c>
      <c r="E6" s="15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5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"/>
  <sheetViews>
    <sheetView workbookViewId="0">
      <selection sqref="A1:C1"/>
    </sheetView>
  </sheetViews>
  <sheetFormatPr defaultRowHeight="15"/>
  <cols>
    <col min="1" max="1" width="26.42578125" customWidth="1"/>
    <col min="2" max="2" width="30.5703125" style="18" customWidth="1"/>
    <col min="3" max="3" width="18.42578125" customWidth="1"/>
    <col min="4" max="14" width="9.140625" customWidth="1"/>
  </cols>
  <sheetData>
    <row r="1" spans="1:63" ht="15.75" thickBot="1">
      <c r="A1" s="230" t="s">
        <v>331</v>
      </c>
      <c r="B1" s="230"/>
      <c r="C1" s="230"/>
      <c r="D1" s="53">
        <v>2013</v>
      </c>
      <c r="E1" s="53">
        <v>2014</v>
      </c>
      <c r="F1" s="53">
        <v>2015</v>
      </c>
      <c r="G1" s="53">
        <v>2016</v>
      </c>
      <c r="H1" s="53">
        <v>2017</v>
      </c>
      <c r="I1" s="53">
        <v>2018</v>
      </c>
      <c r="J1" s="53">
        <v>2019</v>
      </c>
      <c r="K1" s="53">
        <v>2020</v>
      </c>
      <c r="L1" s="53">
        <v>2021</v>
      </c>
      <c r="M1" s="53">
        <v>2022</v>
      </c>
      <c r="N1" s="53">
        <v>2023</v>
      </c>
      <c r="O1" s="53">
        <v>2024</v>
      </c>
      <c r="P1" s="53">
        <v>2025</v>
      </c>
      <c r="Q1" s="53">
        <v>2026</v>
      </c>
      <c r="R1" s="53">
        <v>2027</v>
      </c>
      <c r="S1" s="53">
        <v>2028</v>
      </c>
      <c r="T1" s="53">
        <v>2029</v>
      </c>
      <c r="U1" s="53">
        <v>2030</v>
      </c>
      <c r="V1" s="53">
        <v>2031</v>
      </c>
      <c r="W1" s="53">
        <v>2032</v>
      </c>
      <c r="X1" s="53">
        <v>2033</v>
      </c>
      <c r="Y1" s="53">
        <v>2034</v>
      </c>
      <c r="Z1" s="53">
        <v>2035</v>
      </c>
      <c r="AA1" s="53">
        <v>2036</v>
      </c>
      <c r="AB1" s="53">
        <v>2037</v>
      </c>
      <c r="AC1" s="53">
        <v>2038</v>
      </c>
      <c r="AD1" s="53">
        <v>2039</v>
      </c>
      <c r="AE1" s="53">
        <v>2040</v>
      </c>
      <c r="AF1" s="53">
        <v>2041</v>
      </c>
      <c r="AG1" s="53">
        <v>2042</v>
      </c>
      <c r="AH1" s="53">
        <v>2043</v>
      </c>
      <c r="AI1" s="53">
        <v>2044</v>
      </c>
      <c r="AJ1" s="53">
        <v>2045</v>
      </c>
      <c r="AK1" s="53">
        <v>2046</v>
      </c>
      <c r="AL1" s="53">
        <v>2047</v>
      </c>
      <c r="AM1" s="53">
        <v>2048</v>
      </c>
      <c r="AN1" s="53">
        <v>2049</v>
      </c>
      <c r="AO1" s="53">
        <v>2050</v>
      </c>
      <c r="AP1" s="53">
        <v>2051</v>
      </c>
      <c r="AQ1" s="53">
        <v>2052</v>
      </c>
      <c r="AR1" s="53">
        <v>2053</v>
      </c>
      <c r="AS1" s="53">
        <v>2054</v>
      </c>
      <c r="AT1" s="53">
        <v>2055</v>
      </c>
      <c r="AU1" s="53">
        <v>2056</v>
      </c>
      <c r="AV1" s="53">
        <v>2057</v>
      </c>
      <c r="AW1" s="53">
        <v>2058</v>
      </c>
      <c r="AX1" s="53">
        <v>2059</v>
      </c>
      <c r="AY1" s="53">
        <v>2060</v>
      </c>
      <c r="AZ1" s="53">
        <v>2061</v>
      </c>
      <c r="BA1" s="53">
        <v>2062</v>
      </c>
      <c r="BB1" s="53">
        <v>2063</v>
      </c>
      <c r="BC1" s="53">
        <v>2064</v>
      </c>
      <c r="BD1" s="53">
        <v>2065</v>
      </c>
      <c r="BE1" s="53">
        <v>2066</v>
      </c>
      <c r="BF1" s="53">
        <v>2067</v>
      </c>
      <c r="BG1" s="53">
        <v>2068</v>
      </c>
      <c r="BH1" s="53">
        <v>2069</v>
      </c>
      <c r="BI1" s="53">
        <v>2070</v>
      </c>
      <c r="BJ1" s="53">
        <v>2071</v>
      </c>
      <c r="BK1" s="53">
        <v>2072</v>
      </c>
    </row>
    <row r="2" spans="1:63" ht="15.75" thickBot="1">
      <c r="A2" s="42" t="s">
        <v>332</v>
      </c>
      <c r="B2" s="42" t="s">
        <v>356</v>
      </c>
      <c r="C2" s="56" t="s">
        <v>343</v>
      </c>
      <c r="D2" s="54">
        <v>4.3337710358697725</v>
      </c>
      <c r="E2" s="54">
        <v>4.380673319807757</v>
      </c>
      <c r="F2" s="54">
        <v>4.4275756037457414</v>
      </c>
      <c r="G2" s="54">
        <v>4.5026192580465159</v>
      </c>
      <c r="H2" s="54">
        <v>4.6339456530728738</v>
      </c>
      <c r="I2" s="54">
        <v>4.8403157024000052</v>
      </c>
      <c r="J2" s="54">
        <v>5.1123489492403165</v>
      </c>
      <c r="K2" s="54">
        <v>5.5063281343193857</v>
      </c>
      <c r="L2" s="54">
        <v>5.6657958997085336</v>
      </c>
      <c r="M2" s="54">
        <v>5.8158832083100842</v>
      </c>
      <c r="N2" s="54">
        <v>5.9096877761860522</v>
      </c>
      <c r="O2" s="54">
        <v>6.0034923440620229</v>
      </c>
      <c r="P2" s="54">
        <v>6.0879164551503946</v>
      </c>
      <c r="Q2" s="54">
        <v>6.2567646773271379</v>
      </c>
      <c r="R2" s="54">
        <v>6.4256128995038821</v>
      </c>
      <c r="S2" s="54">
        <v>6.4725151834418684</v>
      </c>
      <c r="T2" s="54">
        <v>6.5194174673798528</v>
      </c>
      <c r="U2" s="54">
        <v>6.5663197513178364</v>
      </c>
      <c r="V2" s="54">
        <v>6.6507438624062081</v>
      </c>
      <c r="W2" s="54">
        <v>6.7351679734945806</v>
      </c>
      <c r="X2" s="54">
        <v>6.8289725413705513</v>
      </c>
      <c r="Y2" s="54">
        <v>6.9133966524589221</v>
      </c>
      <c r="Z2" s="54">
        <v>7.007201220334891</v>
      </c>
      <c r="AA2" s="54">
        <v>7.1010057882108608</v>
      </c>
      <c r="AB2" s="54">
        <v>7.1948103560868297</v>
      </c>
      <c r="AC2" s="54">
        <v>7.2886149239627978</v>
      </c>
      <c r="AD2" s="54">
        <v>7.3824194918387684</v>
      </c>
      <c r="AE2" s="54">
        <v>7.4762240597147365</v>
      </c>
      <c r="AF2" s="54">
        <v>7.5043654300775282</v>
      </c>
      <c r="AG2" s="54">
        <v>7.9264859855193883</v>
      </c>
      <c r="AH2" s="54">
        <v>8.0110826107555511</v>
      </c>
      <c r="AI2" s="54">
        <v>8.1290655929454498</v>
      </c>
      <c r="AJ2" s="54">
        <v>8.2470485751353504</v>
      </c>
      <c r="AK2" s="54">
        <v>8.3650315573252509</v>
      </c>
      <c r="AL2" s="54">
        <v>8.4830145395151533</v>
      </c>
      <c r="AM2" s="54">
        <v>8.6009975217050538</v>
      </c>
      <c r="AN2" s="54">
        <v>8.7189805038949526</v>
      </c>
      <c r="AO2" s="54">
        <v>8.8369634860848532</v>
      </c>
      <c r="AP2" s="54">
        <v>8.9549464682747537</v>
      </c>
      <c r="AQ2" s="54">
        <v>9.0729294504646543</v>
      </c>
      <c r="AR2" s="54">
        <v>9.1909124326545548</v>
      </c>
      <c r="AS2" s="54">
        <v>9.3088954148444003</v>
      </c>
      <c r="AT2" s="54">
        <v>9.4268783970343026</v>
      </c>
      <c r="AU2" s="54">
        <v>9.5448613792242032</v>
      </c>
      <c r="AV2" s="54">
        <v>9.662844361414102</v>
      </c>
      <c r="AW2" s="54">
        <v>9.7808273436040025</v>
      </c>
      <c r="AX2" s="54">
        <v>9.8988103257939031</v>
      </c>
      <c r="AY2" s="54">
        <v>10.016793307983802</v>
      </c>
      <c r="AZ2" s="54">
        <v>10.134776290173706</v>
      </c>
      <c r="BA2" s="54">
        <v>10.252759272363605</v>
      </c>
      <c r="BB2" s="54">
        <v>10.370742254553505</v>
      </c>
      <c r="BC2" s="54">
        <v>10.488725236743353</v>
      </c>
      <c r="BD2" s="54">
        <v>10.606708218933253</v>
      </c>
      <c r="BE2" s="54">
        <v>10.724691201123154</v>
      </c>
      <c r="BF2" s="54">
        <v>10.842674183313052</v>
      </c>
      <c r="BG2" s="54">
        <v>10.960657165502955</v>
      </c>
      <c r="BH2" s="54">
        <v>11.078640147692855</v>
      </c>
      <c r="BI2" s="54">
        <v>11.196623129882754</v>
      </c>
      <c r="BJ2" s="54">
        <v>11.314606112072655</v>
      </c>
      <c r="BK2" s="54">
        <v>11.432589094262555</v>
      </c>
    </row>
    <row r="3" spans="1:63" ht="15.75" thickBot="1">
      <c r="A3" s="42" t="s">
        <v>333</v>
      </c>
      <c r="B3" s="42" t="s">
        <v>358</v>
      </c>
      <c r="C3" s="231" t="s">
        <v>343</v>
      </c>
      <c r="D3" s="54">
        <v>19.323367417729312</v>
      </c>
      <c r="E3" s="54">
        <v>18.210073749169766</v>
      </c>
      <c r="F3" s="54">
        <v>18.605839995507413</v>
      </c>
      <c r="G3" s="54">
        <v>18.604231189627988</v>
      </c>
      <c r="H3" s="54">
        <v>18.4996588074656</v>
      </c>
      <c r="I3" s="54">
        <v>18.459438660480071</v>
      </c>
      <c r="J3" s="54">
        <v>18.469091495756597</v>
      </c>
      <c r="K3" s="54">
        <v>18.816593565711599</v>
      </c>
      <c r="L3" s="54">
        <v>18.824637595108708</v>
      </c>
      <c r="M3" s="54">
        <v>18.840725653902922</v>
      </c>
      <c r="N3" s="54">
        <v>18.850378489179452</v>
      </c>
      <c r="O3" s="54">
        <v>18.860031324455978</v>
      </c>
      <c r="P3" s="54">
        <v>18.869684159732504</v>
      </c>
      <c r="Q3" s="54">
        <v>18.929209977271093</v>
      </c>
      <c r="R3" s="54">
        <v>18.991953406568523</v>
      </c>
      <c r="S3" s="54">
        <v>19.061132059383642</v>
      </c>
      <c r="T3" s="54">
        <v>19.131919518078178</v>
      </c>
      <c r="U3" s="54">
        <v>19.201098170893292</v>
      </c>
      <c r="V3" s="54">
        <v>19.138354741595862</v>
      </c>
      <c r="W3" s="54">
        <v>19.077220118177856</v>
      </c>
      <c r="X3" s="54">
        <v>19.014476688880421</v>
      </c>
      <c r="Y3" s="54">
        <v>18.953342065462415</v>
      </c>
      <c r="Z3" s="54">
        <v>18.890598636164981</v>
      </c>
      <c r="AA3" s="54">
        <v>18.855204906817711</v>
      </c>
      <c r="AB3" s="54">
        <v>18.818202371591024</v>
      </c>
      <c r="AC3" s="54">
        <v>18.781199836364333</v>
      </c>
      <c r="AD3" s="54">
        <v>18.745806107017064</v>
      </c>
      <c r="AE3" s="54">
        <v>18.708803571790376</v>
      </c>
      <c r="AF3" s="54">
        <v>18.745806107017064</v>
      </c>
      <c r="AG3" s="54">
        <v>18.808549536314491</v>
      </c>
      <c r="AH3" s="54">
        <v>18.959244718757944</v>
      </c>
      <c r="AI3" s="54">
        <v>18.967181733036483</v>
      </c>
      <c r="AJ3" s="54">
        <v>18.975118747315022</v>
      </c>
      <c r="AK3" s="54">
        <v>18.983055761593569</v>
      </c>
      <c r="AL3" s="54">
        <v>18.990992775872112</v>
      </c>
      <c r="AM3" s="54">
        <v>18.998929790150651</v>
      </c>
      <c r="AN3" s="54">
        <v>19.006866804429194</v>
      </c>
      <c r="AO3" s="54">
        <v>19.014803818707737</v>
      </c>
      <c r="AP3" s="54">
        <v>19.022740832986276</v>
      </c>
      <c r="AQ3" s="54">
        <v>19.030677847264819</v>
      </c>
      <c r="AR3" s="54">
        <v>19.038614861543362</v>
      </c>
      <c r="AS3" s="54">
        <v>19.046551875821905</v>
      </c>
      <c r="AT3" s="54">
        <v>19.054488890100448</v>
      </c>
      <c r="AU3" s="54">
        <v>19.062425904378983</v>
      </c>
      <c r="AV3" s="54">
        <v>19.07036291865753</v>
      </c>
      <c r="AW3" s="54">
        <v>19.078299932936073</v>
      </c>
      <c r="AX3" s="54">
        <v>19.086236947214612</v>
      </c>
      <c r="AY3" s="54">
        <v>19.094173961493162</v>
      </c>
      <c r="AZ3" s="54">
        <v>19.102110975771698</v>
      </c>
      <c r="BA3" s="54">
        <v>19.110047990050241</v>
      </c>
      <c r="BB3" s="54">
        <v>19.117985004328787</v>
      </c>
      <c r="BC3" s="54">
        <v>19.125922018607326</v>
      </c>
      <c r="BD3" s="54">
        <v>19.133859032885869</v>
      </c>
      <c r="BE3" s="54">
        <v>19.141796047164409</v>
      </c>
      <c r="BF3" s="54">
        <v>19.149733061442952</v>
      </c>
      <c r="BG3" s="54">
        <v>19.157670075721494</v>
      </c>
      <c r="BH3" s="54">
        <v>19.165607090000034</v>
      </c>
      <c r="BI3" s="54">
        <v>19.173544104278577</v>
      </c>
      <c r="BJ3" s="54">
        <v>19.181481118557119</v>
      </c>
      <c r="BK3" s="54">
        <v>19.189418132835662</v>
      </c>
    </row>
    <row r="4" spans="1:63" ht="15.75" thickBot="1">
      <c r="A4" s="42" t="s">
        <v>334</v>
      </c>
      <c r="B4" s="42" t="s">
        <v>357</v>
      </c>
      <c r="C4" s="231"/>
      <c r="D4" s="54">
        <v>12.329757367549025</v>
      </c>
      <c r="E4" s="54">
        <v>11.757912238974152</v>
      </c>
      <c r="F4" s="54">
        <v>11.054677106966938</v>
      </c>
      <c r="G4" s="54">
        <v>11.130823586228864</v>
      </c>
      <c r="H4" s="54">
        <v>11.220407679478193</v>
      </c>
      <c r="I4" s="54">
        <v>11.229366088803124</v>
      </c>
      <c r="J4" s="54">
        <v>11.245789839232167</v>
      </c>
      <c r="K4" s="54">
        <v>11.233845293465592</v>
      </c>
      <c r="L4" s="54">
        <v>11.256241316777924</v>
      </c>
      <c r="M4" s="54">
        <v>11.277144271869432</v>
      </c>
      <c r="N4" s="54">
        <v>11.29655415874012</v>
      </c>
      <c r="O4" s="54">
        <v>11.314470977389986</v>
      </c>
      <c r="P4" s="54">
        <v>11.329401659598206</v>
      </c>
      <c r="Q4" s="54">
        <v>11.375686774443691</v>
      </c>
      <c r="R4" s="54">
        <v>11.418985752847535</v>
      </c>
      <c r="S4" s="54">
        <v>11.453326321926442</v>
      </c>
      <c r="T4" s="54">
        <v>11.486173822784531</v>
      </c>
      <c r="U4" s="54">
        <v>11.520514391863436</v>
      </c>
      <c r="V4" s="54">
        <v>11.490653027446994</v>
      </c>
      <c r="W4" s="54">
        <v>11.459298594809731</v>
      </c>
      <c r="X4" s="54">
        <v>11.429437230393287</v>
      </c>
      <c r="Y4" s="54">
        <v>11.399575865976844</v>
      </c>
      <c r="Z4" s="54">
        <v>11.369714501560404</v>
      </c>
      <c r="AA4" s="54">
        <v>11.338360068923139</v>
      </c>
      <c r="AB4" s="54">
        <v>11.305512568065053</v>
      </c>
      <c r="AC4" s="54">
        <v>11.27415813542779</v>
      </c>
      <c r="AD4" s="54">
        <v>11.242803702790523</v>
      </c>
      <c r="AE4" s="54">
        <v>11.21144927015326</v>
      </c>
      <c r="AF4" s="54">
        <v>11.242803702790523</v>
      </c>
      <c r="AG4" s="54">
        <v>11.292074954077652</v>
      </c>
      <c r="AH4" s="54">
        <v>11.28429726996643</v>
      </c>
      <c r="AI4" s="54">
        <v>11.279011243789308</v>
      </c>
      <c r="AJ4" s="54">
        <v>11.273725217612188</v>
      </c>
      <c r="AK4" s="54">
        <v>11.268439191435068</v>
      </c>
      <c r="AL4" s="54">
        <v>11.263153165257943</v>
      </c>
      <c r="AM4" s="54">
        <v>11.257867139080822</v>
      </c>
      <c r="AN4" s="54">
        <v>11.252581112903698</v>
      </c>
      <c r="AO4" s="54">
        <v>11.247295086726576</v>
      </c>
      <c r="AP4" s="54">
        <v>11.242009060549456</v>
      </c>
      <c r="AQ4" s="54">
        <v>11.236723034372336</v>
      </c>
      <c r="AR4" s="54">
        <v>11.231437008195213</v>
      </c>
      <c r="AS4" s="54">
        <v>11.22615098201809</v>
      </c>
      <c r="AT4" s="54">
        <v>11.220864955840968</v>
      </c>
      <c r="AU4" s="54">
        <v>11.215578929663845</v>
      </c>
      <c r="AV4" s="54">
        <v>11.210292903486724</v>
      </c>
      <c r="AW4" s="54">
        <v>11.205006877309604</v>
      </c>
      <c r="AX4" s="54">
        <v>11.199720851132481</v>
      </c>
      <c r="AY4" s="54">
        <v>11.194434824955358</v>
      </c>
      <c r="AZ4" s="54">
        <v>11.189148798778238</v>
      </c>
      <c r="BA4" s="54">
        <v>11.183862772601113</v>
      </c>
      <c r="BB4" s="54">
        <v>11.178576746423992</v>
      </c>
      <c r="BC4" s="54">
        <v>11.17329072024687</v>
      </c>
      <c r="BD4" s="54">
        <v>11.168004694069749</v>
      </c>
      <c r="BE4" s="54">
        <v>11.162718667892626</v>
      </c>
      <c r="BF4" s="54">
        <v>11.157432641715506</v>
      </c>
      <c r="BG4" s="54">
        <v>11.152146615538381</v>
      </c>
      <c r="BH4" s="54">
        <v>11.14686058936126</v>
      </c>
      <c r="BI4" s="54">
        <v>11.141574563184138</v>
      </c>
      <c r="BJ4" s="54">
        <v>11.136288537007017</v>
      </c>
      <c r="BK4" s="54">
        <v>11.131002510829894</v>
      </c>
    </row>
    <row r="5" spans="1:63" ht="15.75" thickBot="1">
      <c r="A5" s="43" t="s">
        <v>335</v>
      </c>
      <c r="B5" s="42" t="s">
        <v>348</v>
      </c>
      <c r="C5" s="232" t="s">
        <v>343</v>
      </c>
      <c r="D5" s="54">
        <v>2.5167501029493033</v>
      </c>
      <c r="E5" s="54">
        <v>2.6044324861812784</v>
      </c>
      <c r="F5" s="54">
        <v>2.7250621891731481</v>
      </c>
      <c r="G5" s="54">
        <v>2.8664168191107562</v>
      </c>
      <c r="H5" s="54">
        <v>2.9126493484512528</v>
      </c>
      <c r="I5" s="54">
        <v>2.8611027352785157</v>
      </c>
      <c r="J5" s="54">
        <v>2.9238089244989585</v>
      </c>
      <c r="K5" s="54">
        <v>3.0497527113230682</v>
      </c>
      <c r="L5" s="54">
        <v>3.0428444023411547</v>
      </c>
      <c r="M5" s="54">
        <v>3.042312993957931</v>
      </c>
      <c r="N5" s="54">
        <v>2.9647273700072132</v>
      </c>
      <c r="O5" s="54">
        <v>2.9349685005466641</v>
      </c>
      <c r="P5" s="54">
        <v>2.9078666730022356</v>
      </c>
      <c r="Q5" s="54">
        <v>2.9928920143180906</v>
      </c>
      <c r="R5" s="54">
        <v>3.0805743975500657</v>
      </c>
      <c r="S5" s="54">
        <v>3.1039563664119254</v>
      </c>
      <c r="T5" s="54">
        <v>3.127338335273786</v>
      </c>
      <c r="U5" s="54">
        <v>3.1512517125188695</v>
      </c>
      <c r="V5" s="54">
        <v>3.195890016709694</v>
      </c>
      <c r="W5" s="54">
        <v>3.2410597292837422</v>
      </c>
      <c r="X5" s="54">
        <v>3.28622944185779</v>
      </c>
      <c r="Y5" s="54">
        <v>3.3308677460486136</v>
      </c>
      <c r="Z5" s="54">
        <v>3.3760374586226614</v>
      </c>
      <c r="AA5" s="54">
        <v>3.4243956214960534</v>
      </c>
      <c r="AB5" s="54">
        <v>3.4727537843694458</v>
      </c>
      <c r="AC5" s="54">
        <v>3.5211119472428387</v>
      </c>
      <c r="AD5" s="54">
        <v>3.568938701733007</v>
      </c>
      <c r="AE5" s="54">
        <v>3.6172968646063994</v>
      </c>
      <c r="AF5" s="54">
        <v>3.6667178442462403</v>
      </c>
      <c r="AG5" s="54">
        <v>3.6826600957429632</v>
      </c>
      <c r="AH5" s="54">
        <v>3.6609444281103403</v>
      </c>
      <c r="AI5" s="54">
        <v>3.6945695152253029</v>
      </c>
      <c r="AJ5" s="54">
        <v>3.728194602340265</v>
      </c>
      <c r="AK5" s="54">
        <v>3.7618196894552156</v>
      </c>
      <c r="AL5" s="54">
        <v>3.7954447765701773</v>
      </c>
      <c r="AM5" s="54">
        <v>3.8290698636851404</v>
      </c>
      <c r="AN5" s="54">
        <v>3.8626949508001025</v>
      </c>
      <c r="AO5" s="54">
        <v>3.8963200379150646</v>
      </c>
      <c r="AP5" s="54">
        <v>3.9299451250300148</v>
      </c>
      <c r="AQ5" s="54">
        <v>3.963570212144977</v>
      </c>
      <c r="AR5" s="54">
        <v>3.9971952992599395</v>
      </c>
      <c r="AS5" s="54">
        <v>4.0308203863749021</v>
      </c>
      <c r="AT5" s="54">
        <v>4.0644454734898634</v>
      </c>
      <c r="AU5" s="54">
        <v>4.0980705606048256</v>
      </c>
      <c r="AV5" s="54">
        <v>4.131695647719777</v>
      </c>
      <c r="AW5" s="54">
        <v>4.1653207348347383</v>
      </c>
      <c r="AX5" s="54">
        <v>4.1989458219497005</v>
      </c>
      <c r="AY5" s="54">
        <v>4.2325709090646635</v>
      </c>
      <c r="AZ5" s="54">
        <v>4.2661959961796256</v>
      </c>
      <c r="BA5" s="54">
        <v>4.2998210832945878</v>
      </c>
      <c r="BB5" s="54">
        <v>4.3334461704095375</v>
      </c>
      <c r="BC5" s="54">
        <v>4.3670712575245005</v>
      </c>
      <c r="BD5" s="54">
        <v>4.4006963446394627</v>
      </c>
      <c r="BE5" s="54">
        <v>4.4343214317544248</v>
      </c>
      <c r="BF5" s="54">
        <v>4.4679465188693879</v>
      </c>
      <c r="BG5" s="54">
        <v>4.5015716059843491</v>
      </c>
      <c r="BH5" s="54">
        <v>4.5351966930992997</v>
      </c>
      <c r="BI5" s="54">
        <v>4.5688217802142619</v>
      </c>
      <c r="BJ5" s="54">
        <v>4.6024468673292249</v>
      </c>
      <c r="BK5" s="54">
        <v>4.6360719544441871</v>
      </c>
    </row>
    <row r="6" spans="1:63" ht="15.75" thickBot="1">
      <c r="A6" s="43" t="s">
        <v>336</v>
      </c>
      <c r="B6" s="43" t="s">
        <v>349</v>
      </c>
      <c r="C6" s="233"/>
      <c r="D6" s="54">
        <v>4.9336905691112607</v>
      </c>
      <c r="E6" s="54">
        <v>5.1660281573528755</v>
      </c>
      <c r="F6" s="54">
        <v>5.3520488519904079</v>
      </c>
      <c r="G6" s="54">
        <v>5.504932256894941</v>
      </c>
      <c r="H6" s="54">
        <v>5.5019197760101228</v>
      </c>
      <c r="I6" s="54">
        <v>5.4149343904609921</v>
      </c>
      <c r="J6" s="54">
        <v>5.3595800542024552</v>
      </c>
      <c r="K6" s="54">
        <v>5.4175703112352087</v>
      </c>
      <c r="L6" s="54">
        <v>5.461627844175676</v>
      </c>
      <c r="M6" s="54">
        <v>5.542211707844567</v>
      </c>
      <c r="N6" s="54">
        <v>5.5730896369139558</v>
      </c>
      <c r="O6" s="54">
        <v>5.643129817485983</v>
      </c>
      <c r="P6" s="54">
        <v>5.7139231182792134</v>
      </c>
      <c r="Q6" s="54">
        <v>5.7267261620396921</v>
      </c>
      <c r="R6" s="54">
        <v>5.765511853431728</v>
      </c>
      <c r="S6" s="54">
        <v>5.8035444246025598</v>
      </c>
      <c r="T6" s="54">
        <v>5.8423301159945966</v>
      </c>
      <c r="U6" s="54">
        <v>5.88073924727603</v>
      </c>
      <c r="V6" s="54">
        <v>5.9658418322721483</v>
      </c>
      <c r="W6" s="54">
        <v>6.0509444172682674</v>
      </c>
      <c r="X6" s="54">
        <v>6.1360470022643856</v>
      </c>
      <c r="Y6" s="54">
        <v>6.2211495872605038</v>
      </c>
      <c r="Z6" s="54">
        <v>6.3062521722566229</v>
      </c>
      <c r="AA6" s="54">
        <v>6.3977562791329792</v>
      </c>
      <c r="AB6" s="54">
        <v>6.4888838258987347</v>
      </c>
      <c r="AC6" s="54">
        <v>6.5803879327750936</v>
      </c>
      <c r="AD6" s="54">
        <v>6.6715154795408473</v>
      </c>
      <c r="AE6" s="54">
        <v>6.7630195864172045</v>
      </c>
      <c r="AF6" s="54">
        <v>6.804441198583457</v>
      </c>
      <c r="AG6" s="54">
        <v>6.8179973625651398</v>
      </c>
      <c r="AH6" s="54">
        <v>6.7874007715094091</v>
      </c>
      <c r="AI6" s="54">
        <v>6.845065821345421</v>
      </c>
      <c r="AJ6" s="54">
        <v>6.9027308711814328</v>
      </c>
      <c r="AK6" s="54">
        <v>6.9603959210174438</v>
      </c>
      <c r="AL6" s="54">
        <v>7.0180609708534556</v>
      </c>
      <c r="AM6" s="54">
        <v>7.0757260206894674</v>
      </c>
      <c r="AN6" s="54">
        <v>7.1333910705254784</v>
      </c>
      <c r="AO6" s="54">
        <v>7.1910561203614902</v>
      </c>
      <c r="AP6" s="54">
        <v>7.2487211701975012</v>
      </c>
      <c r="AQ6" s="54">
        <v>7.306386220033513</v>
      </c>
      <c r="AR6" s="54">
        <v>7.3640512698695231</v>
      </c>
      <c r="AS6" s="54">
        <v>7.4217163197055349</v>
      </c>
      <c r="AT6" s="54">
        <v>7.4793813695415459</v>
      </c>
      <c r="AU6" s="54">
        <v>7.5370464193775577</v>
      </c>
      <c r="AV6" s="54">
        <v>7.5947114692135695</v>
      </c>
      <c r="AW6" s="54">
        <v>7.6523765190495805</v>
      </c>
      <c r="AX6" s="54">
        <v>7.7100415688855755</v>
      </c>
      <c r="AY6" s="54">
        <v>7.7677066187215873</v>
      </c>
      <c r="AZ6" s="54">
        <v>7.8253716685575982</v>
      </c>
      <c r="BA6" s="54">
        <v>7.8830367183936101</v>
      </c>
      <c r="BB6" s="54">
        <v>7.9407017682296228</v>
      </c>
      <c r="BC6" s="54">
        <v>7.9983668180656329</v>
      </c>
      <c r="BD6" s="54">
        <v>8.0560318679016465</v>
      </c>
      <c r="BE6" s="54">
        <v>8.1136969177376557</v>
      </c>
      <c r="BF6" s="54">
        <v>8.1713619675736684</v>
      </c>
      <c r="BG6" s="54">
        <v>8.2290270174096793</v>
      </c>
      <c r="BH6" s="54">
        <v>8.2866920672456921</v>
      </c>
      <c r="BI6" s="54">
        <v>8.344357117081703</v>
      </c>
      <c r="BJ6" s="54">
        <v>8.4020221669177158</v>
      </c>
      <c r="BK6" s="54">
        <v>8.4596872167537249</v>
      </c>
    </row>
    <row r="7" spans="1:63" ht="15.75" thickBot="1">
      <c r="A7" s="43" t="s">
        <v>337</v>
      </c>
      <c r="B7" s="42" t="s">
        <v>350</v>
      </c>
      <c r="C7" s="45" t="s">
        <v>344</v>
      </c>
      <c r="D7" s="54">
        <v>1.6884822217674438</v>
      </c>
      <c r="E7" s="54">
        <v>1.6415799378294591</v>
      </c>
      <c r="F7" s="54">
        <v>1.6415799378294591</v>
      </c>
      <c r="G7" s="54">
        <v>1.5665362835286838</v>
      </c>
      <c r="H7" s="54">
        <v>1.4445903452899242</v>
      </c>
      <c r="I7" s="54">
        <v>1.3414053206263579</v>
      </c>
      <c r="J7" s="54">
        <v>1.2851225799007766</v>
      </c>
      <c r="K7" s="54">
        <v>1.247600752750389</v>
      </c>
      <c r="L7" s="54">
        <v>1.2288398391751953</v>
      </c>
      <c r="M7" s="54">
        <v>1.2006984688124045</v>
      </c>
      <c r="N7" s="54">
        <v>1.1819375552372107</v>
      </c>
      <c r="O7" s="54">
        <v>1.1725570984496136</v>
      </c>
      <c r="P7" s="54">
        <v>1.15379618487442</v>
      </c>
      <c r="Q7" s="54">
        <v>1.125654814511629</v>
      </c>
      <c r="R7" s="54">
        <v>1.125654814511629</v>
      </c>
      <c r="S7" s="54">
        <v>1.1068939009364354</v>
      </c>
      <c r="T7" s="54">
        <v>0.97462946023130703</v>
      </c>
      <c r="U7" s="54">
        <v>0.93375549925829793</v>
      </c>
      <c r="V7" s="54">
        <v>0.89288153828528893</v>
      </c>
      <c r="W7" s="54">
        <v>0.85200757731226651</v>
      </c>
      <c r="X7" s="54">
        <v>0.81113361633925762</v>
      </c>
      <c r="Y7" s="54">
        <v>0.77025965536623531</v>
      </c>
      <c r="Z7" s="54">
        <v>0.72938569439322631</v>
      </c>
      <c r="AA7" s="54">
        <v>0.68851173342021721</v>
      </c>
      <c r="AB7" s="54">
        <v>0.647637772447195</v>
      </c>
      <c r="AC7" s="54">
        <v>0.6067638114741859</v>
      </c>
      <c r="AD7" s="54">
        <v>0.56588985050116369</v>
      </c>
      <c r="AE7" s="54">
        <v>0.52501588952815459</v>
      </c>
      <c r="AF7" s="54">
        <v>0.4841419285551456</v>
      </c>
      <c r="AG7" s="54">
        <v>0.44326796758212333</v>
      </c>
      <c r="AH7" s="54">
        <v>0.40239400660911429</v>
      </c>
      <c r="AI7" s="54">
        <v>0.36152004563610535</v>
      </c>
      <c r="AJ7" s="54">
        <v>0.32064608466308298</v>
      </c>
      <c r="AK7" s="54">
        <v>0.27977212369007404</v>
      </c>
      <c r="AL7" s="54">
        <v>0.23889816271705167</v>
      </c>
      <c r="AM7" s="54">
        <v>0.19802420174404267</v>
      </c>
      <c r="AN7" s="54">
        <v>0.15715024077103368</v>
      </c>
      <c r="AO7" s="54">
        <v>0.11627627979801133</v>
      </c>
      <c r="AP7" s="54">
        <v>7.540231882500234E-2</v>
      </c>
      <c r="AQ7" s="54">
        <v>3.4528357851980003E-2</v>
      </c>
      <c r="AR7" s="54">
        <v>-6.3456031210289976E-3</v>
      </c>
      <c r="AS7" s="54">
        <v>-4.7219564094037998E-2</v>
      </c>
      <c r="AT7" s="54">
        <v>-8.8093525067060321E-2</v>
      </c>
      <c r="AU7" s="54">
        <v>-0.12896748604006933</v>
      </c>
      <c r="AV7" s="54">
        <v>-0.16984144701307832</v>
      </c>
      <c r="AW7" s="54">
        <v>-0.21071540798610067</v>
      </c>
      <c r="AX7" s="54">
        <v>-0.25158936895910966</v>
      </c>
      <c r="AY7" s="54">
        <v>-0.29246332993213198</v>
      </c>
      <c r="AZ7" s="54">
        <v>-0.33333729090514097</v>
      </c>
      <c r="BA7" s="54">
        <v>-0.37421125187815002</v>
      </c>
      <c r="BB7" s="54">
        <v>-0.41508521285117228</v>
      </c>
      <c r="BC7" s="54">
        <v>-0.45595917382418133</v>
      </c>
      <c r="BD7" s="54">
        <v>-0.4968331347972037</v>
      </c>
      <c r="BE7" s="54">
        <v>-0.53770709577021258</v>
      </c>
      <c r="BF7" s="54">
        <v>-0.57858105674322158</v>
      </c>
      <c r="BG7" s="54">
        <v>-0.61945501771624389</v>
      </c>
      <c r="BH7" s="54">
        <v>-0.660328978689253</v>
      </c>
      <c r="BI7" s="54">
        <v>-0.7012029396622752</v>
      </c>
      <c r="BJ7" s="54">
        <v>-0.74207690063528431</v>
      </c>
      <c r="BK7" s="54">
        <v>-0.78295086160829341</v>
      </c>
    </row>
    <row r="8" spans="1:63" ht="15.75" thickBot="1">
      <c r="A8" s="43" t="s">
        <v>338</v>
      </c>
      <c r="B8" s="43" t="s">
        <v>351</v>
      </c>
      <c r="C8" s="49" t="s">
        <v>343</v>
      </c>
      <c r="D8" s="54">
        <v>0.47779022023142953</v>
      </c>
      <c r="E8" s="54">
        <v>0.48025305641818949</v>
      </c>
      <c r="F8" s="54">
        <v>0.48517872879170937</v>
      </c>
      <c r="G8" s="54">
        <v>0.48517872879170937</v>
      </c>
      <c r="H8" s="54">
        <v>0.48764156497846933</v>
      </c>
      <c r="I8" s="54">
        <v>0.48764156497846933</v>
      </c>
      <c r="J8" s="54">
        <v>0.4901044011652293</v>
      </c>
      <c r="K8" s="54">
        <v>0.49503007353874917</v>
      </c>
      <c r="L8" s="54">
        <v>0.49503007353874917</v>
      </c>
      <c r="M8" s="54">
        <v>0.49749290972550914</v>
      </c>
      <c r="N8" s="54">
        <v>0.49749290972550914</v>
      </c>
      <c r="O8" s="54">
        <v>0.49995574591226893</v>
      </c>
      <c r="P8" s="54">
        <v>0.50241858209902912</v>
      </c>
      <c r="Q8" s="54">
        <v>0.50241858209902912</v>
      </c>
      <c r="R8" s="54">
        <v>0.50734425447254883</v>
      </c>
      <c r="S8" s="54">
        <v>0.50734425447254883</v>
      </c>
      <c r="T8" s="54">
        <v>0.50980709065930885</v>
      </c>
      <c r="U8" s="54">
        <v>0.51226992684606887</v>
      </c>
      <c r="V8" s="54">
        <v>0.51226992684606887</v>
      </c>
      <c r="W8" s="54">
        <v>0.51473276303282867</v>
      </c>
      <c r="X8" s="54">
        <v>0.5196584354063486</v>
      </c>
      <c r="Y8" s="54">
        <v>0.5196584354063486</v>
      </c>
      <c r="Z8" s="54">
        <v>0.5221212715931085</v>
      </c>
      <c r="AA8" s="54">
        <v>0.52458410777986852</v>
      </c>
      <c r="AB8" s="54">
        <v>0.52458410777986852</v>
      </c>
      <c r="AC8" s="54">
        <v>0.52950978015338834</v>
      </c>
      <c r="AD8" s="54">
        <v>0.52950978015338834</v>
      </c>
      <c r="AE8" s="54">
        <v>0.53197261634014847</v>
      </c>
      <c r="AF8" s="54">
        <v>0.53443545252690838</v>
      </c>
      <c r="AG8" s="54">
        <v>0.53443545252690838</v>
      </c>
      <c r="AH8" s="54">
        <v>0.53741916441293636</v>
      </c>
      <c r="AI8" s="54">
        <v>0.53936477760519175</v>
      </c>
      <c r="AJ8" s="54">
        <v>0.54131039079744625</v>
      </c>
      <c r="AK8" s="54">
        <v>0.54325600398970086</v>
      </c>
      <c r="AL8" s="54">
        <v>0.54520161718195526</v>
      </c>
      <c r="AM8" s="54">
        <v>0.54714723037420987</v>
      </c>
      <c r="AN8" s="54">
        <v>0.54909284356646437</v>
      </c>
      <c r="AO8" s="54">
        <v>0.55103845675871888</v>
      </c>
      <c r="AP8" s="54">
        <v>0.55298406995097338</v>
      </c>
      <c r="AQ8" s="54">
        <v>0.55492968314322799</v>
      </c>
      <c r="AR8" s="54">
        <v>0.55687529633548338</v>
      </c>
      <c r="AS8" s="54">
        <v>0.55882090952773777</v>
      </c>
      <c r="AT8" s="54">
        <v>0.56076652271999239</v>
      </c>
      <c r="AU8" s="54">
        <v>0.56271213591224689</v>
      </c>
      <c r="AV8" s="54">
        <v>0.56465774910450139</v>
      </c>
      <c r="AW8" s="54">
        <v>0.5666033622967559</v>
      </c>
      <c r="AX8" s="54">
        <v>0.56854897548901051</v>
      </c>
      <c r="AY8" s="54">
        <v>0.57049458868126501</v>
      </c>
      <c r="AZ8" s="54">
        <v>0.5724402018735204</v>
      </c>
      <c r="BA8" s="54">
        <v>0.57438581506577491</v>
      </c>
      <c r="BB8" s="54">
        <v>0.57633142825802952</v>
      </c>
      <c r="BC8" s="54">
        <v>0.57827704145028402</v>
      </c>
      <c r="BD8" s="54">
        <v>0.58022265464253853</v>
      </c>
      <c r="BE8" s="54">
        <v>0.58216826783479303</v>
      </c>
      <c r="BF8" s="54">
        <v>0.58411388102704764</v>
      </c>
      <c r="BG8" s="54">
        <v>0.58605949421930204</v>
      </c>
      <c r="BH8" s="54">
        <v>0.58800510741155754</v>
      </c>
      <c r="BI8" s="54">
        <v>0.58995072060381204</v>
      </c>
      <c r="BJ8" s="54">
        <v>0.59189633379606665</v>
      </c>
      <c r="BK8" s="54">
        <v>0.59384194698832105</v>
      </c>
    </row>
    <row r="9" spans="1:63" ht="15.75" thickBot="1">
      <c r="A9" s="44" t="s">
        <v>339</v>
      </c>
      <c r="B9" s="57" t="s">
        <v>352</v>
      </c>
      <c r="C9" s="46" t="s">
        <v>345</v>
      </c>
      <c r="D9" s="54">
        <v>38.05360824742268</v>
      </c>
      <c r="E9" s="54">
        <v>38.05360824742268</v>
      </c>
      <c r="F9" s="54">
        <v>38.05360824742268</v>
      </c>
      <c r="G9" s="54">
        <v>38.05360824742268</v>
      </c>
      <c r="H9" s="54">
        <v>38.05360824742268</v>
      </c>
      <c r="I9" s="54">
        <v>38.05360824742268</v>
      </c>
      <c r="J9" s="54">
        <v>38.05360824742268</v>
      </c>
      <c r="K9" s="54">
        <v>38.05360824742268</v>
      </c>
      <c r="L9" s="54">
        <v>38.05360824742268</v>
      </c>
      <c r="M9" s="54">
        <v>38.05360824742268</v>
      </c>
      <c r="N9" s="54">
        <v>38.05360824742268</v>
      </c>
      <c r="O9" s="54">
        <v>38.05360824742268</v>
      </c>
      <c r="P9" s="54">
        <v>38.05360824742268</v>
      </c>
      <c r="Q9" s="54">
        <v>38.05360824742268</v>
      </c>
      <c r="R9" s="54">
        <v>38.05360824742268</v>
      </c>
      <c r="S9" s="54">
        <v>38.05360824742268</v>
      </c>
      <c r="T9" s="54">
        <v>38.05360824742268</v>
      </c>
      <c r="U9" s="54">
        <v>38.05360824742268</v>
      </c>
      <c r="V9" s="54">
        <v>38.05360824742268</v>
      </c>
      <c r="W9" s="54">
        <v>38.05360824742268</v>
      </c>
      <c r="X9" s="54">
        <v>38.05360824742268</v>
      </c>
      <c r="Y9" s="54">
        <v>38.05360824742268</v>
      </c>
      <c r="Z9" s="54">
        <v>38.05360824742268</v>
      </c>
      <c r="AA9" s="54">
        <v>38.05360824742268</v>
      </c>
      <c r="AB9" s="54">
        <v>38.05360824742268</v>
      </c>
      <c r="AC9" s="54">
        <v>38.05360824742268</v>
      </c>
      <c r="AD9" s="54">
        <v>38.05360824742268</v>
      </c>
      <c r="AE9" s="54">
        <v>38.05360824742268</v>
      </c>
      <c r="AF9" s="54">
        <v>38.05360824742268</v>
      </c>
      <c r="AG9" s="54">
        <v>38.05360824742268</v>
      </c>
      <c r="AH9" s="54">
        <v>38.053608247422702</v>
      </c>
      <c r="AI9" s="54">
        <v>38.053608247422702</v>
      </c>
      <c r="AJ9" s="54">
        <v>38.053608247422702</v>
      </c>
      <c r="AK9" s="54">
        <v>38.053608247422702</v>
      </c>
      <c r="AL9" s="54">
        <v>38.053608247422702</v>
      </c>
      <c r="AM9" s="54">
        <v>38.053608247422702</v>
      </c>
      <c r="AN9" s="54">
        <v>38.053608247422702</v>
      </c>
      <c r="AO9" s="54">
        <v>38.053608247422702</v>
      </c>
      <c r="AP9" s="54">
        <v>38.053608247422702</v>
      </c>
      <c r="AQ9" s="54">
        <v>38.053608247422702</v>
      </c>
      <c r="AR9" s="54">
        <v>38.053608247422702</v>
      </c>
      <c r="AS9" s="54">
        <v>38.053608247422702</v>
      </c>
      <c r="AT9" s="54">
        <v>38.053608247422702</v>
      </c>
      <c r="AU9" s="54">
        <v>38.053608247422702</v>
      </c>
      <c r="AV9" s="54">
        <v>38.053608247422702</v>
      </c>
      <c r="AW9" s="54">
        <v>38.053608247422702</v>
      </c>
      <c r="AX9" s="54">
        <v>38.053608247422702</v>
      </c>
      <c r="AY9" s="54">
        <v>38.053608247422702</v>
      </c>
      <c r="AZ9" s="54">
        <v>38.053608247422702</v>
      </c>
      <c r="BA9" s="54">
        <v>38.053608247422702</v>
      </c>
      <c r="BB9" s="54">
        <v>38.053608247422702</v>
      </c>
      <c r="BC9" s="54">
        <v>38.053608247422702</v>
      </c>
      <c r="BD9" s="54">
        <v>38.053608247422702</v>
      </c>
      <c r="BE9" s="54">
        <v>38.053608247422702</v>
      </c>
      <c r="BF9" s="54">
        <v>38.053608247422702</v>
      </c>
      <c r="BG9" s="54">
        <v>38.053608247422702</v>
      </c>
      <c r="BH9" s="54">
        <v>38.053608247422702</v>
      </c>
      <c r="BI9" s="54">
        <v>38.053608247422702</v>
      </c>
      <c r="BJ9" s="54">
        <v>38.053608247422702</v>
      </c>
      <c r="BK9" s="54">
        <v>38.053608247422702</v>
      </c>
    </row>
    <row r="10" spans="1:63" ht="15.75" thickBot="1">
      <c r="A10" s="47" t="s">
        <v>340</v>
      </c>
      <c r="B10" s="44" t="s">
        <v>353</v>
      </c>
      <c r="C10" s="50" t="s">
        <v>346</v>
      </c>
      <c r="D10" s="54">
        <v>0.7917525773195877</v>
      </c>
      <c r="E10" s="54">
        <v>0.7917525773195877</v>
      </c>
      <c r="F10" s="54">
        <v>0.7917525773195877</v>
      </c>
      <c r="G10" s="54">
        <v>0.7917525773195877</v>
      </c>
      <c r="H10" s="54">
        <v>0.7917525773195877</v>
      </c>
      <c r="I10" s="54">
        <v>0.7917525773195877</v>
      </c>
      <c r="J10" s="54">
        <v>0.7917525773195877</v>
      </c>
      <c r="K10" s="54">
        <v>0.7917525773195877</v>
      </c>
      <c r="L10" s="54">
        <v>0.7917525773195877</v>
      </c>
      <c r="M10" s="54">
        <v>0.7917525773195877</v>
      </c>
      <c r="N10" s="54">
        <v>0.7917525773195877</v>
      </c>
      <c r="O10" s="54">
        <v>0.7917525773195877</v>
      </c>
      <c r="P10" s="54">
        <v>0.7917525773195877</v>
      </c>
      <c r="Q10" s="54">
        <v>0.7917525773195877</v>
      </c>
      <c r="R10" s="54">
        <v>0.7917525773195877</v>
      </c>
      <c r="S10" s="54">
        <v>0.7917525773195877</v>
      </c>
      <c r="T10" s="54">
        <v>0.7917525773195877</v>
      </c>
      <c r="U10" s="54">
        <v>0.7917525773195877</v>
      </c>
      <c r="V10" s="54">
        <v>0.7917525773195877</v>
      </c>
      <c r="W10" s="54">
        <v>0.7917525773195877</v>
      </c>
      <c r="X10" s="54">
        <v>0.7917525773195877</v>
      </c>
      <c r="Y10" s="54">
        <v>0.7917525773195877</v>
      </c>
      <c r="Z10" s="54">
        <v>0.7917525773195877</v>
      </c>
      <c r="AA10" s="54">
        <v>0.7917525773195877</v>
      </c>
      <c r="AB10" s="54">
        <v>0.7917525773195877</v>
      </c>
      <c r="AC10" s="54">
        <v>0.7917525773195877</v>
      </c>
      <c r="AD10" s="54">
        <v>0.7917525773195877</v>
      </c>
      <c r="AE10" s="54">
        <v>0.7917525773195877</v>
      </c>
      <c r="AF10" s="54">
        <v>0.7917525773195877</v>
      </c>
      <c r="AG10" s="54">
        <v>0.7917525773195877</v>
      </c>
      <c r="AH10" s="54">
        <v>0.79175257731958804</v>
      </c>
      <c r="AI10" s="54">
        <v>0.79175257731958804</v>
      </c>
      <c r="AJ10" s="54">
        <v>0.79175257731958804</v>
      </c>
      <c r="AK10" s="54">
        <v>0.79175257731958804</v>
      </c>
      <c r="AL10" s="54">
        <v>0.79175257731958804</v>
      </c>
      <c r="AM10" s="54">
        <v>0.79175257731958804</v>
      </c>
      <c r="AN10" s="54">
        <v>0.79175257731958804</v>
      </c>
      <c r="AO10" s="54">
        <v>0.79175257731958804</v>
      </c>
      <c r="AP10" s="54">
        <v>0.79175257731958804</v>
      </c>
      <c r="AQ10" s="54">
        <v>0.79175257731958804</v>
      </c>
      <c r="AR10" s="54">
        <v>0.79175257731958804</v>
      </c>
      <c r="AS10" s="54">
        <v>0.79175257731958804</v>
      </c>
      <c r="AT10" s="54">
        <v>0.79175257731958804</v>
      </c>
      <c r="AU10" s="54">
        <v>0.79175257731958804</v>
      </c>
      <c r="AV10" s="54">
        <v>0.79175257731958804</v>
      </c>
      <c r="AW10" s="54">
        <v>0.79175257731958804</v>
      </c>
      <c r="AX10" s="54">
        <v>0.79175257731958804</v>
      </c>
      <c r="AY10" s="54">
        <v>0.79175257731958804</v>
      </c>
      <c r="AZ10" s="54">
        <v>0.79175257731958804</v>
      </c>
      <c r="BA10" s="54">
        <v>0.79175257731958804</v>
      </c>
      <c r="BB10" s="54">
        <v>0.79175257731958804</v>
      </c>
      <c r="BC10" s="54">
        <v>0.79175257731958804</v>
      </c>
      <c r="BD10" s="54">
        <v>0.79175257731958804</v>
      </c>
      <c r="BE10" s="54">
        <v>0.79175257731958804</v>
      </c>
      <c r="BF10" s="54">
        <v>0.79175257731958804</v>
      </c>
      <c r="BG10" s="54">
        <v>0.79175257731958804</v>
      </c>
      <c r="BH10" s="54">
        <v>0.79175257731958804</v>
      </c>
      <c r="BI10" s="54">
        <v>0.79175257731958804</v>
      </c>
      <c r="BJ10" s="54">
        <v>0.79175257731958804</v>
      </c>
      <c r="BK10" s="54">
        <v>0.79175257731958804</v>
      </c>
    </row>
    <row r="11" spans="1:63" ht="15.75" thickBot="1">
      <c r="A11" s="47" t="s">
        <v>341</v>
      </c>
      <c r="B11" s="44" t="s">
        <v>354</v>
      </c>
      <c r="C11" s="51" t="s">
        <v>346</v>
      </c>
      <c r="D11" s="54">
        <v>0.29690721649484536</v>
      </c>
      <c r="E11" s="54">
        <v>0.29690721649484536</v>
      </c>
      <c r="F11" s="54">
        <v>0.29690721649484536</v>
      </c>
      <c r="G11" s="54">
        <v>0.29690721649484536</v>
      </c>
      <c r="H11" s="54">
        <v>0.29690721649484536</v>
      </c>
      <c r="I11" s="54">
        <v>0.29690721649484536</v>
      </c>
      <c r="J11" s="54">
        <v>0.29690721649484536</v>
      </c>
      <c r="K11" s="54">
        <v>0.29690721649484536</v>
      </c>
      <c r="L11" s="54">
        <v>0.29690721649484536</v>
      </c>
      <c r="M11" s="54">
        <v>0.29690721649484536</v>
      </c>
      <c r="N11" s="54">
        <v>0.29690721649484536</v>
      </c>
      <c r="O11" s="54">
        <v>0.29690721649484536</v>
      </c>
      <c r="P11" s="54">
        <v>0.29690721649484536</v>
      </c>
      <c r="Q11" s="54">
        <v>0.29690721649484536</v>
      </c>
      <c r="R11" s="54">
        <v>0.29690721649484536</v>
      </c>
      <c r="S11" s="54">
        <v>0.29690721649484536</v>
      </c>
      <c r="T11" s="54">
        <v>0.29690721649484536</v>
      </c>
      <c r="U11" s="54">
        <v>0.29690721649484536</v>
      </c>
      <c r="V11" s="54">
        <v>0.29690721649484536</v>
      </c>
      <c r="W11" s="54">
        <v>0.29690721649484536</v>
      </c>
      <c r="X11" s="54">
        <v>0.29690721649484536</v>
      </c>
      <c r="Y11" s="54">
        <v>0.29690721649484536</v>
      </c>
      <c r="Z11" s="54">
        <v>0.29690721649484536</v>
      </c>
      <c r="AA11" s="54">
        <v>0.29690721649484536</v>
      </c>
      <c r="AB11" s="54">
        <v>0.29690721649484536</v>
      </c>
      <c r="AC11" s="54">
        <v>0.29690721649484536</v>
      </c>
      <c r="AD11" s="54">
        <v>0.29690721649484536</v>
      </c>
      <c r="AE11" s="54">
        <v>0.29690721649484536</v>
      </c>
      <c r="AF11" s="54">
        <v>0.29690721649484536</v>
      </c>
      <c r="AG11" s="54">
        <v>0.29690721649484536</v>
      </c>
      <c r="AH11" s="54">
        <v>0.29690721649484536</v>
      </c>
      <c r="AI11" s="54">
        <v>0.29690721649484536</v>
      </c>
      <c r="AJ11" s="54">
        <v>0.29690721649484536</v>
      </c>
      <c r="AK11" s="54">
        <v>0.29690721649484536</v>
      </c>
      <c r="AL11" s="54">
        <v>0.29690721649484536</v>
      </c>
      <c r="AM11" s="54">
        <v>0.29690721649484536</v>
      </c>
      <c r="AN11" s="54">
        <v>0.29690721649484536</v>
      </c>
      <c r="AO11" s="54">
        <v>0.29690721649484536</v>
      </c>
      <c r="AP11" s="54">
        <v>0.29690721649484536</v>
      </c>
      <c r="AQ11" s="54">
        <v>0.29690721649484536</v>
      </c>
      <c r="AR11" s="54">
        <v>0.29690721649484536</v>
      </c>
      <c r="AS11" s="54">
        <v>0.29690721649484536</v>
      </c>
      <c r="AT11" s="54">
        <v>0.29690721649484536</v>
      </c>
      <c r="AU11" s="54">
        <v>0.29690721649484536</v>
      </c>
      <c r="AV11" s="54">
        <v>0.29690721649484536</v>
      </c>
      <c r="AW11" s="54">
        <v>0.29690721649484536</v>
      </c>
      <c r="AX11" s="54">
        <v>0.29690721649484536</v>
      </c>
      <c r="AY11" s="54">
        <v>0.29690721649484536</v>
      </c>
      <c r="AZ11" s="54">
        <v>0.29690721649484536</v>
      </c>
      <c r="BA11" s="54">
        <v>0.29690721649484536</v>
      </c>
      <c r="BB11" s="54">
        <v>0.29690721649484536</v>
      </c>
      <c r="BC11" s="54">
        <v>0.29690721649484536</v>
      </c>
      <c r="BD11" s="54">
        <v>0.29690721649484536</v>
      </c>
      <c r="BE11" s="54">
        <v>0.29690721649484536</v>
      </c>
      <c r="BF11" s="54">
        <v>0.29690721649484536</v>
      </c>
      <c r="BG11" s="54">
        <v>0.29690721649484536</v>
      </c>
      <c r="BH11" s="54">
        <v>0.29690721649484536</v>
      </c>
      <c r="BI11" s="54">
        <v>0.29690721649484536</v>
      </c>
      <c r="BJ11" s="54">
        <v>0.29690721649484536</v>
      </c>
      <c r="BK11" s="54">
        <v>0.29690721649484536</v>
      </c>
    </row>
    <row r="12" spans="1:63" ht="15.75" thickBot="1">
      <c r="A12" s="48" t="s">
        <v>342</v>
      </c>
      <c r="B12" s="48" t="s">
        <v>355</v>
      </c>
      <c r="C12" s="52" t="s">
        <v>343</v>
      </c>
      <c r="D12" s="55">
        <v>1.4633179718819386E-3</v>
      </c>
      <c r="E12" s="55">
        <v>1.4633179718819386E-3</v>
      </c>
      <c r="F12" s="55">
        <v>1.4633179718819386E-3</v>
      </c>
      <c r="G12" s="55">
        <v>1.4633179718819386E-3</v>
      </c>
      <c r="H12" s="55">
        <v>1.4633179718819386E-3</v>
      </c>
      <c r="I12" s="55">
        <v>1.4633179718819386E-3</v>
      </c>
      <c r="J12" s="55">
        <v>1.4633179718819386E-3</v>
      </c>
      <c r="K12" s="55">
        <v>1.4633179718819386E-3</v>
      </c>
      <c r="L12" s="55">
        <v>1.4633179718819386E-3</v>
      </c>
      <c r="M12" s="55">
        <v>1.4633179718819386E-3</v>
      </c>
      <c r="N12" s="55">
        <v>1.4633179718819386E-3</v>
      </c>
      <c r="O12" s="55">
        <v>1.4633179718819386E-3</v>
      </c>
      <c r="P12" s="55">
        <v>1.4633179718819386E-3</v>
      </c>
      <c r="Q12" s="55">
        <v>1.4633179718819386E-3</v>
      </c>
      <c r="R12" s="55">
        <v>1.4633179718819386E-3</v>
      </c>
      <c r="S12" s="55">
        <v>1.4633179718819386E-3</v>
      </c>
      <c r="T12" s="55">
        <v>1.4633179718819386E-3</v>
      </c>
      <c r="U12" s="55">
        <v>1.4633179718819386E-3</v>
      </c>
      <c r="V12" s="55">
        <v>1.4633179718819386E-3</v>
      </c>
      <c r="W12" s="55">
        <v>1.4633179718819386E-3</v>
      </c>
      <c r="X12" s="55">
        <v>1.4633179718819386E-3</v>
      </c>
      <c r="Y12" s="55">
        <v>1.4633179718819386E-3</v>
      </c>
      <c r="Z12" s="55">
        <v>1.4633179718819386E-3</v>
      </c>
      <c r="AA12" s="55">
        <v>1.4633179718819386E-3</v>
      </c>
      <c r="AB12" s="55">
        <v>1.4633179718819386E-3</v>
      </c>
      <c r="AC12" s="55">
        <v>1.4633179718819386E-3</v>
      </c>
      <c r="AD12" s="55">
        <v>1.4633179718819386E-3</v>
      </c>
      <c r="AE12" s="55">
        <v>1.4633179718819386E-3</v>
      </c>
      <c r="AF12" s="55">
        <v>1.4633179718819386E-3</v>
      </c>
      <c r="AG12" s="55">
        <v>1.4633179718819386E-3</v>
      </c>
      <c r="AH12" s="55">
        <v>1.4633179718819386E-3</v>
      </c>
      <c r="AI12" s="55">
        <v>1.4633179718819386E-3</v>
      </c>
      <c r="AJ12" s="55">
        <v>1.4633179718819386E-3</v>
      </c>
      <c r="AK12" s="55">
        <v>1.4633179718819386E-3</v>
      </c>
      <c r="AL12" s="55">
        <v>1.4633179718819386E-3</v>
      </c>
      <c r="AM12" s="55">
        <v>1.4633179718819386E-3</v>
      </c>
      <c r="AN12" s="55">
        <v>1.4633179718819386E-3</v>
      </c>
      <c r="AO12" s="55">
        <v>1.4633179718819386E-3</v>
      </c>
      <c r="AP12" s="55">
        <v>1.4633179718819386E-3</v>
      </c>
      <c r="AQ12" s="55">
        <v>1.4633179718819386E-3</v>
      </c>
      <c r="AR12" s="55">
        <v>1.4633179718819386E-3</v>
      </c>
      <c r="AS12" s="55">
        <v>1.4633179718819386E-3</v>
      </c>
      <c r="AT12" s="55">
        <v>1.4633179718819386E-3</v>
      </c>
      <c r="AU12" s="55">
        <v>1.4633179718819386E-3</v>
      </c>
      <c r="AV12" s="55">
        <v>1.4633179718819386E-3</v>
      </c>
      <c r="AW12" s="55">
        <v>1.4633179718819386E-3</v>
      </c>
      <c r="AX12" s="55">
        <v>1.4633179718819386E-3</v>
      </c>
      <c r="AY12" s="55">
        <v>1.4633179718819386E-3</v>
      </c>
      <c r="AZ12" s="55">
        <v>1.4633179718819386E-3</v>
      </c>
      <c r="BA12" s="55">
        <v>1.4633179718819386E-3</v>
      </c>
      <c r="BB12" s="55">
        <v>1.4633179718819386E-3</v>
      </c>
      <c r="BC12" s="55">
        <v>1.4633179718819386E-3</v>
      </c>
      <c r="BD12" s="55">
        <v>1.4633179718819386E-3</v>
      </c>
      <c r="BE12" s="55">
        <v>1.4633179718819386E-3</v>
      </c>
      <c r="BF12" s="55">
        <v>1.4633179718819386E-3</v>
      </c>
      <c r="BG12" s="55">
        <v>1.4633179718819386E-3</v>
      </c>
      <c r="BH12" s="55">
        <v>1.4633179718819386E-3</v>
      </c>
      <c r="BI12" s="55">
        <v>1.4633179718819386E-3</v>
      </c>
      <c r="BJ12" s="55">
        <v>1.4633179718819386E-3</v>
      </c>
      <c r="BK12" s="55">
        <v>1.4633179718819386E-3</v>
      </c>
    </row>
    <row r="14" spans="1:63">
      <c r="A14" s="13"/>
    </row>
    <row r="15" spans="1:63">
      <c r="A15" s="59"/>
      <c r="B15" s="59"/>
    </row>
    <row r="16" spans="1:63">
      <c r="A16" s="60"/>
      <c r="B16" s="58"/>
    </row>
    <row r="17" spans="1:1">
      <c r="A17" s="13"/>
    </row>
    <row r="18" spans="1:1">
      <c r="A18" s="13"/>
    </row>
  </sheetData>
  <mergeCells count="3">
    <mergeCell ref="A1:C1"/>
    <mergeCell ref="C3:C4"/>
    <mergeCell ref="C5:C6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41.5703125" style="1" customWidth="1"/>
    <col min="2" max="27" width="10" style="1" customWidth="1"/>
    <col min="28" max="16384" width="9.140625" style="1"/>
  </cols>
  <sheetData>
    <row r="1" spans="1:27">
      <c r="A1" s="2" t="s">
        <v>46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</row>
    <row r="2" spans="1:27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>
      <c r="A4" s="2" t="s">
        <v>50</v>
      </c>
      <c r="B4" s="11">
        <f>'Other Fuels'!E21*About!$A$85</f>
        <v>1.6875421099220628E-5</v>
      </c>
      <c r="C4" s="11">
        <f>'Other Fuels'!F21*About!$A$85</f>
        <v>1.6875421099220628E-5</v>
      </c>
      <c r="D4" s="11">
        <f>'Other Fuels'!G21*About!$A$85</f>
        <v>1.6875421099220628E-5</v>
      </c>
      <c r="E4" s="11">
        <f>'Other Fuels'!H21*About!$A$85</f>
        <v>1.6875421099220628E-5</v>
      </c>
      <c r="F4" s="11">
        <f>'Other Fuels'!I21*About!$A$85</f>
        <v>1.6875421099220628E-5</v>
      </c>
      <c r="G4" s="11">
        <f>'Other Fuels'!J21*About!$A$85</f>
        <v>1.6875421099220628E-5</v>
      </c>
      <c r="H4" s="11">
        <f>'Other Fuels'!K21*About!$A$85</f>
        <v>1.6875421099220628E-5</v>
      </c>
      <c r="I4" s="11">
        <f>'Other Fuels'!L21*About!$A$85</f>
        <v>1.6875421099220628E-5</v>
      </c>
      <c r="J4" s="11">
        <f>'Other Fuels'!M21*About!$A$85</f>
        <v>1.6875421099220628E-5</v>
      </c>
      <c r="K4" s="11">
        <f>'Other Fuels'!N21*About!$A$85</f>
        <v>1.6875421099220628E-5</v>
      </c>
      <c r="L4" s="11">
        <f>'Other Fuels'!O21*About!$A$85</f>
        <v>1.6875421099220628E-5</v>
      </c>
      <c r="M4" s="11">
        <f>'Other Fuels'!P21*About!$A$85</f>
        <v>1.6875421099220628E-5</v>
      </c>
      <c r="N4" s="11">
        <f>'Other Fuels'!Q21*About!$A$85</f>
        <v>1.6875421099220628E-5</v>
      </c>
      <c r="O4" s="11">
        <f>'Other Fuels'!R21*About!$A$85</f>
        <v>1.6875421099220628E-5</v>
      </c>
      <c r="P4" s="11">
        <f>'Other Fuels'!S21*About!$A$85</f>
        <v>1.6875421099220628E-5</v>
      </c>
      <c r="Q4" s="11">
        <f>'Other Fuels'!T21*About!$A$85</f>
        <v>1.6875421099220628E-5</v>
      </c>
      <c r="R4" s="11">
        <f>'Other Fuels'!U21*About!$A$85</f>
        <v>1.6875421099220628E-5</v>
      </c>
      <c r="S4" s="11">
        <f>'Other Fuels'!V21*About!$A$85</f>
        <v>1.6875421099220628E-5</v>
      </c>
      <c r="T4" s="11">
        <f>'Other Fuels'!W21*About!$A$85</f>
        <v>1.6875421099220628E-5</v>
      </c>
      <c r="U4" s="11">
        <f>'Other Fuels'!X21*About!$A$85</f>
        <v>1.6875421099220628E-5</v>
      </c>
      <c r="V4" s="11">
        <f>'Other Fuels'!Y21*About!$A$85</f>
        <v>1.6875421099220628E-5</v>
      </c>
      <c r="W4" s="11">
        <f>'Other Fuels'!Z21*About!$A$85</f>
        <v>1.6875421099220628E-5</v>
      </c>
      <c r="X4" s="11">
        <f>'Other Fuels'!AA21*About!$A$85</f>
        <v>1.6875421099220628E-5</v>
      </c>
      <c r="Y4" s="11">
        <f>'Other Fuels'!AB21*About!$A$85</f>
        <v>1.6875421099220628E-5</v>
      </c>
      <c r="Z4" s="11">
        <f>'Other Fuels'!AC21*About!$A$85</f>
        <v>1.6875421099220628E-5</v>
      </c>
      <c r="AA4" s="11">
        <f>'Other Fuels'!AD21*About!$A$85</f>
        <v>1.6875421099220628E-5</v>
      </c>
    </row>
    <row r="5" spans="1:27">
      <c r="A5" s="2" t="s">
        <v>51</v>
      </c>
      <c r="B5" s="11">
        <f>'Other Fuels'!E21*About!$A$85</f>
        <v>1.6875421099220628E-5</v>
      </c>
      <c r="C5" s="11">
        <f>'Other Fuels'!F21*About!$A$85</f>
        <v>1.6875421099220628E-5</v>
      </c>
      <c r="D5" s="11">
        <f>'Other Fuels'!G21*About!$A$85</f>
        <v>1.6875421099220628E-5</v>
      </c>
      <c r="E5" s="11">
        <f>'Other Fuels'!H21*About!$A$85</f>
        <v>1.6875421099220628E-5</v>
      </c>
      <c r="F5" s="11">
        <f>'Other Fuels'!I21*About!$A$85</f>
        <v>1.6875421099220628E-5</v>
      </c>
      <c r="G5" s="11">
        <f>'Other Fuels'!J21*About!$A$85</f>
        <v>1.6875421099220628E-5</v>
      </c>
      <c r="H5" s="11">
        <f>'Other Fuels'!K21*About!$A$85</f>
        <v>1.6875421099220628E-5</v>
      </c>
      <c r="I5" s="11">
        <f>'Other Fuels'!L21*About!$A$85</f>
        <v>1.6875421099220628E-5</v>
      </c>
      <c r="J5" s="11">
        <f>'Other Fuels'!M21*About!$A$85</f>
        <v>1.6875421099220628E-5</v>
      </c>
      <c r="K5" s="11">
        <f>'Other Fuels'!N21*About!$A$85</f>
        <v>1.6875421099220628E-5</v>
      </c>
      <c r="L5" s="11">
        <f>'Other Fuels'!O21*About!$A$85</f>
        <v>1.6875421099220628E-5</v>
      </c>
      <c r="M5" s="11">
        <f>'Other Fuels'!P21*About!$A$85</f>
        <v>1.6875421099220628E-5</v>
      </c>
      <c r="N5" s="11">
        <f>'Other Fuels'!Q21*About!$A$85</f>
        <v>1.6875421099220628E-5</v>
      </c>
      <c r="O5" s="11">
        <f>'Other Fuels'!R21*About!$A$85</f>
        <v>1.6875421099220628E-5</v>
      </c>
      <c r="P5" s="11">
        <f>'Other Fuels'!S21*About!$A$85</f>
        <v>1.6875421099220628E-5</v>
      </c>
      <c r="Q5" s="11">
        <f>'Other Fuels'!T21*About!$A$85</f>
        <v>1.6875421099220628E-5</v>
      </c>
      <c r="R5" s="11">
        <f>'Other Fuels'!U21*About!$A$85</f>
        <v>1.6875421099220628E-5</v>
      </c>
      <c r="S5" s="11">
        <f>'Other Fuels'!V21*About!$A$85</f>
        <v>1.6875421099220628E-5</v>
      </c>
      <c r="T5" s="11">
        <f>'Other Fuels'!W21*About!$A$85</f>
        <v>1.6875421099220628E-5</v>
      </c>
      <c r="U5" s="11">
        <f>'Other Fuels'!X21*About!$A$85</f>
        <v>1.6875421099220628E-5</v>
      </c>
      <c r="V5" s="11">
        <f>'Other Fuels'!Y21*About!$A$85</f>
        <v>1.6875421099220628E-5</v>
      </c>
      <c r="W5" s="11">
        <f>'Other Fuels'!Z21*About!$A$85</f>
        <v>1.6875421099220628E-5</v>
      </c>
      <c r="X5" s="11">
        <f>'Other Fuels'!AA21*About!$A$85</f>
        <v>1.6875421099220628E-5</v>
      </c>
      <c r="Y5" s="11">
        <f>'Other Fuels'!AB21*About!$A$85</f>
        <v>1.6875421099220628E-5</v>
      </c>
      <c r="Z5" s="11">
        <f>'Other Fuels'!AC21*About!$A$85</f>
        <v>1.6875421099220628E-5</v>
      </c>
      <c r="AA5" s="11">
        <f>'Other Fuels'!AD21*About!$A$85</f>
        <v>1.6875421099220628E-5</v>
      </c>
    </row>
    <row r="6" spans="1:27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>
      <c r="A7" s="2" t="s">
        <v>158</v>
      </c>
      <c r="B7" s="1">
        <f t="shared" ref="B7:AA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</row>
    <row r="8" spans="1:27">
      <c r="A8" s="2" t="s">
        <v>161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57"/>
  <sheetViews>
    <sheetView showGridLines="0" zoomScale="170" zoomScaleNormal="170" workbookViewId="0">
      <selection activeCell="B2" sqref="B2"/>
    </sheetView>
  </sheetViews>
  <sheetFormatPr defaultColWidth="11.42578125" defaultRowHeight="12.75"/>
  <cols>
    <col min="1" max="1" width="1.42578125" style="62" customWidth="1"/>
    <col min="2" max="2" width="15" style="61" customWidth="1"/>
    <col min="3" max="7" width="5.42578125" style="62" customWidth="1"/>
    <col min="8" max="8" width="5.5703125" style="62" customWidth="1"/>
    <col min="9" max="10" width="5.42578125" style="62" customWidth="1"/>
    <col min="11" max="11" width="5.5703125" style="62" customWidth="1"/>
    <col min="12" max="12" width="5.42578125" style="62" customWidth="1"/>
    <col min="13" max="13" width="5.28515625" style="62" customWidth="1"/>
    <col min="14" max="14" width="5.42578125" style="62" customWidth="1"/>
    <col min="15" max="16" width="5.28515625" style="62" customWidth="1"/>
    <col min="17" max="17" width="5.42578125" style="62" customWidth="1"/>
    <col min="18" max="19" width="5.28515625" style="62" customWidth="1"/>
    <col min="20" max="20" width="5.42578125" style="62" customWidth="1"/>
    <col min="21" max="16384" width="11.42578125" style="62"/>
  </cols>
  <sheetData>
    <row r="1" spans="2:53" ht="10.5" customHeight="1"/>
    <row r="2" spans="2:53" ht="17.100000000000001" customHeight="1">
      <c r="B2" s="63" t="s">
        <v>367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65"/>
    </row>
    <row r="3" spans="2:53" ht="10.5" customHeight="1">
      <c r="B3" s="66" t="s">
        <v>368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5"/>
      <c r="R3" s="67"/>
      <c r="S3" s="65"/>
      <c r="T3" s="68" t="s">
        <v>369</v>
      </c>
    </row>
    <row r="4" spans="2:53" ht="3.75" customHeight="1">
      <c r="B4" s="69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5"/>
      <c r="T4" s="65"/>
    </row>
    <row r="5" spans="2:53" ht="19.5" customHeight="1">
      <c r="B5" s="238" t="s">
        <v>370</v>
      </c>
      <c r="C5" s="237">
        <v>1995</v>
      </c>
      <c r="D5" s="237"/>
      <c r="E5" s="237"/>
      <c r="F5" s="237">
        <v>2000</v>
      </c>
      <c r="G5" s="237"/>
      <c r="H5" s="237"/>
      <c r="I5" s="237">
        <v>2001</v>
      </c>
      <c r="J5" s="237"/>
      <c r="K5" s="237"/>
      <c r="L5" s="234">
        <v>2002</v>
      </c>
      <c r="M5" s="235"/>
      <c r="N5" s="236"/>
      <c r="O5" s="237">
        <v>2003</v>
      </c>
      <c r="P5" s="237"/>
      <c r="Q5" s="237"/>
      <c r="R5" s="237">
        <v>2004</v>
      </c>
      <c r="S5" s="237"/>
      <c r="T5" s="237"/>
      <c r="U5" s="237">
        <v>2005</v>
      </c>
      <c r="V5" s="237"/>
      <c r="W5" s="237"/>
      <c r="X5" s="237">
        <v>2006</v>
      </c>
      <c r="Y5" s="237"/>
      <c r="Z5" s="237"/>
      <c r="AA5" s="237">
        <v>2007</v>
      </c>
      <c r="AB5" s="237"/>
      <c r="AC5" s="237"/>
      <c r="AD5" s="237">
        <v>2008</v>
      </c>
      <c r="AE5" s="237"/>
      <c r="AF5" s="237"/>
      <c r="AG5" s="234">
        <v>2009</v>
      </c>
      <c r="AH5" s="235"/>
      <c r="AI5" s="236"/>
      <c r="AJ5" s="234">
        <v>2010</v>
      </c>
      <c r="AK5" s="235"/>
      <c r="AL5" s="236"/>
      <c r="AM5" s="234">
        <v>2011</v>
      </c>
      <c r="AN5" s="235"/>
      <c r="AO5" s="236"/>
      <c r="AP5" s="234">
        <v>2012</v>
      </c>
      <c r="AQ5" s="235"/>
      <c r="AR5" s="236"/>
      <c r="AS5" s="234">
        <v>2013</v>
      </c>
      <c r="AT5" s="235"/>
      <c r="AU5" s="236"/>
      <c r="AV5" s="234">
        <v>2014</v>
      </c>
      <c r="AW5" s="235"/>
      <c r="AX5" s="236"/>
      <c r="AY5" s="234">
        <v>2015</v>
      </c>
      <c r="AZ5" s="235"/>
      <c r="BA5" s="236"/>
    </row>
    <row r="6" spans="2:53" s="75" customFormat="1" ht="19.5" customHeight="1">
      <c r="B6" s="238"/>
      <c r="C6" s="70" t="s">
        <v>371</v>
      </c>
      <c r="D6" s="70" t="s">
        <v>372</v>
      </c>
      <c r="E6" s="71" t="s">
        <v>373</v>
      </c>
      <c r="F6" s="70" t="s">
        <v>371</v>
      </c>
      <c r="G6" s="70" t="s">
        <v>372</v>
      </c>
      <c r="H6" s="71" t="s">
        <v>373</v>
      </c>
      <c r="I6" s="70" t="s">
        <v>371</v>
      </c>
      <c r="J6" s="70" t="s">
        <v>372</v>
      </c>
      <c r="K6" s="71" t="s">
        <v>373</v>
      </c>
      <c r="L6" s="70" t="s">
        <v>371</v>
      </c>
      <c r="M6" s="70" t="s">
        <v>374</v>
      </c>
      <c r="N6" s="71" t="s">
        <v>373</v>
      </c>
      <c r="O6" s="70" t="s">
        <v>371</v>
      </c>
      <c r="P6" s="70" t="s">
        <v>372</v>
      </c>
      <c r="Q6" s="71" t="s">
        <v>373</v>
      </c>
      <c r="R6" s="70" t="s">
        <v>371</v>
      </c>
      <c r="S6" s="70" t="s">
        <v>372</v>
      </c>
      <c r="T6" s="71" t="s">
        <v>373</v>
      </c>
      <c r="U6" s="70" t="s">
        <v>371</v>
      </c>
      <c r="V6" s="70" t="s">
        <v>372</v>
      </c>
      <c r="W6" s="71" t="s">
        <v>373</v>
      </c>
      <c r="X6" s="70" t="s">
        <v>371</v>
      </c>
      <c r="Y6" s="70" t="s">
        <v>372</v>
      </c>
      <c r="Z6" s="71" t="s">
        <v>373</v>
      </c>
      <c r="AA6" s="70" t="s">
        <v>371</v>
      </c>
      <c r="AB6" s="70" t="s">
        <v>372</v>
      </c>
      <c r="AC6" s="71" t="s">
        <v>373</v>
      </c>
      <c r="AD6" s="70" t="s">
        <v>371</v>
      </c>
      <c r="AE6" s="70" t="s">
        <v>372</v>
      </c>
      <c r="AF6" s="71" t="s">
        <v>373</v>
      </c>
      <c r="AG6" s="70" t="s">
        <v>371</v>
      </c>
      <c r="AH6" s="72" t="s">
        <v>372</v>
      </c>
      <c r="AI6" s="73" t="s">
        <v>373</v>
      </c>
      <c r="AJ6" s="72" t="s">
        <v>371</v>
      </c>
      <c r="AK6" s="72" t="s">
        <v>372</v>
      </c>
      <c r="AL6" s="74" t="s">
        <v>373</v>
      </c>
      <c r="AM6" s="72" t="s">
        <v>371</v>
      </c>
      <c r="AN6" s="72" t="s">
        <v>372</v>
      </c>
      <c r="AO6" s="74" t="s">
        <v>373</v>
      </c>
      <c r="AP6" s="72" t="s">
        <v>371</v>
      </c>
      <c r="AQ6" s="72" t="s">
        <v>372</v>
      </c>
      <c r="AR6" s="74" t="s">
        <v>373</v>
      </c>
      <c r="AS6" s="72" t="s">
        <v>371</v>
      </c>
      <c r="AT6" s="72" t="s">
        <v>372</v>
      </c>
      <c r="AU6" s="74" t="s">
        <v>373</v>
      </c>
      <c r="AV6" s="72" t="s">
        <v>371</v>
      </c>
      <c r="AW6" s="72" t="s">
        <v>372</v>
      </c>
      <c r="AX6" s="72" t="s">
        <v>373</v>
      </c>
      <c r="AY6" s="72" t="s">
        <v>371</v>
      </c>
      <c r="AZ6" s="72" t="s">
        <v>372</v>
      </c>
      <c r="BA6" s="72" t="s">
        <v>373</v>
      </c>
    </row>
    <row r="7" spans="2:53" ht="3" customHeight="1"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S7" s="78"/>
      <c r="T7" s="78"/>
      <c r="U7" s="78"/>
      <c r="V7" s="78"/>
      <c r="W7" s="79"/>
      <c r="X7" s="78"/>
      <c r="Y7" s="78"/>
      <c r="Z7" s="79"/>
      <c r="AA7" s="78"/>
      <c r="AB7" s="78"/>
      <c r="AC7" s="79"/>
      <c r="AD7" s="78"/>
      <c r="AE7" s="78"/>
      <c r="AF7" s="79"/>
      <c r="AG7" s="78"/>
      <c r="AH7" s="78"/>
      <c r="AI7" s="79"/>
      <c r="AJ7" s="80"/>
      <c r="AK7" s="80"/>
      <c r="AL7" s="81"/>
      <c r="AM7" s="80"/>
      <c r="AN7" s="80"/>
      <c r="AO7" s="81"/>
      <c r="AP7" s="80"/>
      <c r="AQ7" s="80"/>
      <c r="AR7" s="81"/>
      <c r="AS7" s="80"/>
      <c r="AT7" s="80"/>
      <c r="AU7" s="81"/>
      <c r="AV7" s="82"/>
      <c r="AW7" s="80"/>
      <c r="AX7" s="83"/>
      <c r="AY7" s="82"/>
      <c r="AZ7" s="80"/>
      <c r="BA7" s="83"/>
    </row>
    <row r="8" spans="2:53" s="91" customFormat="1" ht="9" customHeight="1">
      <c r="B8" s="84" t="s">
        <v>375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6"/>
      <c r="S8" s="86"/>
      <c r="T8" s="86"/>
      <c r="U8" s="86"/>
      <c r="V8" s="86"/>
      <c r="W8" s="87"/>
      <c r="X8" s="86"/>
      <c r="Y8" s="86"/>
      <c r="Z8" s="87"/>
      <c r="AA8" s="86"/>
      <c r="AB8" s="86"/>
      <c r="AC8" s="87"/>
      <c r="AD8" s="86"/>
      <c r="AE8" s="86"/>
      <c r="AF8" s="87"/>
      <c r="AG8" s="86"/>
      <c r="AH8" s="86"/>
      <c r="AI8" s="87"/>
      <c r="AJ8" s="88"/>
      <c r="AK8" s="88"/>
      <c r="AL8" s="89"/>
      <c r="AM8" s="88"/>
      <c r="AN8" s="88"/>
      <c r="AO8" s="89"/>
      <c r="AP8" s="88"/>
      <c r="AQ8" s="88"/>
      <c r="AR8" s="89"/>
      <c r="AS8" s="88"/>
      <c r="AT8" s="88"/>
      <c r="AU8" s="89"/>
      <c r="AV8" s="88"/>
      <c r="AW8" s="88"/>
      <c r="AX8" s="90"/>
      <c r="AY8" s="88"/>
      <c r="AZ8" s="88"/>
      <c r="BA8" s="90"/>
    </row>
    <row r="9" spans="2:53" s="91" customFormat="1" ht="9" customHeight="1">
      <c r="B9" s="92" t="s">
        <v>376</v>
      </c>
      <c r="C9" s="93">
        <v>0.25</v>
      </c>
      <c r="D9" s="94">
        <v>0.28999999999999998</v>
      </c>
      <c r="E9" s="95">
        <v>0.28000000000000003</v>
      </c>
      <c r="F9" s="96">
        <v>0.57999999999999996</v>
      </c>
      <c r="G9" s="96">
        <v>0.68</v>
      </c>
      <c r="H9" s="97">
        <v>0.6</v>
      </c>
      <c r="I9" s="96">
        <v>0.61</v>
      </c>
      <c r="J9" s="96">
        <v>0.72</v>
      </c>
      <c r="K9" s="95">
        <v>0.63</v>
      </c>
      <c r="L9" s="96">
        <v>0.7</v>
      </c>
      <c r="M9" s="96">
        <v>0.82</v>
      </c>
      <c r="N9" s="95">
        <v>0.72</v>
      </c>
      <c r="O9" s="98">
        <v>0.82099999999999995</v>
      </c>
      <c r="P9" s="98">
        <v>0.97399999999999998</v>
      </c>
      <c r="Q9" s="99">
        <v>0.85</v>
      </c>
      <c r="R9" s="100">
        <v>0.93</v>
      </c>
      <c r="S9" s="100">
        <v>1.0900000000000001</v>
      </c>
      <c r="T9" s="101">
        <v>0.95</v>
      </c>
      <c r="U9" s="100">
        <v>1</v>
      </c>
      <c r="V9" s="100">
        <v>1.17</v>
      </c>
      <c r="W9" s="101">
        <v>1.026</v>
      </c>
      <c r="X9" s="100">
        <v>1.1000000000000001</v>
      </c>
      <c r="Y9" s="100">
        <v>1.31</v>
      </c>
      <c r="Z9" s="101">
        <v>1.1379999999999999</v>
      </c>
      <c r="AA9" s="100">
        <v>1.1399999999999999</v>
      </c>
      <c r="AB9" s="100">
        <v>1.36</v>
      </c>
      <c r="AC9" s="102">
        <v>1.1765861685365091</v>
      </c>
      <c r="AD9" s="103">
        <v>1.3364151066187</v>
      </c>
      <c r="AE9" s="103">
        <v>1.56</v>
      </c>
      <c r="AF9" s="102">
        <v>1.3733255530015405</v>
      </c>
      <c r="AG9" s="103">
        <v>1.1844639534787371</v>
      </c>
      <c r="AH9" s="100">
        <v>1.52</v>
      </c>
      <c r="AI9" s="104">
        <v>1.2381383143274443</v>
      </c>
      <c r="AJ9" s="105">
        <v>1.335</v>
      </c>
      <c r="AK9" s="106"/>
      <c r="AL9" s="107">
        <v>1.335</v>
      </c>
      <c r="AM9" s="108">
        <v>1.43</v>
      </c>
      <c r="AN9" s="106"/>
      <c r="AO9" s="107">
        <v>1.43</v>
      </c>
      <c r="AP9" s="109">
        <v>1.49</v>
      </c>
      <c r="AQ9" s="106"/>
      <c r="AR9" s="107">
        <v>1.49</v>
      </c>
      <c r="AS9" s="109">
        <v>1.5241</v>
      </c>
      <c r="AT9" s="106"/>
      <c r="AU9" s="107">
        <v>1.5241</v>
      </c>
      <c r="AV9" s="110">
        <v>1.58</v>
      </c>
      <c r="AW9" s="106"/>
      <c r="AX9" s="111">
        <v>1.58</v>
      </c>
      <c r="AY9" s="110">
        <v>1.42</v>
      </c>
      <c r="AZ9" s="106"/>
      <c r="BA9" s="112">
        <v>1.42</v>
      </c>
    </row>
    <row r="10" spans="2:53" s="91" customFormat="1" ht="9" customHeight="1">
      <c r="B10" s="92" t="s">
        <v>377</v>
      </c>
      <c r="C10" s="93">
        <v>0.71</v>
      </c>
      <c r="D10" s="94">
        <v>0.49</v>
      </c>
      <c r="E10" s="95">
        <v>0.69</v>
      </c>
      <c r="F10" s="96">
        <v>0.67</v>
      </c>
      <c r="G10" s="96">
        <v>0.51</v>
      </c>
      <c r="H10" s="97">
        <v>0.62</v>
      </c>
      <c r="I10" s="96">
        <v>0.67</v>
      </c>
      <c r="J10" s="96">
        <v>0.48</v>
      </c>
      <c r="K10" s="95">
        <v>0.62</v>
      </c>
      <c r="L10" s="96">
        <v>0.72</v>
      </c>
      <c r="M10" s="96">
        <v>0.49</v>
      </c>
      <c r="N10" s="95">
        <v>0.65</v>
      </c>
      <c r="O10" s="98">
        <v>0.68</v>
      </c>
      <c r="P10" s="98">
        <v>0.54</v>
      </c>
      <c r="Q10" s="99">
        <v>0.64</v>
      </c>
      <c r="R10" s="100">
        <v>0.71</v>
      </c>
      <c r="S10" s="100">
        <v>0.52</v>
      </c>
      <c r="T10" s="101">
        <v>0.66</v>
      </c>
      <c r="U10" s="100">
        <v>0.7</v>
      </c>
      <c r="V10" s="100">
        <v>0.53</v>
      </c>
      <c r="W10" s="101">
        <v>0.66</v>
      </c>
      <c r="X10" s="100">
        <v>0.75</v>
      </c>
      <c r="Y10" s="100">
        <v>0.53</v>
      </c>
      <c r="Z10" s="101">
        <v>0.69</v>
      </c>
      <c r="AA10" s="100">
        <v>0.76</v>
      </c>
      <c r="AB10" s="100">
        <v>0.49</v>
      </c>
      <c r="AC10" s="102">
        <v>0.71509879315973868</v>
      </c>
      <c r="AD10" s="103">
        <v>0.70904674621983366</v>
      </c>
      <c r="AE10" s="103">
        <v>0.45</v>
      </c>
      <c r="AF10" s="102">
        <v>0.6662820902880473</v>
      </c>
      <c r="AG10" s="103">
        <v>0.67146330015108191</v>
      </c>
      <c r="AH10" s="100">
        <v>0.46</v>
      </c>
      <c r="AI10" s="104">
        <v>0.58907635295452143</v>
      </c>
      <c r="AJ10" s="105">
        <v>0.72</v>
      </c>
      <c r="AK10" s="106"/>
      <c r="AL10" s="107">
        <v>0.72</v>
      </c>
      <c r="AM10" s="108">
        <v>0.76</v>
      </c>
      <c r="AN10" s="106"/>
      <c r="AO10" s="107">
        <v>0.76</v>
      </c>
      <c r="AP10" s="109">
        <v>0.78</v>
      </c>
      <c r="AQ10" s="106"/>
      <c r="AR10" s="107">
        <v>0.78</v>
      </c>
      <c r="AS10" s="109">
        <v>0.77500000000000002</v>
      </c>
      <c r="AT10" s="106"/>
      <c r="AU10" s="107">
        <v>0.77500000000000002</v>
      </c>
      <c r="AV10" s="110">
        <v>0.79</v>
      </c>
      <c r="AW10" s="106"/>
      <c r="AX10" s="111">
        <v>0.79</v>
      </c>
      <c r="AY10" s="110" t="s">
        <v>378</v>
      </c>
      <c r="AZ10" s="106"/>
      <c r="BA10" s="112" t="s">
        <v>378</v>
      </c>
    </row>
    <row r="11" spans="2:53" s="91" customFormat="1" ht="9" customHeight="1">
      <c r="B11" s="92" t="s">
        <v>379</v>
      </c>
      <c r="C11" s="113">
        <v>10262</v>
      </c>
      <c r="D11" s="114">
        <v>7204</v>
      </c>
      <c r="E11" s="115">
        <v>17466</v>
      </c>
      <c r="F11" s="114">
        <v>37385</v>
      </c>
      <c r="G11" s="116">
        <v>19356</v>
      </c>
      <c r="H11" s="117">
        <v>56741</v>
      </c>
      <c r="I11" s="114">
        <v>39309</v>
      </c>
      <c r="J11" s="116">
        <v>22866</v>
      </c>
      <c r="K11" s="115">
        <v>62175</v>
      </c>
      <c r="L11" s="116">
        <v>38763</v>
      </c>
      <c r="M11" s="116">
        <v>24557</v>
      </c>
      <c r="N11" s="115">
        <v>63320</v>
      </c>
      <c r="O11" s="116">
        <v>51950</v>
      </c>
      <c r="P11" s="114">
        <v>23821.526000000002</v>
      </c>
      <c r="Q11" s="115">
        <v>75771.525999999998</v>
      </c>
      <c r="R11" s="118">
        <v>55816</v>
      </c>
      <c r="S11" s="118">
        <v>29453</v>
      </c>
      <c r="T11" s="119">
        <v>85269</v>
      </c>
      <c r="U11" s="118">
        <v>63876</v>
      </c>
      <c r="V11" s="118">
        <v>31111</v>
      </c>
      <c r="W11" s="119">
        <v>94987</v>
      </c>
      <c r="X11" s="120">
        <v>62659</v>
      </c>
      <c r="Y11" s="120">
        <v>34155</v>
      </c>
      <c r="Z11" s="119">
        <v>96814</v>
      </c>
      <c r="AA11" s="118">
        <v>64220</v>
      </c>
      <c r="AB11" s="118">
        <v>41599</v>
      </c>
      <c r="AC11" s="121">
        <v>105819</v>
      </c>
      <c r="AD11" s="118">
        <v>91250.352520887158</v>
      </c>
      <c r="AE11" s="122">
        <v>57271</v>
      </c>
      <c r="AF11" s="123">
        <v>148521.35252088716</v>
      </c>
      <c r="AG11" s="124">
        <v>91284.433892197267</v>
      </c>
      <c r="AH11" s="118">
        <v>56271</v>
      </c>
      <c r="AI11" s="125">
        <v>147555.43389219727</v>
      </c>
      <c r="AJ11" s="126">
        <v>102118</v>
      </c>
      <c r="AK11" s="106"/>
      <c r="AL11" s="127">
        <v>102118</v>
      </c>
      <c r="AM11" s="128">
        <v>101522</v>
      </c>
      <c r="AN11" s="106"/>
      <c r="AO11" s="127">
        <v>101522</v>
      </c>
      <c r="AP11" s="129">
        <v>104307</v>
      </c>
      <c r="AQ11" s="106"/>
      <c r="AR11" s="127">
        <v>104307</v>
      </c>
      <c r="AS11" s="129">
        <v>111774</v>
      </c>
      <c r="AT11" s="106"/>
      <c r="AU11" s="127">
        <v>111774</v>
      </c>
      <c r="AV11" s="130">
        <v>116500</v>
      </c>
      <c r="AW11" s="106"/>
      <c r="AX11" s="131">
        <v>116500</v>
      </c>
      <c r="AY11" s="110" t="s">
        <v>378</v>
      </c>
      <c r="AZ11" s="106"/>
      <c r="BA11" s="112" t="s">
        <v>378</v>
      </c>
    </row>
    <row r="12" spans="2:53" s="91" customFormat="1" ht="9" customHeight="1">
      <c r="B12" s="84" t="s">
        <v>380</v>
      </c>
      <c r="C12" s="132"/>
      <c r="D12" s="132"/>
      <c r="E12" s="133"/>
      <c r="F12" s="134"/>
      <c r="G12" s="132"/>
      <c r="H12" s="133"/>
      <c r="I12" s="132"/>
      <c r="J12" s="132"/>
      <c r="K12" s="133"/>
      <c r="L12" s="132"/>
      <c r="M12" s="132"/>
      <c r="N12" s="133"/>
      <c r="O12" s="135"/>
      <c r="P12" s="135"/>
      <c r="Q12" s="136"/>
      <c r="R12" s="118"/>
      <c r="S12" s="118"/>
      <c r="T12" s="119"/>
      <c r="U12" s="118"/>
      <c r="V12" s="118"/>
      <c r="W12" s="119"/>
      <c r="X12" s="120"/>
      <c r="Y12" s="120"/>
      <c r="Z12" s="119"/>
      <c r="AA12" s="137"/>
      <c r="AB12" s="137"/>
      <c r="AC12" s="138"/>
      <c r="AD12" s="139"/>
      <c r="AE12" s="103"/>
      <c r="AF12" s="121"/>
      <c r="AG12" s="122"/>
      <c r="AH12" s="100"/>
      <c r="AI12" s="121"/>
      <c r="AJ12" s="140"/>
      <c r="AK12" s="106"/>
      <c r="AL12" s="141"/>
      <c r="AM12" s="142"/>
      <c r="AN12" s="106"/>
      <c r="AO12" s="141"/>
      <c r="AP12" s="142"/>
      <c r="AQ12" s="106"/>
      <c r="AR12" s="141"/>
      <c r="AS12" s="142"/>
      <c r="AT12" s="106"/>
      <c r="AU12" s="141"/>
      <c r="AV12" s="143"/>
      <c r="AW12" s="106"/>
      <c r="AX12" s="144"/>
      <c r="AY12" s="143"/>
      <c r="AZ12" s="106"/>
      <c r="BA12" s="145"/>
    </row>
    <row r="13" spans="2:53" s="91" customFormat="1" ht="9" customHeight="1">
      <c r="B13" s="92" t="s">
        <v>376</v>
      </c>
      <c r="C13" s="132">
        <v>0.25800000000000001</v>
      </c>
      <c r="D13" s="132">
        <v>0.251</v>
      </c>
      <c r="E13" s="133">
        <v>0.26</v>
      </c>
      <c r="F13" s="132">
        <v>0.55900000000000005</v>
      </c>
      <c r="G13" s="146">
        <v>0.5595</v>
      </c>
      <c r="H13" s="133">
        <v>0.56000000000000005</v>
      </c>
      <c r="I13" s="146">
        <v>0.60780000000000001</v>
      </c>
      <c r="J13" s="132">
        <v>0.60499999999999998</v>
      </c>
      <c r="K13" s="133">
        <v>0.61</v>
      </c>
      <c r="L13" s="146">
        <v>0.76880000000000004</v>
      </c>
      <c r="M13" s="132">
        <v>0.8</v>
      </c>
      <c r="N13" s="133">
        <v>0.77</v>
      </c>
      <c r="O13" s="98">
        <v>0.83099999999999996</v>
      </c>
      <c r="P13" s="147">
        <v>0.92400000000000004</v>
      </c>
      <c r="Q13" s="136">
        <v>0.85</v>
      </c>
      <c r="R13" s="100">
        <v>0.87</v>
      </c>
      <c r="S13" s="100">
        <v>0.96</v>
      </c>
      <c r="T13" s="101">
        <v>0.88</v>
      </c>
      <c r="U13" s="100">
        <v>0.91</v>
      </c>
      <c r="V13" s="100">
        <v>0.99</v>
      </c>
      <c r="W13" s="101">
        <v>0.92</v>
      </c>
      <c r="X13" s="100">
        <v>0.96</v>
      </c>
      <c r="Y13" s="100">
        <v>1.1100000000000001</v>
      </c>
      <c r="Z13" s="101">
        <v>0.98399999999999999</v>
      </c>
      <c r="AA13" s="100">
        <v>1</v>
      </c>
      <c r="AB13" s="100">
        <v>1.1299999999999999</v>
      </c>
      <c r="AC13" s="102">
        <v>1.0181571540900398</v>
      </c>
      <c r="AD13" s="103">
        <v>1.03808930116426</v>
      </c>
      <c r="AE13" s="103">
        <v>1.21</v>
      </c>
      <c r="AF13" s="102">
        <v>1.0620106268889622</v>
      </c>
      <c r="AG13" s="103">
        <v>1.0425076672781617</v>
      </c>
      <c r="AH13" s="100">
        <v>1.24</v>
      </c>
      <c r="AI13" s="104">
        <v>1.1122911431471851</v>
      </c>
      <c r="AJ13" s="105">
        <v>1.1200000000000001</v>
      </c>
      <c r="AK13" s="106"/>
      <c r="AL13" s="107">
        <v>1.1200000000000001</v>
      </c>
      <c r="AM13" s="108">
        <v>1.17</v>
      </c>
      <c r="AN13" s="106"/>
      <c r="AO13" s="107">
        <v>1.17</v>
      </c>
      <c r="AP13" s="109">
        <v>1.17</v>
      </c>
      <c r="AQ13" s="106"/>
      <c r="AR13" s="107">
        <v>1.17</v>
      </c>
      <c r="AS13" s="109">
        <v>1.1479999999999999</v>
      </c>
      <c r="AT13" s="106"/>
      <c r="AU13" s="107">
        <v>1.1479999999999999</v>
      </c>
      <c r="AV13" s="110">
        <v>1.19</v>
      </c>
      <c r="AW13" s="106"/>
      <c r="AX13" s="111">
        <v>1.19</v>
      </c>
      <c r="AY13" s="110">
        <v>1.23</v>
      </c>
      <c r="AZ13" s="106"/>
      <c r="BA13" s="112">
        <v>1.23</v>
      </c>
    </row>
    <row r="14" spans="2:53" s="91" customFormat="1" ht="9" customHeight="1">
      <c r="B14" s="92" t="s">
        <v>377</v>
      </c>
      <c r="C14" s="148">
        <v>0.47</v>
      </c>
      <c r="D14" s="132">
        <v>0.26</v>
      </c>
      <c r="E14" s="133">
        <v>0.44</v>
      </c>
      <c r="F14" s="134">
        <v>0.41</v>
      </c>
      <c r="G14" s="132">
        <v>0.24</v>
      </c>
      <c r="H14" s="133">
        <v>0.37</v>
      </c>
      <c r="I14" s="134">
        <v>0.42</v>
      </c>
      <c r="J14" s="132">
        <v>0.26</v>
      </c>
      <c r="K14" s="133">
        <v>0.38</v>
      </c>
      <c r="L14" s="132">
        <v>0.5</v>
      </c>
      <c r="M14" s="132">
        <v>0.31</v>
      </c>
      <c r="N14" s="133">
        <v>0.45</v>
      </c>
      <c r="O14" s="98">
        <v>0.45</v>
      </c>
      <c r="P14" s="147">
        <v>0.33</v>
      </c>
      <c r="Q14" s="136">
        <v>0.42</v>
      </c>
      <c r="R14" s="100">
        <v>0.44</v>
      </c>
      <c r="S14" s="100">
        <v>0.28999999999999998</v>
      </c>
      <c r="T14" s="101">
        <v>0.4</v>
      </c>
      <c r="U14" s="100">
        <v>0.42</v>
      </c>
      <c r="V14" s="100">
        <v>0.28000000000000003</v>
      </c>
      <c r="W14" s="101">
        <v>0.39</v>
      </c>
      <c r="X14" s="100">
        <v>0.45</v>
      </c>
      <c r="Y14" s="100">
        <v>0.28000000000000003</v>
      </c>
      <c r="Z14" s="101">
        <v>0.41</v>
      </c>
      <c r="AA14" s="100">
        <v>0.46</v>
      </c>
      <c r="AB14" s="100">
        <v>0.25</v>
      </c>
      <c r="AC14" s="102">
        <v>0.43066921262378155</v>
      </c>
      <c r="AD14" s="103">
        <v>0.38042390254758701</v>
      </c>
      <c r="AE14" s="149">
        <v>0.21</v>
      </c>
      <c r="AF14" s="102">
        <v>0.35670946411108767</v>
      </c>
      <c r="AG14" s="103">
        <v>0.40425143272451236</v>
      </c>
      <c r="AH14" s="150">
        <v>0.23</v>
      </c>
      <c r="AI14" s="104">
        <v>0.36106208288614677</v>
      </c>
      <c r="AJ14" s="105">
        <v>0.4</v>
      </c>
      <c r="AK14" s="106"/>
      <c r="AL14" s="107">
        <v>0.4</v>
      </c>
      <c r="AM14" s="108">
        <v>0.42</v>
      </c>
      <c r="AN14" s="106"/>
      <c r="AO14" s="107">
        <v>0.42</v>
      </c>
      <c r="AP14" s="109">
        <v>0.41</v>
      </c>
      <c r="AQ14" s="106"/>
      <c r="AR14" s="107">
        <v>0.41</v>
      </c>
      <c r="AS14" s="109">
        <v>0.38900000000000001</v>
      </c>
      <c r="AT14" s="106"/>
      <c r="AU14" s="107">
        <v>0.38900000000000001</v>
      </c>
      <c r="AV14" s="110">
        <v>0.39</v>
      </c>
      <c r="AW14" s="106"/>
      <c r="AX14" s="111">
        <v>0.39</v>
      </c>
      <c r="AY14" s="110" t="s">
        <v>378</v>
      </c>
      <c r="AZ14" s="106"/>
      <c r="BA14" s="112" t="s">
        <v>378</v>
      </c>
    </row>
    <row r="15" spans="2:53" s="91" customFormat="1" ht="9" customHeight="1">
      <c r="B15" s="92" t="s">
        <v>379</v>
      </c>
      <c r="C15" s="151">
        <v>6491</v>
      </c>
      <c r="D15" s="152">
        <v>4353</v>
      </c>
      <c r="E15" s="153">
        <v>10844</v>
      </c>
      <c r="F15" s="154">
        <v>23892</v>
      </c>
      <c r="G15" s="152">
        <v>11112</v>
      </c>
      <c r="H15" s="153">
        <v>35004</v>
      </c>
      <c r="I15" s="154">
        <v>26424</v>
      </c>
      <c r="J15" s="152">
        <v>11072</v>
      </c>
      <c r="K15" s="153">
        <v>37496</v>
      </c>
      <c r="L15" s="152">
        <v>26017</v>
      </c>
      <c r="M15" s="152">
        <v>11189</v>
      </c>
      <c r="N15" s="153">
        <v>37206</v>
      </c>
      <c r="O15" s="152">
        <v>34338</v>
      </c>
      <c r="P15" s="152">
        <v>11635.614</v>
      </c>
      <c r="Q15" s="153">
        <v>45974</v>
      </c>
      <c r="R15" s="118">
        <v>39489</v>
      </c>
      <c r="S15" s="118">
        <v>14574</v>
      </c>
      <c r="T15" s="155">
        <v>54063</v>
      </c>
      <c r="U15" s="118">
        <v>46253</v>
      </c>
      <c r="V15" s="118">
        <v>16033</v>
      </c>
      <c r="W15" s="155">
        <v>62286</v>
      </c>
      <c r="X15" s="118">
        <v>46682</v>
      </c>
      <c r="Y15" s="118">
        <v>18253</v>
      </c>
      <c r="Z15" s="155">
        <v>64935</v>
      </c>
      <c r="AA15" s="118">
        <v>48454</v>
      </c>
      <c r="AB15" s="118">
        <v>21816</v>
      </c>
      <c r="AC15" s="121">
        <v>70270</v>
      </c>
      <c r="AD15" s="122">
        <v>70597.38635245341</v>
      </c>
      <c r="AE15" s="122">
        <v>29337</v>
      </c>
      <c r="AF15" s="123">
        <v>99934.38635245341</v>
      </c>
      <c r="AG15" s="124">
        <v>66116.395299054013</v>
      </c>
      <c r="AH15" s="118">
        <v>28219</v>
      </c>
      <c r="AI15" s="125">
        <v>94335.395299054013</v>
      </c>
      <c r="AJ15" s="126">
        <v>83697</v>
      </c>
      <c r="AK15" s="106"/>
      <c r="AL15" s="127">
        <v>83697</v>
      </c>
      <c r="AM15" s="128">
        <v>86646</v>
      </c>
      <c r="AN15" s="106"/>
      <c r="AO15" s="127">
        <v>86646</v>
      </c>
      <c r="AP15" s="129">
        <v>89821</v>
      </c>
      <c r="AQ15" s="106"/>
      <c r="AR15" s="127">
        <v>89821</v>
      </c>
      <c r="AS15" s="129">
        <v>96644</v>
      </c>
      <c r="AT15" s="106"/>
      <c r="AU15" s="127">
        <v>96644</v>
      </c>
      <c r="AV15" s="130">
        <v>101565</v>
      </c>
      <c r="AW15" s="106"/>
      <c r="AX15" s="131">
        <v>101565</v>
      </c>
      <c r="AY15" s="110" t="s">
        <v>378</v>
      </c>
      <c r="AZ15" s="106"/>
      <c r="BA15" s="112" t="s">
        <v>378</v>
      </c>
    </row>
    <row r="16" spans="2:53" s="91" customFormat="1" ht="9" customHeight="1">
      <c r="B16" s="84" t="s">
        <v>381</v>
      </c>
      <c r="C16" s="134"/>
      <c r="D16" s="134"/>
      <c r="E16" s="156"/>
      <c r="F16" s="134"/>
      <c r="G16" s="134"/>
      <c r="H16" s="156"/>
      <c r="I16" s="134"/>
      <c r="J16" s="134"/>
      <c r="K16" s="156"/>
      <c r="L16" s="134"/>
      <c r="M16" s="134"/>
      <c r="N16" s="156"/>
      <c r="O16" s="135"/>
      <c r="P16" s="135"/>
      <c r="Q16" s="157"/>
      <c r="R16" s="158"/>
      <c r="S16" s="158"/>
      <c r="T16" s="159"/>
      <c r="U16" s="158"/>
      <c r="V16" s="158"/>
      <c r="W16" s="159"/>
      <c r="X16" s="158"/>
      <c r="Y16" s="158"/>
      <c r="Z16" s="159"/>
      <c r="AA16" s="160"/>
      <c r="AB16" s="160"/>
      <c r="AC16" s="161"/>
      <c r="AD16" s="139"/>
      <c r="AE16" s="103"/>
      <c r="AF16" s="121"/>
      <c r="AG16" s="122"/>
      <c r="AH16" s="100"/>
      <c r="AI16" s="121"/>
      <c r="AJ16" s="140"/>
      <c r="AK16" s="106"/>
      <c r="AL16" s="141"/>
      <c r="AM16" s="142"/>
      <c r="AN16" s="106"/>
      <c r="AO16" s="141"/>
      <c r="AP16" s="142"/>
      <c r="AQ16" s="106"/>
      <c r="AR16" s="141"/>
      <c r="AS16" s="142"/>
      <c r="AT16" s="106"/>
      <c r="AU16" s="141"/>
      <c r="AV16" s="143"/>
      <c r="AW16" s="106"/>
      <c r="AX16" s="144"/>
      <c r="AY16" s="143"/>
      <c r="AZ16" s="106"/>
      <c r="BA16" s="145"/>
    </row>
    <row r="17" spans="2:53" s="91" customFormat="1" ht="9" customHeight="1">
      <c r="B17" s="92" t="s">
        <v>376</v>
      </c>
      <c r="C17" s="147">
        <v>0.63119999999999998</v>
      </c>
      <c r="D17" s="132">
        <v>0.57699999999999996</v>
      </c>
      <c r="E17" s="133">
        <v>0.61</v>
      </c>
      <c r="F17" s="132">
        <v>1.2767999999999999</v>
      </c>
      <c r="G17" s="132">
        <v>1.2233000000000001</v>
      </c>
      <c r="H17" s="133">
        <v>1.26</v>
      </c>
      <c r="I17" s="132">
        <v>1.3183</v>
      </c>
      <c r="J17" s="132">
        <v>1.2699</v>
      </c>
      <c r="K17" s="133">
        <v>1.3</v>
      </c>
      <c r="L17" s="132">
        <v>1.3942000000000001</v>
      </c>
      <c r="M17" s="132">
        <v>1.34</v>
      </c>
      <c r="N17" s="133">
        <v>1.38</v>
      </c>
      <c r="O17" s="98">
        <v>1.6339999999999999</v>
      </c>
      <c r="P17" s="147">
        <v>1.57</v>
      </c>
      <c r="Q17" s="136">
        <v>1.61</v>
      </c>
      <c r="R17" s="100">
        <v>1.9</v>
      </c>
      <c r="S17" s="100">
        <v>1.8</v>
      </c>
      <c r="T17" s="101">
        <v>1.87</v>
      </c>
      <c r="U17" s="100">
        <v>2.09</v>
      </c>
      <c r="V17" s="100">
        <v>1.97</v>
      </c>
      <c r="W17" s="101">
        <v>2.0539999999999998</v>
      </c>
      <c r="X17" s="100">
        <v>2.36</v>
      </c>
      <c r="Y17" s="100">
        <v>2.21</v>
      </c>
      <c r="Z17" s="101">
        <v>2.3159999999999998</v>
      </c>
      <c r="AA17" s="100">
        <v>2.44</v>
      </c>
      <c r="AB17" s="100">
        <v>2.29</v>
      </c>
      <c r="AC17" s="102">
        <v>2.3966574186980498</v>
      </c>
      <c r="AD17" s="103">
        <v>2.5904289297765</v>
      </c>
      <c r="AE17" s="149">
        <v>2.4500000000000002</v>
      </c>
      <c r="AF17" s="102">
        <v>2.5497137386282165</v>
      </c>
      <c r="AG17" s="103">
        <v>2.4097619725215345</v>
      </c>
      <c r="AH17" s="150">
        <v>2.4</v>
      </c>
      <c r="AI17" s="104">
        <v>2.4373460897023786</v>
      </c>
      <c r="AJ17" s="105">
        <v>2.57</v>
      </c>
      <c r="AK17" s="106"/>
      <c r="AL17" s="107">
        <v>2.57</v>
      </c>
      <c r="AM17" s="108">
        <v>2.73</v>
      </c>
      <c r="AN17" s="106"/>
      <c r="AO17" s="107">
        <v>2.73</v>
      </c>
      <c r="AP17" s="109">
        <v>2.91</v>
      </c>
      <c r="AQ17" s="106"/>
      <c r="AR17" s="107">
        <v>2.91</v>
      </c>
      <c r="AS17" s="109">
        <v>2.9456000000000002</v>
      </c>
      <c r="AT17" s="106"/>
      <c r="AU17" s="107">
        <v>2.9456000000000002</v>
      </c>
      <c r="AV17" s="110">
        <v>3.04</v>
      </c>
      <c r="AW17" s="106"/>
      <c r="AX17" s="111">
        <v>3.04</v>
      </c>
      <c r="AY17" s="110">
        <v>2.85</v>
      </c>
      <c r="AZ17" s="106"/>
      <c r="BA17" s="112">
        <v>2.85</v>
      </c>
    </row>
    <row r="18" spans="2:53" s="91" customFormat="1" ht="9" customHeight="1">
      <c r="B18" s="92" t="s">
        <v>377</v>
      </c>
      <c r="C18" s="162">
        <v>1.31</v>
      </c>
      <c r="D18" s="132">
        <v>0.73</v>
      </c>
      <c r="E18" s="133">
        <v>1.2</v>
      </c>
      <c r="F18" s="134">
        <v>1.07</v>
      </c>
      <c r="G18" s="132">
        <v>0.6</v>
      </c>
      <c r="H18" s="133">
        <v>0.87</v>
      </c>
      <c r="I18" s="134">
        <v>1.07</v>
      </c>
      <c r="J18" s="132">
        <v>0.57999999999999996</v>
      </c>
      <c r="K18" s="133">
        <v>0.86</v>
      </c>
      <c r="L18" s="132">
        <v>1.05</v>
      </c>
      <c r="M18" s="132">
        <v>0.55000000000000004</v>
      </c>
      <c r="N18" s="133">
        <v>0.83</v>
      </c>
      <c r="O18" s="98">
        <v>1.01</v>
      </c>
      <c r="P18" s="147">
        <v>0.59</v>
      </c>
      <c r="Q18" s="136">
        <v>0.83</v>
      </c>
      <c r="R18" s="100">
        <v>1.0900000000000001</v>
      </c>
      <c r="S18" s="100">
        <v>0.56999999999999995</v>
      </c>
      <c r="T18" s="101">
        <v>0.86</v>
      </c>
      <c r="U18" s="100">
        <v>1.0900000000000001</v>
      </c>
      <c r="V18" s="100">
        <v>0.59</v>
      </c>
      <c r="W18" s="101">
        <v>0.88</v>
      </c>
      <c r="X18" s="100">
        <v>1.22</v>
      </c>
      <c r="Y18" s="100">
        <v>0.59</v>
      </c>
      <c r="Z18" s="101">
        <v>0.94</v>
      </c>
      <c r="AA18" s="100">
        <v>1.23</v>
      </c>
      <c r="AB18" s="100">
        <v>0.54</v>
      </c>
      <c r="AC18" s="102">
        <v>1.0306241260110303</v>
      </c>
      <c r="AD18" s="103">
        <v>1.0546501751452335</v>
      </c>
      <c r="AE18" s="103">
        <v>0.46</v>
      </c>
      <c r="AF18" s="102">
        <v>0.88224057559952618</v>
      </c>
      <c r="AG18" s="103">
        <v>1.0488625222884067</v>
      </c>
      <c r="AH18" s="100">
        <v>0.48</v>
      </c>
      <c r="AI18" s="104">
        <v>0.83542647864965358</v>
      </c>
      <c r="AJ18" s="105">
        <v>1.05</v>
      </c>
      <c r="AK18" s="106"/>
      <c r="AL18" s="107">
        <v>1.05</v>
      </c>
      <c r="AM18" s="108">
        <v>1.1000000000000001</v>
      </c>
      <c r="AN18" s="106"/>
      <c r="AO18" s="107">
        <v>1.1000000000000001</v>
      </c>
      <c r="AP18" s="109">
        <v>1.1599999999999999</v>
      </c>
      <c r="AQ18" s="106"/>
      <c r="AR18" s="107">
        <v>1.1599999999999999</v>
      </c>
      <c r="AS18" s="109">
        <v>1.133</v>
      </c>
      <c r="AT18" s="106"/>
      <c r="AU18" s="107">
        <v>1.133</v>
      </c>
      <c r="AV18" s="110">
        <v>1.1499999999999999</v>
      </c>
      <c r="AW18" s="106"/>
      <c r="AX18" s="111">
        <v>1.1499999999999999</v>
      </c>
      <c r="AY18" s="110" t="s">
        <v>378</v>
      </c>
      <c r="AZ18" s="106"/>
      <c r="BA18" s="112" t="s">
        <v>378</v>
      </c>
    </row>
    <row r="19" spans="2:53" s="91" customFormat="1" ht="9" customHeight="1">
      <c r="B19" s="92" t="s">
        <v>379</v>
      </c>
      <c r="C19" s="152"/>
      <c r="D19" s="152">
        <v>741</v>
      </c>
      <c r="E19" s="153">
        <v>741</v>
      </c>
      <c r="F19" s="154"/>
      <c r="G19" s="152">
        <v>2947</v>
      </c>
      <c r="H19" s="153">
        <v>2947</v>
      </c>
      <c r="I19" s="154"/>
      <c r="J19" s="152">
        <v>3420</v>
      </c>
      <c r="K19" s="163">
        <v>3420</v>
      </c>
      <c r="L19" s="152">
        <v>0</v>
      </c>
      <c r="M19" s="152">
        <v>4107</v>
      </c>
      <c r="N19" s="153">
        <v>4107</v>
      </c>
      <c r="O19" s="154"/>
      <c r="P19" s="152">
        <v>4120.9380000000001</v>
      </c>
      <c r="Q19" s="153">
        <v>4121</v>
      </c>
      <c r="R19" s="120"/>
      <c r="S19" s="118">
        <v>5157</v>
      </c>
      <c r="T19" s="155">
        <v>5157</v>
      </c>
      <c r="U19" s="120"/>
      <c r="V19" s="120">
        <v>5284</v>
      </c>
      <c r="W19" s="155">
        <v>5284</v>
      </c>
      <c r="X19" s="118"/>
      <c r="Y19" s="118">
        <v>6015</v>
      </c>
      <c r="Z19" s="155">
        <v>6015</v>
      </c>
      <c r="AA19" s="118"/>
      <c r="AB19" s="118">
        <v>7638</v>
      </c>
      <c r="AC19" s="121">
        <v>7638</v>
      </c>
      <c r="AD19" s="149">
        <v>0</v>
      </c>
      <c r="AE19" s="122">
        <v>11440</v>
      </c>
      <c r="AF19" s="123">
        <v>11440</v>
      </c>
      <c r="AG19" s="164">
        <v>0</v>
      </c>
      <c r="AH19" s="118">
        <v>10474</v>
      </c>
      <c r="AI19" s="125">
        <v>10474</v>
      </c>
      <c r="AJ19" s="126">
        <v>0</v>
      </c>
      <c r="AK19" s="106"/>
      <c r="AL19" s="127">
        <v>0</v>
      </c>
      <c r="AM19" s="128">
        <v>0</v>
      </c>
      <c r="AN19" s="106"/>
      <c r="AO19" s="127">
        <v>0</v>
      </c>
      <c r="AP19" s="129">
        <v>0</v>
      </c>
      <c r="AQ19" s="106"/>
      <c r="AR19" s="127">
        <v>0</v>
      </c>
      <c r="AS19" s="129">
        <v>0</v>
      </c>
      <c r="AT19" s="106"/>
      <c r="AU19" s="127">
        <v>0</v>
      </c>
      <c r="AV19" s="165">
        <v>0</v>
      </c>
      <c r="AW19" s="106"/>
      <c r="AX19" s="166">
        <v>0</v>
      </c>
      <c r="AY19" s="110" t="s">
        <v>378</v>
      </c>
      <c r="AZ19" s="106"/>
      <c r="BA19" s="112" t="s">
        <v>378</v>
      </c>
    </row>
    <row r="20" spans="2:53" s="91" customFormat="1" ht="9" customHeight="1">
      <c r="B20" s="84" t="s">
        <v>382</v>
      </c>
      <c r="C20" s="134"/>
      <c r="D20" s="134"/>
      <c r="E20" s="156"/>
      <c r="F20" s="134"/>
      <c r="G20" s="134"/>
      <c r="H20" s="156"/>
      <c r="I20" s="134"/>
      <c r="J20" s="134"/>
      <c r="K20" s="156"/>
      <c r="L20" s="134"/>
      <c r="M20" s="134"/>
      <c r="N20" s="156"/>
      <c r="O20" s="167"/>
      <c r="P20" s="135"/>
      <c r="Q20" s="157"/>
      <c r="R20" s="100"/>
      <c r="S20" s="100"/>
      <c r="T20" s="101"/>
      <c r="U20" s="100"/>
      <c r="V20" s="100"/>
      <c r="W20" s="101"/>
      <c r="X20" s="100"/>
      <c r="Y20" s="100"/>
      <c r="Z20" s="101"/>
      <c r="AA20" s="160"/>
      <c r="AB20" s="160"/>
      <c r="AC20" s="161"/>
      <c r="AD20" s="139"/>
      <c r="AE20" s="122"/>
      <c r="AF20" s="121"/>
      <c r="AG20" s="122"/>
      <c r="AH20" s="118"/>
      <c r="AI20" s="121"/>
      <c r="AJ20" s="140"/>
      <c r="AK20" s="106"/>
      <c r="AL20" s="141"/>
      <c r="AM20" s="142"/>
      <c r="AN20" s="106"/>
      <c r="AO20" s="141"/>
      <c r="AP20" s="142"/>
      <c r="AQ20" s="106"/>
      <c r="AR20" s="141"/>
      <c r="AS20" s="142"/>
      <c r="AT20" s="106"/>
      <c r="AU20" s="141"/>
      <c r="AV20" s="143"/>
      <c r="AW20" s="106"/>
      <c r="AX20" s="144"/>
      <c r="AY20" s="143"/>
      <c r="AZ20" s="106"/>
      <c r="BA20" s="145"/>
    </row>
    <row r="21" spans="2:53" s="91" customFormat="1" ht="9" customHeight="1">
      <c r="B21" s="92" t="s">
        <v>376</v>
      </c>
      <c r="C21" s="147">
        <v>0.4168</v>
      </c>
      <c r="D21" s="132">
        <v>0.41599999999999998</v>
      </c>
      <c r="E21" s="133">
        <v>0.42</v>
      </c>
      <c r="F21" s="132">
        <v>1.0549999999999999</v>
      </c>
      <c r="G21" s="132">
        <v>1.0303</v>
      </c>
      <c r="H21" s="133">
        <v>1.04</v>
      </c>
      <c r="I21" s="132">
        <v>1.1355</v>
      </c>
      <c r="J21" s="132">
        <v>1.1200000000000001</v>
      </c>
      <c r="K21" s="133">
        <v>1.1299999999999999</v>
      </c>
      <c r="L21" s="132">
        <v>1.2193000000000001</v>
      </c>
      <c r="M21" s="132">
        <v>1.32</v>
      </c>
      <c r="N21" s="133">
        <v>1.25</v>
      </c>
      <c r="O21" s="168">
        <v>1.3</v>
      </c>
      <c r="P21" s="147">
        <v>1.4339999999999999</v>
      </c>
      <c r="Q21" s="136">
        <v>1.34</v>
      </c>
      <c r="R21" s="100">
        <v>1.38</v>
      </c>
      <c r="S21" s="100">
        <v>1.48</v>
      </c>
      <c r="T21" s="101">
        <v>1.41</v>
      </c>
      <c r="U21" s="100">
        <v>1.45</v>
      </c>
      <c r="V21" s="100">
        <v>1.55</v>
      </c>
      <c r="W21" s="101">
        <v>1.48</v>
      </c>
      <c r="X21" s="100">
        <v>1.54</v>
      </c>
      <c r="Y21" s="100">
        <v>1.63</v>
      </c>
      <c r="Z21" s="101">
        <v>1.57</v>
      </c>
      <c r="AA21" s="100">
        <v>1.64</v>
      </c>
      <c r="AB21" s="100">
        <v>1.72</v>
      </c>
      <c r="AC21" s="102">
        <v>1.6629637071233498</v>
      </c>
      <c r="AD21" s="103">
        <v>1.7049446116892899</v>
      </c>
      <c r="AE21" s="103">
        <v>1.77</v>
      </c>
      <c r="AF21" s="102">
        <v>1.7219254062912652</v>
      </c>
      <c r="AG21" s="103">
        <v>1.7425560161345741</v>
      </c>
      <c r="AH21" s="100">
        <v>1.88</v>
      </c>
      <c r="AI21" s="104">
        <v>1.7523180711920658</v>
      </c>
      <c r="AJ21" s="105">
        <v>1.863</v>
      </c>
      <c r="AK21" s="106"/>
      <c r="AL21" s="107">
        <v>1.863</v>
      </c>
      <c r="AM21" s="108">
        <v>1.96</v>
      </c>
      <c r="AN21" s="106"/>
      <c r="AO21" s="107">
        <v>1.96</v>
      </c>
      <c r="AP21" s="109">
        <v>2.08</v>
      </c>
      <c r="AQ21" s="106"/>
      <c r="AR21" s="107">
        <v>2.08</v>
      </c>
      <c r="AS21" s="109">
        <v>2.2744</v>
      </c>
      <c r="AT21" s="106"/>
      <c r="AU21" s="107">
        <v>2.2744</v>
      </c>
      <c r="AV21" s="110">
        <v>2.36</v>
      </c>
      <c r="AW21" s="106"/>
      <c r="AX21" s="111">
        <v>2.36</v>
      </c>
      <c r="AY21" s="110">
        <v>2.4500000000000002</v>
      </c>
      <c r="AZ21" s="106"/>
      <c r="BA21" s="112">
        <v>2.4500000000000002</v>
      </c>
    </row>
    <row r="22" spans="2:53" s="91" customFormat="1" ht="9" customHeight="1">
      <c r="B22" s="92" t="s">
        <v>377</v>
      </c>
      <c r="C22" s="132">
        <v>0.88</v>
      </c>
      <c r="D22" s="132">
        <v>0.81</v>
      </c>
      <c r="E22" s="133">
        <v>0.86</v>
      </c>
      <c r="F22" s="134">
        <v>0.88</v>
      </c>
      <c r="G22" s="132">
        <v>0.82</v>
      </c>
      <c r="H22" s="133">
        <v>0.86</v>
      </c>
      <c r="I22" s="132">
        <v>0.9</v>
      </c>
      <c r="J22" s="132">
        <v>0.74</v>
      </c>
      <c r="K22" s="133">
        <v>0.85</v>
      </c>
      <c r="L22" s="132">
        <v>0.96</v>
      </c>
      <c r="M22" s="132">
        <v>0.78</v>
      </c>
      <c r="N22" s="133">
        <v>0.89</v>
      </c>
      <c r="O22" s="168">
        <v>0.86</v>
      </c>
      <c r="P22" s="147">
        <v>0.78</v>
      </c>
      <c r="Q22" s="136">
        <v>0.83</v>
      </c>
      <c r="R22" s="100">
        <v>0.84</v>
      </c>
      <c r="S22" s="100">
        <v>0.7</v>
      </c>
      <c r="T22" s="101">
        <v>0.79</v>
      </c>
      <c r="U22" s="100">
        <v>0.81</v>
      </c>
      <c r="V22" s="100">
        <v>0.69</v>
      </c>
      <c r="W22" s="101">
        <v>0.77</v>
      </c>
      <c r="X22" s="100">
        <v>0.85</v>
      </c>
      <c r="Y22" s="100">
        <v>0.65</v>
      </c>
      <c r="Z22" s="101">
        <v>0.78</v>
      </c>
      <c r="AA22" s="100">
        <v>0.87</v>
      </c>
      <c r="AB22" s="100">
        <v>0.63</v>
      </c>
      <c r="AC22" s="102">
        <v>0.8011088786299505</v>
      </c>
      <c r="AD22" s="103">
        <v>0.75715653325027843</v>
      </c>
      <c r="AE22" s="103">
        <v>0.51</v>
      </c>
      <c r="AF22" s="102">
        <v>0.69264359382065854</v>
      </c>
      <c r="AG22" s="103">
        <v>0.84787011623010666</v>
      </c>
      <c r="AH22" s="100">
        <v>0.55000000000000004</v>
      </c>
      <c r="AI22" s="104">
        <v>0.70702713447303733</v>
      </c>
      <c r="AJ22" s="105">
        <v>0.87</v>
      </c>
      <c r="AK22" s="106"/>
      <c r="AL22" s="107">
        <v>0.87</v>
      </c>
      <c r="AM22" s="108">
        <v>0.91</v>
      </c>
      <c r="AN22" s="106"/>
      <c r="AO22" s="107">
        <v>0.91</v>
      </c>
      <c r="AP22" s="109">
        <v>0.95</v>
      </c>
      <c r="AQ22" s="106"/>
      <c r="AR22" s="107">
        <v>0.95</v>
      </c>
      <c r="AS22" s="109">
        <v>1.0229999999999999</v>
      </c>
      <c r="AT22" s="106"/>
      <c r="AU22" s="107">
        <v>1.0229999999999999</v>
      </c>
      <c r="AV22" s="110">
        <v>1.03</v>
      </c>
      <c r="AW22" s="106"/>
      <c r="AX22" s="111">
        <v>1.03</v>
      </c>
      <c r="AY22" s="110" t="s">
        <v>378</v>
      </c>
      <c r="AZ22" s="106"/>
      <c r="BA22" s="112" t="s">
        <v>378</v>
      </c>
    </row>
    <row r="23" spans="2:53" s="91" customFormat="1" ht="9" customHeight="1">
      <c r="B23" s="92" t="s">
        <v>379</v>
      </c>
      <c r="C23" s="152">
        <v>225</v>
      </c>
      <c r="D23" s="152">
        <v>149</v>
      </c>
      <c r="E23" s="153">
        <v>374</v>
      </c>
      <c r="F23" s="154">
        <v>642</v>
      </c>
      <c r="G23" s="152">
        <v>440</v>
      </c>
      <c r="H23" s="153">
        <v>1082</v>
      </c>
      <c r="I23" s="154">
        <v>568</v>
      </c>
      <c r="J23" s="152">
        <v>721</v>
      </c>
      <c r="K23" s="153">
        <v>1289</v>
      </c>
      <c r="L23" s="154">
        <v>362</v>
      </c>
      <c r="M23" s="152">
        <v>701</v>
      </c>
      <c r="N23" s="153">
        <v>1062</v>
      </c>
      <c r="O23" s="152">
        <v>987</v>
      </c>
      <c r="P23" s="152">
        <v>750.97500000000002</v>
      </c>
      <c r="Q23" s="153">
        <v>1738</v>
      </c>
      <c r="R23" s="118">
        <v>1247</v>
      </c>
      <c r="S23" s="118">
        <v>1194</v>
      </c>
      <c r="T23" s="155">
        <v>2441</v>
      </c>
      <c r="U23" s="118">
        <v>1647</v>
      </c>
      <c r="V23" s="118">
        <v>1305</v>
      </c>
      <c r="W23" s="155">
        <v>2952</v>
      </c>
      <c r="X23" s="118">
        <v>1389</v>
      </c>
      <c r="Y23" s="118">
        <v>1678</v>
      </c>
      <c r="Z23" s="155">
        <v>3067</v>
      </c>
      <c r="AA23" s="118">
        <v>1283</v>
      </c>
      <c r="AB23" s="118">
        <v>1992</v>
      </c>
      <c r="AC23" s="121">
        <v>3275</v>
      </c>
      <c r="AD23" s="122">
        <v>2866.2932136838936</v>
      </c>
      <c r="AE23" s="122">
        <v>3087</v>
      </c>
      <c r="AF23" s="123">
        <v>5953.2932136838936</v>
      </c>
      <c r="AG23" s="124">
        <v>1952.629947637726</v>
      </c>
      <c r="AH23" s="118">
        <v>2621</v>
      </c>
      <c r="AI23" s="125">
        <v>4573.6299476377262</v>
      </c>
      <c r="AJ23" s="126">
        <v>2582</v>
      </c>
      <c r="AK23" s="106"/>
      <c r="AL23" s="127">
        <v>2582</v>
      </c>
      <c r="AM23" s="128">
        <v>2220</v>
      </c>
      <c r="AN23" s="106"/>
      <c r="AO23" s="127">
        <v>2220</v>
      </c>
      <c r="AP23" s="129">
        <v>1699</v>
      </c>
      <c r="AQ23" s="106"/>
      <c r="AR23" s="127">
        <v>1699</v>
      </c>
      <c r="AS23" s="129">
        <v>2152</v>
      </c>
      <c r="AT23" s="106"/>
      <c r="AU23" s="127">
        <v>2152</v>
      </c>
      <c r="AV23" s="130">
        <v>1508</v>
      </c>
      <c r="AW23" s="106"/>
      <c r="AX23" s="131">
        <v>1508</v>
      </c>
      <c r="AY23" s="110" t="s">
        <v>378</v>
      </c>
      <c r="AZ23" s="106"/>
      <c r="BA23" s="112" t="s">
        <v>378</v>
      </c>
    </row>
    <row r="24" spans="2:53" s="91" customFormat="1" ht="9.9499999999999993" customHeight="1">
      <c r="B24" s="169" t="s">
        <v>383</v>
      </c>
      <c r="C24" s="132"/>
      <c r="D24" s="132"/>
      <c r="E24" s="133"/>
      <c r="F24" s="132"/>
      <c r="G24" s="132"/>
      <c r="H24" s="133"/>
      <c r="I24" s="132"/>
      <c r="J24" s="132"/>
      <c r="K24" s="133"/>
      <c r="L24" s="132"/>
      <c r="M24" s="132"/>
      <c r="N24" s="133"/>
      <c r="O24" s="167"/>
      <c r="P24" s="147"/>
      <c r="Q24" s="136"/>
      <c r="R24" s="158"/>
      <c r="S24" s="158"/>
      <c r="T24" s="159"/>
      <c r="U24" s="158"/>
      <c r="V24" s="158"/>
      <c r="W24" s="159"/>
      <c r="X24" s="158"/>
      <c r="Y24" s="158"/>
      <c r="Z24" s="159"/>
      <c r="AA24" s="137"/>
      <c r="AB24" s="137"/>
      <c r="AC24" s="138"/>
      <c r="AD24" s="139"/>
      <c r="AE24" s="103"/>
      <c r="AF24" s="121"/>
      <c r="AG24" s="122"/>
      <c r="AH24" s="100"/>
      <c r="AI24" s="121"/>
      <c r="AJ24" s="140"/>
      <c r="AK24" s="106"/>
      <c r="AL24" s="141"/>
      <c r="AM24" s="142"/>
      <c r="AN24" s="106"/>
      <c r="AO24" s="141"/>
      <c r="AP24" s="142"/>
      <c r="AQ24" s="106"/>
      <c r="AR24" s="141"/>
      <c r="AS24" s="142"/>
      <c r="AT24" s="106"/>
      <c r="AU24" s="141"/>
      <c r="AV24" s="143"/>
      <c r="AW24" s="106"/>
      <c r="AX24" s="144"/>
      <c r="AY24" s="143"/>
      <c r="AZ24" s="106"/>
      <c r="BA24" s="145"/>
    </row>
    <row r="25" spans="2:53" s="91" customFormat="1" ht="9" customHeight="1">
      <c r="B25" s="92" t="s">
        <v>376</v>
      </c>
      <c r="C25" s="147">
        <v>0.1348</v>
      </c>
      <c r="D25" s="132">
        <v>0.13400000000000001</v>
      </c>
      <c r="E25" s="133">
        <v>0.13</v>
      </c>
      <c r="F25" s="132">
        <v>0.28689999999999999</v>
      </c>
      <c r="G25" s="132">
        <v>0.28110000000000002</v>
      </c>
      <c r="H25" s="133">
        <v>0.28999999999999998</v>
      </c>
      <c r="I25" s="132">
        <v>0.31330000000000002</v>
      </c>
      <c r="J25" s="132">
        <v>0.31380000000000002</v>
      </c>
      <c r="K25" s="133">
        <v>0.31</v>
      </c>
      <c r="L25" s="146">
        <v>0.33560000000000001</v>
      </c>
      <c r="M25" s="132">
        <v>0.35</v>
      </c>
      <c r="N25" s="133">
        <v>0.34</v>
      </c>
      <c r="O25" s="168">
        <v>0.36399999999999999</v>
      </c>
      <c r="P25" s="147">
        <v>0.316</v>
      </c>
      <c r="Q25" s="136">
        <v>0.36</v>
      </c>
      <c r="R25" s="100">
        <v>0.39</v>
      </c>
      <c r="S25" s="100">
        <v>0.38</v>
      </c>
      <c r="T25" s="101">
        <v>0.39</v>
      </c>
      <c r="U25" s="100">
        <v>0.44</v>
      </c>
      <c r="V25" s="100">
        <v>0.5</v>
      </c>
      <c r="W25" s="101">
        <v>0.436</v>
      </c>
      <c r="X25" s="100">
        <v>0.44</v>
      </c>
      <c r="Y25" s="100">
        <v>0.65</v>
      </c>
      <c r="Z25" s="101">
        <v>0.44400000000000001</v>
      </c>
      <c r="AA25" s="100">
        <v>0.48</v>
      </c>
      <c r="AB25" s="100">
        <v>0.67</v>
      </c>
      <c r="AC25" s="102">
        <v>0.48136799590988949</v>
      </c>
      <c r="AD25" s="139">
        <v>0.507261022480477</v>
      </c>
      <c r="AE25" s="103">
        <v>0.83</v>
      </c>
      <c r="AF25" s="102">
        <v>0.50962927421167403</v>
      </c>
      <c r="AG25" s="103">
        <v>0.50522772661531978</v>
      </c>
      <c r="AH25" s="100">
        <v>1.04</v>
      </c>
      <c r="AI25" s="104">
        <v>0.53252101273795294</v>
      </c>
      <c r="AJ25" s="105">
        <v>0.49199999999999999</v>
      </c>
      <c r="AK25" s="106"/>
      <c r="AL25" s="107">
        <v>0.49199999999999999</v>
      </c>
      <c r="AM25" s="108">
        <v>0.55000000000000004</v>
      </c>
      <c r="AN25" s="106"/>
      <c r="AO25" s="107">
        <v>0.55000000000000004</v>
      </c>
      <c r="AP25" s="109">
        <v>0.57999999999999996</v>
      </c>
      <c r="AQ25" s="106"/>
      <c r="AR25" s="107">
        <v>0.57999999999999996</v>
      </c>
      <c r="AS25" s="109">
        <v>0.54910000000000003</v>
      </c>
      <c r="AT25" s="106"/>
      <c r="AU25" s="107">
        <v>0.54910000000000003</v>
      </c>
      <c r="AV25" s="110">
        <v>0.5</v>
      </c>
      <c r="AW25" s="106"/>
      <c r="AX25" s="111">
        <v>0.5</v>
      </c>
      <c r="AY25" s="110">
        <v>0.54</v>
      </c>
      <c r="AZ25" s="106"/>
      <c r="BA25" s="112">
        <v>0.54</v>
      </c>
    </row>
    <row r="26" spans="2:53" s="91" customFormat="1" ht="9" customHeight="1">
      <c r="B26" s="92" t="s">
        <v>377</v>
      </c>
      <c r="C26" s="132">
        <v>0.33</v>
      </c>
      <c r="D26" s="132">
        <v>0.15</v>
      </c>
      <c r="E26" s="133">
        <v>0.31</v>
      </c>
      <c r="F26" s="132">
        <v>0.28000000000000003</v>
      </c>
      <c r="G26" s="132">
        <v>0.16</v>
      </c>
      <c r="H26" s="133">
        <v>0.27</v>
      </c>
      <c r="I26" s="132">
        <v>0.28999999999999998</v>
      </c>
      <c r="J26" s="132">
        <v>0.18</v>
      </c>
      <c r="K26" s="133">
        <v>0.28999999999999998</v>
      </c>
      <c r="L26" s="132">
        <v>0.31</v>
      </c>
      <c r="M26" s="132">
        <v>0.18</v>
      </c>
      <c r="N26" s="133">
        <v>0.3</v>
      </c>
      <c r="O26" s="168">
        <v>0.28000000000000003</v>
      </c>
      <c r="P26" s="147">
        <v>0.13</v>
      </c>
      <c r="Q26" s="136">
        <v>0.28000000000000003</v>
      </c>
      <c r="R26" s="100">
        <v>0.27</v>
      </c>
      <c r="S26" s="100">
        <v>0.15</v>
      </c>
      <c r="T26" s="101">
        <v>0.27</v>
      </c>
      <c r="U26" s="100">
        <v>0.28999999999999998</v>
      </c>
      <c r="V26" s="100">
        <v>0.2</v>
      </c>
      <c r="W26" s="101">
        <v>0.28000000000000003</v>
      </c>
      <c r="X26" s="100">
        <v>0.31</v>
      </c>
      <c r="Y26" s="100">
        <v>0.23</v>
      </c>
      <c r="Z26" s="101">
        <v>0.31</v>
      </c>
      <c r="AA26" s="100">
        <v>0.32</v>
      </c>
      <c r="AB26" s="100">
        <v>0.21</v>
      </c>
      <c r="AC26" s="102">
        <v>0.31920800236795877</v>
      </c>
      <c r="AD26" s="103">
        <v>0.28028142967620706</v>
      </c>
      <c r="AE26" s="149">
        <v>0.21</v>
      </c>
      <c r="AF26" s="102">
        <v>0.27976570604474199</v>
      </c>
      <c r="AG26" s="103">
        <v>0.30701080550156418</v>
      </c>
      <c r="AH26" s="150">
        <v>0.27</v>
      </c>
      <c r="AI26" s="104">
        <v>0.29487946823012762</v>
      </c>
      <c r="AJ26" s="105">
        <v>0.28999999999999998</v>
      </c>
      <c r="AK26" s="106"/>
      <c r="AL26" s="107">
        <v>0.28999999999999998</v>
      </c>
      <c r="AM26" s="108">
        <v>0.33</v>
      </c>
      <c r="AN26" s="106"/>
      <c r="AO26" s="107">
        <v>0.33</v>
      </c>
      <c r="AP26" s="109">
        <v>0.33</v>
      </c>
      <c r="AQ26" s="106"/>
      <c r="AR26" s="107">
        <v>0.33</v>
      </c>
      <c r="AS26" s="109">
        <v>0.308</v>
      </c>
      <c r="AT26" s="106"/>
      <c r="AU26" s="107">
        <v>0.308</v>
      </c>
      <c r="AV26" s="110">
        <v>0.28000000000000003</v>
      </c>
      <c r="AW26" s="106"/>
      <c r="AX26" s="111">
        <v>0.28000000000000003</v>
      </c>
      <c r="AY26" s="110" t="s">
        <v>378</v>
      </c>
      <c r="AZ26" s="106"/>
      <c r="BA26" s="112" t="s">
        <v>378</v>
      </c>
    </row>
    <row r="27" spans="2:53" s="91" customFormat="1" ht="9" customHeight="1">
      <c r="B27" s="92" t="s">
        <v>379</v>
      </c>
      <c r="C27" s="152">
        <v>1779</v>
      </c>
      <c r="D27" s="152">
        <v>72</v>
      </c>
      <c r="E27" s="153">
        <v>1851</v>
      </c>
      <c r="F27" s="152">
        <v>5794</v>
      </c>
      <c r="G27" s="152">
        <v>128</v>
      </c>
      <c r="H27" s="153">
        <v>5922</v>
      </c>
      <c r="I27" s="152">
        <v>5534</v>
      </c>
      <c r="J27" s="152">
        <v>126</v>
      </c>
      <c r="K27" s="153">
        <v>5660</v>
      </c>
      <c r="L27" s="152">
        <v>5836</v>
      </c>
      <c r="M27" s="152">
        <v>124</v>
      </c>
      <c r="N27" s="153">
        <v>5960</v>
      </c>
      <c r="O27" s="152">
        <v>6851</v>
      </c>
      <c r="P27" s="152">
        <v>78.936999999999998</v>
      </c>
      <c r="Q27" s="153">
        <v>6930</v>
      </c>
      <c r="R27" s="118">
        <v>7198</v>
      </c>
      <c r="S27" s="118">
        <v>130</v>
      </c>
      <c r="T27" s="155">
        <v>7328</v>
      </c>
      <c r="U27" s="118">
        <v>8682</v>
      </c>
      <c r="V27" s="118">
        <v>148</v>
      </c>
      <c r="W27" s="155">
        <v>8830</v>
      </c>
      <c r="X27" s="118">
        <v>7886</v>
      </c>
      <c r="Y27" s="118">
        <v>130</v>
      </c>
      <c r="Z27" s="155">
        <v>8016</v>
      </c>
      <c r="AA27" s="118">
        <v>7810</v>
      </c>
      <c r="AB27" s="118">
        <v>144</v>
      </c>
      <c r="AC27" s="121">
        <v>7954</v>
      </c>
      <c r="AD27" s="122">
        <v>10485.137123313103</v>
      </c>
      <c r="AE27" s="170">
        <v>187</v>
      </c>
      <c r="AF27" s="123">
        <v>10672.137123313103</v>
      </c>
      <c r="AG27" s="124">
        <v>10534.397639633178</v>
      </c>
      <c r="AH27" s="171">
        <v>168</v>
      </c>
      <c r="AI27" s="125">
        <v>10702.397639633178</v>
      </c>
      <c r="AJ27" s="126">
        <v>10279</v>
      </c>
      <c r="AK27" s="106"/>
      <c r="AL27" s="127">
        <v>10279</v>
      </c>
      <c r="AM27" s="128">
        <v>12656</v>
      </c>
      <c r="AN27" s="106"/>
      <c r="AO27" s="127">
        <v>12656</v>
      </c>
      <c r="AP27" s="129">
        <v>12787</v>
      </c>
      <c r="AQ27" s="106"/>
      <c r="AR27" s="127">
        <v>12787</v>
      </c>
      <c r="AS27" s="129">
        <v>12978</v>
      </c>
      <c r="AT27" s="106"/>
      <c r="AU27" s="127">
        <v>12978</v>
      </c>
      <c r="AV27" s="130">
        <v>13427</v>
      </c>
      <c r="AW27" s="106"/>
      <c r="AX27" s="131">
        <v>13427</v>
      </c>
      <c r="AY27" s="110" t="s">
        <v>378</v>
      </c>
      <c r="AZ27" s="106"/>
      <c r="BA27" s="112" t="s">
        <v>378</v>
      </c>
    </row>
    <row r="28" spans="2:53" s="91" customFormat="1" ht="9" customHeight="1">
      <c r="B28" s="84" t="s">
        <v>384</v>
      </c>
      <c r="C28" s="132"/>
      <c r="D28" s="132"/>
      <c r="E28" s="133"/>
      <c r="F28" s="132"/>
      <c r="G28" s="132"/>
      <c r="H28" s="133"/>
      <c r="I28" s="132"/>
      <c r="J28" s="132"/>
      <c r="K28" s="133"/>
      <c r="L28" s="132"/>
      <c r="M28" s="132"/>
      <c r="N28" s="133"/>
      <c r="O28" s="167"/>
      <c r="P28" s="147"/>
      <c r="Q28" s="136"/>
      <c r="R28" s="137"/>
      <c r="S28" s="137"/>
      <c r="T28" s="172"/>
      <c r="U28" s="137"/>
      <c r="V28" s="137"/>
      <c r="W28" s="172"/>
      <c r="X28" s="137"/>
      <c r="Y28" s="137"/>
      <c r="Z28" s="172"/>
      <c r="AA28" s="137"/>
      <c r="AB28" s="137"/>
      <c r="AC28" s="138"/>
      <c r="AD28" s="139"/>
      <c r="AE28" s="100"/>
      <c r="AF28" s="121"/>
      <c r="AG28" s="122"/>
      <c r="AH28" s="100"/>
      <c r="AI28" s="121"/>
      <c r="AJ28" s="140"/>
      <c r="AK28" s="106"/>
      <c r="AL28" s="173"/>
      <c r="AM28" s="174"/>
      <c r="AN28" s="106"/>
      <c r="AO28" s="173"/>
      <c r="AP28" s="174"/>
      <c r="AQ28" s="106"/>
      <c r="AR28" s="173"/>
      <c r="AS28" s="174"/>
      <c r="AT28" s="106"/>
      <c r="AU28" s="173"/>
      <c r="AV28" s="143"/>
      <c r="AW28" s="106"/>
      <c r="AX28" s="144"/>
      <c r="AY28" s="143"/>
      <c r="AZ28" s="106"/>
      <c r="BA28" s="145"/>
    </row>
    <row r="29" spans="2:53" s="91" customFormat="1" ht="9" customHeight="1">
      <c r="B29" s="84" t="s">
        <v>385</v>
      </c>
      <c r="C29" s="132"/>
      <c r="D29" s="132"/>
      <c r="E29" s="133"/>
      <c r="F29" s="132"/>
      <c r="G29" s="132"/>
      <c r="H29" s="133"/>
      <c r="I29" s="132"/>
      <c r="J29" s="132"/>
      <c r="K29" s="133"/>
      <c r="L29" s="132"/>
      <c r="M29" s="132"/>
      <c r="N29" s="133"/>
      <c r="O29" s="167"/>
      <c r="P29" s="147"/>
      <c r="Q29" s="136"/>
      <c r="R29" s="100"/>
      <c r="S29" s="100"/>
      <c r="T29" s="101"/>
      <c r="U29" s="100"/>
      <c r="V29" s="100"/>
      <c r="W29" s="101"/>
      <c r="X29" s="100"/>
      <c r="Y29" s="100"/>
      <c r="Z29" s="101"/>
      <c r="AA29" s="137"/>
      <c r="AB29" s="137"/>
      <c r="AC29" s="138"/>
      <c r="AD29" s="139"/>
      <c r="AE29" s="118"/>
      <c r="AF29" s="138"/>
      <c r="AG29" s="175"/>
      <c r="AH29" s="118"/>
      <c r="AI29" s="138"/>
      <c r="AJ29" s="176"/>
      <c r="AK29" s="106"/>
      <c r="AL29" s="177"/>
      <c r="AM29" s="178"/>
      <c r="AN29" s="106"/>
      <c r="AO29" s="177"/>
      <c r="AP29" s="178"/>
      <c r="AQ29" s="106"/>
      <c r="AR29" s="177"/>
      <c r="AS29" s="178"/>
      <c r="AT29" s="106"/>
      <c r="AU29" s="177"/>
      <c r="AV29" s="143"/>
      <c r="AW29" s="106"/>
      <c r="AX29" s="144"/>
      <c r="AY29" s="143"/>
      <c r="AZ29" s="106"/>
      <c r="BA29" s="145"/>
    </row>
    <row r="30" spans="2:53" s="91" customFormat="1" ht="9" customHeight="1">
      <c r="B30" s="92" t="s">
        <v>376</v>
      </c>
      <c r="C30" s="147">
        <v>0.1993</v>
      </c>
      <c r="D30" s="132">
        <v>0.221</v>
      </c>
      <c r="E30" s="133">
        <v>0.2</v>
      </c>
      <c r="F30" s="132">
        <v>0.52500000000000002</v>
      </c>
      <c r="G30" s="132">
        <v>0.58109999999999995</v>
      </c>
      <c r="H30" s="133">
        <v>0.54</v>
      </c>
      <c r="I30" s="132">
        <v>0.53969999999999996</v>
      </c>
      <c r="J30" s="132">
        <v>0.59819999999999995</v>
      </c>
      <c r="K30" s="133">
        <v>0.55000000000000004</v>
      </c>
      <c r="L30" s="146">
        <v>0.60060000000000002</v>
      </c>
      <c r="M30" s="132">
        <v>0.66</v>
      </c>
      <c r="N30" s="133">
        <v>0.61</v>
      </c>
      <c r="O30" s="179">
        <v>0.7381896083753392</v>
      </c>
      <c r="P30" s="147">
        <v>0.81</v>
      </c>
      <c r="Q30" s="136">
        <v>0.75</v>
      </c>
      <c r="R30" s="100">
        <v>0.86</v>
      </c>
      <c r="S30" s="100">
        <v>0.93</v>
      </c>
      <c r="T30" s="101">
        <v>0.87</v>
      </c>
      <c r="U30" s="100">
        <v>0.94</v>
      </c>
      <c r="V30" s="100">
        <v>1.02</v>
      </c>
      <c r="W30" s="101">
        <v>0.95599999999999996</v>
      </c>
      <c r="X30" s="100">
        <v>1.06</v>
      </c>
      <c r="Y30" s="100">
        <v>1.1599999999999999</v>
      </c>
      <c r="Z30" s="101">
        <v>1.079</v>
      </c>
      <c r="AA30" s="100">
        <v>1.1000000000000001</v>
      </c>
      <c r="AB30" s="100">
        <v>1.2</v>
      </c>
      <c r="AC30" s="102">
        <v>1.116628216670418</v>
      </c>
      <c r="AD30" s="103">
        <v>1.38977061237198</v>
      </c>
      <c r="AE30" s="103">
        <v>1.47</v>
      </c>
      <c r="AF30" s="102">
        <v>1.4031114716020539</v>
      </c>
      <c r="AG30" s="103">
        <v>1.1501281280515785</v>
      </c>
      <c r="AH30" s="100">
        <v>1.41</v>
      </c>
      <c r="AI30" s="104">
        <v>1.1716791995880744</v>
      </c>
      <c r="AJ30" s="105">
        <v>1.3137489529735551</v>
      </c>
      <c r="AK30" s="106"/>
      <c r="AL30" s="107">
        <v>1.3137489529735551</v>
      </c>
      <c r="AM30" s="108">
        <v>1.44</v>
      </c>
      <c r="AN30" s="106"/>
      <c r="AO30" s="107">
        <v>1.44</v>
      </c>
      <c r="AP30" s="109">
        <v>1.51</v>
      </c>
      <c r="AQ30" s="106"/>
      <c r="AR30" s="107">
        <v>1.51</v>
      </c>
      <c r="AS30" s="109">
        <v>1.55</v>
      </c>
      <c r="AT30" s="106"/>
      <c r="AU30" s="107">
        <v>1.55</v>
      </c>
      <c r="AV30" s="110">
        <v>1.62</v>
      </c>
      <c r="AW30" s="106"/>
      <c r="AX30" s="111">
        <v>1.62</v>
      </c>
      <c r="AY30" s="110">
        <v>1.33</v>
      </c>
      <c r="AZ30" s="106"/>
      <c r="BA30" s="112">
        <v>1.33</v>
      </c>
    </row>
    <row r="31" spans="2:53" s="91" customFormat="1" ht="9" customHeight="1">
      <c r="B31" s="92" t="s">
        <v>377</v>
      </c>
      <c r="C31" s="132">
        <v>0.85</v>
      </c>
      <c r="D31" s="132">
        <v>0.59</v>
      </c>
      <c r="E31" s="133">
        <v>0.81</v>
      </c>
      <c r="F31" s="132">
        <v>0.85</v>
      </c>
      <c r="G31" s="132">
        <v>0.68</v>
      </c>
      <c r="H31" s="133">
        <v>0.8</v>
      </c>
      <c r="I31" s="132">
        <v>0.85760000000000003</v>
      </c>
      <c r="J31" s="132">
        <v>0.57999999999999996</v>
      </c>
      <c r="K31" s="133">
        <v>0.78</v>
      </c>
      <c r="L31" s="146">
        <v>0.9042</v>
      </c>
      <c r="M31" s="132">
        <v>0.56999999999999995</v>
      </c>
      <c r="N31" s="133">
        <v>0.81</v>
      </c>
      <c r="O31" s="168">
        <v>0.88</v>
      </c>
      <c r="P31" s="147">
        <v>0.65</v>
      </c>
      <c r="Q31" s="136">
        <v>0.82</v>
      </c>
      <c r="R31" s="100">
        <v>0.93</v>
      </c>
      <c r="S31" s="100">
        <v>0.65</v>
      </c>
      <c r="T31" s="101">
        <v>0.86</v>
      </c>
      <c r="U31" s="100">
        <v>0.93</v>
      </c>
      <c r="V31" s="100">
        <v>0.68</v>
      </c>
      <c r="W31" s="101">
        <v>0.87</v>
      </c>
      <c r="X31" s="100">
        <v>0.96</v>
      </c>
      <c r="Y31" s="100">
        <v>0.71</v>
      </c>
      <c r="Z31" s="101">
        <v>0.91</v>
      </c>
      <c r="AA31" s="100">
        <v>0.97</v>
      </c>
      <c r="AB31" s="100">
        <v>0.68</v>
      </c>
      <c r="AC31" s="102">
        <v>0.92177817165578813</v>
      </c>
      <c r="AD31" s="103">
        <v>0.97568154888917669</v>
      </c>
      <c r="AE31" s="103">
        <v>0.67</v>
      </c>
      <c r="AF31" s="102">
        <v>0.92485161445331654</v>
      </c>
      <c r="AG31" s="103">
        <v>0.89299354698661637</v>
      </c>
      <c r="AH31" s="100">
        <v>0.64</v>
      </c>
      <c r="AI31" s="104">
        <v>0.76083239924641022</v>
      </c>
      <c r="AJ31" s="105">
        <v>0.96</v>
      </c>
      <c r="AK31" s="106"/>
      <c r="AL31" s="107">
        <v>0.96</v>
      </c>
      <c r="AM31" s="108">
        <v>1.03</v>
      </c>
      <c r="AN31" s="106"/>
      <c r="AO31" s="107">
        <v>1.03</v>
      </c>
      <c r="AP31" s="109">
        <v>1.05</v>
      </c>
      <c r="AQ31" s="106"/>
      <c r="AR31" s="107">
        <v>1.05</v>
      </c>
      <c r="AS31" s="109">
        <v>1.06</v>
      </c>
      <c r="AT31" s="106"/>
      <c r="AU31" s="107">
        <v>1.06</v>
      </c>
      <c r="AV31" s="110">
        <v>1.1000000000000001</v>
      </c>
      <c r="AW31" s="106"/>
      <c r="AX31" s="111">
        <v>1.1000000000000001</v>
      </c>
      <c r="AY31" s="110" t="s">
        <v>378</v>
      </c>
      <c r="AZ31" s="106"/>
      <c r="BA31" s="112" t="s">
        <v>378</v>
      </c>
    </row>
    <row r="32" spans="2:53" s="91" customFormat="1" ht="9" customHeight="1">
      <c r="B32" s="92" t="s">
        <v>379</v>
      </c>
      <c r="C32" s="152">
        <v>1767</v>
      </c>
      <c r="D32" s="152">
        <v>1889</v>
      </c>
      <c r="E32" s="153">
        <v>3656</v>
      </c>
      <c r="F32" s="152">
        <v>7057</v>
      </c>
      <c r="G32" s="152">
        <v>4729</v>
      </c>
      <c r="H32" s="153">
        <v>11786</v>
      </c>
      <c r="I32" s="152">
        <v>6784</v>
      </c>
      <c r="J32" s="152">
        <v>7526</v>
      </c>
      <c r="K32" s="153">
        <v>14310</v>
      </c>
      <c r="L32" s="152">
        <v>6548</v>
      </c>
      <c r="M32" s="152">
        <v>8436</v>
      </c>
      <c r="N32" s="153">
        <v>14984</v>
      </c>
      <c r="O32" s="152">
        <v>9774</v>
      </c>
      <c r="P32" s="152">
        <v>7235.0630000000001</v>
      </c>
      <c r="Q32" s="153">
        <v>17009</v>
      </c>
      <c r="R32" s="118">
        <v>7883</v>
      </c>
      <c r="S32" s="118">
        <v>8398</v>
      </c>
      <c r="T32" s="155">
        <v>16281</v>
      </c>
      <c r="U32" s="118">
        <v>7294</v>
      </c>
      <c r="V32" s="118">
        <v>8341</v>
      </c>
      <c r="W32" s="155">
        <v>15635</v>
      </c>
      <c r="X32" s="118">
        <v>6702</v>
      </c>
      <c r="Y32" s="118">
        <v>8078</v>
      </c>
      <c r="Z32" s="155">
        <v>14780</v>
      </c>
      <c r="AA32" s="118">
        <v>6673</v>
      </c>
      <c r="AB32" s="118">
        <v>10009</v>
      </c>
      <c r="AC32" s="121">
        <v>16682</v>
      </c>
      <c r="AD32" s="122">
        <v>7301.5358314367431</v>
      </c>
      <c r="AE32" s="122">
        <v>13220</v>
      </c>
      <c r="AF32" s="123">
        <v>20521.535831436744</v>
      </c>
      <c r="AG32" s="124">
        <v>12681.011005872329</v>
      </c>
      <c r="AH32" s="118">
        <v>14789</v>
      </c>
      <c r="AI32" s="125">
        <v>27470.011005872329</v>
      </c>
      <c r="AJ32" s="126">
        <v>5560</v>
      </c>
      <c r="AK32" s="106"/>
      <c r="AL32" s="127">
        <v>5560</v>
      </c>
      <c r="AM32" s="128">
        <v>0</v>
      </c>
      <c r="AN32" s="106"/>
      <c r="AO32" s="127">
        <v>0</v>
      </c>
      <c r="AP32" s="129">
        <v>0</v>
      </c>
      <c r="AQ32" s="106"/>
      <c r="AR32" s="127">
        <v>0</v>
      </c>
      <c r="AS32" s="129">
        <v>0</v>
      </c>
      <c r="AT32" s="106"/>
      <c r="AU32" s="127">
        <v>0</v>
      </c>
      <c r="AV32" s="180">
        <v>0</v>
      </c>
      <c r="AW32" s="106"/>
      <c r="AX32" s="181">
        <v>0</v>
      </c>
      <c r="AY32" s="110" t="s">
        <v>378</v>
      </c>
      <c r="AZ32" s="106"/>
      <c r="BA32" s="112" t="s">
        <v>378</v>
      </c>
    </row>
    <row r="33" spans="2:53" s="91" customFormat="1" ht="9" customHeight="1">
      <c r="B33" s="84" t="s">
        <v>386</v>
      </c>
      <c r="C33" s="132"/>
      <c r="D33" s="132"/>
      <c r="E33" s="133"/>
      <c r="F33" s="132"/>
      <c r="G33" s="132"/>
      <c r="H33" s="133"/>
      <c r="I33" s="132"/>
      <c r="J33" s="132"/>
      <c r="K33" s="133"/>
      <c r="L33" s="132"/>
      <c r="M33" s="132"/>
      <c r="N33" s="133"/>
      <c r="O33" s="168"/>
      <c r="P33" s="147"/>
      <c r="Q33" s="136"/>
      <c r="R33" s="160"/>
      <c r="S33" s="137"/>
      <c r="T33" s="172"/>
      <c r="U33" s="160"/>
      <c r="V33" s="160"/>
      <c r="W33" s="172"/>
      <c r="X33" s="137"/>
      <c r="Y33" s="137"/>
      <c r="Z33" s="172"/>
      <c r="AA33" s="137"/>
      <c r="AB33" s="137"/>
      <c r="AC33" s="138"/>
      <c r="AD33" s="139"/>
      <c r="AE33" s="103"/>
      <c r="AF33" s="121"/>
      <c r="AG33" s="122"/>
      <c r="AH33" s="100"/>
      <c r="AI33" s="121"/>
      <c r="AJ33" s="140"/>
      <c r="AK33" s="106"/>
      <c r="AL33" s="141"/>
      <c r="AM33" s="142"/>
      <c r="AN33" s="106"/>
      <c r="AO33" s="141"/>
      <c r="AP33" s="142"/>
      <c r="AQ33" s="106"/>
      <c r="AR33" s="141"/>
      <c r="AS33" s="142"/>
      <c r="AT33" s="106"/>
      <c r="AU33" s="141"/>
      <c r="AV33" s="143"/>
      <c r="AW33" s="106"/>
      <c r="AX33" s="144"/>
      <c r="AY33" s="143"/>
      <c r="AZ33" s="106"/>
      <c r="BA33" s="145"/>
    </row>
    <row r="34" spans="2:53" s="91" customFormat="1" ht="9" customHeight="1">
      <c r="B34" s="92" t="s">
        <v>387</v>
      </c>
      <c r="C34" s="168">
        <v>0.2452</v>
      </c>
      <c r="D34" s="182">
        <v>0.24</v>
      </c>
      <c r="E34" s="183">
        <v>0.25</v>
      </c>
      <c r="F34" s="132">
        <v>0.62</v>
      </c>
      <c r="G34" s="132">
        <v>0.6</v>
      </c>
      <c r="H34" s="133">
        <v>0.61</v>
      </c>
      <c r="I34" s="132">
        <v>0.63</v>
      </c>
      <c r="J34" s="132">
        <v>0.62</v>
      </c>
      <c r="K34" s="183">
        <v>0.63</v>
      </c>
      <c r="L34" s="132">
        <v>0.71</v>
      </c>
      <c r="M34" s="132">
        <v>0.69</v>
      </c>
      <c r="N34" s="183">
        <v>0.7</v>
      </c>
      <c r="O34" s="168">
        <v>0.85099999999999998</v>
      </c>
      <c r="P34" s="147">
        <v>0.84199999999999997</v>
      </c>
      <c r="Q34" s="99">
        <v>0.85</v>
      </c>
      <c r="R34" s="100">
        <v>0.98</v>
      </c>
      <c r="S34" s="100">
        <v>0.96</v>
      </c>
      <c r="T34" s="101">
        <v>0.98</v>
      </c>
      <c r="U34" s="100">
        <v>1.07</v>
      </c>
      <c r="V34" s="100">
        <v>1.06</v>
      </c>
      <c r="W34" s="101">
        <v>1.0649999999999999</v>
      </c>
      <c r="X34" s="100">
        <v>1.19</v>
      </c>
      <c r="Y34" s="100">
        <v>1.2</v>
      </c>
      <c r="Z34" s="101">
        <v>1.1910000000000001</v>
      </c>
      <c r="AA34" s="100">
        <v>1.23</v>
      </c>
      <c r="AB34" s="100">
        <v>1.24</v>
      </c>
      <c r="AC34" s="102">
        <v>1.2321330605266276</v>
      </c>
      <c r="AD34" s="103">
        <v>1.5271101071647499</v>
      </c>
      <c r="AE34" s="103">
        <v>1.53</v>
      </c>
      <c r="AF34" s="102">
        <v>1.5277238780258686</v>
      </c>
      <c r="AG34" s="103">
        <v>1.2699665317439197</v>
      </c>
      <c r="AH34" s="100">
        <v>1.45</v>
      </c>
      <c r="AI34" s="104">
        <v>1.295178962627189</v>
      </c>
      <c r="AJ34" s="140"/>
      <c r="AK34" s="106"/>
      <c r="AL34" s="141"/>
      <c r="AM34" s="142"/>
      <c r="AN34" s="106"/>
      <c r="AO34" s="141"/>
      <c r="AP34" s="184"/>
      <c r="AQ34" s="106"/>
      <c r="AR34" s="90"/>
      <c r="AS34" s="184"/>
      <c r="AT34" s="106"/>
      <c r="AU34" s="90"/>
      <c r="AV34" s="143"/>
      <c r="AW34" s="106"/>
      <c r="AX34" s="144"/>
      <c r="AY34" s="143"/>
      <c r="AZ34" s="106"/>
      <c r="BA34" s="145"/>
    </row>
    <row r="35" spans="2:53" s="91" customFormat="1" ht="9" customHeight="1">
      <c r="B35" s="92" t="s">
        <v>388</v>
      </c>
      <c r="C35" s="185">
        <v>0.88</v>
      </c>
      <c r="D35" s="182">
        <v>0.59</v>
      </c>
      <c r="E35" s="183">
        <v>0.81</v>
      </c>
      <c r="F35" s="132">
        <v>0.85</v>
      </c>
      <c r="G35" s="132">
        <v>0.67</v>
      </c>
      <c r="H35" s="133">
        <v>0.78</v>
      </c>
      <c r="I35" s="132">
        <v>0.87</v>
      </c>
      <c r="J35" s="132">
        <v>0.56999999999999995</v>
      </c>
      <c r="K35" s="183">
        <v>0.77</v>
      </c>
      <c r="L35" s="132">
        <v>0.91</v>
      </c>
      <c r="M35" s="132">
        <v>0.56999999999999995</v>
      </c>
      <c r="N35" s="183">
        <v>0.8</v>
      </c>
      <c r="O35" s="168">
        <v>0.88</v>
      </c>
      <c r="P35" s="147">
        <v>0.65</v>
      </c>
      <c r="Q35" s="99">
        <v>0.79</v>
      </c>
      <c r="R35" s="100">
        <v>0.93</v>
      </c>
      <c r="S35" s="100">
        <v>0.65</v>
      </c>
      <c r="T35" s="101">
        <v>0.85</v>
      </c>
      <c r="U35" s="100">
        <v>0.94</v>
      </c>
      <c r="V35" s="100">
        <v>0.67</v>
      </c>
      <c r="W35" s="101">
        <v>0.86</v>
      </c>
      <c r="X35" s="100">
        <v>0.94</v>
      </c>
      <c r="Y35" s="100">
        <v>0.71</v>
      </c>
      <c r="Z35" s="101">
        <v>0.87</v>
      </c>
      <c r="AA35" s="100">
        <v>0.94</v>
      </c>
      <c r="AB35" s="100">
        <v>0.67</v>
      </c>
      <c r="AC35" s="102">
        <v>0.88240736578104784</v>
      </c>
      <c r="AD35" s="103">
        <v>0.94270060459202376</v>
      </c>
      <c r="AE35" s="149">
        <v>0.66</v>
      </c>
      <c r="AF35" s="102">
        <v>0.88265914166899384</v>
      </c>
      <c r="AG35" s="103">
        <v>0.86072274797357795</v>
      </c>
      <c r="AH35" s="150">
        <v>0.64</v>
      </c>
      <c r="AI35" s="104">
        <v>0.74224433123805023</v>
      </c>
      <c r="AJ35" s="105">
        <v>1.4319999999999999</v>
      </c>
      <c r="AK35" s="106"/>
      <c r="AL35" s="107">
        <v>1.4319999999999999</v>
      </c>
      <c r="AM35" s="108">
        <v>1.56</v>
      </c>
      <c r="AN35" s="106"/>
      <c r="AO35" s="107">
        <v>1.56</v>
      </c>
      <c r="AP35" s="109">
        <v>1.65</v>
      </c>
      <c r="AQ35" s="106"/>
      <c r="AR35" s="107">
        <v>1.65</v>
      </c>
      <c r="AS35" s="109">
        <v>1.6841999999999999</v>
      </c>
      <c r="AT35" s="106"/>
      <c r="AU35" s="107">
        <v>1.6841999999999999</v>
      </c>
      <c r="AV35" s="110">
        <v>1.74</v>
      </c>
      <c r="AW35" s="106"/>
      <c r="AX35" s="111">
        <v>1.74</v>
      </c>
      <c r="AY35" s="110">
        <v>1.47</v>
      </c>
      <c r="AZ35" s="106"/>
      <c r="BA35" s="112">
        <v>1.47</v>
      </c>
    </row>
    <row r="36" spans="2:53" s="91" customFormat="1" ht="9" customHeight="1">
      <c r="B36" s="92" t="s">
        <v>389</v>
      </c>
      <c r="C36" s="152">
        <v>889</v>
      </c>
      <c r="D36" s="154">
        <v>1592</v>
      </c>
      <c r="E36" s="163">
        <v>2481</v>
      </c>
      <c r="F36" s="152">
        <v>4203</v>
      </c>
      <c r="G36" s="152">
        <v>4155</v>
      </c>
      <c r="H36" s="153">
        <v>8358</v>
      </c>
      <c r="I36" s="152">
        <v>3731</v>
      </c>
      <c r="J36" s="152">
        <v>6537</v>
      </c>
      <c r="K36" s="153">
        <v>10268</v>
      </c>
      <c r="L36" s="152">
        <v>4083</v>
      </c>
      <c r="M36" s="152">
        <v>7197</v>
      </c>
      <c r="N36" s="153">
        <v>11280</v>
      </c>
      <c r="O36" s="152">
        <v>6361</v>
      </c>
      <c r="P36" s="152">
        <v>6219.8649999999998</v>
      </c>
      <c r="Q36" s="163">
        <v>12581</v>
      </c>
      <c r="R36" s="118">
        <v>5155</v>
      </c>
      <c r="S36" s="118">
        <v>7258</v>
      </c>
      <c r="T36" s="119">
        <v>12413</v>
      </c>
      <c r="U36" s="118">
        <v>4823</v>
      </c>
      <c r="V36" s="118">
        <v>7233</v>
      </c>
      <c r="W36" s="119">
        <v>12056</v>
      </c>
      <c r="X36" s="120">
        <v>6702</v>
      </c>
      <c r="Y36" s="120">
        <v>7005</v>
      </c>
      <c r="Z36" s="119">
        <v>13707</v>
      </c>
      <c r="AA36" s="118">
        <v>6673</v>
      </c>
      <c r="AB36" s="118">
        <v>8639</v>
      </c>
      <c r="AC36" s="121">
        <v>15312</v>
      </c>
      <c r="AD36" s="122">
        <v>7301.5358314367431</v>
      </c>
      <c r="AE36" s="122">
        <v>11451</v>
      </c>
      <c r="AF36" s="123">
        <v>18752.535831436744</v>
      </c>
      <c r="AG36" s="124">
        <v>11466.682439524384</v>
      </c>
      <c r="AH36" s="118">
        <v>12922</v>
      </c>
      <c r="AI36" s="125">
        <v>24388.682439524382</v>
      </c>
      <c r="AJ36" s="105">
        <v>0.97</v>
      </c>
      <c r="AK36" s="106"/>
      <c r="AL36" s="107">
        <v>0.97</v>
      </c>
      <c r="AM36" s="108">
        <v>1.03</v>
      </c>
      <c r="AN36" s="106"/>
      <c r="AO36" s="107">
        <v>1.03</v>
      </c>
      <c r="AP36" s="109">
        <v>1.05</v>
      </c>
      <c r="AQ36" s="106"/>
      <c r="AR36" s="107">
        <v>1.05</v>
      </c>
      <c r="AS36" s="109">
        <v>1.0509999999999999</v>
      </c>
      <c r="AT36" s="106"/>
      <c r="AU36" s="107">
        <v>1.0509999999999999</v>
      </c>
      <c r="AV36" s="110">
        <v>1.08</v>
      </c>
      <c r="AW36" s="106"/>
      <c r="AX36" s="111">
        <v>1.08</v>
      </c>
      <c r="AY36" s="110" t="s">
        <v>378</v>
      </c>
      <c r="AZ36" s="106"/>
      <c r="BA36" s="112" t="s">
        <v>378</v>
      </c>
    </row>
    <row r="37" spans="2:53" s="91" customFormat="1" ht="9" customHeight="1">
      <c r="B37" s="84" t="s">
        <v>390</v>
      </c>
      <c r="C37" s="132"/>
      <c r="D37" s="132"/>
      <c r="E37" s="133"/>
      <c r="F37" s="132"/>
      <c r="G37" s="132"/>
      <c r="H37" s="133"/>
      <c r="I37" s="132"/>
      <c r="J37" s="132"/>
      <c r="K37" s="133"/>
      <c r="L37" s="132"/>
      <c r="M37" s="132"/>
      <c r="N37" s="133"/>
      <c r="O37" s="186"/>
      <c r="P37" s="186"/>
      <c r="Q37" s="187"/>
      <c r="R37" s="118"/>
      <c r="S37" s="118"/>
      <c r="T37" s="155"/>
      <c r="U37" s="118"/>
      <c r="V37" s="118"/>
      <c r="W37" s="155"/>
      <c r="X37" s="118"/>
      <c r="Y37" s="118"/>
      <c r="Z37" s="155"/>
      <c r="AA37" s="158"/>
      <c r="AB37" s="158"/>
      <c r="AC37" s="188"/>
      <c r="AD37" s="139"/>
      <c r="AE37" s="103"/>
      <c r="AF37" s="121"/>
      <c r="AG37" s="122"/>
      <c r="AH37" s="100"/>
      <c r="AI37" s="121"/>
      <c r="AJ37" s="126">
        <v>4923</v>
      </c>
      <c r="AK37" s="106"/>
      <c r="AL37" s="127">
        <v>4923</v>
      </c>
      <c r="AM37" s="128">
        <v>0</v>
      </c>
      <c r="AN37" s="106"/>
      <c r="AO37" s="127">
        <v>0</v>
      </c>
      <c r="AP37" s="189">
        <v>0</v>
      </c>
      <c r="AQ37" s="106"/>
      <c r="AR37" s="190">
        <v>0</v>
      </c>
      <c r="AS37" s="189">
        <v>0</v>
      </c>
      <c r="AT37" s="106"/>
      <c r="AU37" s="190">
        <v>0</v>
      </c>
      <c r="AV37" s="165">
        <v>0</v>
      </c>
      <c r="AW37" s="106"/>
      <c r="AX37" s="131">
        <v>0</v>
      </c>
      <c r="AY37" s="110" t="s">
        <v>378</v>
      </c>
      <c r="AZ37" s="106"/>
      <c r="BA37" s="112" t="s">
        <v>378</v>
      </c>
    </row>
    <row r="38" spans="2:53" s="91" customFormat="1" ht="10.5" customHeight="1">
      <c r="B38" s="92" t="s">
        <v>387</v>
      </c>
      <c r="C38" s="168">
        <v>0.1525</v>
      </c>
      <c r="D38" s="182">
        <v>0.17</v>
      </c>
      <c r="E38" s="183">
        <v>0.15</v>
      </c>
      <c r="F38" s="132">
        <v>0.43</v>
      </c>
      <c r="G38" s="132">
        <v>0.49</v>
      </c>
      <c r="H38" s="133">
        <v>0.44</v>
      </c>
      <c r="I38" s="132">
        <v>0.44</v>
      </c>
      <c r="J38" s="132">
        <v>0.5</v>
      </c>
      <c r="K38" s="183">
        <v>0.44</v>
      </c>
      <c r="L38" s="132">
        <v>0.48</v>
      </c>
      <c r="M38" s="132">
        <v>0.53</v>
      </c>
      <c r="N38" s="183">
        <v>0.48</v>
      </c>
      <c r="O38" s="168">
        <v>0.59599999999999997</v>
      </c>
      <c r="P38" s="147">
        <v>0.67</v>
      </c>
      <c r="Q38" s="99">
        <v>0.6</v>
      </c>
      <c r="R38" s="100">
        <v>0.7</v>
      </c>
      <c r="S38" s="100">
        <v>0.77</v>
      </c>
      <c r="T38" s="101">
        <v>0.71</v>
      </c>
      <c r="U38" s="100">
        <v>0.77</v>
      </c>
      <c r="V38" s="100">
        <v>0.87</v>
      </c>
      <c r="W38" s="101">
        <v>0.77800000000000002</v>
      </c>
      <c r="X38" s="100">
        <v>0.88</v>
      </c>
      <c r="Y38" s="100">
        <v>0.99</v>
      </c>
      <c r="Z38" s="101">
        <v>0.88600000000000001</v>
      </c>
      <c r="AA38" s="100">
        <v>0.9</v>
      </c>
      <c r="AB38" s="100">
        <v>1.01</v>
      </c>
      <c r="AC38" s="102">
        <v>0.90926011534495854</v>
      </c>
      <c r="AD38" s="103">
        <v>1.1781827913435201</v>
      </c>
      <c r="AE38" s="149">
        <v>1.24</v>
      </c>
      <c r="AF38" s="102">
        <v>1.1833538124780145</v>
      </c>
      <c r="AG38" s="103">
        <v>0.95153566961086822</v>
      </c>
      <c r="AH38" s="150">
        <v>1.22</v>
      </c>
      <c r="AI38" s="104">
        <v>0.93173434207248385</v>
      </c>
      <c r="AJ38" s="140"/>
      <c r="AK38" s="106"/>
      <c r="AL38" s="141"/>
      <c r="AM38" s="142"/>
      <c r="AN38" s="106"/>
      <c r="AO38" s="141"/>
      <c r="AP38" s="184"/>
      <c r="AQ38" s="106"/>
      <c r="AR38" s="90"/>
      <c r="AS38" s="184"/>
      <c r="AT38" s="106"/>
      <c r="AU38" s="90"/>
      <c r="AV38" s="143"/>
      <c r="AW38" s="106"/>
      <c r="AX38" s="144"/>
      <c r="AY38" s="143"/>
      <c r="AZ38" s="106"/>
      <c r="BA38" s="145"/>
    </row>
    <row r="39" spans="2:53" s="91" customFormat="1" ht="9" customHeight="1">
      <c r="B39" s="92" t="s">
        <v>388</v>
      </c>
      <c r="C39" s="185">
        <v>0.81</v>
      </c>
      <c r="D39" s="182">
        <v>0.6</v>
      </c>
      <c r="E39" s="183">
        <v>0.79</v>
      </c>
      <c r="F39" s="132">
        <v>0.85</v>
      </c>
      <c r="G39" s="132">
        <v>0.74</v>
      </c>
      <c r="H39" s="133">
        <v>0.83</v>
      </c>
      <c r="I39" s="132">
        <v>0.83</v>
      </c>
      <c r="J39" s="132">
        <v>0.63</v>
      </c>
      <c r="K39" s="183">
        <v>0.81</v>
      </c>
      <c r="L39" s="132">
        <v>0.89</v>
      </c>
      <c r="M39" s="132">
        <v>0.59</v>
      </c>
      <c r="N39" s="183">
        <v>0.85</v>
      </c>
      <c r="O39" s="168">
        <v>0.86</v>
      </c>
      <c r="P39" s="147">
        <v>0.67</v>
      </c>
      <c r="Q39" s="99">
        <v>0.83</v>
      </c>
      <c r="R39" s="100">
        <v>0.92</v>
      </c>
      <c r="S39" s="100">
        <v>0.68</v>
      </c>
      <c r="T39" s="101">
        <v>0.89</v>
      </c>
      <c r="U39" s="100">
        <v>0.93</v>
      </c>
      <c r="V39" s="100">
        <v>0.71</v>
      </c>
      <c r="W39" s="101">
        <v>0.9</v>
      </c>
      <c r="X39" s="100">
        <v>1.02</v>
      </c>
      <c r="Y39" s="100">
        <v>0.75</v>
      </c>
      <c r="Z39" s="101">
        <v>0.99</v>
      </c>
      <c r="AA39" s="100">
        <v>1.02</v>
      </c>
      <c r="AB39" s="100">
        <v>0.71</v>
      </c>
      <c r="AC39" s="102">
        <v>0.99390331130057141</v>
      </c>
      <c r="AD39" s="103">
        <v>1.04896450690664</v>
      </c>
      <c r="AE39" s="103">
        <v>0.69</v>
      </c>
      <c r="AF39" s="102">
        <v>1.0189370583677935</v>
      </c>
      <c r="AG39" s="103">
        <v>0.97373998655443017</v>
      </c>
      <c r="AH39" s="100">
        <v>0.69</v>
      </c>
      <c r="AI39" s="104">
        <v>0.81121804237461914</v>
      </c>
      <c r="AJ39" s="105">
        <v>1.1000000000000001</v>
      </c>
      <c r="AK39" s="106"/>
      <c r="AL39" s="107">
        <v>1.1000000000000001</v>
      </c>
      <c r="AM39" s="108">
        <v>1.22</v>
      </c>
      <c r="AN39" s="106"/>
      <c r="AO39" s="107">
        <v>1.22</v>
      </c>
      <c r="AP39" s="109">
        <v>1.27</v>
      </c>
      <c r="AQ39" s="106"/>
      <c r="AR39" s="107">
        <v>1.27</v>
      </c>
      <c r="AS39" s="109">
        <v>1.3201000000000001</v>
      </c>
      <c r="AT39" s="106"/>
      <c r="AU39" s="107">
        <v>1.3201000000000001</v>
      </c>
      <c r="AV39" s="110">
        <v>1.38</v>
      </c>
      <c r="AW39" s="106"/>
      <c r="AX39" s="111">
        <v>1.38</v>
      </c>
      <c r="AY39" s="110">
        <v>1.0900000000000001</v>
      </c>
      <c r="AZ39" s="106"/>
      <c r="BA39" s="112">
        <v>1.0900000000000001</v>
      </c>
    </row>
    <row r="40" spans="2:53" s="91" customFormat="1" ht="9" customHeight="1">
      <c r="B40" s="92" t="s">
        <v>389</v>
      </c>
      <c r="C40" s="152">
        <v>878</v>
      </c>
      <c r="D40" s="154">
        <v>297</v>
      </c>
      <c r="E40" s="163">
        <v>1175</v>
      </c>
      <c r="F40" s="152">
        <v>2854</v>
      </c>
      <c r="G40" s="152">
        <v>575</v>
      </c>
      <c r="H40" s="153">
        <v>3429</v>
      </c>
      <c r="I40" s="152">
        <v>3053</v>
      </c>
      <c r="J40" s="152">
        <v>989</v>
      </c>
      <c r="K40" s="153">
        <v>4042</v>
      </c>
      <c r="L40" s="152">
        <v>2645</v>
      </c>
      <c r="M40" s="152">
        <v>1239</v>
      </c>
      <c r="N40" s="153">
        <v>3884</v>
      </c>
      <c r="O40" s="152">
        <v>3413</v>
      </c>
      <c r="P40" s="152">
        <v>1015.198</v>
      </c>
      <c r="Q40" s="153">
        <v>4428</v>
      </c>
      <c r="R40" s="118">
        <v>2728</v>
      </c>
      <c r="S40" s="118">
        <v>1140</v>
      </c>
      <c r="T40" s="119">
        <v>3868</v>
      </c>
      <c r="U40" s="118">
        <v>2471</v>
      </c>
      <c r="V40" s="118">
        <v>1108</v>
      </c>
      <c r="W40" s="119">
        <v>3579</v>
      </c>
      <c r="X40" s="120">
        <v>0</v>
      </c>
      <c r="Y40" s="120">
        <v>1073</v>
      </c>
      <c r="Z40" s="119">
        <v>1073</v>
      </c>
      <c r="AA40" s="118">
        <v>0</v>
      </c>
      <c r="AB40" s="118">
        <v>1370</v>
      </c>
      <c r="AC40" s="121">
        <v>1370</v>
      </c>
      <c r="AD40" s="149">
        <v>0</v>
      </c>
      <c r="AE40" s="122">
        <v>1769</v>
      </c>
      <c r="AF40" s="123">
        <v>1769</v>
      </c>
      <c r="AG40" s="124">
        <v>1214.3285663479451</v>
      </c>
      <c r="AH40" s="118">
        <v>1867</v>
      </c>
      <c r="AI40" s="125">
        <v>3081.3285663479451</v>
      </c>
      <c r="AJ40" s="105">
        <v>0.99</v>
      </c>
      <c r="AK40" s="106"/>
      <c r="AL40" s="107">
        <v>0.99</v>
      </c>
      <c r="AM40" s="108">
        <v>1.05</v>
      </c>
      <c r="AN40" s="106"/>
      <c r="AO40" s="107">
        <v>1.05</v>
      </c>
      <c r="AP40" s="109">
        <v>1.05</v>
      </c>
      <c r="AQ40" s="106"/>
      <c r="AR40" s="107">
        <v>1.05</v>
      </c>
      <c r="AS40" s="109">
        <v>1.0780000000000001</v>
      </c>
      <c r="AT40" s="106"/>
      <c r="AU40" s="107">
        <v>1.0780000000000001</v>
      </c>
      <c r="AV40" s="110">
        <v>1.1599999999999999</v>
      </c>
      <c r="AW40" s="106"/>
      <c r="AX40" s="111">
        <v>1.1599999999999999</v>
      </c>
      <c r="AY40" s="110" t="s">
        <v>378</v>
      </c>
      <c r="AZ40" s="106"/>
      <c r="BA40" s="112" t="s">
        <v>378</v>
      </c>
    </row>
    <row r="41" spans="2:53" s="201" customFormat="1" ht="3" customHeight="1">
      <c r="B41" s="191"/>
      <c r="C41" s="192"/>
      <c r="D41" s="192"/>
      <c r="E41" s="193"/>
      <c r="F41" s="192"/>
      <c r="G41" s="192"/>
      <c r="H41" s="193"/>
      <c r="I41" s="192"/>
      <c r="J41" s="192"/>
      <c r="K41" s="193"/>
      <c r="L41" s="192"/>
      <c r="M41" s="192"/>
      <c r="N41" s="193"/>
      <c r="O41" s="194"/>
      <c r="P41" s="194"/>
      <c r="Q41" s="194"/>
      <c r="R41" s="195"/>
      <c r="S41" s="195"/>
      <c r="T41" s="196"/>
      <c r="U41" s="195"/>
      <c r="V41" s="195"/>
      <c r="W41" s="196"/>
      <c r="X41" s="195"/>
      <c r="Y41" s="195"/>
      <c r="Z41" s="196"/>
      <c r="AA41" s="197"/>
      <c r="AB41" s="197"/>
      <c r="AC41" s="198"/>
      <c r="AD41" s="199"/>
      <c r="AE41" s="199"/>
      <c r="AF41" s="198"/>
      <c r="AG41" s="199"/>
      <c r="AH41" s="199"/>
      <c r="AI41" s="198"/>
      <c r="AJ41" s="126">
        <v>637</v>
      </c>
      <c r="AK41" s="106"/>
      <c r="AL41" s="127">
        <v>637</v>
      </c>
      <c r="AM41" s="128">
        <v>0</v>
      </c>
      <c r="AN41" s="106"/>
      <c r="AO41" s="127">
        <v>0</v>
      </c>
      <c r="AP41" s="189">
        <v>0</v>
      </c>
      <c r="AQ41" s="106"/>
      <c r="AR41" s="190">
        <v>0</v>
      </c>
      <c r="AS41" s="189">
        <v>0</v>
      </c>
      <c r="AT41" s="106"/>
      <c r="AU41" s="190">
        <v>0</v>
      </c>
      <c r="AV41" s="200">
        <v>0</v>
      </c>
      <c r="AW41" s="106"/>
      <c r="AX41" s="181">
        <v>0</v>
      </c>
      <c r="AY41" s="110" t="s">
        <v>378</v>
      </c>
      <c r="AZ41" s="106"/>
      <c r="BA41" s="112" t="s">
        <v>378</v>
      </c>
    </row>
    <row r="42" spans="2:53" s="201" customFormat="1" ht="3" customHeight="1">
      <c r="B42" s="202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4"/>
      <c r="S42" s="204"/>
      <c r="T42" s="204"/>
      <c r="AJ42" s="205"/>
      <c r="AK42" s="206"/>
      <c r="AL42" s="207"/>
      <c r="AM42" s="206"/>
      <c r="AN42" s="206"/>
      <c r="AO42" s="207"/>
      <c r="AP42" s="206"/>
      <c r="AQ42" s="206"/>
      <c r="AR42" s="207"/>
      <c r="AS42" s="206"/>
      <c r="AT42" s="206"/>
      <c r="AU42" s="207"/>
      <c r="AV42" s="206"/>
      <c r="AW42" s="206"/>
      <c r="AX42" s="208"/>
      <c r="AY42" s="206"/>
      <c r="AZ42" s="206"/>
      <c r="BA42" s="208"/>
    </row>
    <row r="43" spans="2:53" s="201" customFormat="1" ht="8.1" customHeight="1">
      <c r="B43" s="202" t="s">
        <v>391</v>
      </c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4"/>
      <c r="S43" s="204"/>
      <c r="T43" s="204"/>
    </row>
    <row r="44" spans="2:53" ht="8.1" customHeight="1">
      <c r="B44" s="202" t="s">
        <v>392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9"/>
      <c r="S44" s="210"/>
      <c r="T44" s="210"/>
    </row>
    <row r="45" spans="2:53" ht="8.1" customHeight="1">
      <c r="B45" s="202" t="s">
        <v>393</v>
      </c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11"/>
      <c r="S45" s="211"/>
      <c r="T45" s="211"/>
    </row>
    <row r="46" spans="2:53" ht="8.1" customHeight="1">
      <c r="B46" s="202" t="s">
        <v>394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11"/>
      <c r="S46" s="211"/>
      <c r="T46" s="211"/>
      <c r="V46" s="91"/>
    </row>
    <row r="47" spans="2:53" ht="8.1" customHeight="1">
      <c r="B47" s="202" t="s">
        <v>395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12"/>
      <c r="S47" s="212"/>
      <c r="T47" s="213"/>
    </row>
    <row r="48" spans="2:53" ht="8.1" customHeight="1">
      <c r="B48" s="202" t="s">
        <v>396</v>
      </c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12"/>
      <c r="S48" s="212"/>
      <c r="T48" s="213"/>
    </row>
    <row r="49" spans="2:20" ht="8.1" customHeight="1">
      <c r="B49" s="202" t="s">
        <v>397</v>
      </c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12"/>
      <c r="S49" s="212"/>
      <c r="T49" s="213"/>
    </row>
    <row r="50" spans="2:20" ht="8.4499999999999993" customHeight="1">
      <c r="B50" s="214" t="s">
        <v>398</v>
      </c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04"/>
      <c r="P50" s="204"/>
      <c r="Q50" s="216"/>
      <c r="R50" s="217"/>
      <c r="S50" s="217"/>
      <c r="T50" s="218" t="s">
        <v>399</v>
      </c>
    </row>
    <row r="51" spans="2:20" ht="8.25" customHeight="1">
      <c r="B51" s="219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16"/>
      <c r="R51" s="204"/>
      <c r="S51" s="204"/>
      <c r="T51" s="204"/>
    </row>
    <row r="52" spans="2:20" ht="6.75" customHeight="1">
      <c r="B52" s="22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2"/>
      <c r="R52" s="223"/>
      <c r="S52" s="223"/>
      <c r="T52" s="223"/>
    </row>
    <row r="53" spans="2:20">
      <c r="B53" s="224"/>
      <c r="R53" s="225"/>
      <c r="S53" s="225"/>
      <c r="T53" s="225"/>
    </row>
    <row r="54" spans="2:20">
      <c r="R54" s="225"/>
      <c r="S54" s="225"/>
      <c r="T54" s="225"/>
    </row>
    <row r="55" spans="2:20">
      <c r="B55" s="224"/>
      <c r="R55" s="225"/>
      <c r="S55" s="225"/>
      <c r="T55" s="225"/>
    </row>
    <row r="56" spans="2:20">
      <c r="R56" s="226"/>
      <c r="S56" s="226"/>
      <c r="T56" s="226"/>
    </row>
    <row r="57" spans="2:20">
      <c r="R57" s="225"/>
      <c r="S57" s="225"/>
      <c r="T57" s="225"/>
    </row>
  </sheetData>
  <mergeCells count="18">
    <mergeCell ref="O5:Q5"/>
    <mergeCell ref="B5:B6"/>
    <mergeCell ref="C5:E5"/>
    <mergeCell ref="F5:H5"/>
    <mergeCell ref="I5:K5"/>
    <mergeCell ref="L5:N5"/>
    <mergeCell ref="AY5:BA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</mergeCells>
  <printOptions horizontalCentered="1"/>
  <pageMargins left="0.78740157480314965" right="1.5748031496062993" top="0.98425196850393704" bottom="0.98425196850393704" header="0" footer="0"/>
  <pageSetup orientation="landscape" r:id="rId1"/>
  <headerFooter>
    <oddFooter xml:space="preserve">&amp;R&amp;"Times New Roman,Negrita"&amp;12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"/>
  <cols>
    <col min="1" max="1" width="45.7109375" style="18" customWidth="1"/>
    <col min="2" max="16384" width="9.140625" style="18"/>
  </cols>
  <sheetData>
    <row r="1" spans="1:31" ht="15" customHeight="1">
      <c r="A1" s="20" t="s">
        <v>54</v>
      </c>
    </row>
    <row r="2" spans="1:31" ht="15" customHeight="1">
      <c r="A2" s="21" t="s">
        <v>55</v>
      </c>
    </row>
    <row r="3" spans="1:31" ht="15" customHeight="1">
      <c r="A3" s="21" t="s">
        <v>1</v>
      </c>
      <c r="B3" s="22" t="s">
        <v>1</v>
      </c>
      <c r="C3" s="22" t="s">
        <v>1</v>
      </c>
      <c r="D3" s="22" t="s">
        <v>1</v>
      </c>
      <c r="E3" s="22" t="s">
        <v>1</v>
      </c>
      <c r="F3" s="22" t="s">
        <v>1</v>
      </c>
      <c r="G3" s="22" t="s">
        <v>1</v>
      </c>
      <c r="H3" s="22" t="s">
        <v>1</v>
      </c>
      <c r="I3" s="22" t="s">
        <v>1</v>
      </c>
      <c r="J3" s="22" t="s">
        <v>1</v>
      </c>
      <c r="K3" s="22" t="s">
        <v>1</v>
      </c>
      <c r="L3" s="22" t="s">
        <v>1</v>
      </c>
      <c r="M3" s="22" t="s">
        <v>1</v>
      </c>
      <c r="N3" s="22" t="s">
        <v>1</v>
      </c>
      <c r="O3" s="22" t="s">
        <v>1</v>
      </c>
      <c r="P3" s="22" t="s">
        <v>1</v>
      </c>
      <c r="Q3" s="22" t="s">
        <v>1</v>
      </c>
      <c r="R3" s="22" t="s">
        <v>1</v>
      </c>
      <c r="S3" s="22" t="s">
        <v>1</v>
      </c>
      <c r="T3" s="22" t="s">
        <v>1</v>
      </c>
      <c r="U3" s="22" t="s">
        <v>1</v>
      </c>
      <c r="V3" s="22" t="s">
        <v>1</v>
      </c>
      <c r="W3" s="22" t="s">
        <v>1</v>
      </c>
      <c r="X3" s="22" t="s">
        <v>1</v>
      </c>
      <c r="Y3" s="22" t="s">
        <v>1</v>
      </c>
      <c r="Z3" s="22" t="s">
        <v>1</v>
      </c>
      <c r="AA3" s="22" t="s">
        <v>1</v>
      </c>
      <c r="AB3" s="22" t="s">
        <v>1</v>
      </c>
      <c r="AC3" s="22" t="s">
        <v>1</v>
      </c>
      <c r="AD3" s="22" t="s">
        <v>1</v>
      </c>
      <c r="AE3" s="23" t="s">
        <v>168</v>
      </c>
    </row>
    <row r="4" spans="1:31" ht="15" customHeight="1" thickBot="1">
      <c r="A4" s="24" t="s">
        <v>2</v>
      </c>
      <c r="B4" s="24">
        <v>2012</v>
      </c>
      <c r="C4" s="24">
        <v>2013</v>
      </c>
      <c r="D4" s="24">
        <v>2014</v>
      </c>
      <c r="E4" s="24">
        <v>2015</v>
      </c>
      <c r="F4" s="24">
        <v>2016</v>
      </c>
      <c r="G4" s="24">
        <v>2017</v>
      </c>
      <c r="H4" s="24">
        <v>2018</v>
      </c>
      <c r="I4" s="24">
        <v>2019</v>
      </c>
      <c r="J4" s="24">
        <v>2020</v>
      </c>
      <c r="K4" s="24">
        <v>2021</v>
      </c>
      <c r="L4" s="24">
        <v>2022</v>
      </c>
      <c r="M4" s="24">
        <v>2023</v>
      </c>
      <c r="N4" s="24">
        <v>2024</v>
      </c>
      <c r="O4" s="24">
        <v>2025</v>
      </c>
      <c r="P4" s="24">
        <v>2026</v>
      </c>
      <c r="Q4" s="24">
        <v>2027</v>
      </c>
      <c r="R4" s="24">
        <v>2028</v>
      </c>
      <c r="S4" s="24">
        <v>2029</v>
      </c>
      <c r="T4" s="24">
        <v>2030</v>
      </c>
      <c r="U4" s="24">
        <v>2031</v>
      </c>
      <c r="V4" s="24">
        <v>2032</v>
      </c>
      <c r="W4" s="24">
        <v>2033</v>
      </c>
      <c r="X4" s="24">
        <v>2034</v>
      </c>
      <c r="Y4" s="24">
        <v>2035</v>
      </c>
      <c r="Z4" s="24">
        <v>2036</v>
      </c>
      <c r="AA4" s="24">
        <v>2037</v>
      </c>
      <c r="AB4" s="24">
        <v>2038</v>
      </c>
      <c r="AC4" s="24">
        <v>2039</v>
      </c>
      <c r="AD4" s="24">
        <v>2040</v>
      </c>
      <c r="AE4" s="24">
        <v>2040</v>
      </c>
    </row>
    <row r="5" spans="1:31" ht="15" customHeight="1" thickTop="1"/>
    <row r="6" spans="1:31" ht="15" customHeight="1">
      <c r="A6" s="25" t="s">
        <v>3</v>
      </c>
    </row>
    <row r="7" spans="1:31" ht="15" customHeight="1">
      <c r="A7" s="26" t="s">
        <v>4</v>
      </c>
      <c r="B7" s="27">
        <v>0.40155000000000002</v>
      </c>
      <c r="C7" s="27">
        <v>0.42835400000000001</v>
      </c>
      <c r="D7" s="27">
        <v>0.43914300000000001</v>
      </c>
      <c r="E7" s="27">
        <v>0.36807099999999998</v>
      </c>
      <c r="F7" s="27">
        <v>0.35120099999999999</v>
      </c>
      <c r="G7" s="27">
        <v>0.34385500000000002</v>
      </c>
      <c r="H7" s="27">
        <v>0.33633200000000002</v>
      </c>
      <c r="I7" s="27">
        <v>0.32991900000000002</v>
      </c>
      <c r="J7" s="27">
        <v>0.324044</v>
      </c>
      <c r="K7" s="27">
        <v>0.31856099999999998</v>
      </c>
      <c r="L7" s="27">
        <v>0.31349900000000003</v>
      </c>
      <c r="M7" s="27">
        <v>0.30871100000000001</v>
      </c>
      <c r="N7" s="27">
        <v>0.30433100000000002</v>
      </c>
      <c r="O7" s="27">
        <v>0.30005799999999999</v>
      </c>
      <c r="P7" s="27">
        <v>0.29583900000000002</v>
      </c>
      <c r="Q7" s="27">
        <v>0.29176400000000002</v>
      </c>
      <c r="R7" s="27">
        <v>0.28784500000000002</v>
      </c>
      <c r="S7" s="27">
        <v>0.284084</v>
      </c>
      <c r="T7" s="27">
        <v>0.28019500000000003</v>
      </c>
      <c r="U7" s="27">
        <v>0.27645799999999998</v>
      </c>
      <c r="V7" s="27">
        <v>0.27265</v>
      </c>
      <c r="W7" s="27">
        <v>0.268988</v>
      </c>
      <c r="X7" s="27">
        <v>0.26555800000000002</v>
      </c>
      <c r="Y7" s="27">
        <v>0.262318</v>
      </c>
      <c r="Z7" s="27">
        <v>0.259133</v>
      </c>
      <c r="AA7" s="27">
        <v>0.25610500000000003</v>
      </c>
      <c r="AB7" s="27">
        <v>0.253139</v>
      </c>
      <c r="AC7" s="27">
        <v>0.25022899999999998</v>
      </c>
      <c r="AD7" s="27">
        <v>0.247393</v>
      </c>
      <c r="AE7" s="28">
        <v>-2.0126999999999999E-2</v>
      </c>
    </row>
    <row r="8" spans="1:31" ht="15" customHeight="1">
      <c r="A8" s="26" t="s">
        <v>56</v>
      </c>
      <c r="B8" s="27">
        <v>7.7299999999999999E-3</v>
      </c>
      <c r="C8" s="27">
        <v>9.0570000000000008E-3</v>
      </c>
      <c r="D8" s="27">
        <v>1.0067E-2</v>
      </c>
      <c r="E8" s="27">
        <v>8.5590000000000006E-3</v>
      </c>
      <c r="F8" s="27">
        <v>8.0879999999999997E-3</v>
      </c>
      <c r="G8" s="27">
        <v>7.5659999999999998E-3</v>
      </c>
      <c r="H8" s="27">
        <v>7.1190000000000003E-3</v>
      </c>
      <c r="I8" s="27">
        <v>6.8450000000000004E-3</v>
      </c>
      <c r="J8" s="27">
        <v>6.6779999999999999E-3</v>
      </c>
      <c r="K8" s="27">
        <v>6.5100000000000002E-3</v>
      </c>
      <c r="L8" s="27">
        <v>6.3449999999999999E-3</v>
      </c>
      <c r="M8" s="27">
        <v>6.182E-3</v>
      </c>
      <c r="N8" s="27">
        <v>6.0270000000000002E-3</v>
      </c>
      <c r="O8" s="27">
        <v>5.875E-3</v>
      </c>
      <c r="P8" s="27">
        <v>5.7219999999999997E-3</v>
      </c>
      <c r="Q8" s="27">
        <v>5.5710000000000004E-3</v>
      </c>
      <c r="R8" s="27">
        <v>5.4219999999999997E-3</v>
      </c>
      <c r="S8" s="27">
        <v>5.2789999999999998E-3</v>
      </c>
      <c r="T8" s="27">
        <v>5.1380000000000002E-3</v>
      </c>
      <c r="U8" s="27">
        <v>5.0029999999999996E-3</v>
      </c>
      <c r="V8" s="27">
        <v>4.8700000000000002E-3</v>
      </c>
      <c r="W8" s="27">
        <v>4.7429999999999998E-3</v>
      </c>
      <c r="X8" s="27">
        <v>4.6189999999999998E-3</v>
      </c>
      <c r="Y8" s="27">
        <v>4.4999999999999997E-3</v>
      </c>
      <c r="Z8" s="27">
        <v>4.3839999999999999E-3</v>
      </c>
      <c r="AA8" s="27">
        <v>4.2709999999999996E-3</v>
      </c>
      <c r="AB8" s="27">
        <v>4.1580000000000002E-3</v>
      </c>
      <c r="AC8" s="27">
        <v>4.0499999999999998E-3</v>
      </c>
      <c r="AD8" s="27">
        <v>3.947E-3</v>
      </c>
      <c r="AE8" s="28">
        <v>-3.0297000000000001E-2</v>
      </c>
    </row>
    <row r="9" spans="1:31" ht="15" customHeight="1">
      <c r="A9" s="26" t="s">
        <v>5</v>
      </c>
      <c r="B9" s="27">
        <v>0.48659000000000002</v>
      </c>
      <c r="C9" s="27">
        <v>0.49749700000000002</v>
      </c>
      <c r="D9" s="27">
        <v>0.54275899999999999</v>
      </c>
      <c r="E9" s="27">
        <v>0.46994999999999998</v>
      </c>
      <c r="F9" s="27">
        <v>0.44207299999999999</v>
      </c>
      <c r="G9" s="27">
        <v>0.43305100000000002</v>
      </c>
      <c r="H9" s="27">
        <v>0.42170299999999999</v>
      </c>
      <c r="I9" s="27">
        <v>0.41120600000000002</v>
      </c>
      <c r="J9" s="27">
        <v>0.40079900000000002</v>
      </c>
      <c r="K9" s="27">
        <v>0.39050800000000002</v>
      </c>
      <c r="L9" s="27">
        <v>0.38047199999999998</v>
      </c>
      <c r="M9" s="27">
        <v>0.37078</v>
      </c>
      <c r="N9" s="27">
        <v>0.361626</v>
      </c>
      <c r="O9" s="27">
        <v>0.352599</v>
      </c>
      <c r="P9" s="27">
        <v>0.34366000000000002</v>
      </c>
      <c r="Q9" s="27">
        <v>0.33488699999999999</v>
      </c>
      <c r="R9" s="27">
        <v>0.32616899999999999</v>
      </c>
      <c r="S9" s="27">
        <v>0.31768600000000002</v>
      </c>
      <c r="T9" s="27">
        <v>0.30929899999999999</v>
      </c>
      <c r="U9" s="27">
        <v>0.30123699999999998</v>
      </c>
      <c r="V9" s="27">
        <v>0.293404</v>
      </c>
      <c r="W9" s="27">
        <v>0.28590300000000002</v>
      </c>
      <c r="X9" s="27">
        <v>0.27862199999999998</v>
      </c>
      <c r="Y9" s="27">
        <v>0.27166899999999999</v>
      </c>
      <c r="Z9" s="27">
        <v>0.26485300000000001</v>
      </c>
      <c r="AA9" s="27">
        <v>0.25830199999999998</v>
      </c>
      <c r="AB9" s="27">
        <v>0.25183899999999998</v>
      </c>
      <c r="AC9" s="27">
        <v>0.245703</v>
      </c>
      <c r="AD9" s="27">
        <v>0.239814</v>
      </c>
      <c r="AE9" s="28">
        <v>-2.6665000000000001E-2</v>
      </c>
    </row>
    <row r="10" spans="1:31" ht="15" customHeight="1">
      <c r="A10" s="26" t="s">
        <v>57</v>
      </c>
      <c r="B10" s="27">
        <v>0.89587000000000006</v>
      </c>
      <c r="C10" s="27">
        <v>0.93490799999999996</v>
      </c>
      <c r="D10" s="27">
        <v>0.99196899999999999</v>
      </c>
      <c r="E10" s="27">
        <v>0.84658</v>
      </c>
      <c r="F10" s="27">
        <v>0.80136200000000002</v>
      </c>
      <c r="G10" s="27">
        <v>0.78447199999999995</v>
      </c>
      <c r="H10" s="27">
        <v>0.765154</v>
      </c>
      <c r="I10" s="27">
        <v>0.74797000000000002</v>
      </c>
      <c r="J10" s="27">
        <v>0.73152099999999998</v>
      </c>
      <c r="K10" s="27">
        <v>0.71557899999999997</v>
      </c>
      <c r="L10" s="27">
        <v>0.70031600000000005</v>
      </c>
      <c r="M10" s="27">
        <v>0.68567199999999995</v>
      </c>
      <c r="N10" s="27">
        <v>0.671983</v>
      </c>
      <c r="O10" s="27">
        <v>0.65853200000000001</v>
      </c>
      <c r="P10" s="27">
        <v>0.64522100000000004</v>
      </c>
      <c r="Q10" s="27">
        <v>0.63222199999999995</v>
      </c>
      <c r="R10" s="27">
        <v>0.61943599999999999</v>
      </c>
      <c r="S10" s="27">
        <v>0.60704800000000003</v>
      </c>
      <c r="T10" s="27">
        <v>0.59463200000000005</v>
      </c>
      <c r="U10" s="27">
        <v>0.58269800000000005</v>
      </c>
      <c r="V10" s="27">
        <v>0.57092299999999996</v>
      </c>
      <c r="W10" s="27">
        <v>0.55963399999999996</v>
      </c>
      <c r="X10" s="27">
        <v>0.54879800000000001</v>
      </c>
      <c r="Y10" s="27">
        <v>0.53848700000000005</v>
      </c>
      <c r="Z10" s="27">
        <v>0.52837000000000001</v>
      </c>
      <c r="AA10" s="27">
        <v>0.518679</v>
      </c>
      <c r="AB10" s="27">
        <v>0.50913600000000003</v>
      </c>
      <c r="AC10" s="27">
        <v>0.49998300000000001</v>
      </c>
      <c r="AD10" s="27">
        <v>0.49115399999999998</v>
      </c>
      <c r="AE10" s="28">
        <v>-2.3557999999999999E-2</v>
      </c>
    </row>
    <row r="11" spans="1:31" ht="15" customHeight="1">
      <c r="A11" s="26" t="s">
        <v>6</v>
      </c>
      <c r="B11" s="27">
        <v>4.25223</v>
      </c>
      <c r="C11" s="27">
        <v>5.0530099999999996</v>
      </c>
      <c r="D11" s="27">
        <v>5.2823799999999999</v>
      </c>
      <c r="E11" s="27">
        <v>4.7846580000000003</v>
      </c>
      <c r="F11" s="27">
        <v>4.7039270000000002</v>
      </c>
      <c r="G11" s="27">
        <v>4.7009790000000002</v>
      </c>
      <c r="H11" s="27">
        <v>4.6892329999999998</v>
      </c>
      <c r="I11" s="27">
        <v>4.6635939999999998</v>
      </c>
      <c r="J11" s="27">
        <v>4.6302019999999997</v>
      </c>
      <c r="K11" s="27">
        <v>4.5998549999999998</v>
      </c>
      <c r="L11" s="27">
        <v>4.5790319999999998</v>
      </c>
      <c r="M11" s="27">
        <v>4.5643950000000002</v>
      </c>
      <c r="N11" s="27">
        <v>4.5539300000000003</v>
      </c>
      <c r="O11" s="27">
        <v>4.5432189999999997</v>
      </c>
      <c r="P11" s="27">
        <v>4.5321259999999999</v>
      </c>
      <c r="Q11" s="27">
        <v>4.5258890000000003</v>
      </c>
      <c r="R11" s="27">
        <v>4.5240229999999997</v>
      </c>
      <c r="S11" s="27">
        <v>4.5230059999999996</v>
      </c>
      <c r="T11" s="27">
        <v>4.520022</v>
      </c>
      <c r="U11" s="27">
        <v>4.5104050000000004</v>
      </c>
      <c r="V11" s="27">
        <v>4.4934089999999998</v>
      </c>
      <c r="W11" s="27">
        <v>4.4743199999999996</v>
      </c>
      <c r="X11" s="27">
        <v>4.4546299999999999</v>
      </c>
      <c r="Y11" s="27">
        <v>4.4341989999999996</v>
      </c>
      <c r="Z11" s="27">
        <v>4.4122159999999999</v>
      </c>
      <c r="AA11" s="27">
        <v>4.390441</v>
      </c>
      <c r="AB11" s="27">
        <v>4.3664849999999999</v>
      </c>
      <c r="AC11" s="27">
        <v>4.3394700000000004</v>
      </c>
      <c r="AD11" s="27">
        <v>4.3126280000000001</v>
      </c>
      <c r="AE11" s="28">
        <v>-5.8510000000000003E-3</v>
      </c>
    </row>
    <row r="12" spans="1:31" ht="15" customHeight="1">
      <c r="A12" s="26" t="s">
        <v>58</v>
      </c>
      <c r="B12" s="27">
        <v>0.443687</v>
      </c>
      <c r="C12" s="27">
        <v>0.58249200000000001</v>
      </c>
      <c r="D12" s="27">
        <v>0.61204499999999995</v>
      </c>
      <c r="E12" s="27">
        <v>0.471939</v>
      </c>
      <c r="F12" s="27">
        <v>0.44104900000000002</v>
      </c>
      <c r="G12" s="27">
        <v>0.430118</v>
      </c>
      <c r="H12" s="27">
        <v>0.42608200000000002</v>
      </c>
      <c r="I12" s="27">
        <v>0.42013099999999998</v>
      </c>
      <c r="J12" s="27">
        <v>0.41439700000000002</v>
      </c>
      <c r="K12" s="27">
        <v>0.40956199999999998</v>
      </c>
      <c r="L12" s="27">
        <v>0.405304</v>
      </c>
      <c r="M12" s="27">
        <v>0.40140900000000002</v>
      </c>
      <c r="N12" s="27">
        <v>0.39757399999999998</v>
      </c>
      <c r="O12" s="27">
        <v>0.39383499999999999</v>
      </c>
      <c r="P12" s="27">
        <v>0.39018900000000001</v>
      </c>
      <c r="Q12" s="27">
        <v>0.38664999999999999</v>
      </c>
      <c r="R12" s="27">
        <v>0.38323600000000002</v>
      </c>
      <c r="S12" s="27">
        <v>0.37983800000000001</v>
      </c>
      <c r="T12" s="27">
        <v>0.37608200000000003</v>
      </c>
      <c r="U12" s="27">
        <v>0.37258599999999997</v>
      </c>
      <c r="V12" s="27">
        <v>0.36909900000000001</v>
      </c>
      <c r="W12" s="27">
        <v>0.36593399999999998</v>
      </c>
      <c r="X12" s="27">
        <v>0.36307699999999998</v>
      </c>
      <c r="Y12" s="27">
        <v>0.36049700000000001</v>
      </c>
      <c r="Z12" s="27">
        <v>0.358153</v>
      </c>
      <c r="AA12" s="27">
        <v>0.35619699999999999</v>
      </c>
      <c r="AB12" s="27">
        <v>0.35463299999999998</v>
      </c>
      <c r="AC12" s="27">
        <v>0.3533</v>
      </c>
      <c r="AD12" s="27">
        <v>0.35201500000000002</v>
      </c>
      <c r="AE12" s="28">
        <v>-1.848E-2</v>
      </c>
    </row>
    <row r="13" spans="1:31" ht="15" customHeight="1">
      <c r="A13" s="26" t="s">
        <v>7</v>
      </c>
      <c r="B13" s="27">
        <v>4.6898400000000002</v>
      </c>
      <c r="C13" s="27">
        <v>4.7463980000000001</v>
      </c>
      <c r="D13" s="27">
        <v>4.8273239999999999</v>
      </c>
      <c r="E13" s="27">
        <v>4.801558</v>
      </c>
      <c r="F13" s="27">
        <v>4.8266770000000001</v>
      </c>
      <c r="G13" s="27">
        <v>4.8405690000000003</v>
      </c>
      <c r="H13" s="27">
        <v>4.8667040000000004</v>
      </c>
      <c r="I13" s="27">
        <v>4.8934819999999997</v>
      </c>
      <c r="J13" s="27">
        <v>4.8556270000000001</v>
      </c>
      <c r="K13" s="27">
        <v>4.8456320000000002</v>
      </c>
      <c r="L13" s="27">
        <v>4.8519629999999996</v>
      </c>
      <c r="M13" s="27">
        <v>4.8681179999999999</v>
      </c>
      <c r="N13" s="27">
        <v>4.894215</v>
      </c>
      <c r="O13" s="27">
        <v>4.9152040000000001</v>
      </c>
      <c r="P13" s="27">
        <v>4.941789</v>
      </c>
      <c r="Q13" s="27">
        <v>4.9732669999999999</v>
      </c>
      <c r="R13" s="27">
        <v>5.0083989999999998</v>
      </c>
      <c r="S13" s="27">
        <v>5.0477679999999996</v>
      </c>
      <c r="T13" s="27">
        <v>5.0773239999999999</v>
      </c>
      <c r="U13" s="27">
        <v>5.1068790000000002</v>
      </c>
      <c r="V13" s="27">
        <v>5.1347589999999999</v>
      </c>
      <c r="W13" s="27">
        <v>5.1640600000000001</v>
      </c>
      <c r="X13" s="27">
        <v>5.1956220000000002</v>
      </c>
      <c r="Y13" s="27">
        <v>5.2301029999999997</v>
      </c>
      <c r="Z13" s="27">
        <v>5.2675910000000004</v>
      </c>
      <c r="AA13" s="27">
        <v>5.3060830000000001</v>
      </c>
      <c r="AB13" s="27">
        <v>5.3433510000000002</v>
      </c>
      <c r="AC13" s="27">
        <v>5.3789259999999999</v>
      </c>
      <c r="AD13" s="27">
        <v>5.4158970000000002</v>
      </c>
      <c r="AE13" s="28">
        <v>4.8989999999999997E-3</v>
      </c>
    </row>
    <row r="14" spans="1:31" ht="15" customHeight="1">
      <c r="A14" s="25" t="s">
        <v>59</v>
      </c>
      <c r="B14" s="29">
        <v>10.281629000000001</v>
      </c>
      <c r="C14" s="29">
        <v>11.31681</v>
      </c>
      <c r="D14" s="29">
        <v>11.713718</v>
      </c>
      <c r="E14" s="29">
        <v>10.904736</v>
      </c>
      <c r="F14" s="29">
        <v>10.773016</v>
      </c>
      <c r="G14" s="29">
        <v>10.756138</v>
      </c>
      <c r="H14" s="29">
        <v>10.747172000000001</v>
      </c>
      <c r="I14" s="29">
        <v>10.725175999999999</v>
      </c>
      <c r="J14" s="29">
        <v>10.631748</v>
      </c>
      <c r="K14" s="29">
        <v>10.570629</v>
      </c>
      <c r="L14" s="29">
        <v>10.536614999999999</v>
      </c>
      <c r="M14" s="29">
        <v>10.519595000000001</v>
      </c>
      <c r="N14" s="29">
        <v>10.517702999999999</v>
      </c>
      <c r="O14" s="29">
        <v>10.510789000000001</v>
      </c>
      <c r="P14" s="29">
        <v>10.509325</v>
      </c>
      <c r="Q14" s="29">
        <v>10.518027</v>
      </c>
      <c r="R14" s="29">
        <v>10.535095</v>
      </c>
      <c r="S14" s="29">
        <v>10.557661</v>
      </c>
      <c r="T14" s="29">
        <v>10.568059</v>
      </c>
      <c r="U14" s="29">
        <v>10.572569</v>
      </c>
      <c r="V14" s="29">
        <v>10.56819</v>
      </c>
      <c r="W14" s="29">
        <v>10.56395</v>
      </c>
      <c r="X14" s="29">
        <v>10.562128</v>
      </c>
      <c r="Y14" s="29">
        <v>10.563286</v>
      </c>
      <c r="Z14" s="29">
        <v>10.566329</v>
      </c>
      <c r="AA14" s="29">
        <v>10.571401</v>
      </c>
      <c r="AB14" s="29">
        <v>10.573605000000001</v>
      </c>
      <c r="AC14" s="29">
        <v>10.571679</v>
      </c>
      <c r="AD14" s="29">
        <v>10.571692000000001</v>
      </c>
      <c r="AE14" s="30">
        <v>-2.519E-3</v>
      </c>
    </row>
    <row r="15" spans="1:31" ht="15" customHeight="1">
      <c r="A15" s="26" t="s">
        <v>60</v>
      </c>
      <c r="B15" s="27">
        <v>9.5730260000000005</v>
      </c>
      <c r="C15" s="27">
        <v>9.7867049999999995</v>
      </c>
      <c r="D15" s="27">
        <v>9.9266819999999996</v>
      </c>
      <c r="E15" s="27">
        <v>9.7993500000000004</v>
      </c>
      <c r="F15" s="27">
        <v>9.7710430000000006</v>
      </c>
      <c r="G15" s="27">
        <v>9.6853529999999992</v>
      </c>
      <c r="H15" s="27">
        <v>9.7055229999999995</v>
      </c>
      <c r="I15" s="27">
        <v>9.7945740000000008</v>
      </c>
      <c r="J15" s="27">
        <v>9.7505489999999995</v>
      </c>
      <c r="K15" s="27">
        <v>9.7133990000000008</v>
      </c>
      <c r="L15" s="27">
        <v>9.696688</v>
      </c>
      <c r="M15" s="27">
        <v>9.7131989999999995</v>
      </c>
      <c r="N15" s="27">
        <v>9.7447280000000003</v>
      </c>
      <c r="O15" s="27">
        <v>9.7417750000000005</v>
      </c>
      <c r="P15" s="27">
        <v>9.7627260000000007</v>
      </c>
      <c r="Q15" s="27">
        <v>9.7972649999999994</v>
      </c>
      <c r="R15" s="27">
        <v>9.8270429999999998</v>
      </c>
      <c r="S15" s="27">
        <v>9.8723130000000001</v>
      </c>
      <c r="T15" s="27">
        <v>9.9106660000000009</v>
      </c>
      <c r="U15" s="27">
        <v>9.9399630000000005</v>
      </c>
      <c r="V15" s="27">
        <v>9.9779009999999992</v>
      </c>
      <c r="W15" s="27">
        <v>10.016555</v>
      </c>
      <c r="X15" s="27">
        <v>10.057722</v>
      </c>
      <c r="Y15" s="27">
        <v>10.098541000000001</v>
      </c>
      <c r="Z15" s="27">
        <v>10.145835999999999</v>
      </c>
      <c r="AA15" s="27">
        <v>10.196005</v>
      </c>
      <c r="AB15" s="27">
        <v>10.24911</v>
      </c>
      <c r="AC15" s="27">
        <v>10.291570999999999</v>
      </c>
      <c r="AD15" s="27">
        <v>10.334434</v>
      </c>
      <c r="AE15" s="28">
        <v>2.019E-3</v>
      </c>
    </row>
    <row r="16" spans="1:31" ht="15" customHeight="1">
      <c r="A16" s="25" t="s">
        <v>61</v>
      </c>
      <c r="B16" s="29">
        <v>19.854654</v>
      </c>
      <c r="C16" s="29">
        <v>21.103515999999999</v>
      </c>
      <c r="D16" s="29">
        <v>21.6404</v>
      </c>
      <c r="E16" s="29">
        <v>20.704086</v>
      </c>
      <c r="F16" s="29">
        <v>20.544060000000002</v>
      </c>
      <c r="G16" s="29">
        <v>20.441490000000002</v>
      </c>
      <c r="H16" s="29">
        <v>20.452694000000001</v>
      </c>
      <c r="I16" s="29">
        <v>20.519749000000001</v>
      </c>
      <c r="J16" s="29">
        <v>20.382297999999999</v>
      </c>
      <c r="K16" s="29">
        <v>20.284026999999998</v>
      </c>
      <c r="L16" s="29">
        <v>20.233302999999999</v>
      </c>
      <c r="M16" s="29">
        <v>20.232793999999998</v>
      </c>
      <c r="N16" s="29">
        <v>20.262432</v>
      </c>
      <c r="O16" s="29">
        <v>20.252562999999999</v>
      </c>
      <c r="P16" s="29">
        <v>20.272051000000001</v>
      </c>
      <c r="Q16" s="29">
        <v>20.315291999999999</v>
      </c>
      <c r="R16" s="29">
        <v>20.362137000000001</v>
      </c>
      <c r="S16" s="29">
        <v>20.429974000000001</v>
      </c>
      <c r="T16" s="29">
        <v>20.478725000000001</v>
      </c>
      <c r="U16" s="29">
        <v>20.512530999999999</v>
      </c>
      <c r="V16" s="29">
        <v>20.546091000000001</v>
      </c>
      <c r="W16" s="29">
        <v>20.580504999999999</v>
      </c>
      <c r="X16" s="29">
        <v>20.61985</v>
      </c>
      <c r="Y16" s="29">
        <v>20.661826999999999</v>
      </c>
      <c r="Z16" s="29">
        <v>20.712166</v>
      </c>
      <c r="AA16" s="29">
        <v>20.767406000000001</v>
      </c>
      <c r="AB16" s="29">
        <v>20.822716</v>
      </c>
      <c r="AC16" s="29">
        <v>20.863251000000002</v>
      </c>
      <c r="AD16" s="29">
        <v>20.906126</v>
      </c>
      <c r="AE16" s="30">
        <v>-3.48E-4</v>
      </c>
    </row>
    <row r="18" spans="1:31" ht="15" customHeight="1">
      <c r="A18" s="25" t="s">
        <v>8</v>
      </c>
    </row>
    <row r="19" spans="1:31" ht="15" customHeight="1">
      <c r="A19" s="26" t="s">
        <v>4</v>
      </c>
      <c r="B19" s="27">
        <v>0.13758999999999999</v>
      </c>
      <c r="C19" s="27">
        <v>0.1487</v>
      </c>
      <c r="D19" s="27">
        <v>0.14729999999999999</v>
      </c>
      <c r="E19" s="27">
        <v>0.16134299999999999</v>
      </c>
      <c r="F19" s="27">
        <v>0.157246</v>
      </c>
      <c r="G19" s="27">
        <v>0.157247</v>
      </c>
      <c r="H19" s="27">
        <v>0.15836500000000001</v>
      </c>
      <c r="I19" s="27">
        <v>0.15951100000000001</v>
      </c>
      <c r="J19" s="27">
        <v>0.16106999999999999</v>
      </c>
      <c r="K19" s="27">
        <v>0.16251699999999999</v>
      </c>
      <c r="L19" s="27">
        <v>0.16394700000000001</v>
      </c>
      <c r="M19" s="27">
        <v>0.165015</v>
      </c>
      <c r="N19" s="27">
        <v>0.166132</v>
      </c>
      <c r="O19" s="27">
        <v>0.167181</v>
      </c>
      <c r="P19" s="27">
        <v>0.167965</v>
      </c>
      <c r="Q19" s="27">
        <v>0.168879</v>
      </c>
      <c r="R19" s="27">
        <v>0.16978199999999999</v>
      </c>
      <c r="S19" s="27">
        <v>0.17053499999999999</v>
      </c>
      <c r="T19" s="27">
        <v>0.17128199999999999</v>
      </c>
      <c r="U19" s="27">
        <v>0.17186100000000001</v>
      </c>
      <c r="V19" s="27">
        <v>0.17238700000000001</v>
      </c>
      <c r="W19" s="27">
        <v>0.17316699999999999</v>
      </c>
      <c r="X19" s="27">
        <v>0.174015</v>
      </c>
      <c r="Y19" s="27">
        <v>0.17496300000000001</v>
      </c>
      <c r="Z19" s="27">
        <v>0.17601800000000001</v>
      </c>
      <c r="AA19" s="27">
        <v>0.17721200000000001</v>
      </c>
      <c r="AB19" s="27">
        <v>0.17832100000000001</v>
      </c>
      <c r="AC19" s="27">
        <v>0.179095</v>
      </c>
      <c r="AD19" s="27">
        <v>0.17974200000000001</v>
      </c>
      <c r="AE19" s="28">
        <v>7.0470000000000003E-3</v>
      </c>
    </row>
    <row r="20" spans="1:31" ht="15" customHeight="1">
      <c r="A20" s="26" t="s">
        <v>62</v>
      </c>
      <c r="B20" s="27">
        <v>4.3339999999999997E-2</v>
      </c>
      <c r="C20" s="27">
        <v>4.539E-2</v>
      </c>
      <c r="D20" s="27">
        <v>4.5879999999999997E-2</v>
      </c>
      <c r="E20" s="27">
        <v>4.4164000000000002E-2</v>
      </c>
      <c r="F20" s="27">
        <v>4.3520000000000003E-2</v>
      </c>
      <c r="G20" s="27">
        <v>4.4721999999999998E-2</v>
      </c>
      <c r="H20" s="27">
        <v>4.5487E-2</v>
      </c>
      <c r="I20" s="27">
        <v>4.6237E-2</v>
      </c>
      <c r="J20" s="27">
        <v>4.6877000000000002E-2</v>
      </c>
      <c r="K20" s="27">
        <v>4.7455999999999998E-2</v>
      </c>
      <c r="L20" s="27">
        <v>4.8064999999999997E-2</v>
      </c>
      <c r="M20" s="27">
        <v>4.8605000000000002E-2</v>
      </c>
      <c r="N20" s="27">
        <v>4.9092999999999998E-2</v>
      </c>
      <c r="O20" s="27">
        <v>4.9557999999999998E-2</v>
      </c>
      <c r="P20" s="27">
        <v>4.9988999999999999E-2</v>
      </c>
      <c r="Q20" s="27">
        <v>5.0396999999999997E-2</v>
      </c>
      <c r="R20" s="27">
        <v>5.0763999999999997E-2</v>
      </c>
      <c r="S20" s="27">
        <v>5.1121E-2</v>
      </c>
      <c r="T20" s="27">
        <v>5.1469000000000001E-2</v>
      </c>
      <c r="U20" s="27">
        <v>5.1802000000000001E-2</v>
      </c>
      <c r="V20" s="27">
        <v>5.2134E-2</v>
      </c>
      <c r="W20" s="27">
        <v>5.2493999999999999E-2</v>
      </c>
      <c r="X20" s="27">
        <v>5.2920000000000002E-2</v>
      </c>
      <c r="Y20" s="27">
        <v>5.3359999999999998E-2</v>
      </c>
      <c r="Z20" s="27">
        <v>5.3853999999999999E-2</v>
      </c>
      <c r="AA20" s="27">
        <v>5.4355000000000001E-2</v>
      </c>
      <c r="AB20" s="27">
        <v>5.4819E-2</v>
      </c>
      <c r="AC20" s="27">
        <v>5.5224000000000002E-2</v>
      </c>
      <c r="AD20" s="27">
        <v>5.5662000000000003E-2</v>
      </c>
      <c r="AE20" s="28">
        <v>7.5839999999999996E-3</v>
      </c>
    </row>
    <row r="21" spans="1:31" ht="15" customHeight="1">
      <c r="A21" s="26" t="s">
        <v>56</v>
      </c>
      <c r="B21" s="27">
        <v>1.2099999999999999E-3</v>
      </c>
      <c r="C21" s="27">
        <v>1.1800000000000001E-3</v>
      </c>
      <c r="D21" s="27">
        <v>1.2800000000000001E-3</v>
      </c>
      <c r="E21" s="27">
        <v>1.737E-3</v>
      </c>
      <c r="F21" s="27">
        <v>1.8289999999999999E-3</v>
      </c>
      <c r="G21" s="27">
        <v>1.4909999999999999E-3</v>
      </c>
      <c r="H21" s="27">
        <v>1.6570000000000001E-3</v>
      </c>
      <c r="I21" s="27">
        <v>1.812E-3</v>
      </c>
      <c r="J21" s="27">
        <v>1.9659999999999999E-3</v>
      </c>
      <c r="K21" s="27">
        <v>2.1080000000000001E-3</v>
      </c>
      <c r="L21" s="27">
        <v>2.245E-3</v>
      </c>
      <c r="M21" s="27">
        <v>2.3670000000000002E-3</v>
      </c>
      <c r="N21" s="27">
        <v>2.4789999999999999E-3</v>
      </c>
      <c r="O21" s="27">
        <v>2.581E-3</v>
      </c>
      <c r="P21" s="27">
        <v>2.6710000000000002E-3</v>
      </c>
      <c r="Q21" s="27">
        <v>2.748E-3</v>
      </c>
      <c r="R21" s="27">
        <v>2.82E-3</v>
      </c>
      <c r="S21" s="27">
        <v>2.8900000000000002E-3</v>
      </c>
      <c r="T21" s="27">
        <v>2.9550000000000002E-3</v>
      </c>
      <c r="U21" s="27">
        <v>3.0230000000000001E-3</v>
      </c>
      <c r="V21" s="27">
        <v>3.0969999999999999E-3</v>
      </c>
      <c r="W21" s="27">
        <v>3.1740000000000002E-3</v>
      </c>
      <c r="X21" s="27">
        <v>3.2560000000000002E-3</v>
      </c>
      <c r="Y21" s="27">
        <v>3.3470000000000001E-3</v>
      </c>
      <c r="Z21" s="27">
        <v>3.4429999999999999E-3</v>
      </c>
      <c r="AA21" s="27">
        <v>3.5339999999999998E-3</v>
      </c>
      <c r="AB21" s="27">
        <v>3.617E-3</v>
      </c>
      <c r="AC21" s="27">
        <v>3.702E-3</v>
      </c>
      <c r="AD21" s="27">
        <v>3.7799999999999999E-3</v>
      </c>
      <c r="AE21" s="28">
        <v>4.4067000000000002E-2</v>
      </c>
    </row>
    <row r="22" spans="1:31" ht="15" customHeight="1">
      <c r="A22" s="26" t="s">
        <v>5</v>
      </c>
      <c r="B22" s="27">
        <v>0.35830000000000001</v>
      </c>
      <c r="C22" s="27">
        <v>0.36632999999999999</v>
      </c>
      <c r="D22" s="27">
        <v>0.37575999999999998</v>
      </c>
      <c r="E22" s="27">
        <v>0.34544799999999998</v>
      </c>
      <c r="F22" s="27">
        <v>0.34666400000000003</v>
      </c>
      <c r="G22" s="27">
        <v>0.34622700000000001</v>
      </c>
      <c r="H22" s="27">
        <v>0.34284599999999998</v>
      </c>
      <c r="I22" s="27">
        <v>0.340366</v>
      </c>
      <c r="J22" s="27">
        <v>0.33762799999999998</v>
      </c>
      <c r="K22" s="27">
        <v>0.33456000000000002</v>
      </c>
      <c r="L22" s="27">
        <v>0.33117400000000002</v>
      </c>
      <c r="M22" s="27">
        <v>0.32773600000000003</v>
      </c>
      <c r="N22" s="27">
        <v>0.32435199999999997</v>
      </c>
      <c r="O22" s="27">
        <v>0.32100400000000001</v>
      </c>
      <c r="P22" s="27">
        <v>0.31762600000000002</v>
      </c>
      <c r="Q22" s="27">
        <v>0.31420999999999999</v>
      </c>
      <c r="R22" s="27">
        <v>0.31079699999999999</v>
      </c>
      <c r="S22" s="27">
        <v>0.30746499999999999</v>
      </c>
      <c r="T22" s="27">
        <v>0.30415500000000001</v>
      </c>
      <c r="U22" s="27">
        <v>0.30088700000000002</v>
      </c>
      <c r="V22" s="27">
        <v>0.297705</v>
      </c>
      <c r="W22" s="27">
        <v>0.29454999999999998</v>
      </c>
      <c r="X22" s="27">
        <v>0.29145599999999999</v>
      </c>
      <c r="Y22" s="27">
        <v>0.28847099999999998</v>
      </c>
      <c r="Z22" s="27">
        <v>0.28558699999999998</v>
      </c>
      <c r="AA22" s="27">
        <v>0.28273399999999999</v>
      </c>
      <c r="AB22" s="27">
        <v>0.27980300000000002</v>
      </c>
      <c r="AC22" s="27">
        <v>0.27690399999999998</v>
      </c>
      <c r="AD22" s="27">
        <v>0.274061</v>
      </c>
      <c r="AE22" s="28">
        <v>-1.069E-2</v>
      </c>
    </row>
    <row r="23" spans="1:31" ht="15" customHeight="1">
      <c r="A23" s="26" t="s">
        <v>10</v>
      </c>
      <c r="B23" s="27">
        <v>3.177E-2</v>
      </c>
      <c r="C23" s="27">
        <v>2.681E-2</v>
      </c>
      <c r="D23" s="27">
        <v>3.1320000000000001E-2</v>
      </c>
      <c r="E23" s="27">
        <v>7.7871999999999997E-2</v>
      </c>
      <c r="F23" s="27">
        <v>7.0609000000000005E-2</v>
      </c>
      <c r="G23" s="27">
        <v>7.1225999999999998E-2</v>
      </c>
      <c r="H23" s="27">
        <v>7.1773000000000003E-2</v>
      </c>
      <c r="I23" s="27">
        <v>7.1790000000000007E-2</v>
      </c>
      <c r="J23" s="27">
        <v>7.1827000000000002E-2</v>
      </c>
      <c r="K23" s="27">
        <v>7.1665000000000006E-2</v>
      </c>
      <c r="L23" s="27">
        <v>7.1470000000000006E-2</v>
      </c>
      <c r="M23" s="27">
        <v>7.1237999999999996E-2</v>
      </c>
      <c r="N23" s="27">
        <v>7.0957999999999993E-2</v>
      </c>
      <c r="O23" s="27">
        <v>7.0660000000000001E-2</v>
      </c>
      <c r="P23" s="27">
        <v>7.0314000000000002E-2</v>
      </c>
      <c r="Q23" s="27">
        <v>6.9948999999999997E-2</v>
      </c>
      <c r="R23" s="27">
        <v>6.9580000000000003E-2</v>
      </c>
      <c r="S23" s="27">
        <v>6.9193000000000005E-2</v>
      </c>
      <c r="T23" s="27">
        <v>6.8791000000000005E-2</v>
      </c>
      <c r="U23" s="27">
        <v>6.8359000000000003E-2</v>
      </c>
      <c r="V23" s="27">
        <v>6.8005999999999997E-2</v>
      </c>
      <c r="W23" s="27">
        <v>6.7777000000000004E-2</v>
      </c>
      <c r="X23" s="27">
        <v>6.7420999999999995E-2</v>
      </c>
      <c r="Y23" s="27">
        <v>6.7183999999999994E-2</v>
      </c>
      <c r="Z23" s="27">
        <v>6.7006999999999997E-2</v>
      </c>
      <c r="AA23" s="27">
        <v>6.6849000000000006E-2</v>
      </c>
      <c r="AB23" s="27">
        <v>6.6637000000000002E-2</v>
      </c>
      <c r="AC23" s="27">
        <v>6.5834000000000004E-2</v>
      </c>
      <c r="AD23" s="27">
        <v>6.4820000000000003E-2</v>
      </c>
      <c r="AE23" s="28">
        <v>3.3237999999999997E-2</v>
      </c>
    </row>
    <row r="24" spans="1:31" ht="15" customHeight="1">
      <c r="A24" s="26" t="s">
        <v>57</v>
      </c>
      <c r="B24" s="27">
        <v>0.57221</v>
      </c>
      <c r="C24" s="27">
        <v>0.58840999999999999</v>
      </c>
      <c r="D24" s="27">
        <v>0.60153999999999996</v>
      </c>
      <c r="E24" s="27">
        <v>0.63056299999999998</v>
      </c>
      <c r="F24" s="27">
        <v>0.619869</v>
      </c>
      <c r="G24" s="27">
        <v>0.62091300000000005</v>
      </c>
      <c r="H24" s="27">
        <v>0.62012800000000001</v>
      </c>
      <c r="I24" s="27">
        <v>0.61971600000000004</v>
      </c>
      <c r="J24" s="27">
        <v>0.619367</v>
      </c>
      <c r="K24" s="27">
        <v>0.61830700000000005</v>
      </c>
      <c r="L24" s="27">
        <v>0.61690100000000003</v>
      </c>
      <c r="M24" s="27">
        <v>0.61496099999999998</v>
      </c>
      <c r="N24" s="27">
        <v>0.61301399999999995</v>
      </c>
      <c r="O24" s="27">
        <v>0.61098399999999997</v>
      </c>
      <c r="P24" s="27">
        <v>0.60856399999999999</v>
      </c>
      <c r="Q24" s="27">
        <v>0.60618300000000003</v>
      </c>
      <c r="R24" s="27">
        <v>0.60374399999999995</v>
      </c>
      <c r="S24" s="27">
        <v>0.60120200000000001</v>
      </c>
      <c r="T24" s="27">
        <v>0.59865199999999996</v>
      </c>
      <c r="U24" s="27">
        <v>0.59593300000000005</v>
      </c>
      <c r="V24" s="27">
        <v>0.59333000000000002</v>
      </c>
      <c r="W24" s="27">
        <v>0.59116299999999999</v>
      </c>
      <c r="X24" s="27">
        <v>0.58906700000000001</v>
      </c>
      <c r="Y24" s="27">
        <v>0.58732499999999999</v>
      </c>
      <c r="Z24" s="27">
        <v>0.58590900000000001</v>
      </c>
      <c r="AA24" s="27">
        <v>0.58468500000000001</v>
      </c>
      <c r="AB24" s="27">
        <v>0.58319699999999997</v>
      </c>
      <c r="AC24" s="27">
        <v>0.58075900000000003</v>
      </c>
      <c r="AD24" s="27">
        <v>0.57806500000000005</v>
      </c>
      <c r="AE24" s="28">
        <v>-6.5700000000000003E-4</v>
      </c>
    </row>
    <row r="25" spans="1:31" ht="15" customHeight="1">
      <c r="A25" s="26" t="s">
        <v>6</v>
      </c>
      <c r="B25" s="27">
        <v>2.9688500000000002</v>
      </c>
      <c r="C25" s="27">
        <v>3.3706610000000001</v>
      </c>
      <c r="D25" s="27">
        <v>3.5423900000000001</v>
      </c>
      <c r="E25" s="27">
        <v>3.3165140000000002</v>
      </c>
      <c r="F25" s="27">
        <v>3.2941419999999999</v>
      </c>
      <c r="G25" s="27">
        <v>3.30999</v>
      </c>
      <c r="H25" s="27">
        <v>3.3256260000000002</v>
      </c>
      <c r="I25" s="27">
        <v>3.3190460000000002</v>
      </c>
      <c r="J25" s="27">
        <v>3.2970489999999999</v>
      </c>
      <c r="K25" s="27">
        <v>3.2787679999999999</v>
      </c>
      <c r="L25" s="27">
        <v>3.2743180000000001</v>
      </c>
      <c r="M25" s="27">
        <v>3.2778999999999998</v>
      </c>
      <c r="N25" s="27">
        <v>3.2851520000000001</v>
      </c>
      <c r="O25" s="27">
        <v>3.2943899999999999</v>
      </c>
      <c r="P25" s="27">
        <v>3.3043290000000001</v>
      </c>
      <c r="Q25" s="27">
        <v>3.3245390000000001</v>
      </c>
      <c r="R25" s="27">
        <v>3.3561709999999998</v>
      </c>
      <c r="S25" s="27">
        <v>3.390962</v>
      </c>
      <c r="T25" s="27">
        <v>3.4267479999999999</v>
      </c>
      <c r="U25" s="27">
        <v>3.4546619999999999</v>
      </c>
      <c r="V25" s="27">
        <v>3.479419</v>
      </c>
      <c r="W25" s="27">
        <v>3.5063309999999999</v>
      </c>
      <c r="X25" s="27">
        <v>3.5347689999999998</v>
      </c>
      <c r="Y25" s="27">
        <v>3.5677509999999999</v>
      </c>
      <c r="Z25" s="27">
        <v>3.6025230000000001</v>
      </c>
      <c r="AA25" s="27">
        <v>3.6366909999999999</v>
      </c>
      <c r="AB25" s="27">
        <v>3.6679940000000002</v>
      </c>
      <c r="AC25" s="27">
        <v>3.6925970000000001</v>
      </c>
      <c r="AD25" s="27">
        <v>3.7135690000000001</v>
      </c>
      <c r="AE25" s="28">
        <v>3.5950000000000001E-3</v>
      </c>
    </row>
    <row r="26" spans="1:31" ht="15" customHeight="1">
      <c r="A26" s="26" t="s">
        <v>63</v>
      </c>
      <c r="B26" s="27">
        <v>4.3700000000000003E-2</v>
      </c>
      <c r="C26" s="27">
        <v>4.1430000000000002E-2</v>
      </c>
      <c r="D26" s="27">
        <v>4.7719999999999999E-2</v>
      </c>
      <c r="E26" s="27">
        <v>4.7696000000000002E-2</v>
      </c>
      <c r="F26" s="27">
        <v>4.7671999999999999E-2</v>
      </c>
      <c r="G26" s="27">
        <v>4.7621999999999998E-2</v>
      </c>
      <c r="H26" s="27">
        <v>4.7622999999999999E-2</v>
      </c>
      <c r="I26" s="27">
        <v>4.7598000000000001E-2</v>
      </c>
      <c r="J26" s="27">
        <v>4.7552999999999998E-2</v>
      </c>
      <c r="K26" s="27">
        <v>4.7521000000000001E-2</v>
      </c>
      <c r="L26" s="27">
        <v>4.7500000000000001E-2</v>
      </c>
      <c r="M26" s="27">
        <v>4.7489000000000003E-2</v>
      </c>
      <c r="N26" s="27">
        <v>4.7476999999999998E-2</v>
      </c>
      <c r="O26" s="27">
        <v>4.7462999999999998E-2</v>
      </c>
      <c r="P26" s="27">
        <v>4.7449999999999999E-2</v>
      </c>
      <c r="Q26" s="27">
        <v>4.7433000000000003E-2</v>
      </c>
      <c r="R26" s="27">
        <v>4.7418000000000002E-2</v>
      </c>
      <c r="S26" s="27">
        <v>4.7396000000000001E-2</v>
      </c>
      <c r="T26" s="27">
        <v>4.7382000000000001E-2</v>
      </c>
      <c r="U26" s="27">
        <v>4.7364000000000003E-2</v>
      </c>
      <c r="V26" s="27">
        <v>4.7347E-2</v>
      </c>
      <c r="W26" s="27">
        <v>4.7328000000000002E-2</v>
      </c>
      <c r="X26" s="27">
        <v>4.7314000000000002E-2</v>
      </c>
      <c r="Y26" s="27">
        <v>4.7300000000000002E-2</v>
      </c>
      <c r="Z26" s="27">
        <v>4.7280000000000003E-2</v>
      </c>
      <c r="AA26" s="27">
        <v>4.7253999999999997E-2</v>
      </c>
      <c r="AB26" s="27">
        <v>4.7232000000000003E-2</v>
      </c>
      <c r="AC26" s="27">
        <v>4.7205999999999998E-2</v>
      </c>
      <c r="AD26" s="27">
        <v>4.7181000000000001E-2</v>
      </c>
      <c r="AE26" s="28">
        <v>4.8260000000000004E-3</v>
      </c>
    </row>
    <row r="27" spans="1:31" ht="15" customHeight="1">
      <c r="A27" s="26" t="s">
        <v>64</v>
      </c>
      <c r="B27" s="27">
        <v>0.10592</v>
      </c>
      <c r="C27" s="27">
        <v>0.12045500000000001</v>
      </c>
      <c r="D27" s="27">
        <v>0.12045500000000001</v>
      </c>
      <c r="E27" s="27">
        <v>0.12045500000000001</v>
      </c>
      <c r="F27" s="27">
        <v>0.12045500000000001</v>
      </c>
      <c r="G27" s="27">
        <v>0.12045500000000001</v>
      </c>
      <c r="H27" s="27">
        <v>0.12045500000000001</v>
      </c>
      <c r="I27" s="27">
        <v>0.12045500000000001</v>
      </c>
      <c r="J27" s="27">
        <v>0.12045500000000001</v>
      </c>
      <c r="K27" s="27">
        <v>0.12045500000000001</v>
      </c>
      <c r="L27" s="27">
        <v>0.12045500000000001</v>
      </c>
      <c r="M27" s="27">
        <v>0.12045500000000001</v>
      </c>
      <c r="N27" s="27">
        <v>0.12045500000000001</v>
      </c>
      <c r="O27" s="27">
        <v>0.12045500000000001</v>
      </c>
      <c r="P27" s="27">
        <v>0.12045500000000001</v>
      </c>
      <c r="Q27" s="27">
        <v>0.12045500000000001</v>
      </c>
      <c r="R27" s="27">
        <v>0.12045500000000001</v>
      </c>
      <c r="S27" s="27">
        <v>0.12045500000000001</v>
      </c>
      <c r="T27" s="27">
        <v>0.12045500000000001</v>
      </c>
      <c r="U27" s="27">
        <v>0.12045500000000001</v>
      </c>
      <c r="V27" s="27">
        <v>0.12045500000000001</v>
      </c>
      <c r="W27" s="27">
        <v>0.12045500000000001</v>
      </c>
      <c r="X27" s="27">
        <v>0.12045500000000001</v>
      </c>
      <c r="Y27" s="27">
        <v>0.12045500000000001</v>
      </c>
      <c r="Z27" s="27">
        <v>0.12045500000000001</v>
      </c>
      <c r="AA27" s="27">
        <v>0.12045500000000001</v>
      </c>
      <c r="AB27" s="27">
        <v>0.12045500000000001</v>
      </c>
      <c r="AC27" s="27">
        <v>0.12045500000000001</v>
      </c>
      <c r="AD27" s="27">
        <v>0.12045500000000001</v>
      </c>
      <c r="AE27" s="28">
        <v>0</v>
      </c>
    </row>
    <row r="28" spans="1:31" ht="15" customHeight="1">
      <c r="A28" s="26" t="s">
        <v>7</v>
      </c>
      <c r="B28" s="27">
        <v>4.5288700000000004</v>
      </c>
      <c r="C28" s="27">
        <v>4.5667900000000001</v>
      </c>
      <c r="D28" s="27">
        <v>4.6318000000000001</v>
      </c>
      <c r="E28" s="27">
        <v>4.656047</v>
      </c>
      <c r="F28" s="27">
        <v>4.6955369999999998</v>
      </c>
      <c r="G28" s="27">
        <v>4.718521</v>
      </c>
      <c r="H28" s="27">
        <v>4.7544029999999999</v>
      </c>
      <c r="I28" s="27">
        <v>4.7936579999999998</v>
      </c>
      <c r="J28" s="27">
        <v>4.8199449999999997</v>
      </c>
      <c r="K28" s="27">
        <v>4.843915</v>
      </c>
      <c r="L28" s="27">
        <v>4.8742169999999998</v>
      </c>
      <c r="M28" s="27">
        <v>4.9082109999999997</v>
      </c>
      <c r="N28" s="27">
        <v>4.9482249999999999</v>
      </c>
      <c r="O28" s="27">
        <v>4.9865760000000003</v>
      </c>
      <c r="P28" s="27">
        <v>5.0273079999999997</v>
      </c>
      <c r="Q28" s="27">
        <v>5.0674299999999999</v>
      </c>
      <c r="R28" s="27">
        <v>5.1090580000000001</v>
      </c>
      <c r="S28" s="27">
        <v>5.1545110000000003</v>
      </c>
      <c r="T28" s="27">
        <v>5.1915110000000002</v>
      </c>
      <c r="U28" s="27">
        <v>5.2303610000000003</v>
      </c>
      <c r="V28" s="27">
        <v>5.2704230000000001</v>
      </c>
      <c r="W28" s="27">
        <v>5.3113010000000003</v>
      </c>
      <c r="X28" s="27">
        <v>5.3543000000000003</v>
      </c>
      <c r="Y28" s="27">
        <v>5.4023810000000001</v>
      </c>
      <c r="Z28" s="27">
        <v>5.4560399999999998</v>
      </c>
      <c r="AA28" s="27">
        <v>5.511412</v>
      </c>
      <c r="AB28" s="27">
        <v>5.5646870000000002</v>
      </c>
      <c r="AC28" s="27">
        <v>5.614941</v>
      </c>
      <c r="AD28" s="27">
        <v>5.6601840000000001</v>
      </c>
      <c r="AE28" s="28">
        <v>7.9819999999999995E-3</v>
      </c>
    </row>
    <row r="29" spans="1:31" ht="15" customHeight="1">
      <c r="A29" s="25" t="s">
        <v>59</v>
      </c>
      <c r="B29" s="29">
        <v>8.2195499999999999</v>
      </c>
      <c r="C29" s="29">
        <v>8.6877460000000006</v>
      </c>
      <c r="D29" s="29">
        <v>8.9439050000000009</v>
      </c>
      <c r="E29" s="29">
        <v>8.7712760000000003</v>
      </c>
      <c r="F29" s="29">
        <v>8.7776759999999996</v>
      </c>
      <c r="G29" s="29">
        <v>8.8175019999999993</v>
      </c>
      <c r="H29" s="29">
        <v>8.8682359999999996</v>
      </c>
      <c r="I29" s="29">
        <v>8.9004750000000001</v>
      </c>
      <c r="J29" s="29">
        <v>8.9043700000000001</v>
      </c>
      <c r="K29" s="29">
        <v>8.9089650000000002</v>
      </c>
      <c r="L29" s="29">
        <v>8.9333899999999993</v>
      </c>
      <c r="M29" s="29">
        <v>8.9690159999999999</v>
      </c>
      <c r="N29" s="29">
        <v>9.0143229999999992</v>
      </c>
      <c r="O29" s="29">
        <v>9.0598690000000008</v>
      </c>
      <c r="P29" s="29">
        <v>9.1081059999999994</v>
      </c>
      <c r="Q29" s="29">
        <v>9.1660400000000006</v>
      </c>
      <c r="R29" s="29">
        <v>9.2368459999999999</v>
      </c>
      <c r="S29" s="29">
        <v>9.314527</v>
      </c>
      <c r="T29" s="29">
        <v>9.3847470000000008</v>
      </c>
      <c r="U29" s="29">
        <v>9.4487740000000002</v>
      </c>
      <c r="V29" s="29">
        <v>9.5109750000000002</v>
      </c>
      <c r="W29" s="29">
        <v>9.5765790000000006</v>
      </c>
      <c r="X29" s="29">
        <v>9.6459039999999998</v>
      </c>
      <c r="Y29" s="29">
        <v>9.7252120000000009</v>
      </c>
      <c r="Z29" s="29">
        <v>9.812208</v>
      </c>
      <c r="AA29" s="29">
        <v>9.9004980000000007</v>
      </c>
      <c r="AB29" s="29">
        <v>9.9835659999999997</v>
      </c>
      <c r="AC29" s="29">
        <v>10.055956</v>
      </c>
      <c r="AD29" s="29">
        <v>10.119452000000001</v>
      </c>
      <c r="AE29" s="30">
        <v>5.666E-3</v>
      </c>
    </row>
    <row r="30" spans="1:31" ht="15" customHeight="1">
      <c r="A30" s="26" t="s">
        <v>60</v>
      </c>
      <c r="B30" s="27">
        <v>9.2444500000000005</v>
      </c>
      <c r="C30" s="27">
        <v>9.4163680000000003</v>
      </c>
      <c r="D30" s="27">
        <v>9.524616</v>
      </c>
      <c r="E30" s="27">
        <v>9.5023800000000005</v>
      </c>
      <c r="F30" s="27">
        <v>9.5055650000000007</v>
      </c>
      <c r="G30" s="27">
        <v>9.4411520000000007</v>
      </c>
      <c r="H30" s="27">
        <v>9.4815649999999998</v>
      </c>
      <c r="I30" s="27">
        <v>9.5947709999999997</v>
      </c>
      <c r="J30" s="27">
        <v>9.6788959999999999</v>
      </c>
      <c r="K30" s="27">
        <v>9.7099569999999993</v>
      </c>
      <c r="L30" s="27">
        <v>9.741161</v>
      </c>
      <c r="M30" s="27">
        <v>9.7931939999999997</v>
      </c>
      <c r="N30" s="27">
        <v>9.8522669999999994</v>
      </c>
      <c r="O30" s="27">
        <v>9.8832319999999996</v>
      </c>
      <c r="P30" s="27">
        <v>9.9316720000000007</v>
      </c>
      <c r="Q30" s="27">
        <v>9.9827650000000006</v>
      </c>
      <c r="R30" s="27">
        <v>10.024547</v>
      </c>
      <c r="S30" s="27">
        <v>10.081080999999999</v>
      </c>
      <c r="T30" s="27">
        <v>10.133554</v>
      </c>
      <c r="U30" s="27">
        <v>10.180306</v>
      </c>
      <c r="V30" s="27">
        <v>10.241524999999999</v>
      </c>
      <c r="W30" s="27">
        <v>10.302152</v>
      </c>
      <c r="X30" s="27">
        <v>10.364890000000001</v>
      </c>
      <c r="Y30" s="27">
        <v>10.431184999999999</v>
      </c>
      <c r="Z30" s="27">
        <v>10.508804</v>
      </c>
      <c r="AA30" s="27">
        <v>10.590558</v>
      </c>
      <c r="AB30" s="27">
        <v>10.673655999999999</v>
      </c>
      <c r="AC30" s="27">
        <v>10.74314</v>
      </c>
      <c r="AD30" s="27">
        <v>10.800573</v>
      </c>
      <c r="AE30" s="28">
        <v>5.0930000000000003E-3</v>
      </c>
    </row>
    <row r="31" spans="1:31" ht="15" customHeight="1">
      <c r="A31" s="25" t="s">
        <v>61</v>
      </c>
      <c r="B31" s="29">
        <v>17.464001</v>
      </c>
      <c r="C31" s="29">
        <v>18.104115</v>
      </c>
      <c r="D31" s="29">
        <v>18.468520999999999</v>
      </c>
      <c r="E31" s="29">
        <v>18.273655000000002</v>
      </c>
      <c r="F31" s="29">
        <v>18.283241</v>
      </c>
      <c r="G31" s="29">
        <v>18.258654</v>
      </c>
      <c r="H31" s="29">
        <v>18.349799999999998</v>
      </c>
      <c r="I31" s="29">
        <v>18.495246999999999</v>
      </c>
      <c r="J31" s="29">
        <v>18.583266999999999</v>
      </c>
      <c r="K31" s="29">
        <v>18.618922999999999</v>
      </c>
      <c r="L31" s="29">
        <v>18.674551000000001</v>
      </c>
      <c r="M31" s="29">
        <v>18.762211000000001</v>
      </c>
      <c r="N31" s="29">
        <v>18.866589999999999</v>
      </c>
      <c r="O31" s="29">
        <v>18.943100000000001</v>
      </c>
      <c r="P31" s="29">
        <v>19.039777999999998</v>
      </c>
      <c r="Q31" s="29">
        <v>19.148806</v>
      </c>
      <c r="R31" s="29">
        <v>19.261393000000002</v>
      </c>
      <c r="S31" s="29">
        <v>19.395606999999998</v>
      </c>
      <c r="T31" s="29">
        <v>19.518301000000001</v>
      </c>
      <c r="U31" s="29">
        <v>19.629082</v>
      </c>
      <c r="V31" s="29">
        <v>19.752499</v>
      </c>
      <c r="W31" s="29">
        <v>19.878730999999998</v>
      </c>
      <c r="X31" s="29">
        <v>20.010794000000001</v>
      </c>
      <c r="Y31" s="29">
        <v>20.156396999999998</v>
      </c>
      <c r="Z31" s="29">
        <v>20.321012</v>
      </c>
      <c r="AA31" s="29">
        <v>20.491056</v>
      </c>
      <c r="AB31" s="29">
        <v>20.657222999999998</v>
      </c>
      <c r="AC31" s="29">
        <v>20.799095000000001</v>
      </c>
      <c r="AD31" s="29">
        <v>20.920024999999999</v>
      </c>
      <c r="AE31" s="30">
        <v>5.3689999999999996E-3</v>
      </c>
    </row>
    <row r="32" spans="1:31" ht="15" customHeight="1"/>
    <row r="33" spans="1:31" ht="15" customHeight="1">
      <c r="A33" s="25" t="s">
        <v>65</v>
      </c>
    </row>
    <row r="34" spans="1:31" ht="15" customHeight="1">
      <c r="A34" s="26" t="s">
        <v>66</v>
      </c>
      <c r="B34" s="27">
        <v>2.4198599999999999</v>
      </c>
      <c r="C34" s="27">
        <v>2.5099999999999998</v>
      </c>
      <c r="D34" s="27">
        <v>2.4138999999999999</v>
      </c>
      <c r="E34" s="27">
        <v>2.4834000000000001</v>
      </c>
      <c r="F34" s="27">
        <v>2.6345000000000001</v>
      </c>
      <c r="G34" s="27">
        <v>2.8057859999999999</v>
      </c>
      <c r="H34" s="27">
        <v>2.9768699999999999</v>
      </c>
      <c r="I34" s="27">
        <v>3.1133989999999998</v>
      </c>
      <c r="J34" s="27">
        <v>3.203408</v>
      </c>
      <c r="K34" s="27">
        <v>3.259989</v>
      </c>
      <c r="L34" s="27">
        <v>3.350514</v>
      </c>
      <c r="M34" s="27">
        <v>3.4380099999999998</v>
      </c>
      <c r="N34" s="27">
        <v>3.5097559999999999</v>
      </c>
      <c r="O34" s="27">
        <v>3.561785</v>
      </c>
      <c r="P34" s="27">
        <v>3.5920230000000002</v>
      </c>
      <c r="Q34" s="27">
        <v>3.6337480000000002</v>
      </c>
      <c r="R34" s="27">
        <v>3.6851180000000001</v>
      </c>
      <c r="S34" s="27">
        <v>3.7105190000000001</v>
      </c>
      <c r="T34" s="27">
        <v>3.7219820000000001</v>
      </c>
      <c r="U34" s="27">
        <v>3.7207699999999999</v>
      </c>
      <c r="V34" s="27">
        <v>3.7146029999999999</v>
      </c>
      <c r="W34" s="27">
        <v>3.7062430000000002</v>
      </c>
      <c r="X34" s="27">
        <v>3.6971430000000001</v>
      </c>
      <c r="Y34" s="27">
        <v>3.6879469999999999</v>
      </c>
      <c r="Z34" s="27">
        <v>3.6821120000000001</v>
      </c>
      <c r="AA34" s="27">
        <v>3.7033209999999999</v>
      </c>
      <c r="AB34" s="27">
        <v>3.7250960000000002</v>
      </c>
      <c r="AC34" s="27">
        <v>3.7087240000000001</v>
      </c>
      <c r="AD34" s="27">
        <v>3.6729419999999999</v>
      </c>
      <c r="AE34" s="28">
        <v>1.4200000000000001E-2</v>
      </c>
    </row>
    <row r="35" spans="1:31" ht="15" customHeight="1">
      <c r="A35" s="26" t="s">
        <v>62</v>
      </c>
      <c r="B35" s="27">
        <v>0.23927999999999999</v>
      </c>
      <c r="C35" s="27">
        <v>0.24859999999999999</v>
      </c>
      <c r="D35" s="27">
        <v>0.25019999999999998</v>
      </c>
      <c r="E35" s="27">
        <v>0.25130000000000002</v>
      </c>
      <c r="F35" s="27">
        <v>0.25080000000000002</v>
      </c>
      <c r="G35" s="27">
        <v>0.25387900000000002</v>
      </c>
      <c r="H35" s="27">
        <v>0.25731300000000001</v>
      </c>
      <c r="I35" s="27">
        <v>0.25997199999999998</v>
      </c>
      <c r="J35" s="27">
        <v>0.26169700000000001</v>
      </c>
      <c r="K35" s="27">
        <v>0.26236199999999998</v>
      </c>
      <c r="L35" s="27">
        <v>0.26250299999999999</v>
      </c>
      <c r="M35" s="27">
        <v>0.26188899999999998</v>
      </c>
      <c r="N35" s="27">
        <v>0.26148500000000002</v>
      </c>
      <c r="O35" s="27">
        <v>0.260569</v>
      </c>
      <c r="P35" s="27">
        <v>0.25872299999999998</v>
      </c>
      <c r="Q35" s="27">
        <v>0.25737599999999999</v>
      </c>
      <c r="R35" s="27">
        <v>0.25656200000000001</v>
      </c>
      <c r="S35" s="27">
        <v>0.25565300000000002</v>
      </c>
      <c r="T35" s="27">
        <v>0.25480799999999998</v>
      </c>
      <c r="U35" s="27">
        <v>0.25282399999999999</v>
      </c>
      <c r="V35" s="27">
        <v>0.25115100000000001</v>
      </c>
      <c r="W35" s="27">
        <v>0.24976200000000001</v>
      </c>
      <c r="X35" s="27">
        <v>0.24890999999999999</v>
      </c>
      <c r="Y35" s="27">
        <v>0.24854299999999999</v>
      </c>
      <c r="Z35" s="27">
        <v>0.24782599999999999</v>
      </c>
      <c r="AA35" s="27">
        <v>0.24753800000000001</v>
      </c>
      <c r="AB35" s="27">
        <v>0.24737600000000001</v>
      </c>
      <c r="AC35" s="27">
        <v>0.24676500000000001</v>
      </c>
      <c r="AD35" s="27">
        <v>0.24679499999999999</v>
      </c>
      <c r="AE35" s="28">
        <v>-2.7E-4</v>
      </c>
    </row>
    <row r="36" spans="1:31" ht="15" customHeight="1">
      <c r="A36" s="26" t="s">
        <v>5</v>
      </c>
      <c r="B36" s="27">
        <v>1.28271</v>
      </c>
      <c r="C36" s="27">
        <v>1.3115000000000001</v>
      </c>
      <c r="D36" s="27">
        <v>1.3626</v>
      </c>
      <c r="E36" s="27">
        <v>1.3824000000000001</v>
      </c>
      <c r="F36" s="27">
        <v>1.4198</v>
      </c>
      <c r="G36" s="27">
        <v>1.42387</v>
      </c>
      <c r="H36" s="27">
        <v>1.4214450000000001</v>
      </c>
      <c r="I36" s="27">
        <v>1.424447</v>
      </c>
      <c r="J36" s="27">
        <v>1.424239</v>
      </c>
      <c r="K36" s="27">
        <v>1.413065</v>
      </c>
      <c r="L36" s="27">
        <v>1.4002410000000001</v>
      </c>
      <c r="M36" s="27">
        <v>1.394172</v>
      </c>
      <c r="N36" s="27">
        <v>1.3887320000000001</v>
      </c>
      <c r="O36" s="27">
        <v>1.3827750000000001</v>
      </c>
      <c r="P36" s="27">
        <v>1.374843</v>
      </c>
      <c r="Q36" s="27">
        <v>1.3726719999999999</v>
      </c>
      <c r="R36" s="27">
        <v>1.368233</v>
      </c>
      <c r="S36" s="27">
        <v>1.3643590000000001</v>
      </c>
      <c r="T36" s="27">
        <v>1.3634630000000001</v>
      </c>
      <c r="U36" s="27">
        <v>1.3578250000000001</v>
      </c>
      <c r="V36" s="27">
        <v>1.349405</v>
      </c>
      <c r="W36" s="27">
        <v>1.3446579999999999</v>
      </c>
      <c r="X36" s="27">
        <v>1.3435760000000001</v>
      </c>
      <c r="Y36" s="27">
        <v>1.3448800000000001</v>
      </c>
      <c r="Z36" s="27">
        <v>1.344781</v>
      </c>
      <c r="AA36" s="27">
        <v>1.3458619999999999</v>
      </c>
      <c r="AB36" s="27">
        <v>1.348349</v>
      </c>
      <c r="AC36" s="27">
        <v>1.3475649999999999</v>
      </c>
      <c r="AD36" s="27">
        <v>1.3499540000000001</v>
      </c>
      <c r="AE36" s="28">
        <v>1.0709999999999999E-3</v>
      </c>
    </row>
    <row r="37" spans="1:31" ht="15" customHeight="1">
      <c r="A37" s="26" t="s">
        <v>10</v>
      </c>
      <c r="B37" s="27">
        <v>6.9972999999999994E-2</v>
      </c>
      <c r="C37" s="27">
        <v>5.9700000000000003E-2</v>
      </c>
      <c r="D37" s="27">
        <v>4.7100000000000003E-2</v>
      </c>
      <c r="E37" s="27">
        <v>3.8399999999999997E-2</v>
      </c>
      <c r="F37" s="27">
        <v>3.7199999999999997E-2</v>
      </c>
      <c r="G37" s="27">
        <v>5.2012999999999997E-2</v>
      </c>
      <c r="H37" s="27">
        <v>7.3247000000000007E-2</v>
      </c>
      <c r="I37" s="27">
        <v>8.6358000000000004E-2</v>
      </c>
      <c r="J37" s="27">
        <v>0.10061</v>
      </c>
      <c r="K37" s="27">
        <v>0.111426</v>
      </c>
      <c r="L37" s="27">
        <v>0.121112</v>
      </c>
      <c r="M37" s="27">
        <v>0.126528</v>
      </c>
      <c r="N37" s="27">
        <v>0.13118199999999999</v>
      </c>
      <c r="O37" s="27">
        <v>0.135853</v>
      </c>
      <c r="P37" s="27">
        <v>0.14063899999999999</v>
      </c>
      <c r="Q37" s="27">
        <v>0.13778199999999999</v>
      </c>
      <c r="R37" s="27">
        <v>0.134357</v>
      </c>
      <c r="S37" s="27">
        <v>0.13189999999999999</v>
      </c>
      <c r="T37" s="27">
        <v>0.129356</v>
      </c>
      <c r="U37" s="27">
        <v>0.12925200000000001</v>
      </c>
      <c r="V37" s="27">
        <v>0.12854199999999999</v>
      </c>
      <c r="W37" s="27">
        <v>0.12781899999999999</v>
      </c>
      <c r="X37" s="27">
        <v>0.127445</v>
      </c>
      <c r="Y37" s="27">
        <v>0.126748</v>
      </c>
      <c r="Z37" s="27">
        <v>0.12648799999999999</v>
      </c>
      <c r="AA37" s="27">
        <v>0.12640299999999999</v>
      </c>
      <c r="AB37" s="27">
        <v>0.12678200000000001</v>
      </c>
      <c r="AC37" s="27">
        <v>0.12712100000000001</v>
      </c>
      <c r="AD37" s="27">
        <v>0.12764800000000001</v>
      </c>
      <c r="AE37" s="28">
        <v>2.8545999999999998E-2</v>
      </c>
    </row>
    <row r="38" spans="1:31" ht="15" customHeight="1">
      <c r="A38" s="26" t="s">
        <v>67</v>
      </c>
      <c r="B38" s="27">
        <v>0.74116000000000004</v>
      </c>
      <c r="C38" s="27">
        <v>0.7419</v>
      </c>
      <c r="D38" s="27">
        <v>0.69889999999999997</v>
      </c>
      <c r="E38" s="27">
        <v>0.73419999999999996</v>
      </c>
      <c r="F38" s="27">
        <v>0.7258</v>
      </c>
      <c r="G38" s="27">
        <v>0.78940299999999997</v>
      </c>
      <c r="H38" s="27">
        <v>0.85956999999999995</v>
      </c>
      <c r="I38" s="27">
        <v>0.90978199999999998</v>
      </c>
      <c r="J38" s="27">
        <v>0.94703999999999999</v>
      </c>
      <c r="K38" s="27">
        <v>0.97722699999999996</v>
      </c>
      <c r="L38" s="27">
        <v>1.015061</v>
      </c>
      <c r="M38" s="27">
        <v>1.050818</v>
      </c>
      <c r="N38" s="27">
        <v>1.074749</v>
      </c>
      <c r="O38" s="27">
        <v>1.09873</v>
      </c>
      <c r="P38" s="27">
        <v>1.121634</v>
      </c>
      <c r="Q38" s="27">
        <v>1.128727</v>
      </c>
      <c r="R38" s="27">
        <v>1.1338779999999999</v>
      </c>
      <c r="S38" s="27">
        <v>1.140631</v>
      </c>
      <c r="T38" s="27">
        <v>1.1438699999999999</v>
      </c>
      <c r="U38" s="27">
        <v>1.148272</v>
      </c>
      <c r="V38" s="27">
        <v>1.1558980000000001</v>
      </c>
      <c r="W38" s="27">
        <v>1.156431</v>
      </c>
      <c r="X38" s="27">
        <v>1.16157</v>
      </c>
      <c r="Y38" s="27">
        <v>1.165465</v>
      </c>
      <c r="Z38" s="27">
        <v>1.1667419999999999</v>
      </c>
      <c r="AA38" s="27">
        <v>1.1755610000000001</v>
      </c>
      <c r="AB38" s="27">
        <v>1.1849609999999999</v>
      </c>
      <c r="AC38" s="27">
        <v>1.191543</v>
      </c>
      <c r="AD38" s="27">
        <v>1.202839</v>
      </c>
      <c r="AE38" s="28">
        <v>1.8058000000000001E-2</v>
      </c>
    </row>
    <row r="39" spans="1:31" ht="15" customHeight="1">
      <c r="A39" s="26" t="s">
        <v>68</v>
      </c>
      <c r="B39" s="27">
        <v>3.3254830000000002</v>
      </c>
      <c r="C39" s="27">
        <v>3.5249269999999999</v>
      </c>
      <c r="D39" s="27">
        <v>3.4563269999999999</v>
      </c>
      <c r="E39" s="27">
        <v>3.4894270000000001</v>
      </c>
      <c r="F39" s="27">
        <v>3.5238269999999998</v>
      </c>
      <c r="G39" s="27">
        <v>3.5229629999999998</v>
      </c>
      <c r="H39" s="27">
        <v>3.5767910000000001</v>
      </c>
      <c r="I39" s="27">
        <v>3.6168589999999998</v>
      </c>
      <c r="J39" s="27">
        <v>3.6682399999999999</v>
      </c>
      <c r="K39" s="27">
        <v>3.715497</v>
      </c>
      <c r="L39" s="27">
        <v>3.7388140000000001</v>
      </c>
      <c r="M39" s="27">
        <v>3.7633519999999998</v>
      </c>
      <c r="N39" s="27">
        <v>3.7801209999999998</v>
      </c>
      <c r="O39" s="27">
        <v>3.8008929999999999</v>
      </c>
      <c r="P39" s="27">
        <v>3.8240120000000002</v>
      </c>
      <c r="Q39" s="27">
        <v>3.8251729999999999</v>
      </c>
      <c r="R39" s="27">
        <v>3.819226</v>
      </c>
      <c r="S39" s="27">
        <v>3.816249</v>
      </c>
      <c r="T39" s="27">
        <v>3.8256380000000001</v>
      </c>
      <c r="U39" s="27">
        <v>3.8418929999999998</v>
      </c>
      <c r="V39" s="27">
        <v>3.8363119999999999</v>
      </c>
      <c r="W39" s="27">
        <v>3.8542230000000002</v>
      </c>
      <c r="X39" s="27">
        <v>3.8747400000000001</v>
      </c>
      <c r="Y39" s="27">
        <v>3.8930169999999999</v>
      </c>
      <c r="Z39" s="27">
        <v>3.9118729999999999</v>
      </c>
      <c r="AA39" s="27">
        <v>3.931012</v>
      </c>
      <c r="AB39" s="27">
        <v>3.9495</v>
      </c>
      <c r="AC39" s="27">
        <v>3.967937</v>
      </c>
      <c r="AD39" s="27">
        <v>3.9896060000000002</v>
      </c>
      <c r="AE39" s="28">
        <v>4.5970000000000004E-3</v>
      </c>
    </row>
    <row r="40" spans="1:31" ht="15" customHeight="1">
      <c r="A40" s="26" t="s">
        <v>57</v>
      </c>
      <c r="B40" s="27">
        <v>8.0784660000000006</v>
      </c>
      <c r="C40" s="27">
        <v>8.3966270000000005</v>
      </c>
      <c r="D40" s="27">
        <v>8.2290270000000003</v>
      </c>
      <c r="E40" s="27">
        <v>8.3791279999999997</v>
      </c>
      <c r="F40" s="27">
        <v>8.5919279999999993</v>
      </c>
      <c r="G40" s="27">
        <v>8.8479150000000004</v>
      </c>
      <c r="H40" s="27">
        <v>9.1652360000000002</v>
      </c>
      <c r="I40" s="27">
        <v>9.4108169999999998</v>
      </c>
      <c r="J40" s="27">
        <v>9.6052350000000004</v>
      </c>
      <c r="K40" s="27">
        <v>9.7395659999999999</v>
      </c>
      <c r="L40" s="27">
        <v>9.8882449999999995</v>
      </c>
      <c r="M40" s="27">
        <v>10.034767</v>
      </c>
      <c r="N40" s="27">
        <v>10.146027</v>
      </c>
      <c r="O40" s="27">
        <v>10.240606</v>
      </c>
      <c r="P40" s="27">
        <v>10.311874</v>
      </c>
      <c r="Q40" s="27">
        <v>10.355479000000001</v>
      </c>
      <c r="R40" s="27">
        <v>10.397372000000001</v>
      </c>
      <c r="S40" s="27">
        <v>10.419311</v>
      </c>
      <c r="T40" s="27">
        <v>10.439116</v>
      </c>
      <c r="U40" s="27">
        <v>10.450835</v>
      </c>
      <c r="V40" s="27">
        <v>10.435914</v>
      </c>
      <c r="W40" s="27">
        <v>10.439137000000001</v>
      </c>
      <c r="X40" s="27">
        <v>10.453382</v>
      </c>
      <c r="Y40" s="27">
        <v>10.4666</v>
      </c>
      <c r="Z40" s="27">
        <v>10.479822</v>
      </c>
      <c r="AA40" s="27">
        <v>10.529696</v>
      </c>
      <c r="AB40" s="27">
        <v>10.582064000000001</v>
      </c>
      <c r="AC40" s="27">
        <v>10.589656</v>
      </c>
      <c r="AD40" s="27">
        <v>10.589786</v>
      </c>
      <c r="AE40" s="28">
        <v>8.6320000000000008E-3</v>
      </c>
    </row>
    <row r="41" spans="1:31" ht="15" customHeight="1">
      <c r="A41" s="26" t="s">
        <v>6</v>
      </c>
      <c r="B41" s="27">
        <v>7.3874709999999997</v>
      </c>
      <c r="C41" s="27">
        <v>7.6213990000000003</v>
      </c>
      <c r="D41" s="27">
        <v>7.9634</v>
      </c>
      <c r="E41" s="27">
        <v>8.1270150000000001</v>
      </c>
      <c r="F41" s="27">
        <v>8.3440139999999996</v>
      </c>
      <c r="G41" s="27">
        <v>8.3029109999999999</v>
      </c>
      <c r="H41" s="27">
        <v>8.3172669999999993</v>
      </c>
      <c r="I41" s="27">
        <v>8.3347239999999996</v>
      </c>
      <c r="J41" s="27">
        <v>8.3313039999999994</v>
      </c>
      <c r="K41" s="27">
        <v>8.3222240000000003</v>
      </c>
      <c r="L41" s="27">
        <v>8.3509030000000006</v>
      </c>
      <c r="M41" s="27">
        <v>8.3986429999999999</v>
      </c>
      <c r="N41" s="27">
        <v>8.4432399999999994</v>
      </c>
      <c r="O41" s="27">
        <v>8.4657929999999997</v>
      </c>
      <c r="P41" s="27">
        <v>8.4735289999999992</v>
      </c>
      <c r="Q41" s="27">
        <v>8.5233679999999996</v>
      </c>
      <c r="R41" s="27">
        <v>8.5794650000000008</v>
      </c>
      <c r="S41" s="27">
        <v>8.6155030000000004</v>
      </c>
      <c r="T41" s="27">
        <v>8.6461790000000001</v>
      </c>
      <c r="U41" s="27">
        <v>8.671837</v>
      </c>
      <c r="V41" s="27">
        <v>8.7035440000000008</v>
      </c>
      <c r="W41" s="27">
        <v>8.7183700000000002</v>
      </c>
      <c r="X41" s="27">
        <v>8.7321860000000004</v>
      </c>
      <c r="Y41" s="27">
        <v>8.7598830000000003</v>
      </c>
      <c r="Z41" s="27">
        <v>8.7896859999999997</v>
      </c>
      <c r="AA41" s="27">
        <v>8.8158309999999993</v>
      </c>
      <c r="AB41" s="27">
        <v>8.8556120000000007</v>
      </c>
      <c r="AC41" s="27">
        <v>8.8868600000000004</v>
      </c>
      <c r="AD41" s="27">
        <v>8.8994820000000008</v>
      </c>
      <c r="AE41" s="28">
        <v>5.7590000000000002E-3</v>
      </c>
    </row>
    <row r="42" spans="1:31" ht="15" customHeight="1">
      <c r="A42" s="26" t="s">
        <v>69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31" t="s">
        <v>15</v>
      </c>
    </row>
    <row r="43" spans="1:31" ht="15" customHeight="1">
      <c r="A43" s="26" t="s">
        <v>70</v>
      </c>
      <c r="B43" s="27">
        <v>1.4301090000000001</v>
      </c>
      <c r="C43" s="27">
        <v>1.520729</v>
      </c>
      <c r="D43" s="27">
        <v>1.7130129999999999</v>
      </c>
      <c r="E43" s="27">
        <v>1.7738879999999999</v>
      </c>
      <c r="F43" s="27">
        <v>1.8206389999999999</v>
      </c>
      <c r="G43" s="27">
        <v>1.7556480000000001</v>
      </c>
      <c r="H43" s="27">
        <v>1.7186090000000001</v>
      </c>
      <c r="I43" s="27">
        <v>1.791696</v>
      </c>
      <c r="J43" s="27">
        <v>1.872414</v>
      </c>
      <c r="K43" s="27">
        <v>1.9146350000000001</v>
      </c>
      <c r="L43" s="27">
        <v>1.9392259999999999</v>
      </c>
      <c r="M43" s="27">
        <v>1.9509749999999999</v>
      </c>
      <c r="N43" s="27">
        <v>1.9630449999999999</v>
      </c>
      <c r="O43" s="27">
        <v>1.976801</v>
      </c>
      <c r="P43" s="27">
        <v>1.9877670000000001</v>
      </c>
      <c r="Q43" s="27">
        <v>2.0149650000000001</v>
      </c>
      <c r="R43" s="27">
        <v>2.043628</v>
      </c>
      <c r="S43" s="27">
        <v>2.07192</v>
      </c>
      <c r="T43" s="27">
        <v>2.101407</v>
      </c>
      <c r="U43" s="27">
        <v>2.112984</v>
      </c>
      <c r="V43" s="27">
        <v>2.1237010000000001</v>
      </c>
      <c r="W43" s="27">
        <v>2.140161</v>
      </c>
      <c r="X43" s="27">
        <v>2.157629</v>
      </c>
      <c r="Y43" s="27">
        <v>2.1764519999999998</v>
      </c>
      <c r="Z43" s="27">
        <v>2.1957170000000001</v>
      </c>
      <c r="AA43" s="27">
        <v>2.2169989999999999</v>
      </c>
      <c r="AB43" s="27">
        <v>2.2419910000000001</v>
      </c>
      <c r="AC43" s="27">
        <v>2.2654709999999998</v>
      </c>
      <c r="AD43" s="27">
        <v>2.2876560000000001</v>
      </c>
      <c r="AE43" s="28">
        <v>1.5239000000000001E-2</v>
      </c>
    </row>
    <row r="44" spans="1:31" ht="15" customHeight="1">
      <c r="A44" s="26" t="s">
        <v>71</v>
      </c>
      <c r="B44" s="27">
        <v>8.8175799999999995</v>
      </c>
      <c r="C44" s="27">
        <v>9.1421290000000006</v>
      </c>
      <c r="D44" s="27">
        <v>9.6764139999999994</v>
      </c>
      <c r="E44" s="27">
        <v>9.9009029999999996</v>
      </c>
      <c r="F44" s="27">
        <v>10.164654000000001</v>
      </c>
      <c r="G44" s="27">
        <v>10.058559000000001</v>
      </c>
      <c r="H44" s="27">
        <v>10.035876</v>
      </c>
      <c r="I44" s="27">
        <v>10.126421000000001</v>
      </c>
      <c r="J44" s="27">
        <v>10.203716999999999</v>
      </c>
      <c r="K44" s="27">
        <v>10.236858</v>
      </c>
      <c r="L44" s="27">
        <v>10.290129</v>
      </c>
      <c r="M44" s="27">
        <v>10.349619000000001</v>
      </c>
      <c r="N44" s="27">
        <v>10.406285</v>
      </c>
      <c r="O44" s="27">
        <v>10.442594</v>
      </c>
      <c r="P44" s="27">
        <v>10.461296000000001</v>
      </c>
      <c r="Q44" s="27">
        <v>10.538332</v>
      </c>
      <c r="R44" s="27">
        <v>10.623093000000001</v>
      </c>
      <c r="S44" s="27">
        <v>10.687424</v>
      </c>
      <c r="T44" s="27">
        <v>10.747586</v>
      </c>
      <c r="U44" s="27">
        <v>10.784821000000001</v>
      </c>
      <c r="V44" s="27">
        <v>10.827245</v>
      </c>
      <c r="W44" s="27">
        <v>10.858530999999999</v>
      </c>
      <c r="X44" s="27">
        <v>10.889815</v>
      </c>
      <c r="Y44" s="27">
        <v>10.936335</v>
      </c>
      <c r="Z44" s="27">
        <v>10.985403</v>
      </c>
      <c r="AA44" s="27">
        <v>11.032830000000001</v>
      </c>
      <c r="AB44" s="27">
        <v>11.097602999999999</v>
      </c>
      <c r="AC44" s="27">
        <v>11.152329999999999</v>
      </c>
      <c r="AD44" s="27">
        <v>11.187137999999999</v>
      </c>
      <c r="AE44" s="28">
        <v>7.5050000000000004E-3</v>
      </c>
    </row>
    <row r="45" spans="1:31" ht="15" customHeight="1">
      <c r="A45" s="26" t="s">
        <v>12</v>
      </c>
      <c r="B45" s="27">
        <v>0.59416000000000002</v>
      </c>
      <c r="C45" s="27">
        <v>0.61639999999999995</v>
      </c>
      <c r="D45" s="27">
        <v>0.58860000000000001</v>
      </c>
      <c r="E45" s="27">
        <v>0.60809999999999997</v>
      </c>
      <c r="F45" s="27">
        <v>0.64449999999999996</v>
      </c>
      <c r="G45" s="27">
        <v>0.62883800000000001</v>
      </c>
      <c r="H45" s="27">
        <v>0.61914999999999998</v>
      </c>
      <c r="I45" s="27">
        <v>0.61463900000000005</v>
      </c>
      <c r="J45" s="27">
        <v>0.60794199999999998</v>
      </c>
      <c r="K45" s="27">
        <v>0.60078399999999998</v>
      </c>
      <c r="L45" s="27">
        <v>0.59653299999999998</v>
      </c>
      <c r="M45" s="27">
        <v>0.59455000000000002</v>
      </c>
      <c r="N45" s="27">
        <v>0.59286799999999995</v>
      </c>
      <c r="O45" s="27">
        <v>0.58939399999999997</v>
      </c>
      <c r="P45" s="27">
        <v>0.582866</v>
      </c>
      <c r="Q45" s="27">
        <v>0.57785600000000004</v>
      </c>
      <c r="R45" s="27">
        <v>0.57094699999999998</v>
      </c>
      <c r="S45" s="27">
        <v>0.56375200000000003</v>
      </c>
      <c r="T45" s="27">
        <v>0.55674900000000005</v>
      </c>
      <c r="U45" s="27">
        <v>0.55055500000000002</v>
      </c>
      <c r="V45" s="27">
        <v>0.545211</v>
      </c>
      <c r="W45" s="27">
        <v>0.54096599999999995</v>
      </c>
      <c r="X45" s="27">
        <v>0.53564999999999996</v>
      </c>
      <c r="Y45" s="27">
        <v>0.52971800000000002</v>
      </c>
      <c r="Z45" s="27">
        <v>0.52349199999999996</v>
      </c>
      <c r="AA45" s="27">
        <v>0.51565300000000003</v>
      </c>
      <c r="AB45" s="27">
        <v>0.51370700000000002</v>
      </c>
      <c r="AC45" s="27">
        <v>0.51136000000000004</v>
      </c>
      <c r="AD45" s="27">
        <v>0.507525</v>
      </c>
      <c r="AE45" s="28">
        <v>-7.1720000000000004E-3</v>
      </c>
    </row>
    <row r="46" spans="1:31" ht="15" customHeight="1">
      <c r="A46" s="26" t="s">
        <v>13</v>
      </c>
      <c r="B46" s="27">
        <v>0.86779799999999996</v>
      </c>
      <c r="C46" s="27">
        <v>0.88289399999999996</v>
      </c>
      <c r="D46" s="27">
        <v>0.88334299999999999</v>
      </c>
      <c r="E46" s="27">
        <v>0.85988699999999996</v>
      </c>
      <c r="F46" s="27">
        <v>0.87690199999999996</v>
      </c>
      <c r="G46" s="27">
        <v>0.89499899999999999</v>
      </c>
      <c r="H46" s="27">
        <v>0.91057900000000003</v>
      </c>
      <c r="I46" s="27">
        <v>0.92000300000000002</v>
      </c>
      <c r="J46" s="27">
        <v>0.93053799999999998</v>
      </c>
      <c r="K46" s="27">
        <v>0.93608899999999995</v>
      </c>
      <c r="L46" s="27">
        <v>0.94093599999999999</v>
      </c>
      <c r="M46" s="27">
        <v>0.94504999999999995</v>
      </c>
      <c r="N46" s="27">
        <v>0.94851600000000003</v>
      </c>
      <c r="O46" s="27">
        <v>0.95090799999999998</v>
      </c>
      <c r="P46" s="27">
        <v>0.953762</v>
      </c>
      <c r="Q46" s="27">
        <v>0.954565</v>
      </c>
      <c r="R46" s="27">
        <v>0.95444600000000002</v>
      </c>
      <c r="S46" s="27">
        <v>0.954434</v>
      </c>
      <c r="T46" s="27">
        <v>0.95589800000000003</v>
      </c>
      <c r="U46" s="27">
        <v>0.95721000000000001</v>
      </c>
      <c r="V46" s="27">
        <v>0.95492699999999997</v>
      </c>
      <c r="W46" s="27">
        <v>0.95638500000000004</v>
      </c>
      <c r="X46" s="27">
        <v>0.96025899999999997</v>
      </c>
      <c r="Y46" s="27">
        <v>0.96579700000000002</v>
      </c>
      <c r="Z46" s="27">
        <v>0.97132300000000005</v>
      </c>
      <c r="AA46" s="27">
        <v>0.97584700000000002</v>
      </c>
      <c r="AB46" s="27">
        <v>0.98211199999999999</v>
      </c>
      <c r="AC46" s="27">
        <v>0.98755300000000001</v>
      </c>
      <c r="AD46" s="27">
        <v>0.99345399999999995</v>
      </c>
      <c r="AE46" s="28">
        <v>4.3790000000000001E-3</v>
      </c>
    </row>
    <row r="47" spans="1:31" ht="15" customHeight="1">
      <c r="A47" s="26" t="s">
        <v>72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31" t="s">
        <v>15</v>
      </c>
    </row>
    <row r="48" spans="1:31" ht="15" customHeight="1">
      <c r="A48" s="26" t="s">
        <v>73</v>
      </c>
      <c r="B48" s="27">
        <v>3.98E-3</v>
      </c>
      <c r="C48" s="27">
        <v>-1.7399999999999999E-2</v>
      </c>
      <c r="D48" s="27">
        <v>-1.18E-2</v>
      </c>
      <c r="E48" s="27">
        <v>2.53E-2</v>
      </c>
      <c r="F48" s="27">
        <v>3.2099999999999997E-2</v>
      </c>
      <c r="G48" s="27">
        <v>8.1550000000000008E-3</v>
      </c>
      <c r="H48" s="27">
        <v>6.4530000000000004E-3</v>
      </c>
      <c r="I48" s="27">
        <v>4.4860000000000004E-3</v>
      </c>
      <c r="J48" s="27">
        <v>2.2209999999999999E-3</v>
      </c>
      <c r="K48" s="27">
        <v>-1.5699999999999999E-4</v>
      </c>
      <c r="L48" s="27">
        <v>-2.6120000000000002E-3</v>
      </c>
      <c r="M48" s="27">
        <v>-5.3439999999999998E-3</v>
      </c>
      <c r="N48" s="27">
        <v>-8.2529999999999999E-3</v>
      </c>
      <c r="O48" s="27">
        <v>-1.1435000000000001E-2</v>
      </c>
      <c r="P48" s="27">
        <v>-1.4880000000000001E-2</v>
      </c>
      <c r="Q48" s="27">
        <v>-1.8506999999999999E-2</v>
      </c>
      <c r="R48" s="27">
        <v>-2.2265E-2</v>
      </c>
      <c r="S48" s="27">
        <v>-2.6095E-2</v>
      </c>
      <c r="T48" s="27">
        <v>-3.0013000000000001E-2</v>
      </c>
      <c r="U48" s="27">
        <v>-3.4023999999999999E-2</v>
      </c>
      <c r="V48" s="27">
        <v>-3.8177000000000003E-2</v>
      </c>
      <c r="W48" s="27">
        <v>-4.2530999999999999E-2</v>
      </c>
      <c r="X48" s="27">
        <v>-4.7019999999999999E-2</v>
      </c>
      <c r="Y48" s="27">
        <v>-5.1637000000000002E-2</v>
      </c>
      <c r="Z48" s="27">
        <v>-5.6354000000000001E-2</v>
      </c>
      <c r="AA48" s="27">
        <v>-6.1078E-2</v>
      </c>
      <c r="AB48" s="27">
        <v>-6.0388999999999998E-2</v>
      </c>
      <c r="AC48" s="27">
        <v>-5.8715999999999997E-2</v>
      </c>
      <c r="AD48" s="27">
        <v>-5.6874000000000001E-2</v>
      </c>
      <c r="AE48" s="28">
        <v>4.4842E-2</v>
      </c>
    </row>
    <row r="49" spans="1:31" ht="15" customHeight="1">
      <c r="A49" s="26" t="s">
        <v>74</v>
      </c>
      <c r="B49" s="27">
        <v>1.465938</v>
      </c>
      <c r="C49" s="27">
        <v>1.481894</v>
      </c>
      <c r="D49" s="27">
        <v>1.460143</v>
      </c>
      <c r="E49" s="27">
        <v>1.493287</v>
      </c>
      <c r="F49" s="27">
        <v>1.5535019999999999</v>
      </c>
      <c r="G49" s="27">
        <v>1.531992</v>
      </c>
      <c r="H49" s="27">
        <v>1.536181</v>
      </c>
      <c r="I49" s="27">
        <v>1.539129</v>
      </c>
      <c r="J49" s="27">
        <v>1.5407010000000001</v>
      </c>
      <c r="K49" s="27">
        <v>1.536716</v>
      </c>
      <c r="L49" s="27">
        <v>1.5348569999999999</v>
      </c>
      <c r="M49" s="27">
        <v>1.5342560000000001</v>
      </c>
      <c r="N49" s="27">
        <v>1.533131</v>
      </c>
      <c r="O49" s="27">
        <v>1.528867</v>
      </c>
      <c r="P49" s="27">
        <v>1.521749</v>
      </c>
      <c r="Q49" s="27">
        <v>1.5139130000000001</v>
      </c>
      <c r="R49" s="27">
        <v>1.503128</v>
      </c>
      <c r="S49" s="27">
        <v>1.4920910000000001</v>
      </c>
      <c r="T49" s="27">
        <v>1.4826349999999999</v>
      </c>
      <c r="U49" s="27">
        <v>1.473741</v>
      </c>
      <c r="V49" s="27">
        <v>1.4619610000000001</v>
      </c>
      <c r="W49" s="27">
        <v>1.45482</v>
      </c>
      <c r="X49" s="27">
        <v>1.4488890000000001</v>
      </c>
      <c r="Y49" s="27">
        <v>1.443878</v>
      </c>
      <c r="Z49" s="27">
        <v>1.4384600000000001</v>
      </c>
      <c r="AA49" s="27">
        <v>1.4304220000000001</v>
      </c>
      <c r="AB49" s="27">
        <v>1.43543</v>
      </c>
      <c r="AC49" s="27">
        <v>1.4401969999999999</v>
      </c>
      <c r="AD49" s="27">
        <v>1.444105</v>
      </c>
      <c r="AE49" s="28">
        <v>-9.5600000000000004E-4</v>
      </c>
    </row>
    <row r="50" spans="1:31" ht="15" customHeight="1">
      <c r="A50" s="26" t="s">
        <v>75</v>
      </c>
      <c r="B50" s="27">
        <v>0.73140400000000005</v>
      </c>
      <c r="C50" s="27">
        <v>0.72331199999999995</v>
      </c>
      <c r="D50" s="27">
        <v>0.63822500000000004</v>
      </c>
      <c r="E50" s="27">
        <v>0.74781600000000004</v>
      </c>
      <c r="F50" s="27">
        <v>0.75129599999999996</v>
      </c>
      <c r="G50" s="27">
        <v>0.80162100000000003</v>
      </c>
      <c r="H50" s="27">
        <v>0.80121900000000001</v>
      </c>
      <c r="I50" s="27">
        <v>0.80383700000000002</v>
      </c>
      <c r="J50" s="27">
        <v>0.80245999999999995</v>
      </c>
      <c r="K50" s="27">
        <v>0.792937</v>
      </c>
      <c r="L50" s="27">
        <v>0.798624</v>
      </c>
      <c r="M50" s="27">
        <v>0.79755500000000001</v>
      </c>
      <c r="N50" s="27">
        <v>0.79894500000000002</v>
      </c>
      <c r="O50" s="27">
        <v>0.79764800000000002</v>
      </c>
      <c r="P50" s="27">
        <v>0.79644999999999999</v>
      </c>
      <c r="Q50" s="27">
        <v>0.79708999999999997</v>
      </c>
      <c r="R50" s="27">
        <v>0.80266099999999996</v>
      </c>
      <c r="S50" s="27">
        <v>0.80169500000000005</v>
      </c>
      <c r="T50" s="27">
        <v>0.80084299999999997</v>
      </c>
      <c r="U50" s="27">
        <v>0.80554000000000003</v>
      </c>
      <c r="V50" s="27">
        <v>0.806172</v>
      </c>
      <c r="W50" s="27">
        <v>0.806172</v>
      </c>
      <c r="X50" s="27">
        <v>0.806172</v>
      </c>
      <c r="Y50" s="27">
        <v>0.81171300000000002</v>
      </c>
      <c r="Z50" s="27">
        <v>0.82027399999999995</v>
      </c>
      <c r="AA50" s="27">
        <v>0.82027499999999998</v>
      </c>
      <c r="AB50" s="27">
        <v>0.83016900000000005</v>
      </c>
      <c r="AC50" s="27">
        <v>0.84629399999999999</v>
      </c>
      <c r="AD50" s="27">
        <v>0.86108600000000002</v>
      </c>
      <c r="AE50" s="28">
        <v>6.4780000000000003E-3</v>
      </c>
    </row>
    <row r="51" spans="1:31" ht="15" customHeight="1">
      <c r="A51" s="26" t="s">
        <v>76</v>
      </c>
      <c r="B51" s="27">
        <v>1.5103930000000001</v>
      </c>
      <c r="C51" s="27">
        <v>1.479983</v>
      </c>
      <c r="D51" s="27">
        <v>1.4586159999999999</v>
      </c>
      <c r="E51" s="27">
        <v>1.395011</v>
      </c>
      <c r="F51" s="27">
        <v>1.4153519999999999</v>
      </c>
      <c r="G51" s="27">
        <v>1.44661</v>
      </c>
      <c r="H51" s="27">
        <v>1.479447</v>
      </c>
      <c r="I51" s="27">
        <v>1.5034879999999999</v>
      </c>
      <c r="J51" s="27">
        <v>1.5299849999999999</v>
      </c>
      <c r="K51" s="27">
        <v>1.550881</v>
      </c>
      <c r="L51" s="27">
        <v>1.5675809999999999</v>
      </c>
      <c r="M51" s="27">
        <v>1.5764339999999999</v>
      </c>
      <c r="N51" s="27">
        <v>1.5832679999999999</v>
      </c>
      <c r="O51" s="27">
        <v>1.595955</v>
      </c>
      <c r="P51" s="27">
        <v>1.60646</v>
      </c>
      <c r="Q51" s="27">
        <v>1.6059749999999999</v>
      </c>
      <c r="R51" s="27">
        <v>1.5987960000000001</v>
      </c>
      <c r="S51" s="27">
        <v>1.592878</v>
      </c>
      <c r="T51" s="27">
        <v>1.5907260000000001</v>
      </c>
      <c r="U51" s="27">
        <v>1.5868549999999999</v>
      </c>
      <c r="V51" s="27">
        <v>1.57637</v>
      </c>
      <c r="W51" s="27">
        <v>1.5739099999999999</v>
      </c>
      <c r="X51" s="27">
        <v>1.5760339999999999</v>
      </c>
      <c r="Y51" s="27">
        <v>1.5809219999999999</v>
      </c>
      <c r="Z51" s="27">
        <v>1.586365</v>
      </c>
      <c r="AA51" s="27">
        <v>1.5930880000000001</v>
      </c>
      <c r="AB51" s="27">
        <v>1.603607</v>
      </c>
      <c r="AC51" s="27">
        <v>1.613942</v>
      </c>
      <c r="AD51" s="27">
        <v>1.626989</v>
      </c>
      <c r="AE51" s="28">
        <v>3.5140000000000002E-3</v>
      </c>
    </row>
    <row r="52" spans="1:31" ht="15" customHeight="1">
      <c r="A52" s="26" t="s">
        <v>7</v>
      </c>
      <c r="B52" s="27">
        <v>3.3648199999999999</v>
      </c>
      <c r="C52" s="27">
        <v>3.2574999999999998</v>
      </c>
      <c r="D52" s="27">
        <v>3.2721010000000001</v>
      </c>
      <c r="E52" s="27">
        <v>3.3106010000000001</v>
      </c>
      <c r="F52" s="27">
        <v>3.4032</v>
      </c>
      <c r="G52" s="27">
        <v>3.4838170000000002</v>
      </c>
      <c r="H52" s="27">
        <v>3.6017739999999998</v>
      </c>
      <c r="I52" s="27">
        <v>3.6788539999999998</v>
      </c>
      <c r="J52" s="27">
        <v>3.7385839999999999</v>
      </c>
      <c r="K52" s="27">
        <v>3.7847379999999999</v>
      </c>
      <c r="L52" s="27">
        <v>3.8444959999999999</v>
      </c>
      <c r="M52" s="27">
        <v>3.8910399999999998</v>
      </c>
      <c r="N52" s="27">
        <v>3.9385479999999999</v>
      </c>
      <c r="O52" s="27">
        <v>3.976931</v>
      </c>
      <c r="P52" s="27">
        <v>4.0067370000000002</v>
      </c>
      <c r="Q52" s="27">
        <v>4.0195569999999998</v>
      </c>
      <c r="R52" s="27">
        <v>4.0286379999999999</v>
      </c>
      <c r="S52" s="27">
        <v>4.0334490000000001</v>
      </c>
      <c r="T52" s="27">
        <v>4.0369719999999996</v>
      </c>
      <c r="U52" s="27">
        <v>4.0379930000000002</v>
      </c>
      <c r="V52" s="27">
        <v>4.0308979999999996</v>
      </c>
      <c r="W52" s="27">
        <v>4.0342320000000003</v>
      </c>
      <c r="X52" s="27">
        <v>4.0426029999999997</v>
      </c>
      <c r="Y52" s="27">
        <v>4.0542850000000001</v>
      </c>
      <c r="Z52" s="27">
        <v>4.0693359999999998</v>
      </c>
      <c r="AA52" s="27">
        <v>4.0814159999999999</v>
      </c>
      <c r="AB52" s="27">
        <v>4.0960419999999997</v>
      </c>
      <c r="AC52" s="27">
        <v>4.1057680000000003</v>
      </c>
      <c r="AD52" s="27">
        <v>4.115507</v>
      </c>
      <c r="AE52" s="28">
        <v>8.6969999999999999E-3</v>
      </c>
    </row>
    <row r="53" spans="1:31" ht="15" customHeight="1">
      <c r="A53" s="25" t="s">
        <v>59</v>
      </c>
      <c r="B53" s="29">
        <v>23.968599000000001</v>
      </c>
      <c r="C53" s="29">
        <v>24.481449000000001</v>
      </c>
      <c r="D53" s="29">
        <v>24.734524</v>
      </c>
      <c r="E53" s="29">
        <v>25.226742000000002</v>
      </c>
      <c r="F53" s="29">
        <v>25.879930000000002</v>
      </c>
      <c r="G53" s="29">
        <v>26.170513</v>
      </c>
      <c r="H53" s="29">
        <v>26.619731999999999</v>
      </c>
      <c r="I53" s="29">
        <v>27.062546000000001</v>
      </c>
      <c r="J53" s="29">
        <v>27.420683</v>
      </c>
      <c r="K53" s="29">
        <v>27.641697000000001</v>
      </c>
      <c r="L53" s="29">
        <v>27.923933000000002</v>
      </c>
      <c r="M53" s="29">
        <v>28.183674</v>
      </c>
      <c r="N53" s="29">
        <v>28.406203999999999</v>
      </c>
      <c r="O53" s="29">
        <v>28.582602000000001</v>
      </c>
      <c r="P53" s="29">
        <v>28.704567000000001</v>
      </c>
      <c r="Q53" s="29">
        <v>28.830345000000001</v>
      </c>
      <c r="R53" s="29">
        <v>28.953690999999999</v>
      </c>
      <c r="S53" s="29">
        <v>29.026848000000001</v>
      </c>
      <c r="T53" s="29">
        <v>29.097874000000001</v>
      </c>
      <c r="U53" s="29">
        <v>29.139787999999999</v>
      </c>
      <c r="V53" s="29">
        <v>29.138556999999999</v>
      </c>
      <c r="W53" s="29">
        <v>29.166803000000002</v>
      </c>
      <c r="X53" s="29">
        <v>29.216894</v>
      </c>
      <c r="Y53" s="29">
        <v>29.293731999999999</v>
      </c>
      <c r="Z53" s="29">
        <v>29.379660000000001</v>
      </c>
      <c r="AA53" s="29">
        <v>29.487729999999999</v>
      </c>
      <c r="AB53" s="29">
        <v>29.644917</v>
      </c>
      <c r="AC53" s="29">
        <v>29.748192</v>
      </c>
      <c r="AD53" s="29">
        <v>29.824611999999998</v>
      </c>
      <c r="AE53" s="30">
        <v>7.339E-3</v>
      </c>
    </row>
    <row r="54" spans="1:31" ht="15" customHeight="1">
      <c r="A54" s="26" t="s">
        <v>60</v>
      </c>
      <c r="B54" s="27">
        <v>6.86836</v>
      </c>
      <c r="C54" s="27">
        <v>6.7167130000000004</v>
      </c>
      <c r="D54" s="27">
        <v>6.7285940000000002</v>
      </c>
      <c r="E54" s="27">
        <v>6.7565020000000002</v>
      </c>
      <c r="F54" s="27">
        <v>6.8893810000000002</v>
      </c>
      <c r="G54" s="27">
        <v>6.9706669999999997</v>
      </c>
      <c r="H54" s="27">
        <v>7.182912</v>
      </c>
      <c r="I54" s="27">
        <v>7.363429</v>
      </c>
      <c r="J54" s="27">
        <v>7.5074240000000003</v>
      </c>
      <c r="K54" s="27">
        <v>7.5867649999999998</v>
      </c>
      <c r="L54" s="27">
        <v>7.6832570000000002</v>
      </c>
      <c r="M54" s="27">
        <v>7.7636669999999999</v>
      </c>
      <c r="N54" s="27">
        <v>7.8419270000000001</v>
      </c>
      <c r="O54" s="27">
        <v>7.8821490000000001</v>
      </c>
      <c r="P54" s="27">
        <v>7.915489</v>
      </c>
      <c r="Q54" s="27">
        <v>7.918469</v>
      </c>
      <c r="R54" s="27">
        <v>7.9046419999999999</v>
      </c>
      <c r="S54" s="27">
        <v>7.8885319999999997</v>
      </c>
      <c r="T54" s="27">
        <v>7.8799539999999997</v>
      </c>
      <c r="U54" s="27">
        <v>7.8594980000000003</v>
      </c>
      <c r="V54" s="27">
        <v>7.8328699999999998</v>
      </c>
      <c r="W54" s="27">
        <v>7.8250640000000002</v>
      </c>
      <c r="X54" s="27">
        <v>7.825698</v>
      </c>
      <c r="Y54" s="27">
        <v>7.828214</v>
      </c>
      <c r="Z54" s="27">
        <v>7.8378930000000002</v>
      </c>
      <c r="AA54" s="27">
        <v>7.8427230000000003</v>
      </c>
      <c r="AB54" s="27">
        <v>7.8566399999999996</v>
      </c>
      <c r="AC54" s="27">
        <v>7.85562</v>
      </c>
      <c r="AD54" s="27">
        <v>7.8530730000000002</v>
      </c>
      <c r="AE54" s="28">
        <v>5.8060000000000004E-3</v>
      </c>
    </row>
    <row r="55" spans="1:31" ht="15" customHeight="1">
      <c r="A55" s="25" t="s">
        <v>61</v>
      </c>
      <c r="B55" s="29">
        <v>30.836960000000001</v>
      </c>
      <c r="C55" s="29">
        <v>31.198162</v>
      </c>
      <c r="D55" s="29">
        <v>31.463118000000001</v>
      </c>
      <c r="E55" s="29">
        <v>31.983243999999999</v>
      </c>
      <c r="F55" s="29">
        <v>32.769309999999997</v>
      </c>
      <c r="G55" s="29">
        <v>33.141182000000001</v>
      </c>
      <c r="H55" s="29">
        <v>33.802643000000003</v>
      </c>
      <c r="I55" s="29">
        <v>34.425975999999999</v>
      </c>
      <c r="J55" s="29">
        <v>34.928108000000002</v>
      </c>
      <c r="K55" s="29">
        <v>35.228462</v>
      </c>
      <c r="L55" s="29">
        <v>35.607188999999998</v>
      </c>
      <c r="M55" s="29">
        <v>35.947341999999999</v>
      </c>
      <c r="N55" s="29">
        <v>36.248131000000001</v>
      </c>
      <c r="O55" s="29">
        <v>36.464751999999997</v>
      </c>
      <c r="P55" s="29">
        <v>36.620055999999998</v>
      </c>
      <c r="Q55" s="29">
        <v>36.748814000000003</v>
      </c>
      <c r="R55" s="29">
        <v>36.858333999999999</v>
      </c>
      <c r="S55" s="29">
        <v>36.915379000000001</v>
      </c>
      <c r="T55" s="29">
        <v>36.977829</v>
      </c>
      <c r="U55" s="29">
        <v>36.999287000000002</v>
      </c>
      <c r="V55" s="29">
        <v>36.971428000000003</v>
      </c>
      <c r="W55" s="29">
        <v>36.991866999999999</v>
      </c>
      <c r="X55" s="29">
        <v>37.042591000000002</v>
      </c>
      <c r="Y55" s="29">
        <v>37.121943999999999</v>
      </c>
      <c r="Z55" s="29">
        <v>37.217551999999998</v>
      </c>
      <c r="AA55" s="29">
        <v>37.330452000000001</v>
      </c>
      <c r="AB55" s="29">
        <v>37.501556000000001</v>
      </c>
      <c r="AC55" s="29">
        <v>37.603813000000002</v>
      </c>
      <c r="AD55" s="29">
        <v>37.677684999999997</v>
      </c>
      <c r="AE55" s="30">
        <v>7.0140000000000003E-3</v>
      </c>
    </row>
    <row r="56" spans="1:31" ht="15" customHeight="1"/>
    <row r="57" spans="1:31" ht="15" customHeight="1"/>
    <row r="58" spans="1:31" ht="15" customHeight="1">
      <c r="A58" s="25" t="s">
        <v>16</v>
      </c>
    </row>
    <row r="59" spans="1:31" ht="15" customHeight="1">
      <c r="A59" s="26" t="s">
        <v>4</v>
      </c>
      <c r="B59" s="27">
        <v>4.9938000000000003E-2</v>
      </c>
      <c r="C59" s="27">
        <v>4.8119000000000002E-2</v>
      </c>
      <c r="D59" s="27">
        <v>4.5615000000000003E-2</v>
      </c>
      <c r="E59" s="27">
        <v>4.1263000000000001E-2</v>
      </c>
      <c r="F59" s="27">
        <v>4.2289E-2</v>
      </c>
      <c r="G59" s="27">
        <v>4.2646999999999997E-2</v>
      </c>
      <c r="H59" s="27">
        <v>4.2875000000000003E-2</v>
      </c>
      <c r="I59" s="27">
        <v>4.2967999999999999E-2</v>
      </c>
      <c r="J59" s="27">
        <v>4.3444999999999998E-2</v>
      </c>
      <c r="K59" s="27">
        <v>4.4067000000000002E-2</v>
      </c>
      <c r="L59" s="27">
        <v>4.4899000000000001E-2</v>
      </c>
      <c r="M59" s="27">
        <v>4.5617999999999999E-2</v>
      </c>
      <c r="N59" s="27">
        <v>4.6439000000000001E-2</v>
      </c>
      <c r="O59" s="27">
        <v>4.7344999999999998E-2</v>
      </c>
      <c r="P59" s="27">
        <v>4.8363000000000003E-2</v>
      </c>
      <c r="Q59" s="27">
        <v>4.9639999999999997E-2</v>
      </c>
      <c r="R59" s="27">
        <v>5.0847000000000003E-2</v>
      </c>
      <c r="S59" s="27">
        <v>5.2056999999999999E-2</v>
      </c>
      <c r="T59" s="27">
        <v>5.3282000000000003E-2</v>
      </c>
      <c r="U59" s="27">
        <v>5.4574999999999999E-2</v>
      </c>
      <c r="V59" s="27">
        <v>5.5910000000000001E-2</v>
      </c>
      <c r="W59" s="27">
        <v>5.7401000000000001E-2</v>
      </c>
      <c r="X59" s="27">
        <v>5.8896999999999998E-2</v>
      </c>
      <c r="Y59" s="27">
        <v>6.0505999999999997E-2</v>
      </c>
      <c r="Z59" s="27">
        <v>6.2026999999999999E-2</v>
      </c>
      <c r="AA59" s="27">
        <v>6.3394000000000006E-2</v>
      </c>
      <c r="AB59" s="27">
        <v>6.5040000000000001E-2</v>
      </c>
      <c r="AC59" s="27">
        <v>6.6723000000000005E-2</v>
      </c>
      <c r="AD59" s="27">
        <v>6.8318000000000004E-2</v>
      </c>
      <c r="AE59" s="28">
        <v>1.3065999999999999E-2</v>
      </c>
    </row>
    <row r="60" spans="1:31" ht="15" customHeight="1">
      <c r="A60" s="26" t="s">
        <v>62</v>
      </c>
      <c r="B60" s="27">
        <v>15.818270999999999</v>
      </c>
      <c r="C60" s="27">
        <v>15.935485999999999</v>
      </c>
      <c r="D60" s="27">
        <v>15.759401</v>
      </c>
      <c r="E60" s="27">
        <v>15.901612</v>
      </c>
      <c r="F60" s="27">
        <v>15.870272</v>
      </c>
      <c r="G60" s="27">
        <v>15.796728999999999</v>
      </c>
      <c r="H60" s="27">
        <v>15.689757999999999</v>
      </c>
      <c r="I60" s="27">
        <v>15.525629</v>
      </c>
      <c r="J60" s="27">
        <v>15.35309</v>
      </c>
      <c r="K60" s="27">
        <v>15.163496</v>
      </c>
      <c r="L60" s="27">
        <v>14.953764</v>
      </c>
      <c r="M60" s="27">
        <v>14.724278999999999</v>
      </c>
      <c r="N60" s="27">
        <v>14.481093</v>
      </c>
      <c r="O60" s="27">
        <v>14.219542000000001</v>
      </c>
      <c r="P60" s="27">
        <v>13.984116</v>
      </c>
      <c r="Q60" s="27">
        <v>13.778717</v>
      </c>
      <c r="R60" s="27">
        <v>13.600458</v>
      </c>
      <c r="S60" s="27">
        <v>13.441936</v>
      </c>
      <c r="T60" s="27">
        <v>13.301734</v>
      </c>
      <c r="U60" s="27">
        <v>13.181262</v>
      </c>
      <c r="V60" s="27">
        <v>13.07483</v>
      </c>
      <c r="W60" s="27">
        <v>12.98053</v>
      </c>
      <c r="X60" s="27">
        <v>12.896459999999999</v>
      </c>
      <c r="Y60" s="27">
        <v>12.817333</v>
      </c>
      <c r="Z60" s="27">
        <v>12.747491999999999</v>
      </c>
      <c r="AA60" s="27">
        <v>12.687506000000001</v>
      </c>
      <c r="AB60" s="27">
        <v>12.637021000000001</v>
      </c>
      <c r="AC60" s="27">
        <v>12.592017</v>
      </c>
      <c r="AD60" s="27">
        <v>12.551833999999999</v>
      </c>
      <c r="AE60" s="28">
        <v>-8.8009999999999998E-3</v>
      </c>
    </row>
    <row r="61" spans="1:31" ht="15" customHeight="1">
      <c r="A61" s="26" t="s">
        <v>77</v>
      </c>
      <c r="B61" s="27">
        <v>1.171E-2</v>
      </c>
      <c r="C61" s="27">
        <v>2.172E-2</v>
      </c>
      <c r="D61" s="27">
        <v>2.6238999999999998E-2</v>
      </c>
      <c r="E61" s="27">
        <v>3.2663999999999999E-2</v>
      </c>
      <c r="F61" s="27">
        <v>3.5200000000000002E-2</v>
      </c>
      <c r="G61" s="27">
        <v>2.0884E-2</v>
      </c>
      <c r="H61" s="27">
        <v>2.0740999999999999E-2</v>
      </c>
      <c r="I61" s="27">
        <v>2.5916999999999999E-2</v>
      </c>
      <c r="J61" s="27">
        <v>2.8105999999999999E-2</v>
      </c>
      <c r="K61" s="27">
        <v>3.7192999999999997E-2</v>
      </c>
      <c r="L61" s="27">
        <v>6.1387999999999998E-2</v>
      </c>
      <c r="M61" s="27">
        <v>7.6375999999999999E-2</v>
      </c>
      <c r="N61" s="27">
        <v>9.5146999999999995E-2</v>
      </c>
      <c r="O61" s="27">
        <v>0.121659</v>
      </c>
      <c r="P61" s="27">
        <v>0.14455399999999999</v>
      </c>
      <c r="Q61" s="27">
        <v>0.16295599999999999</v>
      </c>
      <c r="R61" s="27">
        <v>0.177092</v>
      </c>
      <c r="S61" s="27">
        <v>0.187721</v>
      </c>
      <c r="T61" s="27">
        <v>0.19536600000000001</v>
      </c>
      <c r="U61" s="27">
        <v>0.212589</v>
      </c>
      <c r="V61" s="27">
        <v>0.21646000000000001</v>
      </c>
      <c r="W61" s="27">
        <v>0.22784499999999999</v>
      </c>
      <c r="X61" s="27">
        <v>0.23392299999999999</v>
      </c>
      <c r="Y61" s="27">
        <v>0.24097099999999999</v>
      </c>
      <c r="Z61" s="27">
        <v>0.25139400000000001</v>
      </c>
      <c r="AA61" s="27">
        <v>0.258436</v>
      </c>
      <c r="AB61" s="27">
        <v>0.26189499999999999</v>
      </c>
      <c r="AC61" s="27">
        <v>0.27554099999999998</v>
      </c>
      <c r="AD61" s="27">
        <v>0.28160600000000002</v>
      </c>
      <c r="AE61" s="28">
        <v>9.9548999999999999E-2</v>
      </c>
    </row>
    <row r="62" spans="1:31" ht="15" customHeight="1">
      <c r="A62" s="26" t="s">
        <v>78</v>
      </c>
      <c r="B62" s="27">
        <v>2.8633250000000001</v>
      </c>
      <c r="C62" s="27">
        <v>2.798346</v>
      </c>
      <c r="D62" s="27">
        <v>2.8325239999999998</v>
      </c>
      <c r="E62" s="27">
        <v>2.8546019999999999</v>
      </c>
      <c r="F62" s="27">
        <v>2.8712089999999999</v>
      </c>
      <c r="G62" s="27">
        <v>2.907305</v>
      </c>
      <c r="H62" s="27">
        <v>2.9416220000000002</v>
      </c>
      <c r="I62" s="27">
        <v>2.9759250000000002</v>
      </c>
      <c r="J62" s="27">
        <v>3.01187</v>
      </c>
      <c r="K62" s="27">
        <v>3.0402870000000002</v>
      </c>
      <c r="L62" s="27">
        <v>3.073591</v>
      </c>
      <c r="M62" s="27">
        <v>3.113232</v>
      </c>
      <c r="N62" s="27">
        <v>3.153769</v>
      </c>
      <c r="O62" s="27">
        <v>3.1979510000000002</v>
      </c>
      <c r="P62" s="27">
        <v>3.2419560000000001</v>
      </c>
      <c r="Q62" s="27">
        <v>3.2865769999999999</v>
      </c>
      <c r="R62" s="27">
        <v>3.3286709999999999</v>
      </c>
      <c r="S62" s="27">
        <v>3.366206</v>
      </c>
      <c r="T62" s="27">
        <v>3.4001700000000001</v>
      </c>
      <c r="U62" s="27">
        <v>3.4315829999999998</v>
      </c>
      <c r="V62" s="27">
        <v>3.4622139999999999</v>
      </c>
      <c r="W62" s="27">
        <v>3.4914610000000001</v>
      </c>
      <c r="X62" s="27">
        <v>3.5190100000000002</v>
      </c>
      <c r="Y62" s="27">
        <v>3.544918</v>
      </c>
      <c r="Z62" s="27">
        <v>3.568927</v>
      </c>
      <c r="AA62" s="27">
        <v>3.5895600000000001</v>
      </c>
      <c r="AB62" s="27">
        <v>3.608644</v>
      </c>
      <c r="AC62" s="27">
        <v>3.6258659999999998</v>
      </c>
      <c r="AD62" s="27">
        <v>3.6414490000000002</v>
      </c>
      <c r="AE62" s="28">
        <v>9.8019999999999999E-3</v>
      </c>
    </row>
    <row r="63" spans="1:31" ht="15" customHeight="1">
      <c r="A63" s="26" t="s">
        <v>79</v>
      </c>
      <c r="B63" s="27">
        <v>5.79603</v>
      </c>
      <c r="C63" s="27">
        <v>6.495889</v>
      </c>
      <c r="D63" s="27">
        <v>6.606077</v>
      </c>
      <c r="E63" s="27">
        <v>6.9453060000000004</v>
      </c>
      <c r="F63" s="27">
        <v>7.0260389999999999</v>
      </c>
      <c r="G63" s="27">
        <v>7.116498</v>
      </c>
      <c r="H63" s="27">
        <v>7.2141669999999998</v>
      </c>
      <c r="I63" s="27">
        <v>7.2918880000000001</v>
      </c>
      <c r="J63" s="27">
        <v>7.3528580000000003</v>
      </c>
      <c r="K63" s="27">
        <v>7.3835329999999999</v>
      </c>
      <c r="L63" s="27">
        <v>7.4272479999999996</v>
      </c>
      <c r="M63" s="27">
        <v>7.4776259999999999</v>
      </c>
      <c r="N63" s="27">
        <v>7.5368000000000004</v>
      </c>
      <c r="O63" s="27">
        <v>7.5853739999999998</v>
      </c>
      <c r="P63" s="27">
        <v>7.6169640000000003</v>
      </c>
      <c r="Q63" s="27">
        <v>7.6516080000000004</v>
      </c>
      <c r="R63" s="27">
        <v>7.6835659999999999</v>
      </c>
      <c r="S63" s="27">
        <v>7.7168380000000001</v>
      </c>
      <c r="T63" s="27">
        <v>7.7599900000000002</v>
      </c>
      <c r="U63" s="27">
        <v>7.7892970000000004</v>
      </c>
      <c r="V63" s="27">
        <v>7.8044960000000003</v>
      </c>
      <c r="W63" s="27">
        <v>7.8375360000000001</v>
      </c>
      <c r="X63" s="27">
        <v>7.8849429999999998</v>
      </c>
      <c r="Y63" s="27">
        <v>7.9354490000000002</v>
      </c>
      <c r="Z63" s="27">
        <v>7.976445</v>
      </c>
      <c r="AA63" s="27">
        <v>7.9868399999999999</v>
      </c>
      <c r="AB63" s="27">
        <v>7.9963249999999997</v>
      </c>
      <c r="AC63" s="27">
        <v>7.9830160000000001</v>
      </c>
      <c r="AD63" s="27">
        <v>7.968629</v>
      </c>
      <c r="AE63" s="28">
        <v>7.5969999999999996E-3</v>
      </c>
    </row>
    <row r="64" spans="1:31" ht="15" customHeight="1">
      <c r="A64" s="26" t="s">
        <v>10</v>
      </c>
      <c r="B64" s="27">
        <v>0.67052</v>
      </c>
      <c r="C64" s="27">
        <v>0.56669700000000001</v>
      </c>
      <c r="D64" s="27">
        <v>0.435058</v>
      </c>
      <c r="E64" s="27">
        <v>0.366956</v>
      </c>
      <c r="F64" s="27">
        <v>0.35441800000000001</v>
      </c>
      <c r="G64" s="27">
        <v>0.35369</v>
      </c>
      <c r="H64" s="27">
        <v>0.353132</v>
      </c>
      <c r="I64" s="27">
        <v>0.35350300000000001</v>
      </c>
      <c r="J64" s="27">
        <v>0.35388700000000001</v>
      </c>
      <c r="K64" s="27">
        <v>0.35425499999999999</v>
      </c>
      <c r="L64" s="27">
        <v>0.35463899999999998</v>
      </c>
      <c r="M64" s="27">
        <v>0.35503600000000002</v>
      </c>
      <c r="N64" s="27">
        <v>0.35545500000000002</v>
      </c>
      <c r="O64" s="27">
        <v>0.35594399999999998</v>
      </c>
      <c r="P64" s="27">
        <v>0.35644300000000001</v>
      </c>
      <c r="Q64" s="27">
        <v>0.35691499999999998</v>
      </c>
      <c r="R64" s="27">
        <v>0.35738599999999998</v>
      </c>
      <c r="S64" s="27">
        <v>0.35785400000000001</v>
      </c>
      <c r="T64" s="27">
        <v>0.35832900000000001</v>
      </c>
      <c r="U64" s="27">
        <v>0.35881800000000003</v>
      </c>
      <c r="V64" s="27">
        <v>0.35931200000000002</v>
      </c>
      <c r="W64" s="27">
        <v>0.35982399999999998</v>
      </c>
      <c r="X64" s="27">
        <v>0.360348</v>
      </c>
      <c r="Y64" s="27">
        <v>0.360875</v>
      </c>
      <c r="Z64" s="27">
        <v>0.36141099999999998</v>
      </c>
      <c r="AA64" s="27">
        <v>0.36194500000000002</v>
      </c>
      <c r="AB64" s="27">
        <v>0.36247499999999999</v>
      </c>
      <c r="AC64" s="27">
        <v>0.36300900000000003</v>
      </c>
      <c r="AD64" s="27">
        <v>0.36355700000000002</v>
      </c>
      <c r="AE64" s="28">
        <v>-1.6306000000000001E-2</v>
      </c>
    </row>
    <row r="65" spans="1:31" ht="15" customHeight="1">
      <c r="A65" s="26" t="s">
        <v>80</v>
      </c>
      <c r="B65" s="27">
        <v>0.14835300000000001</v>
      </c>
      <c r="C65" s="27">
        <v>0.15206500000000001</v>
      </c>
      <c r="D65" s="27">
        <v>0.15470100000000001</v>
      </c>
      <c r="E65" s="27">
        <v>0.15668000000000001</v>
      </c>
      <c r="F65" s="27">
        <v>0.158196</v>
      </c>
      <c r="G65" s="27">
        <v>0.15907499999999999</v>
      </c>
      <c r="H65" s="27">
        <v>0.159415</v>
      </c>
      <c r="I65" s="27">
        <v>0.159502</v>
      </c>
      <c r="J65" s="27">
        <v>0.15946399999999999</v>
      </c>
      <c r="K65" s="27">
        <v>0.159327</v>
      </c>
      <c r="L65" s="27">
        <v>0.159221</v>
      </c>
      <c r="M65" s="27">
        <v>0.15911400000000001</v>
      </c>
      <c r="N65" s="27">
        <v>0.15917000000000001</v>
      </c>
      <c r="O65" s="27">
        <v>0.15939500000000001</v>
      </c>
      <c r="P65" s="27">
        <v>0.15967700000000001</v>
      </c>
      <c r="Q65" s="27">
        <v>0.16000800000000001</v>
      </c>
      <c r="R65" s="27">
        <v>0.160276</v>
      </c>
      <c r="S65" s="27">
        <v>0.16047</v>
      </c>
      <c r="T65" s="27">
        <v>0.16053300000000001</v>
      </c>
      <c r="U65" s="27">
        <v>0.16048399999999999</v>
      </c>
      <c r="V65" s="27">
        <v>0.160412</v>
      </c>
      <c r="W65" s="27">
        <v>0.16037100000000001</v>
      </c>
      <c r="X65" s="27">
        <v>0.16042300000000001</v>
      </c>
      <c r="Y65" s="27">
        <v>0.160551</v>
      </c>
      <c r="Z65" s="27">
        <v>0.160745</v>
      </c>
      <c r="AA65" s="27">
        <v>0.16095899999999999</v>
      </c>
      <c r="AB65" s="27">
        <v>0.16118099999999999</v>
      </c>
      <c r="AC65" s="27">
        <v>0.161385</v>
      </c>
      <c r="AD65" s="27">
        <v>0.161575</v>
      </c>
      <c r="AE65" s="28">
        <v>2.2490000000000001E-3</v>
      </c>
    </row>
    <row r="66" spans="1:31" ht="15" customHeight="1">
      <c r="A66" s="26" t="s">
        <v>57</v>
      </c>
      <c r="B66" s="27">
        <v>25.346439</v>
      </c>
      <c r="C66" s="27">
        <v>25.996600999999998</v>
      </c>
      <c r="D66" s="27">
        <v>25.833373999999999</v>
      </c>
      <c r="E66" s="27">
        <v>26.26642</v>
      </c>
      <c r="F66" s="27">
        <v>26.322420000000001</v>
      </c>
      <c r="G66" s="27">
        <v>26.37594</v>
      </c>
      <c r="H66" s="27">
        <v>26.400970000000001</v>
      </c>
      <c r="I66" s="27">
        <v>26.349415</v>
      </c>
      <c r="J66" s="27">
        <v>26.274614</v>
      </c>
      <c r="K66" s="27">
        <v>26.144966</v>
      </c>
      <c r="L66" s="27">
        <v>26.013361</v>
      </c>
      <c r="M66" s="27">
        <v>25.874904999999998</v>
      </c>
      <c r="N66" s="27">
        <v>25.732728999999999</v>
      </c>
      <c r="O66" s="27">
        <v>25.565553999999999</v>
      </c>
      <c r="P66" s="27">
        <v>25.407520000000002</v>
      </c>
      <c r="Q66" s="27">
        <v>25.283467999999999</v>
      </c>
      <c r="R66" s="27">
        <v>25.181201999999999</v>
      </c>
      <c r="S66" s="27">
        <v>25.095362000000002</v>
      </c>
      <c r="T66" s="27">
        <v>25.034034999999999</v>
      </c>
      <c r="U66" s="27">
        <v>24.976020999999999</v>
      </c>
      <c r="V66" s="27">
        <v>24.917171</v>
      </c>
      <c r="W66" s="27">
        <v>24.887121</v>
      </c>
      <c r="X66" s="27">
        <v>24.880082999999999</v>
      </c>
      <c r="Y66" s="27">
        <v>24.879631</v>
      </c>
      <c r="Z66" s="27">
        <v>24.877044999999999</v>
      </c>
      <c r="AA66" s="27">
        <v>24.850203</v>
      </c>
      <c r="AB66" s="27">
        <v>24.830684999999999</v>
      </c>
      <c r="AC66" s="27">
        <v>24.792017000000001</v>
      </c>
      <c r="AD66" s="27">
        <v>24.75536</v>
      </c>
      <c r="AE66" s="28">
        <v>-1.81E-3</v>
      </c>
    </row>
    <row r="67" spans="1:31" ht="15" customHeight="1">
      <c r="A67" s="26" t="s">
        <v>81</v>
      </c>
      <c r="B67" s="27">
        <v>0.74563900000000005</v>
      </c>
      <c r="C67" s="27">
        <v>0.88484600000000002</v>
      </c>
      <c r="D67" s="27">
        <v>0.87343599999999999</v>
      </c>
      <c r="E67" s="27">
        <v>0.778914</v>
      </c>
      <c r="F67" s="27">
        <v>0.91086199999999995</v>
      </c>
      <c r="G67" s="27">
        <v>0.86226999999999998</v>
      </c>
      <c r="H67" s="27">
        <v>0.83088600000000001</v>
      </c>
      <c r="I67" s="27">
        <v>0.84266700000000005</v>
      </c>
      <c r="J67" s="27">
        <v>0.85186200000000001</v>
      </c>
      <c r="K67" s="27">
        <v>0.85857499999999998</v>
      </c>
      <c r="L67" s="27">
        <v>0.86830700000000005</v>
      </c>
      <c r="M67" s="27">
        <v>0.877718</v>
      </c>
      <c r="N67" s="27">
        <v>0.88750799999999996</v>
      </c>
      <c r="O67" s="27">
        <v>0.89536300000000002</v>
      </c>
      <c r="P67" s="27">
        <v>0.90111399999999997</v>
      </c>
      <c r="Q67" s="27">
        <v>0.91269400000000001</v>
      </c>
      <c r="R67" s="27">
        <v>0.92258399999999996</v>
      </c>
      <c r="S67" s="27">
        <v>0.93220800000000004</v>
      </c>
      <c r="T67" s="27">
        <v>0.93763099999999999</v>
      </c>
      <c r="U67" s="27">
        <v>0.93653299999999995</v>
      </c>
      <c r="V67" s="27">
        <v>0.93718599999999996</v>
      </c>
      <c r="W67" s="27">
        <v>0.93824200000000002</v>
      </c>
      <c r="X67" s="27">
        <v>0.93840199999999996</v>
      </c>
      <c r="Y67" s="27">
        <v>0.94098599999999999</v>
      </c>
      <c r="Z67" s="27">
        <v>0.94557199999999997</v>
      </c>
      <c r="AA67" s="27">
        <v>0.94917499999999999</v>
      </c>
      <c r="AB67" s="27">
        <v>0.95309699999999997</v>
      </c>
      <c r="AC67" s="27">
        <v>0.95654899999999998</v>
      </c>
      <c r="AD67" s="27">
        <v>0.95722700000000005</v>
      </c>
      <c r="AE67" s="28">
        <v>2.9160000000000002E-3</v>
      </c>
    </row>
    <row r="68" spans="1:31" ht="15" customHeight="1">
      <c r="A68" s="26" t="s">
        <v>82</v>
      </c>
      <c r="B68" s="27">
        <v>3.9308000000000003E-2</v>
      </c>
      <c r="C68" s="27">
        <v>5.0554000000000002E-2</v>
      </c>
      <c r="D68" s="27">
        <v>5.5143999999999999E-2</v>
      </c>
      <c r="E68" s="27">
        <v>5.6836999999999999E-2</v>
      </c>
      <c r="F68" s="27">
        <v>5.8264000000000003E-2</v>
      </c>
      <c r="G68" s="27">
        <v>5.9521999999999999E-2</v>
      </c>
      <c r="H68" s="27">
        <v>6.1110999999999999E-2</v>
      </c>
      <c r="I68" s="27">
        <v>6.3077999999999995E-2</v>
      </c>
      <c r="J68" s="27">
        <v>6.5475000000000005E-2</v>
      </c>
      <c r="K68" s="27">
        <v>6.8765000000000007E-2</v>
      </c>
      <c r="L68" s="27">
        <v>7.3900999999999994E-2</v>
      </c>
      <c r="M68" s="27">
        <v>8.0842999999999998E-2</v>
      </c>
      <c r="N68" s="27">
        <v>8.9589000000000002E-2</v>
      </c>
      <c r="O68" s="27">
        <v>9.9831000000000003E-2</v>
      </c>
      <c r="P68" s="27">
        <v>0.111536</v>
      </c>
      <c r="Q68" s="27">
        <v>0.124482</v>
      </c>
      <c r="R68" s="27">
        <v>0.13730300000000001</v>
      </c>
      <c r="S68" s="27">
        <v>0.15104500000000001</v>
      </c>
      <c r="T68" s="27">
        <v>0.168042</v>
      </c>
      <c r="U68" s="27">
        <v>0.18557799999999999</v>
      </c>
      <c r="V68" s="27">
        <v>0.20973900000000001</v>
      </c>
      <c r="W68" s="27">
        <v>0.23757</v>
      </c>
      <c r="X68" s="27">
        <v>0.27150999999999997</v>
      </c>
      <c r="Y68" s="27">
        <v>0.31223200000000001</v>
      </c>
      <c r="Z68" s="27">
        <v>0.35967700000000002</v>
      </c>
      <c r="AA68" s="27">
        <v>0.43481599999999998</v>
      </c>
      <c r="AB68" s="27">
        <v>0.52184900000000001</v>
      </c>
      <c r="AC68" s="27">
        <v>0.61510799999999999</v>
      </c>
      <c r="AD68" s="27">
        <v>0.712121</v>
      </c>
      <c r="AE68" s="28">
        <v>0.10292999999999999</v>
      </c>
    </row>
    <row r="69" spans="1:31" ht="15" customHeight="1">
      <c r="A69" s="26" t="s">
        <v>83</v>
      </c>
      <c r="B69" s="27">
        <v>0</v>
      </c>
      <c r="C69" s="27">
        <v>0</v>
      </c>
      <c r="D69" s="27">
        <v>0</v>
      </c>
      <c r="E69" s="27">
        <v>1.5100000000000001E-4</v>
      </c>
      <c r="F69" s="27">
        <v>3.0299999999999999E-4</v>
      </c>
      <c r="G69" s="27">
        <v>4.2400000000000001E-4</v>
      </c>
      <c r="H69" s="27">
        <v>6.8800000000000003E-4</v>
      </c>
      <c r="I69" s="27">
        <v>9.3199999999999999E-4</v>
      </c>
      <c r="J69" s="27">
        <v>1.16E-3</v>
      </c>
      <c r="K69" s="27">
        <v>1.39E-3</v>
      </c>
      <c r="L69" s="27">
        <v>1.6000000000000001E-3</v>
      </c>
      <c r="M69" s="27">
        <v>1.794E-3</v>
      </c>
      <c r="N69" s="27">
        <v>2.0149999999999999E-3</v>
      </c>
      <c r="O69" s="27">
        <v>2.2200000000000002E-3</v>
      </c>
      <c r="P69" s="27">
        <v>2.4160000000000002E-3</v>
      </c>
      <c r="Q69" s="27">
        <v>2.6159999999999998E-3</v>
      </c>
      <c r="R69" s="27">
        <v>2.807E-3</v>
      </c>
      <c r="S69" s="27">
        <v>2.9880000000000002E-3</v>
      </c>
      <c r="T69" s="27">
        <v>3.1610000000000002E-3</v>
      </c>
      <c r="U69" s="27">
        <v>3.3249999999999998E-3</v>
      </c>
      <c r="V69" s="27">
        <v>3.48E-3</v>
      </c>
      <c r="W69" s="27">
        <v>3.6259999999999999E-3</v>
      </c>
      <c r="X69" s="27">
        <v>3.764E-3</v>
      </c>
      <c r="Y69" s="27">
        <v>3.8939999999999999E-3</v>
      </c>
      <c r="Z69" s="27">
        <v>4.0200000000000001E-3</v>
      </c>
      <c r="AA69" s="27">
        <v>4.1440000000000001E-3</v>
      </c>
      <c r="AB69" s="27">
        <v>4.267E-3</v>
      </c>
      <c r="AC69" s="27">
        <v>4.3920000000000001E-3</v>
      </c>
      <c r="AD69" s="27">
        <v>4.5259999999999996E-3</v>
      </c>
      <c r="AE69" s="31" t="s">
        <v>15</v>
      </c>
    </row>
    <row r="70" spans="1:31" ht="15" customHeight="1">
      <c r="A70" s="26" t="s">
        <v>7</v>
      </c>
      <c r="B70" s="27">
        <v>2.3862000000000001E-2</v>
      </c>
      <c r="C70" s="27">
        <v>2.4684000000000001E-2</v>
      </c>
      <c r="D70" s="27">
        <v>2.5940000000000001E-2</v>
      </c>
      <c r="E70" s="27">
        <v>2.7122E-2</v>
      </c>
      <c r="F70" s="27">
        <v>2.7947E-2</v>
      </c>
      <c r="G70" s="27">
        <v>2.8919E-2</v>
      </c>
      <c r="H70" s="27">
        <v>2.9850999999999999E-2</v>
      </c>
      <c r="I70" s="27">
        <v>3.0648999999999999E-2</v>
      </c>
      <c r="J70" s="27">
        <v>3.1364000000000003E-2</v>
      </c>
      <c r="K70" s="27">
        <v>3.1993000000000001E-2</v>
      </c>
      <c r="L70" s="27">
        <v>3.2668000000000003E-2</v>
      </c>
      <c r="M70" s="27">
        <v>3.3401E-2</v>
      </c>
      <c r="N70" s="27">
        <v>3.4179000000000001E-2</v>
      </c>
      <c r="O70" s="27">
        <v>3.5071999999999999E-2</v>
      </c>
      <c r="P70" s="27">
        <v>3.6132999999999998E-2</v>
      </c>
      <c r="Q70" s="27">
        <v>3.7352000000000003E-2</v>
      </c>
      <c r="R70" s="27">
        <v>3.8762999999999999E-2</v>
      </c>
      <c r="S70" s="27">
        <v>4.0296999999999999E-2</v>
      </c>
      <c r="T70" s="27">
        <v>4.1911999999999998E-2</v>
      </c>
      <c r="U70" s="27">
        <v>4.3668999999999999E-2</v>
      </c>
      <c r="V70" s="27">
        <v>4.5490000000000003E-2</v>
      </c>
      <c r="W70" s="27">
        <v>4.7404000000000002E-2</v>
      </c>
      <c r="X70" s="27">
        <v>4.9285000000000002E-2</v>
      </c>
      <c r="Y70" s="27">
        <v>5.1143000000000001E-2</v>
      </c>
      <c r="Z70" s="27">
        <v>5.3060999999999997E-2</v>
      </c>
      <c r="AA70" s="27">
        <v>5.5003000000000003E-2</v>
      </c>
      <c r="AB70" s="27">
        <v>5.6938000000000002E-2</v>
      </c>
      <c r="AC70" s="27">
        <v>5.8853000000000003E-2</v>
      </c>
      <c r="AD70" s="27">
        <v>6.0735999999999998E-2</v>
      </c>
      <c r="AE70" s="28">
        <v>3.3910999999999997E-2</v>
      </c>
    </row>
    <row r="71" spans="1:31" ht="15" customHeight="1">
      <c r="A71" s="25" t="s">
        <v>59</v>
      </c>
      <c r="B71" s="29">
        <v>26.155249000000001</v>
      </c>
      <c r="C71" s="29">
        <v>26.956683999999999</v>
      </c>
      <c r="D71" s="29">
        <v>26.787893</v>
      </c>
      <c r="E71" s="29">
        <v>27.129443999999999</v>
      </c>
      <c r="F71" s="29">
        <v>27.319796</v>
      </c>
      <c r="G71" s="29">
        <v>27.327076000000002</v>
      </c>
      <c r="H71" s="29">
        <v>27.323505000000001</v>
      </c>
      <c r="I71" s="29">
        <v>27.286740999999999</v>
      </c>
      <c r="J71" s="29">
        <v>27.224475999999999</v>
      </c>
      <c r="K71" s="29">
        <v>27.105689999999999</v>
      </c>
      <c r="L71" s="29">
        <v>26.989837999999999</v>
      </c>
      <c r="M71" s="29">
        <v>26.868659999999998</v>
      </c>
      <c r="N71" s="29">
        <v>26.746019</v>
      </c>
      <c r="O71" s="29">
        <v>26.598037999999999</v>
      </c>
      <c r="P71" s="29">
        <v>26.458718999999999</v>
      </c>
      <c r="Q71" s="29">
        <v>26.360613000000001</v>
      </c>
      <c r="R71" s="29">
        <v>26.28266</v>
      </c>
      <c r="S71" s="29">
        <v>26.221900999999999</v>
      </c>
      <c r="T71" s="29">
        <v>26.184781999999998</v>
      </c>
      <c r="U71" s="29">
        <v>26.145123999999999</v>
      </c>
      <c r="V71" s="29">
        <v>26.113066</v>
      </c>
      <c r="W71" s="29">
        <v>26.113962000000001</v>
      </c>
      <c r="X71" s="29">
        <v>26.143044</v>
      </c>
      <c r="Y71" s="29">
        <v>26.187882999999999</v>
      </c>
      <c r="Z71" s="29">
        <v>26.239374000000002</v>
      </c>
      <c r="AA71" s="29">
        <v>26.293341000000002</v>
      </c>
      <c r="AB71" s="29">
        <v>26.366834999999998</v>
      </c>
      <c r="AC71" s="29">
        <v>26.426919999999999</v>
      </c>
      <c r="AD71" s="29">
        <v>26.489968999999999</v>
      </c>
      <c r="AE71" s="30">
        <v>-6.4700000000000001E-4</v>
      </c>
    </row>
    <row r="72" spans="1:31" ht="15" customHeight="1">
      <c r="A72" s="26" t="s">
        <v>60</v>
      </c>
      <c r="B72" s="27">
        <v>4.8708000000000001E-2</v>
      </c>
      <c r="C72" s="27">
        <v>5.0895999999999997E-2</v>
      </c>
      <c r="D72" s="27">
        <v>5.3342000000000001E-2</v>
      </c>
      <c r="E72" s="27">
        <v>5.5352999999999999E-2</v>
      </c>
      <c r="F72" s="27">
        <v>5.6575E-2</v>
      </c>
      <c r="G72" s="27">
        <v>5.7862999999999998E-2</v>
      </c>
      <c r="H72" s="27">
        <v>5.9531000000000001E-2</v>
      </c>
      <c r="I72" s="27">
        <v>6.1344999999999997E-2</v>
      </c>
      <c r="J72" s="27">
        <v>6.2980999999999995E-2</v>
      </c>
      <c r="K72" s="27">
        <v>6.4131999999999995E-2</v>
      </c>
      <c r="L72" s="27">
        <v>6.5286999999999998E-2</v>
      </c>
      <c r="M72" s="27">
        <v>6.6642999999999994E-2</v>
      </c>
      <c r="N72" s="27">
        <v>6.8052000000000001E-2</v>
      </c>
      <c r="O72" s="27">
        <v>6.9511000000000003E-2</v>
      </c>
      <c r="P72" s="27">
        <v>7.1382000000000001E-2</v>
      </c>
      <c r="Q72" s="27">
        <v>7.3582999999999996E-2</v>
      </c>
      <c r="R72" s="27">
        <v>7.6058000000000001E-2</v>
      </c>
      <c r="S72" s="27">
        <v>7.8811000000000006E-2</v>
      </c>
      <c r="T72" s="27">
        <v>8.1809999999999994E-2</v>
      </c>
      <c r="U72" s="27">
        <v>8.4996000000000002E-2</v>
      </c>
      <c r="V72" s="27">
        <v>8.8396000000000002E-2</v>
      </c>
      <c r="W72" s="27">
        <v>9.1947000000000001E-2</v>
      </c>
      <c r="X72" s="27">
        <v>9.5406000000000005E-2</v>
      </c>
      <c r="Y72" s="27">
        <v>9.8750000000000004E-2</v>
      </c>
      <c r="Z72" s="27">
        <v>0.102201</v>
      </c>
      <c r="AA72" s="27">
        <v>0.10569199999999999</v>
      </c>
      <c r="AB72" s="27">
        <v>0.109212</v>
      </c>
      <c r="AC72" s="27">
        <v>0.112605</v>
      </c>
      <c r="AD72" s="27">
        <v>0.115895</v>
      </c>
      <c r="AE72" s="28">
        <v>3.0946999999999999E-2</v>
      </c>
    </row>
    <row r="73" spans="1:31" ht="15" customHeight="1">
      <c r="A73" s="25" t="s">
        <v>61</v>
      </c>
      <c r="B73" s="29">
        <v>26.203956999999999</v>
      </c>
      <c r="C73" s="29">
        <v>27.007580000000001</v>
      </c>
      <c r="D73" s="29">
        <v>26.841234</v>
      </c>
      <c r="E73" s="29">
        <v>27.184797</v>
      </c>
      <c r="F73" s="29">
        <v>27.376370999999999</v>
      </c>
      <c r="G73" s="29">
        <v>27.384938999999999</v>
      </c>
      <c r="H73" s="29">
        <v>27.383036000000001</v>
      </c>
      <c r="I73" s="29">
        <v>27.348087</v>
      </c>
      <c r="J73" s="29">
        <v>27.287457</v>
      </c>
      <c r="K73" s="29">
        <v>27.169820999999999</v>
      </c>
      <c r="L73" s="29">
        <v>27.055123999999999</v>
      </c>
      <c r="M73" s="29">
        <v>26.935303000000001</v>
      </c>
      <c r="N73" s="29">
        <v>26.814071999999999</v>
      </c>
      <c r="O73" s="29">
        <v>26.667549000000001</v>
      </c>
      <c r="P73" s="29">
        <v>26.530101999999999</v>
      </c>
      <c r="Q73" s="29">
        <v>26.434194999999999</v>
      </c>
      <c r="R73" s="29">
        <v>26.358716999999999</v>
      </c>
      <c r="S73" s="29">
        <v>26.300712999999998</v>
      </c>
      <c r="T73" s="29">
        <v>26.266591999999999</v>
      </c>
      <c r="U73" s="29">
        <v>26.230119999999999</v>
      </c>
      <c r="V73" s="29">
        <v>26.201461999999999</v>
      </c>
      <c r="W73" s="29">
        <v>26.205909999999999</v>
      </c>
      <c r="X73" s="29">
        <v>26.238448999999999</v>
      </c>
      <c r="Y73" s="29">
        <v>26.286632999999998</v>
      </c>
      <c r="Z73" s="29">
        <v>26.341576</v>
      </c>
      <c r="AA73" s="29">
        <v>26.399032999999999</v>
      </c>
      <c r="AB73" s="29">
        <v>26.476047999999999</v>
      </c>
      <c r="AC73" s="29">
        <v>26.539524</v>
      </c>
      <c r="AD73" s="29">
        <v>26.605864</v>
      </c>
      <c r="AE73" s="30">
        <v>-5.5500000000000005E-4</v>
      </c>
    </row>
    <row r="74" spans="1:31" ht="15" customHeight="1"/>
    <row r="75" spans="1:31" ht="15" customHeight="1">
      <c r="A75" s="25" t="s">
        <v>169</v>
      </c>
    </row>
    <row r="76" spans="1:31" ht="15" customHeight="1">
      <c r="A76" s="25" t="s">
        <v>61</v>
      </c>
      <c r="B76" s="29">
        <v>3.8105E-2</v>
      </c>
      <c r="C76" s="29">
        <v>-0.27076699999999998</v>
      </c>
      <c r="D76" s="29">
        <v>8.7266999999999997E-2</v>
      </c>
      <c r="E76" s="29">
        <v>-0.313193</v>
      </c>
      <c r="F76" s="29">
        <v>-0.224102</v>
      </c>
      <c r="G76" s="29">
        <v>-0.27551500000000001</v>
      </c>
      <c r="H76" s="29">
        <v>-0.32780599999999999</v>
      </c>
      <c r="I76" s="29">
        <v>-0.33404499999999998</v>
      </c>
      <c r="J76" s="29">
        <v>-0.33874500000000002</v>
      </c>
      <c r="K76" s="29">
        <v>-0.34142099999999997</v>
      </c>
      <c r="L76" s="29">
        <v>-0.34525400000000001</v>
      </c>
      <c r="M76" s="29">
        <v>-0.349381</v>
      </c>
      <c r="N76" s="29">
        <v>-0.354383</v>
      </c>
      <c r="O76" s="29">
        <v>-0.35844399999999998</v>
      </c>
      <c r="P76" s="29">
        <v>-0.360759</v>
      </c>
      <c r="Q76" s="29">
        <v>-0.36301299999999997</v>
      </c>
      <c r="R76" s="29">
        <v>-0.36491699999999999</v>
      </c>
      <c r="S76" s="29">
        <v>-0.36701800000000001</v>
      </c>
      <c r="T76" s="29">
        <v>-0.37003200000000003</v>
      </c>
      <c r="U76" s="29">
        <v>-0.37188700000000002</v>
      </c>
      <c r="V76" s="29">
        <v>-0.37230600000000003</v>
      </c>
      <c r="W76" s="29">
        <v>-0.37435299999999999</v>
      </c>
      <c r="X76" s="29">
        <v>-0.37764399999999998</v>
      </c>
      <c r="Y76" s="29">
        <v>-0.381276</v>
      </c>
      <c r="Z76" s="29">
        <v>-0.384131</v>
      </c>
      <c r="AA76" s="29">
        <v>-0.38436599999999999</v>
      </c>
      <c r="AB76" s="29">
        <v>-0.38450400000000001</v>
      </c>
      <c r="AC76" s="29">
        <v>-0.38277299999999997</v>
      </c>
      <c r="AD76" s="29">
        <v>-0.380942</v>
      </c>
      <c r="AE76" s="30">
        <v>1.2723999999999999E-2</v>
      </c>
    </row>
    <row r="77" spans="1:31" ht="15" customHeight="1"/>
    <row r="78" spans="1:31" ht="15" customHeight="1">
      <c r="A78" s="25" t="s">
        <v>84</v>
      </c>
    </row>
    <row r="79" spans="1:31" ht="15" customHeight="1">
      <c r="A79" s="26" t="s">
        <v>66</v>
      </c>
      <c r="B79" s="27">
        <v>3.0089380000000001</v>
      </c>
      <c r="C79" s="27">
        <v>3.135173</v>
      </c>
      <c r="D79" s="27">
        <v>3.0459580000000002</v>
      </c>
      <c r="E79" s="27">
        <v>3.0540769999999999</v>
      </c>
      <c r="F79" s="27">
        <v>3.1852360000000002</v>
      </c>
      <c r="G79" s="27">
        <v>3.3495349999999999</v>
      </c>
      <c r="H79" s="27">
        <v>3.5144419999999998</v>
      </c>
      <c r="I79" s="27">
        <v>3.645797</v>
      </c>
      <c r="J79" s="27">
        <v>3.7319680000000002</v>
      </c>
      <c r="K79" s="27">
        <v>3.7851349999999999</v>
      </c>
      <c r="L79" s="27">
        <v>3.8728590000000001</v>
      </c>
      <c r="M79" s="27">
        <v>3.9573529999999999</v>
      </c>
      <c r="N79" s="27">
        <v>4.0266580000000003</v>
      </c>
      <c r="O79" s="27">
        <v>4.0763699999999998</v>
      </c>
      <c r="P79" s="27">
        <v>4.1041879999999997</v>
      </c>
      <c r="Q79" s="27">
        <v>4.1440320000000002</v>
      </c>
      <c r="R79" s="27">
        <v>4.1935919999999998</v>
      </c>
      <c r="S79" s="27">
        <v>4.2171940000000001</v>
      </c>
      <c r="T79" s="27">
        <v>4.2267409999999996</v>
      </c>
      <c r="U79" s="27">
        <v>4.2236640000000003</v>
      </c>
      <c r="V79" s="27">
        <v>4.2155490000000002</v>
      </c>
      <c r="W79" s="27">
        <v>4.2057989999999998</v>
      </c>
      <c r="X79" s="27">
        <v>4.1956119999999997</v>
      </c>
      <c r="Y79" s="27">
        <v>4.1857329999999999</v>
      </c>
      <c r="Z79" s="27">
        <v>4.1792889999999998</v>
      </c>
      <c r="AA79" s="27">
        <v>4.2000310000000001</v>
      </c>
      <c r="AB79" s="27">
        <v>4.2215959999999999</v>
      </c>
      <c r="AC79" s="27">
        <v>4.2047720000000002</v>
      </c>
      <c r="AD79" s="27">
        <v>4.1683940000000002</v>
      </c>
      <c r="AE79" s="28">
        <v>1.0606000000000001E-2</v>
      </c>
    </row>
    <row r="80" spans="1:31" ht="15" customHeight="1">
      <c r="A80" s="26" t="s">
        <v>62</v>
      </c>
      <c r="B80" s="27">
        <v>16.100891000000001</v>
      </c>
      <c r="C80" s="27">
        <v>16.364391000000001</v>
      </c>
      <c r="D80" s="27">
        <v>16.454494</v>
      </c>
      <c r="E80" s="27">
        <v>16.417083999999999</v>
      </c>
      <c r="F80" s="27">
        <v>16.385078</v>
      </c>
      <c r="G80" s="27">
        <v>16.272037999999998</v>
      </c>
      <c r="H80" s="27">
        <v>16.125402000000001</v>
      </c>
      <c r="I80" s="27">
        <v>15.963247000000001</v>
      </c>
      <c r="J80" s="27">
        <v>15.791592</v>
      </c>
      <c r="K80" s="27">
        <v>15.601559</v>
      </c>
      <c r="L80" s="27">
        <v>15.390592</v>
      </c>
      <c r="M80" s="27">
        <v>15.15896</v>
      </c>
      <c r="N80" s="27">
        <v>14.913638000000001</v>
      </c>
      <c r="O80" s="27">
        <v>14.649193</v>
      </c>
      <c r="P80" s="27">
        <v>14.410162</v>
      </c>
      <c r="Q80" s="27">
        <v>14.201927</v>
      </c>
      <c r="R80" s="27">
        <v>14.021591000000001</v>
      </c>
      <c r="S80" s="27">
        <v>13.861077999999999</v>
      </c>
      <c r="T80" s="27">
        <v>13.719128</v>
      </c>
      <c r="U80" s="27">
        <v>13.595837</v>
      </c>
      <c r="V80" s="27">
        <v>13.487131</v>
      </c>
      <c r="W80" s="27">
        <v>13.390904000000001</v>
      </c>
      <c r="X80" s="27">
        <v>13.305645</v>
      </c>
      <c r="Y80" s="27">
        <v>13.225861999999999</v>
      </c>
      <c r="Z80" s="27">
        <v>13.155115</v>
      </c>
      <c r="AA80" s="27">
        <v>13.094773</v>
      </c>
      <c r="AB80" s="27">
        <v>13.044136999999999</v>
      </c>
      <c r="AC80" s="27">
        <v>12.998426</v>
      </c>
      <c r="AD80" s="27">
        <v>12.958320000000001</v>
      </c>
      <c r="AE80" s="28">
        <v>-8.6060000000000008E-3</v>
      </c>
    </row>
    <row r="81" spans="1:31" ht="15" customHeight="1">
      <c r="A81" s="26" t="s">
        <v>77</v>
      </c>
      <c r="B81" s="27">
        <v>1.171E-2</v>
      </c>
      <c r="C81" s="27">
        <v>2.172E-2</v>
      </c>
      <c r="D81" s="27">
        <v>2.6238999999999998E-2</v>
      </c>
      <c r="E81" s="27">
        <v>3.2663999999999999E-2</v>
      </c>
      <c r="F81" s="27">
        <v>3.5200000000000002E-2</v>
      </c>
      <c r="G81" s="27">
        <v>2.0884E-2</v>
      </c>
      <c r="H81" s="27">
        <v>2.0740999999999999E-2</v>
      </c>
      <c r="I81" s="27">
        <v>2.5916999999999999E-2</v>
      </c>
      <c r="J81" s="27">
        <v>2.8105999999999999E-2</v>
      </c>
      <c r="K81" s="27">
        <v>3.7192999999999997E-2</v>
      </c>
      <c r="L81" s="27">
        <v>6.1387999999999998E-2</v>
      </c>
      <c r="M81" s="27">
        <v>7.6375999999999999E-2</v>
      </c>
      <c r="N81" s="27">
        <v>9.5146999999999995E-2</v>
      </c>
      <c r="O81" s="27">
        <v>0.121659</v>
      </c>
      <c r="P81" s="27">
        <v>0.14455399999999999</v>
      </c>
      <c r="Q81" s="27">
        <v>0.16295599999999999</v>
      </c>
      <c r="R81" s="27">
        <v>0.177092</v>
      </c>
      <c r="S81" s="27">
        <v>0.187721</v>
      </c>
      <c r="T81" s="27">
        <v>0.19536600000000001</v>
      </c>
      <c r="U81" s="27">
        <v>0.212589</v>
      </c>
      <c r="V81" s="27">
        <v>0.21646000000000001</v>
      </c>
      <c r="W81" s="27">
        <v>0.22784499999999999</v>
      </c>
      <c r="X81" s="27">
        <v>0.23392299999999999</v>
      </c>
      <c r="Y81" s="27">
        <v>0.24097099999999999</v>
      </c>
      <c r="Z81" s="27">
        <v>0.25139400000000001</v>
      </c>
      <c r="AA81" s="27">
        <v>0.258436</v>
      </c>
      <c r="AB81" s="27">
        <v>0.26189499999999999</v>
      </c>
      <c r="AC81" s="27">
        <v>0.27554099999999998</v>
      </c>
      <c r="AD81" s="27">
        <v>0.28160600000000002</v>
      </c>
      <c r="AE81" s="28">
        <v>9.9548999999999999E-2</v>
      </c>
    </row>
    <row r="82" spans="1:31" ht="15" customHeight="1">
      <c r="A82" s="26" t="s">
        <v>78</v>
      </c>
      <c r="B82" s="27">
        <v>2.90143</v>
      </c>
      <c r="C82" s="27">
        <v>2.9685489999999999</v>
      </c>
      <c r="D82" s="27">
        <v>3.031539</v>
      </c>
      <c r="E82" s="27">
        <v>3.0295390000000002</v>
      </c>
      <c r="F82" s="27">
        <v>3.044537</v>
      </c>
      <c r="G82" s="27">
        <v>3.0834739999999998</v>
      </c>
      <c r="H82" s="27">
        <v>3.1205400000000001</v>
      </c>
      <c r="I82" s="27">
        <v>3.1569280000000002</v>
      </c>
      <c r="J82" s="27">
        <v>3.1950590000000001</v>
      </c>
      <c r="K82" s="27">
        <v>3.2252049999999999</v>
      </c>
      <c r="L82" s="27">
        <v>3.260535</v>
      </c>
      <c r="M82" s="27">
        <v>3.3025859999999998</v>
      </c>
      <c r="N82" s="27">
        <v>3.3455889999999999</v>
      </c>
      <c r="O82" s="27">
        <v>3.3924590000000001</v>
      </c>
      <c r="P82" s="27">
        <v>3.4391409999999998</v>
      </c>
      <c r="Q82" s="27">
        <v>3.486475</v>
      </c>
      <c r="R82" s="27">
        <v>3.531129</v>
      </c>
      <c r="S82" s="27">
        <v>3.570948</v>
      </c>
      <c r="T82" s="27">
        <v>3.6069770000000001</v>
      </c>
      <c r="U82" s="27">
        <v>3.640301</v>
      </c>
      <c r="V82" s="27">
        <v>3.6727949999999998</v>
      </c>
      <c r="W82" s="27">
        <v>3.7038199999999999</v>
      </c>
      <c r="X82" s="27">
        <v>3.7330450000000002</v>
      </c>
      <c r="Y82" s="27">
        <v>3.7605300000000002</v>
      </c>
      <c r="Z82" s="27">
        <v>3.7859989999999999</v>
      </c>
      <c r="AA82" s="27">
        <v>3.8078859999999999</v>
      </c>
      <c r="AB82" s="27">
        <v>3.8281299999999998</v>
      </c>
      <c r="AC82" s="27">
        <v>3.8464</v>
      </c>
      <c r="AD82" s="27">
        <v>3.8629310000000001</v>
      </c>
      <c r="AE82" s="28">
        <v>9.8019999999999999E-3</v>
      </c>
    </row>
    <row r="83" spans="1:31" ht="15" customHeight="1">
      <c r="A83" s="26" t="s">
        <v>56</v>
      </c>
      <c r="B83" s="27">
        <v>1.095E-2</v>
      </c>
      <c r="C83" s="27">
        <v>1.2637000000000001E-2</v>
      </c>
      <c r="D83" s="27">
        <v>1.6247000000000001E-2</v>
      </c>
      <c r="E83" s="27">
        <v>1.6296000000000001E-2</v>
      </c>
      <c r="F83" s="27">
        <v>1.5717999999999999E-2</v>
      </c>
      <c r="G83" s="27">
        <v>1.4099E-2</v>
      </c>
      <c r="H83" s="27">
        <v>1.3058999999999999E-2</v>
      </c>
      <c r="I83" s="27">
        <v>1.2560999999999999E-2</v>
      </c>
      <c r="J83" s="27">
        <v>1.217E-2</v>
      </c>
      <c r="K83" s="27">
        <v>1.1764999999999999E-2</v>
      </c>
      <c r="L83" s="27">
        <v>1.1358E-2</v>
      </c>
      <c r="M83" s="27">
        <v>1.1127E-2</v>
      </c>
      <c r="N83" s="27">
        <v>1.0893999999999999E-2</v>
      </c>
      <c r="O83" s="27">
        <v>1.0655E-2</v>
      </c>
      <c r="P83" s="27">
        <v>1.0403000000000001E-2</v>
      </c>
      <c r="Q83" s="27">
        <v>1.0329E-2</v>
      </c>
      <c r="R83" s="27">
        <v>1.0253E-2</v>
      </c>
      <c r="S83" s="27">
        <v>1.0178E-2</v>
      </c>
      <c r="T83" s="27">
        <v>1.0102999999999999E-2</v>
      </c>
      <c r="U83" s="27">
        <v>1.0036E-2</v>
      </c>
      <c r="V83" s="27">
        <v>9.9769999999999998E-3</v>
      </c>
      <c r="W83" s="27">
        <v>9.9270000000000001E-3</v>
      </c>
      <c r="X83" s="27">
        <v>9.8849999999999997E-3</v>
      </c>
      <c r="Y83" s="27">
        <v>9.8569999999999994E-3</v>
      </c>
      <c r="Z83" s="27">
        <v>9.8370000000000003E-3</v>
      </c>
      <c r="AA83" s="27">
        <v>9.8150000000000008E-3</v>
      </c>
      <c r="AB83" s="27">
        <v>9.7850000000000003E-3</v>
      </c>
      <c r="AC83" s="27">
        <v>9.7619999999999998E-3</v>
      </c>
      <c r="AD83" s="27">
        <v>9.7370000000000009E-3</v>
      </c>
      <c r="AE83" s="28">
        <v>-9.6080000000000002E-3</v>
      </c>
    </row>
    <row r="84" spans="1:31" ht="15" customHeight="1">
      <c r="A84" s="26" t="s">
        <v>5</v>
      </c>
      <c r="B84" s="27">
        <v>7.9236310000000003</v>
      </c>
      <c r="C84" s="27">
        <v>8.0953269999999993</v>
      </c>
      <c r="D84" s="27">
        <v>8.3764350000000007</v>
      </c>
      <c r="E84" s="27">
        <v>8.4349679999999996</v>
      </c>
      <c r="F84" s="27">
        <v>8.6166560000000008</v>
      </c>
      <c r="G84" s="27">
        <v>8.691255</v>
      </c>
      <c r="H84" s="27">
        <v>8.7605930000000001</v>
      </c>
      <c r="I84" s="27">
        <v>8.8214500000000005</v>
      </c>
      <c r="J84" s="27">
        <v>8.8636610000000005</v>
      </c>
      <c r="K84" s="27">
        <v>8.8670829999999992</v>
      </c>
      <c r="L84" s="27">
        <v>8.8806770000000004</v>
      </c>
      <c r="M84" s="27">
        <v>8.9073890000000002</v>
      </c>
      <c r="N84" s="27">
        <v>8.9433410000000002</v>
      </c>
      <c r="O84" s="27">
        <v>8.9692769999999999</v>
      </c>
      <c r="P84" s="27">
        <v>8.9778169999999999</v>
      </c>
      <c r="Q84" s="27">
        <v>8.9950279999999996</v>
      </c>
      <c r="R84" s="27">
        <v>9.0075850000000006</v>
      </c>
      <c r="S84" s="27">
        <v>9.0222149999999992</v>
      </c>
      <c r="T84" s="27">
        <v>9.0489479999999993</v>
      </c>
      <c r="U84" s="27">
        <v>9.0586929999999999</v>
      </c>
      <c r="V84" s="27">
        <v>9.0531079999999999</v>
      </c>
      <c r="W84" s="27">
        <v>9.0678169999999998</v>
      </c>
      <c r="X84" s="27">
        <v>9.0995620000000006</v>
      </c>
      <c r="Y84" s="27">
        <v>9.1369550000000004</v>
      </c>
      <c r="Z84" s="27">
        <v>9.1645190000000003</v>
      </c>
      <c r="AA84" s="27">
        <v>9.1656700000000004</v>
      </c>
      <c r="AB84" s="27">
        <v>9.1674059999999997</v>
      </c>
      <c r="AC84" s="27">
        <v>9.1454579999999996</v>
      </c>
      <c r="AD84" s="27">
        <v>9.1260049999999993</v>
      </c>
      <c r="AE84" s="28">
        <v>4.4479999999999997E-3</v>
      </c>
    </row>
    <row r="85" spans="1:31" ht="15" customHeight="1">
      <c r="A85" s="26" t="s">
        <v>10</v>
      </c>
      <c r="B85" s="27">
        <v>0.77226300000000003</v>
      </c>
      <c r="C85" s="27">
        <v>0.65320699999999998</v>
      </c>
      <c r="D85" s="27">
        <v>0.51347799999999999</v>
      </c>
      <c r="E85" s="27">
        <v>0.48322799999999999</v>
      </c>
      <c r="F85" s="27">
        <v>0.462227</v>
      </c>
      <c r="G85" s="27">
        <v>0.47692899999999999</v>
      </c>
      <c r="H85" s="27">
        <v>0.49815300000000001</v>
      </c>
      <c r="I85" s="27">
        <v>0.511652</v>
      </c>
      <c r="J85" s="27">
        <v>0.52632400000000001</v>
      </c>
      <c r="K85" s="27">
        <v>0.53734599999999999</v>
      </c>
      <c r="L85" s="27">
        <v>0.54722000000000004</v>
      </c>
      <c r="M85" s="27">
        <v>0.55280200000000002</v>
      </c>
      <c r="N85" s="27">
        <v>0.55759499999999995</v>
      </c>
      <c r="O85" s="27">
        <v>0.56245699999999998</v>
      </c>
      <c r="P85" s="27">
        <v>0.56739600000000001</v>
      </c>
      <c r="Q85" s="27">
        <v>0.56464700000000001</v>
      </c>
      <c r="R85" s="27">
        <v>0.56132199999999999</v>
      </c>
      <c r="S85" s="27">
        <v>0.55894699999999997</v>
      </c>
      <c r="T85" s="27">
        <v>0.55647599999999997</v>
      </c>
      <c r="U85" s="27">
        <v>0.55642999999999998</v>
      </c>
      <c r="V85" s="27">
        <v>0.55586000000000002</v>
      </c>
      <c r="W85" s="27">
        <v>0.55542000000000002</v>
      </c>
      <c r="X85" s="27">
        <v>0.55521399999999999</v>
      </c>
      <c r="Y85" s="27">
        <v>0.55480700000000005</v>
      </c>
      <c r="Z85" s="27">
        <v>0.55490700000000004</v>
      </c>
      <c r="AA85" s="27">
        <v>0.55519799999999997</v>
      </c>
      <c r="AB85" s="27">
        <v>0.555894</v>
      </c>
      <c r="AC85" s="27">
        <v>0.55596299999999998</v>
      </c>
      <c r="AD85" s="27">
        <v>0.55602499999999999</v>
      </c>
      <c r="AE85" s="28">
        <v>-5.9480000000000002E-3</v>
      </c>
    </row>
    <row r="86" spans="1:31" ht="15" customHeight="1">
      <c r="A86" s="26" t="s">
        <v>67</v>
      </c>
      <c r="B86" s="27">
        <v>0.74116000000000004</v>
      </c>
      <c r="C86" s="27">
        <v>0.7419</v>
      </c>
      <c r="D86" s="27">
        <v>0.69889999999999997</v>
      </c>
      <c r="E86" s="27">
        <v>0.73419999999999996</v>
      </c>
      <c r="F86" s="27">
        <v>0.7258</v>
      </c>
      <c r="G86" s="27">
        <v>0.78940299999999997</v>
      </c>
      <c r="H86" s="27">
        <v>0.85956999999999995</v>
      </c>
      <c r="I86" s="27">
        <v>0.90978199999999998</v>
      </c>
      <c r="J86" s="27">
        <v>0.94703999999999999</v>
      </c>
      <c r="K86" s="27">
        <v>0.97722699999999996</v>
      </c>
      <c r="L86" s="27">
        <v>1.015061</v>
      </c>
      <c r="M86" s="27">
        <v>1.050818</v>
      </c>
      <c r="N86" s="27">
        <v>1.074749</v>
      </c>
      <c r="O86" s="27">
        <v>1.09873</v>
      </c>
      <c r="P86" s="27">
        <v>1.121634</v>
      </c>
      <c r="Q86" s="27">
        <v>1.128727</v>
      </c>
      <c r="R86" s="27">
        <v>1.1338779999999999</v>
      </c>
      <c r="S86" s="27">
        <v>1.140631</v>
      </c>
      <c r="T86" s="27">
        <v>1.1438699999999999</v>
      </c>
      <c r="U86" s="27">
        <v>1.148272</v>
      </c>
      <c r="V86" s="27">
        <v>1.1558980000000001</v>
      </c>
      <c r="W86" s="27">
        <v>1.156431</v>
      </c>
      <c r="X86" s="27">
        <v>1.16157</v>
      </c>
      <c r="Y86" s="27">
        <v>1.165465</v>
      </c>
      <c r="Z86" s="27">
        <v>1.1667419999999999</v>
      </c>
      <c r="AA86" s="27">
        <v>1.1755610000000001</v>
      </c>
      <c r="AB86" s="27">
        <v>1.1849609999999999</v>
      </c>
      <c r="AC86" s="27">
        <v>1.191543</v>
      </c>
      <c r="AD86" s="27">
        <v>1.202839</v>
      </c>
      <c r="AE86" s="28">
        <v>1.8058000000000001E-2</v>
      </c>
    </row>
    <row r="87" spans="1:31" ht="15" customHeight="1">
      <c r="A87" s="26" t="s">
        <v>170</v>
      </c>
      <c r="B87" s="27">
        <v>3.4718260000000001</v>
      </c>
      <c r="C87" s="27">
        <v>3.6745920000000001</v>
      </c>
      <c r="D87" s="27">
        <v>3.606128</v>
      </c>
      <c r="E87" s="27">
        <v>3.640107</v>
      </c>
      <c r="F87" s="27">
        <v>3.6762229999999998</v>
      </c>
      <c r="G87" s="27">
        <v>3.6769949999999998</v>
      </c>
      <c r="H87" s="27">
        <v>3.731922</v>
      </c>
      <c r="I87" s="27">
        <v>3.7724549999999999</v>
      </c>
      <c r="J87" s="27">
        <v>3.824179</v>
      </c>
      <c r="K87" s="27">
        <v>3.871677</v>
      </c>
      <c r="L87" s="27">
        <v>3.895267</v>
      </c>
      <c r="M87" s="27">
        <v>3.9198870000000001</v>
      </c>
      <c r="N87" s="27">
        <v>3.9369019999999999</v>
      </c>
      <c r="O87" s="27">
        <v>3.9580890000000002</v>
      </c>
      <c r="P87" s="27">
        <v>3.9816780000000001</v>
      </c>
      <c r="Q87" s="27">
        <v>3.983171</v>
      </c>
      <c r="R87" s="27">
        <v>3.9774919999999998</v>
      </c>
      <c r="S87" s="27">
        <v>3.9747089999999998</v>
      </c>
      <c r="T87" s="27">
        <v>3.9841609999999998</v>
      </c>
      <c r="U87" s="27">
        <v>4.0003669999999998</v>
      </c>
      <c r="V87" s="27">
        <v>3.9947140000000001</v>
      </c>
      <c r="W87" s="27">
        <v>4.0125840000000004</v>
      </c>
      <c r="X87" s="27">
        <v>4.0331530000000004</v>
      </c>
      <c r="Y87" s="27">
        <v>4.051558</v>
      </c>
      <c r="Z87" s="27">
        <v>4.070608</v>
      </c>
      <c r="AA87" s="27">
        <v>4.0899619999999999</v>
      </c>
      <c r="AB87" s="27">
        <v>4.1086710000000002</v>
      </c>
      <c r="AC87" s="27">
        <v>4.127313</v>
      </c>
      <c r="AD87" s="27">
        <v>4.1491709999999999</v>
      </c>
      <c r="AE87" s="28">
        <v>4.509E-3</v>
      </c>
    </row>
    <row r="88" spans="1:31" ht="15" customHeight="1">
      <c r="A88" s="26" t="s">
        <v>57</v>
      </c>
      <c r="B88" s="27">
        <v>34.931086999999998</v>
      </c>
      <c r="C88" s="27">
        <v>35.645775</v>
      </c>
      <c r="D88" s="27">
        <v>35.743178999999998</v>
      </c>
      <c r="E88" s="27">
        <v>35.809497999999998</v>
      </c>
      <c r="F88" s="27">
        <v>36.111477000000001</v>
      </c>
      <c r="G88" s="27">
        <v>36.353724999999997</v>
      </c>
      <c r="H88" s="27">
        <v>36.623683999999997</v>
      </c>
      <c r="I88" s="27">
        <v>36.793869000000001</v>
      </c>
      <c r="J88" s="27">
        <v>36.891990999999997</v>
      </c>
      <c r="K88" s="27">
        <v>36.876995000000001</v>
      </c>
      <c r="L88" s="27">
        <v>36.873569000000003</v>
      </c>
      <c r="M88" s="27">
        <v>36.860923999999997</v>
      </c>
      <c r="N88" s="27">
        <v>36.809367999999999</v>
      </c>
      <c r="O88" s="27">
        <v>36.717227999999999</v>
      </c>
      <c r="P88" s="27">
        <v>36.612419000000003</v>
      </c>
      <c r="Q88" s="27">
        <v>36.514336</v>
      </c>
      <c r="R88" s="27">
        <v>36.436844000000001</v>
      </c>
      <c r="S88" s="27">
        <v>36.355899999999998</v>
      </c>
      <c r="T88" s="27">
        <v>36.296402</v>
      </c>
      <c r="U88" s="27">
        <v>36.233597000000003</v>
      </c>
      <c r="V88" s="27">
        <v>36.145031000000003</v>
      </c>
      <c r="W88" s="27">
        <v>36.102702999999998</v>
      </c>
      <c r="X88" s="27">
        <v>36.093688999999998</v>
      </c>
      <c r="Y88" s="27">
        <v>36.090767</v>
      </c>
      <c r="Z88" s="27">
        <v>36.087012999999999</v>
      </c>
      <c r="AA88" s="27">
        <v>36.098896000000003</v>
      </c>
      <c r="AB88" s="27">
        <v>36.120578999999999</v>
      </c>
      <c r="AC88" s="27">
        <v>36.079639</v>
      </c>
      <c r="AD88" s="27">
        <v>36.033423999999997</v>
      </c>
      <c r="AE88" s="28">
        <v>4.0099999999999999E-4</v>
      </c>
    </row>
    <row r="89" spans="1:31" ht="15" customHeight="1">
      <c r="A89" s="26" t="s">
        <v>6</v>
      </c>
      <c r="B89" s="27">
        <v>14.64786</v>
      </c>
      <c r="C89" s="27">
        <v>16.095624999999998</v>
      </c>
      <c r="D89" s="27">
        <v>16.843315</v>
      </c>
      <c r="E89" s="27">
        <v>16.285025000000001</v>
      </c>
      <c r="F89" s="27">
        <v>16.400348999999999</v>
      </c>
      <c r="G89" s="27">
        <v>16.3734</v>
      </c>
      <c r="H89" s="27">
        <v>16.393236000000002</v>
      </c>
      <c r="I89" s="27">
        <v>16.38044</v>
      </c>
      <c r="J89" s="27">
        <v>16.32403</v>
      </c>
      <c r="K89" s="27">
        <v>16.269611000000001</v>
      </c>
      <c r="L89" s="27">
        <v>16.278155999999999</v>
      </c>
      <c r="M89" s="27">
        <v>16.321783</v>
      </c>
      <c r="N89" s="27">
        <v>16.37191</v>
      </c>
      <c r="O89" s="27">
        <v>16.403233</v>
      </c>
      <c r="P89" s="27">
        <v>16.421517999999999</v>
      </c>
      <c r="Q89" s="27">
        <v>16.498280000000001</v>
      </c>
      <c r="R89" s="27">
        <v>16.596959999999999</v>
      </c>
      <c r="S89" s="27">
        <v>16.680519</v>
      </c>
      <c r="T89" s="27">
        <v>16.760992000000002</v>
      </c>
      <c r="U89" s="27">
        <v>16.822479000000001</v>
      </c>
      <c r="V89" s="27">
        <v>16.886112000000001</v>
      </c>
      <c r="W89" s="27">
        <v>16.936592000000001</v>
      </c>
      <c r="X89" s="27">
        <v>16.993092999999998</v>
      </c>
      <c r="Y89" s="27">
        <v>17.074065999999998</v>
      </c>
      <c r="Z89" s="27">
        <v>17.164099</v>
      </c>
      <c r="AA89" s="27">
        <v>17.277781000000001</v>
      </c>
      <c r="AB89" s="27">
        <v>17.411940000000001</v>
      </c>
      <c r="AC89" s="27">
        <v>17.534034999999999</v>
      </c>
      <c r="AD89" s="27">
        <v>17.637798</v>
      </c>
      <c r="AE89" s="28">
        <v>3.3939999999999999E-3</v>
      </c>
    </row>
    <row r="90" spans="1:31" ht="15" customHeight="1">
      <c r="A90" s="26" t="s">
        <v>69</v>
      </c>
      <c r="B90" s="27">
        <v>0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31" t="s">
        <v>15</v>
      </c>
    </row>
    <row r="91" spans="1:31" ht="15" customHeight="1">
      <c r="A91" s="26" t="s">
        <v>70</v>
      </c>
      <c r="B91" s="27">
        <v>1.4301090000000001</v>
      </c>
      <c r="C91" s="27">
        <v>1.520729</v>
      </c>
      <c r="D91" s="27">
        <v>1.7130129999999999</v>
      </c>
      <c r="E91" s="27">
        <v>1.7738879999999999</v>
      </c>
      <c r="F91" s="27">
        <v>1.8206389999999999</v>
      </c>
      <c r="G91" s="27">
        <v>1.7556480000000001</v>
      </c>
      <c r="H91" s="27">
        <v>1.7186090000000001</v>
      </c>
      <c r="I91" s="27">
        <v>1.791696</v>
      </c>
      <c r="J91" s="27">
        <v>1.872414</v>
      </c>
      <c r="K91" s="27">
        <v>1.9146350000000001</v>
      </c>
      <c r="L91" s="27">
        <v>1.9392259999999999</v>
      </c>
      <c r="M91" s="27">
        <v>1.9509749999999999</v>
      </c>
      <c r="N91" s="27">
        <v>1.9630449999999999</v>
      </c>
      <c r="O91" s="27">
        <v>1.976801</v>
      </c>
      <c r="P91" s="27">
        <v>1.9877670000000001</v>
      </c>
      <c r="Q91" s="27">
        <v>2.0149650000000001</v>
      </c>
      <c r="R91" s="27">
        <v>2.043628</v>
      </c>
      <c r="S91" s="27">
        <v>2.07192</v>
      </c>
      <c r="T91" s="27">
        <v>2.101407</v>
      </c>
      <c r="U91" s="27">
        <v>2.112984</v>
      </c>
      <c r="V91" s="27">
        <v>2.1237010000000001</v>
      </c>
      <c r="W91" s="27">
        <v>2.140161</v>
      </c>
      <c r="X91" s="27">
        <v>2.157629</v>
      </c>
      <c r="Y91" s="27">
        <v>2.1764519999999998</v>
      </c>
      <c r="Z91" s="27">
        <v>2.1957170000000001</v>
      </c>
      <c r="AA91" s="27">
        <v>2.2169989999999999</v>
      </c>
      <c r="AB91" s="27">
        <v>2.2419910000000001</v>
      </c>
      <c r="AC91" s="27">
        <v>2.2654709999999998</v>
      </c>
      <c r="AD91" s="27">
        <v>2.2876560000000001</v>
      </c>
      <c r="AE91" s="28">
        <v>1.5239000000000001E-2</v>
      </c>
    </row>
    <row r="92" spans="1:31" ht="15" customHeight="1">
      <c r="A92" s="26" t="s">
        <v>81</v>
      </c>
      <c r="B92" s="27">
        <v>0.74563900000000005</v>
      </c>
      <c r="C92" s="27">
        <v>0.88484600000000002</v>
      </c>
      <c r="D92" s="27">
        <v>0.87343599999999999</v>
      </c>
      <c r="E92" s="27">
        <v>0.778914</v>
      </c>
      <c r="F92" s="27">
        <v>0.91086199999999995</v>
      </c>
      <c r="G92" s="27">
        <v>0.86226999999999998</v>
      </c>
      <c r="H92" s="27">
        <v>0.83088600000000001</v>
      </c>
      <c r="I92" s="27">
        <v>0.84266700000000005</v>
      </c>
      <c r="J92" s="27">
        <v>0.85186200000000001</v>
      </c>
      <c r="K92" s="27">
        <v>0.85857499999999998</v>
      </c>
      <c r="L92" s="27">
        <v>0.86830700000000005</v>
      </c>
      <c r="M92" s="27">
        <v>0.877718</v>
      </c>
      <c r="N92" s="27">
        <v>0.88750799999999996</v>
      </c>
      <c r="O92" s="27">
        <v>0.89536300000000002</v>
      </c>
      <c r="P92" s="27">
        <v>0.90111399999999997</v>
      </c>
      <c r="Q92" s="27">
        <v>0.91269400000000001</v>
      </c>
      <c r="R92" s="27">
        <v>0.92258399999999996</v>
      </c>
      <c r="S92" s="27">
        <v>0.93220800000000004</v>
      </c>
      <c r="T92" s="27">
        <v>0.93763099999999999</v>
      </c>
      <c r="U92" s="27">
        <v>0.93653299999999995</v>
      </c>
      <c r="V92" s="27">
        <v>0.93718599999999996</v>
      </c>
      <c r="W92" s="27">
        <v>0.93824200000000002</v>
      </c>
      <c r="X92" s="27">
        <v>0.93840199999999996</v>
      </c>
      <c r="Y92" s="27">
        <v>0.94098599999999999</v>
      </c>
      <c r="Z92" s="27">
        <v>0.94557199999999997</v>
      </c>
      <c r="AA92" s="27">
        <v>0.94917499999999999</v>
      </c>
      <c r="AB92" s="27">
        <v>0.95309699999999997</v>
      </c>
      <c r="AC92" s="27">
        <v>0.95654899999999998</v>
      </c>
      <c r="AD92" s="27">
        <v>0.95722700000000005</v>
      </c>
      <c r="AE92" s="28">
        <v>2.9160000000000002E-3</v>
      </c>
    </row>
    <row r="93" spans="1:31" ht="15" customHeight="1">
      <c r="A93" s="26" t="s">
        <v>71</v>
      </c>
      <c r="B93" s="27">
        <v>16.823608</v>
      </c>
      <c r="C93" s="27">
        <v>18.501200000000001</v>
      </c>
      <c r="D93" s="27">
        <v>19.429763999999999</v>
      </c>
      <c r="E93" s="27">
        <v>18.837826</v>
      </c>
      <c r="F93" s="27">
        <v>19.131848999999999</v>
      </c>
      <c r="G93" s="27">
        <v>18.991318</v>
      </c>
      <c r="H93" s="27">
        <v>18.942730000000001</v>
      </c>
      <c r="I93" s="27">
        <v>19.014803000000001</v>
      </c>
      <c r="J93" s="27">
        <v>19.048306</v>
      </c>
      <c r="K93" s="27">
        <v>19.042822000000001</v>
      </c>
      <c r="L93" s="27">
        <v>19.08569</v>
      </c>
      <c r="M93" s="27">
        <v>19.150476000000001</v>
      </c>
      <c r="N93" s="27">
        <v>19.222463999999999</v>
      </c>
      <c r="O93" s="27">
        <v>19.275396000000001</v>
      </c>
      <c r="P93" s="27">
        <v>19.310400000000001</v>
      </c>
      <c r="Q93" s="27">
        <v>19.425940000000001</v>
      </c>
      <c r="R93" s="27">
        <v>19.563172999999999</v>
      </c>
      <c r="S93" s="27">
        <v>19.684649</v>
      </c>
      <c r="T93" s="27">
        <v>19.80003</v>
      </c>
      <c r="U93" s="27">
        <v>19.871995999999999</v>
      </c>
      <c r="V93" s="27">
        <v>19.946999000000002</v>
      </c>
      <c r="W93" s="27">
        <v>20.014996</v>
      </c>
      <c r="X93" s="27">
        <v>20.089124999999999</v>
      </c>
      <c r="Y93" s="27">
        <v>20.191503999999998</v>
      </c>
      <c r="Z93" s="27">
        <v>20.305387</v>
      </c>
      <c r="AA93" s="27">
        <v>20.443954000000002</v>
      </c>
      <c r="AB93" s="27">
        <v>20.607026999999999</v>
      </c>
      <c r="AC93" s="27">
        <v>20.756053999999999</v>
      </c>
      <c r="AD93" s="27">
        <v>20.882683</v>
      </c>
      <c r="AE93" s="28">
        <v>4.4949999999999999E-3</v>
      </c>
    </row>
    <row r="94" spans="1:31" ht="15" customHeight="1">
      <c r="A94" s="26" t="s">
        <v>12</v>
      </c>
      <c r="B94" s="27">
        <v>0.59416000000000002</v>
      </c>
      <c r="C94" s="27">
        <v>0.61639999999999995</v>
      </c>
      <c r="D94" s="27">
        <v>0.58860000000000001</v>
      </c>
      <c r="E94" s="27">
        <v>0.60809999999999997</v>
      </c>
      <c r="F94" s="27">
        <v>0.64449999999999996</v>
      </c>
      <c r="G94" s="27">
        <v>0.62883800000000001</v>
      </c>
      <c r="H94" s="27">
        <v>0.61914999999999998</v>
      </c>
      <c r="I94" s="27">
        <v>0.61463900000000005</v>
      </c>
      <c r="J94" s="27">
        <v>0.60794199999999998</v>
      </c>
      <c r="K94" s="27">
        <v>0.60078399999999998</v>
      </c>
      <c r="L94" s="27">
        <v>0.59653299999999998</v>
      </c>
      <c r="M94" s="27">
        <v>0.59455000000000002</v>
      </c>
      <c r="N94" s="27">
        <v>0.59286799999999995</v>
      </c>
      <c r="O94" s="27">
        <v>0.58939399999999997</v>
      </c>
      <c r="P94" s="27">
        <v>0.582866</v>
      </c>
      <c r="Q94" s="27">
        <v>0.57785600000000004</v>
      </c>
      <c r="R94" s="27">
        <v>0.57094699999999998</v>
      </c>
      <c r="S94" s="27">
        <v>0.56375200000000003</v>
      </c>
      <c r="T94" s="27">
        <v>0.55674900000000005</v>
      </c>
      <c r="U94" s="27">
        <v>0.55055500000000002</v>
      </c>
      <c r="V94" s="27">
        <v>0.545211</v>
      </c>
      <c r="W94" s="27">
        <v>0.54096599999999995</v>
      </c>
      <c r="X94" s="27">
        <v>0.53564999999999996</v>
      </c>
      <c r="Y94" s="27">
        <v>0.52971800000000002</v>
      </c>
      <c r="Z94" s="27">
        <v>0.52349199999999996</v>
      </c>
      <c r="AA94" s="27">
        <v>0.51565300000000003</v>
      </c>
      <c r="AB94" s="27">
        <v>0.51370700000000002</v>
      </c>
      <c r="AC94" s="27">
        <v>0.51136000000000004</v>
      </c>
      <c r="AD94" s="27">
        <v>0.507525</v>
      </c>
      <c r="AE94" s="28">
        <v>-7.1720000000000004E-3</v>
      </c>
    </row>
    <row r="95" spans="1:31" ht="15" customHeight="1">
      <c r="A95" s="26" t="s">
        <v>25</v>
      </c>
      <c r="B95" s="27">
        <v>0.91149999999999998</v>
      </c>
      <c r="C95" s="27">
        <v>0.92432300000000001</v>
      </c>
      <c r="D95" s="27">
        <v>0.93106299999999997</v>
      </c>
      <c r="E95" s="27">
        <v>0.90758300000000003</v>
      </c>
      <c r="F95" s="27">
        <v>0.92457</v>
      </c>
      <c r="G95" s="27">
        <v>0.94262199999999996</v>
      </c>
      <c r="H95" s="27">
        <v>0.95820099999999997</v>
      </c>
      <c r="I95" s="27">
        <v>0.96760100000000004</v>
      </c>
      <c r="J95" s="27">
        <v>0.97808899999999999</v>
      </c>
      <c r="K95" s="27">
        <v>0.98360899999999996</v>
      </c>
      <c r="L95" s="27">
        <v>0.98843499999999995</v>
      </c>
      <c r="M95" s="27">
        <v>0.99254100000000001</v>
      </c>
      <c r="N95" s="27">
        <v>0.99599400000000005</v>
      </c>
      <c r="O95" s="27">
        <v>0.99837200000000004</v>
      </c>
      <c r="P95" s="27">
        <v>1.001212</v>
      </c>
      <c r="Q95" s="27">
        <v>1.002</v>
      </c>
      <c r="R95" s="27">
        <v>1.001865</v>
      </c>
      <c r="S95" s="27">
        <v>1.00183</v>
      </c>
      <c r="T95" s="27">
        <v>1.003282</v>
      </c>
      <c r="U95" s="27">
        <v>1.0045729999999999</v>
      </c>
      <c r="V95" s="27">
        <v>1.0022770000000001</v>
      </c>
      <c r="W95" s="27">
        <v>1.0037130000000001</v>
      </c>
      <c r="X95" s="27">
        <v>1.0075750000000001</v>
      </c>
      <c r="Y95" s="27">
        <v>1.0130950000000001</v>
      </c>
      <c r="Z95" s="27">
        <v>1.018605</v>
      </c>
      <c r="AA95" s="27">
        <v>1.023101</v>
      </c>
      <c r="AB95" s="27">
        <v>1.029342</v>
      </c>
      <c r="AC95" s="27">
        <v>1.0347569999999999</v>
      </c>
      <c r="AD95" s="27">
        <v>1.040635</v>
      </c>
      <c r="AE95" s="28">
        <v>4.3990000000000001E-3</v>
      </c>
    </row>
    <row r="96" spans="1:31" ht="15" customHeight="1">
      <c r="A96" s="26" t="s">
        <v>72</v>
      </c>
      <c r="B96" s="27">
        <v>0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31" t="s">
        <v>15</v>
      </c>
    </row>
    <row r="97" spans="1:31" ht="15" customHeight="1">
      <c r="A97" s="26" t="s">
        <v>73</v>
      </c>
      <c r="B97" s="27">
        <v>3.98E-3</v>
      </c>
      <c r="C97" s="27">
        <v>-1.7399999999999999E-2</v>
      </c>
      <c r="D97" s="27">
        <v>-1.18E-2</v>
      </c>
      <c r="E97" s="27">
        <v>2.53E-2</v>
      </c>
      <c r="F97" s="27">
        <v>3.2099999999999997E-2</v>
      </c>
      <c r="G97" s="27">
        <v>8.1550000000000008E-3</v>
      </c>
      <c r="H97" s="27">
        <v>6.4530000000000004E-3</v>
      </c>
      <c r="I97" s="27">
        <v>4.4860000000000004E-3</v>
      </c>
      <c r="J97" s="27">
        <v>2.2209999999999999E-3</v>
      </c>
      <c r="K97" s="27">
        <v>-1.5699999999999999E-4</v>
      </c>
      <c r="L97" s="27">
        <v>-2.6120000000000002E-3</v>
      </c>
      <c r="M97" s="27">
        <v>-5.3439999999999998E-3</v>
      </c>
      <c r="N97" s="27">
        <v>-8.2529999999999999E-3</v>
      </c>
      <c r="O97" s="27">
        <v>-1.1435000000000001E-2</v>
      </c>
      <c r="P97" s="27">
        <v>-1.4880000000000001E-2</v>
      </c>
      <c r="Q97" s="27">
        <v>-1.8506999999999999E-2</v>
      </c>
      <c r="R97" s="27">
        <v>-2.2265E-2</v>
      </c>
      <c r="S97" s="27">
        <v>-2.6095E-2</v>
      </c>
      <c r="T97" s="27">
        <v>-3.0013000000000001E-2</v>
      </c>
      <c r="U97" s="27">
        <v>-3.4023999999999999E-2</v>
      </c>
      <c r="V97" s="27">
        <v>-3.8177000000000003E-2</v>
      </c>
      <c r="W97" s="27">
        <v>-4.2530999999999999E-2</v>
      </c>
      <c r="X97" s="27">
        <v>-4.7019999999999999E-2</v>
      </c>
      <c r="Y97" s="27">
        <v>-5.1637000000000002E-2</v>
      </c>
      <c r="Z97" s="27">
        <v>-5.6354000000000001E-2</v>
      </c>
      <c r="AA97" s="27">
        <v>-6.1078E-2</v>
      </c>
      <c r="AB97" s="27">
        <v>-6.0388999999999998E-2</v>
      </c>
      <c r="AC97" s="27">
        <v>-5.8715999999999997E-2</v>
      </c>
      <c r="AD97" s="27">
        <v>-5.6874000000000001E-2</v>
      </c>
      <c r="AE97" s="28">
        <v>4.4842E-2</v>
      </c>
    </row>
    <row r="98" spans="1:31" ht="15" customHeight="1">
      <c r="A98" s="26" t="s">
        <v>74</v>
      </c>
      <c r="B98" s="27">
        <v>1.509641</v>
      </c>
      <c r="C98" s="27">
        <v>1.523323</v>
      </c>
      <c r="D98" s="27">
        <v>1.507863</v>
      </c>
      <c r="E98" s="27">
        <v>1.5409839999999999</v>
      </c>
      <c r="F98" s="27">
        <v>1.60117</v>
      </c>
      <c r="G98" s="27">
        <v>1.579615</v>
      </c>
      <c r="H98" s="27">
        <v>1.583804</v>
      </c>
      <c r="I98" s="27">
        <v>1.5867260000000001</v>
      </c>
      <c r="J98" s="27">
        <v>1.588252</v>
      </c>
      <c r="K98" s="27">
        <v>1.5842369999999999</v>
      </c>
      <c r="L98" s="27">
        <v>1.5823560000000001</v>
      </c>
      <c r="M98" s="27">
        <v>1.581747</v>
      </c>
      <c r="N98" s="27">
        <v>1.5806089999999999</v>
      </c>
      <c r="O98" s="27">
        <v>1.5763309999999999</v>
      </c>
      <c r="P98" s="27">
        <v>1.569199</v>
      </c>
      <c r="Q98" s="27">
        <v>1.5613490000000001</v>
      </c>
      <c r="R98" s="27">
        <v>1.550546</v>
      </c>
      <c r="S98" s="27">
        <v>1.539487</v>
      </c>
      <c r="T98" s="27">
        <v>1.5300180000000001</v>
      </c>
      <c r="U98" s="27">
        <v>1.521104</v>
      </c>
      <c r="V98" s="27">
        <v>1.5093110000000001</v>
      </c>
      <c r="W98" s="27">
        <v>1.502148</v>
      </c>
      <c r="X98" s="27">
        <v>1.496205</v>
      </c>
      <c r="Y98" s="27">
        <v>1.4911749999999999</v>
      </c>
      <c r="Z98" s="27">
        <v>1.485743</v>
      </c>
      <c r="AA98" s="27">
        <v>1.477676</v>
      </c>
      <c r="AB98" s="27">
        <v>1.4826600000000001</v>
      </c>
      <c r="AC98" s="27">
        <v>1.487401</v>
      </c>
      <c r="AD98" s="27">
        <v>1.4912859999999999</v>
      </c>
      <c r="AE98" s="28">
        <v>-7.8700000000000005E-4</v>
      </c>
    </row>
    <row r="99" spans="1:31" ht="15" customHeight="1">
      <c r="A99" s="26" t="s">
        <v>75</v>
      </c>
      <c r="B99" s="27">
        <v>0.73140400000000005</v>
      </c>
      <c r="C99" s="27">
        <v>0.72331199999999995</v>
      </c>
      <c r="D99" s="27">
        <v>0.63822500000000004</v>
      </c>
      <c r="E99" s="27">
        <v>0.74781600000000004</v>
      </c>
      <c r="F99" s="27">
        <v>0.75129599999999996</v>
      </c>
      <c r="G99" s="27">
        <v>0.80162100000000003</v>
      </c>
      <c r="H99" s="27">
        <v>0.80121900000000001</v>
      </c>
      <c r="I99" s="27">
        <v>0.80383700000000002</v>
      </c>
      <c r="J99" s="27">
        <v>0.80245999999999995</v>
      </c>
      <c r="K99" s="27">
        <v>0.792937</v>
      </c>
      <c r="L99" s="27">
        <v>0.798624</v>
      </c>
      <c r="M99" s="27">
        <v>0.79755500000000001</v>
      </c>
      <c r="N99" s="27">
        <v>0.79894500000000002</v>
      </c>
      <c r="O99" s="27">
        <v>0.79764800000000002</v>
      </c>
      <c r="P99" s="27">
        <v>0.79644999999999999</v>
      </c>
      <c r="Q99" s="27">
        <v>0.79708999999999997</v>
      </c>
      <c r="R99" s="27">
        <v>0.80266099999999996</v>
      </c>
      <c r="S99" s="27">
        <v>0.80169500000000005</v>
      </c>
      <c r="T99" s="27">
        <v>0.80084299999999997</v>
      </c>
      <c r="U99" s="27">
        <v>0.80554000000000003</v>
      </c>
      <c r="V99" s="27">
        <v>0.806172</v>
      </c>
      <c r="W99" s="27">
        <v>0.806172</v>
      </c>
      <c r="X99" s="27">
        <v>0.806172</v>
      </c>
      <c r="Y99" s="27">
        <v>0.81171300000000002</v>
      </c>
      <c r="Z99" s="27">
        <v>0.82027399999999995</v>
      </c>
      <c r="AA99" s="27">
        <v>0.82027499999999998</v>
      </c>
      <c r="AB99" s="27">
        <v>0.83016900000000005</v>
      </c>
      <c r="AC99" s="27">
        <v>0.84629399999999999</v>
      </c>
      <c r="AD99" s="27">
        <v>0.86108600000000002</v>
      </c>
      <c r="AE99" s="28">
        <v>6.4780000000000003E-3</v>
      </c>
    </row>
    <row r="100" spans="1:31" ht="15" customHeight="1">
      <c r="A100" s="26" t="s">
        <v>171</v>
      </c>
      <c r="B100" s="27">
        <v>2.0600010000000002</v>
      </c>
      <c r="C100" s="27">
        <v>2.1829299999999998</v>
      </c>
      <c r="D100" s="27">
        <v>2.1911170000000002</v>
      </c>
      <c r="E100" s="27">
        <v>1.987406</v>
      </c>
      <c r="F100" s="27">
        <v>1.9768559999999999</v>
      </c>
      <c r="G100" s="27">
        <v>1.9971829999999999</v>
      </c>
      <c r="H100" s="27">
        <v>2.0259849999999999</v>
      </c>
      <c r="I100" s="27">
        <v>2.0440740000000002</v>
      </c>
      <c r="J100" s="27">
        <v>2.064838</v>
      </c>
      <c r="K100" s="27">
        <v>2.0808979999999999</v>
      </c>
      <c r="L100" s="27">
        <v>2.09334</v>
      </c>
      <c r="M100" s="27">
        <v>2.0982980000000002</v>
      </c>
      <c r="N100" s="27">
        <v>2.1012970000000002</v>
      </c>
      <c r="O100" s="27">
        <v>2.1102449999999999</v>
      </c>
      <c r="P100" s="27">
        <v>2.117105</v>
      </c>
      <c r="Q100" s="27">
        <v>2.1130800000000001</v>
      </c>
      <c r="R100" s="27">
        <v>2.102487</v>
      </c>
      <c r="S100" s="27">
        <v>2.0931709999999999</v>
      </c>
      <c r="T100" s="27">
        <v>2.0872630000000001</v>
      </c>
      <c r="U100" s="27">
        <v>2.0798969999999999</v>
      </c>
      <c r="V100" s="27">
        <v>2.0659239999999999</v>
      </c>
      <c r="W100" s="27">
        <v>2.0602990000000001</v>
      </c>
      <c r="X100" s="27">
        <v>2.0595659999999998</v>
      </c>
      <c r="Y100" s="27">
        <v>2.061874</v>
      </c>
      <c r="Z100" s="27">
        <v>2.0649730000000002</v>
      </c>
      <c r="AA100" s="27">
        <v>2.0697399999999999</v>
      </c>
      <c r="AB100" s="27">
        <v>2.0786950000000002</v>
      </c>
      <c r="AC100" s="27">
        <v>2.0876969999999999</v>
      </c>
      <c r="AD100" s="27">
        <v>2.099459</v>
      </c>
      <c r="AE100" s="28">
        <v>-1.4430000000000001E-3</v>
      </c>
    </row>
    <row r="101" spans="1:31" ht="15" customHeight="1">
      <c r="A101" s="26" t="s">
        <v>83</v>
      </c>
      <c r="B101" s="27">
        <v>0</v>
      </c>
      <c r="C101" s="27">
        <v>0</v>
      </c>
      <c r="D101" s="27">
        <v>0</v>
      </c>
      <c r="E101" s="27">
        <v>1.5100000000000001E-4</v>
      </c>
      <c r="F101" s="27">
        <v>3.0299999999999999E-4</v>
      </c>
      <c r="G101" s="27">
        <v>4.2400000000000001E-4</v>
      </c>
      <c r="H101" s="27">
        <v>6.8800000000000003E-4</v>
      </c>
      <c r="I101" s="27">
        <v>9.3199999999999999E-4</v>
      </c>
      <c r="J101" s="27">
        <v>1.16E-3</v>
      </c>
      <c r="K101" s="27">
        <v>1.39E-3</v>
      </c>
      <c r="L101" s="27">
        <v>1.6000000000000001E-3</v>
      </c>
      <c r="M101" s="27">
        <v>1.794E-3</v>
      </c>
      <c r="N101" s="27">
        <v>2.0149999999999999E-3</v>
      </c>
      <c r="O101" s="27">
        <v>2.2200000000000002E-3</v>
      </c>
      <c r="P101" s="27">
        <v>2.4160000000000002E-3</v>
      </c>
      <c r="Q101" s="27">
        <v>2.6159999999999998E-3</v>
      </c>
      <c r="R101" s="27">
        <v>2.807E-3</v>
      </c>
      <c r="S101" s="27">
        <v>2.9880000000000002E-3</v>
      </c>
      <c r="T101" s="27">
        <v>3.1610000000000002E-3</v>
      </c>
      <c r="U101" s="27">
        <v>3.3249999999999998E-3</v>
      </c>
      <c r="V101" s="27">
        <v>3.48E-3</v>
      </c>
      <c r="W101" s="27">
        <v>3.6259999999999999E-3</v>
      </c>
      <c r="X101" s="27">
        <v>3.764E-3</v>
      </c>
      <c r="Y101" s="27">
        <v>3.8939999999999999E-3</v>
      </c>
      <c r="Z101" s="27">
        <v>4.0200000000000001E-3</v>
      </c>
      <c r="AA101" s="27">
        <v>4.1440000000000001E-3</v>
      </c>
      <c r="AB101" s="27">
        <v>4.267E-3</v>
      </c>
      <c r="AC101" s="27">
        <v>4.3920000000000001E-3</v>
      </c>
      <c r="AD101" s="27">
        <v>4.5259999999999996E-3</v>
      </c>
      <c r="AE101" s="31" t="s">
        <v>15</v>
      </c>
    </row>
    <row r="102" spans="1:31" ht="15" customHeight="1">
      <c r="A102" s="26" t="s">
        <v>7</v>
      </c>
      <c r="B102" s="27">
        <v>12.607393</v>
      </c>
      <c r="C102" s="27">
        <v>12.595371</v>
      </c>
      <c r="D102" s="27">
        <v>12.757164</v>
      </c>
      <c r="E102" s="27">
        <v>12.795327</v>
      </c>
      <c r="F102" s="27">
        <v>12.953362</v>
      </c>
      <c r="G102" s="27">
        <v>13.071827000000001</v>
      </c>
      <c r="H102" s="27">
        <v>13.252731000000001</v>
      </c>
      <c r="I102" s="27">
        <v>13.396644</v>
      </c>
      <c r="J102" s="27">
        <v>13.445522</v>
      </c>
      <c r="K102" s="27">
        <v>13.506277000000001</v>
      </c>
      <c r="L102" s="27">
        <v>13.603344</v>
      </c>
      <c r="M102" s="27">
        <v>13.70077</v>
      </c>
      <c r="N102" s="27">
        <v>13.815166</v>
      </c>
      <c r="O102" s="27">
        <v>13.913781999999999</v>
      </c>
      <c r="P102" s="27">
        <v>14.011967</v>
      </c>
      <c r="Q102" s="27">
        <v>14.097605</v>
      </c>
      <c r="R102" s="27">
        <v>14.184858999999999</v>
      </c>
      <c r="S102" s="27">
        <v>14.276025000000001</v>
      </c>
      <c r="T102" s="27">
        <v>14.347718</v>
      </c>
      <c r="U102" s="27">
        <v>14.418903</v>
      </c>
      <c r="V102" s="27">
        <v>14.48157</v>
      </c>
      <c r="W102" s="27">
        <v>14.556996</v>
      </c>
      <c r="X102" s="27">
        <v>14.641809</v>
      </c>
      <c r="Y102" s="27">
        <v>14.737913000000001</v>
      </c>
      <c r="Z102" s="27">
        <v>14.846030000000001</v>
      </c>
      <c r="AA102" s="27">
        <v>14.953915</v>
      </c>
      <c r="AB102" s="27">
        <v>15.061018000000001</v>
      </c>
      <c r="AC102" s="27">
        <v>15.158488</v>
      </c>
      <c r="AD102" s="27">
        <v>15.252325000000001</v>
      </c>
      <c r="AE102" s="28">
        <v>7.1139999999999997E-3</v>
      </c>
    </row>
    <row r="103" spans="1:31" ht="15" customHeight="1">
      <c r="A103" s="25" t="s">
        <v>59</v>
      </c>
      <c r="B103" s="29">
        <v>68.663132000000004</v>
      </c>
      <c r="C103" s="29">
        <v>71.171906000000007</v>
      </c>
      <c r="D103" s="29">
        <v>72.267311000000007</v>
      </c>
      <c r="E103" s="29">
        <v>71.719009</v>
      </c>
      <c r="F103" s="29">
        <v>72.526313999999999</v>
      </c>
      <c r="G103" s="29">
        <v>72.795715000000001</v>
      </c>
      <c r="H103" s="29">
        <v>73.230834999999999</v>
      </c>
      <c r="I103" s="29">
        <v>73.640884</v>
      </c>
      <c r="J103" s="29">
        <v>73.842528999999999</v>
      </c>
      <c r="K103" s="29">
        <v>73.885551000000007</v>
      </c>
      <c r="L103" s="29">
        <v>74.038521000000003</v>
      </c>
      <c r="M103" s="29">
        <v>74.191558999999998</v>
      </c>
      <c r="N103" s="29">
        <v>74.329864999999998</v>
      </c>
      <c r="O103" s="29">
        <v>74.392853000000002</v>
      </c>
      <c r="P103" s="29">
        <v>74.419951999999995</v>
      </c>
      <c r="Q103" s="29">
        <v>74.512016000000003</v>
      </c>
      <c r="R103" s="29">
        <v>74.643378999999996</v>
      </c>
      <c r="S103" s="29">
        <v>74.753913999999995</v>
      </c>
      <c r="T103" s="29">
        <v>74.865432999999996</v>
      </c>
      <c r="U103" s="29">
        <v>74.934357000000006</v>
      </c>
      <c r="V103" s="29">
        <v>74.958488000000003</v>
      </c>
      <c r="W103" s="29">
        <v>75.046936000000002</v>
      </c>
      <c r="X103" s="29">
        <v>75.190331</v>
      </c>
      <c r="Y103" s="29">
        <v>75.388840000000002</v>
      </c>
      <c r="Z103" s="29">
        <v>75.613440999999995</v>
      </c>
      <c r="AA103" s="29">
        <v>75.868599000000003</v>
      </c>
      <c r="AB103" s="29">
        <v>76.184417999999994</v>
      </c>
      <c r="AC103" s="29">
        <v>76.419967999999997</v>
      </c>
      <c r="AD103" s="29">
        <v>76.624786</v>
      </c>
      <c r="AE103" s="30">
        <v>2.738E-3</v>
      </c>
    </row>
    <row r="104" spans="1:31" ht="15" customHeight="1">
      <c r="A104" s="26" t="s">
        <v>60</v>
      </c>
      <c r="B104" s="27">
        <v>25.734545000000001</v>
      </c>
      <c r="C104" s="27">
        <v>25.970680000000002</v>
      </c>
      <c r="D104" s="27">
        <v>26.233231</v>
      </c>
      <c r="E104" s="27">
        <v>26.113582999999998</v>
      </c>
      <c r="F104" s="27">
        <v>26.222569</v>
      </c>
      <c r="G104" s="27">
        <v>26.155037</v>
      </c>
      <c r="H104" s="27">
        <v>26.429531000000001</v>
      </c>
      <c r="I104" s="27">
        <v>26.814121</v>
      </c>
      <c r="J104" s="27">
        <v>26.999855</v>
      </c>
      <c r="K104" s="27">
        <v>27.074251</v>
      </c>
      <c r="L104" s="27">
        <v>27.186394</v>
      </c>
      <c r="M104" s="27">
        <v>27.336704000000001</v>
      </c>
      <c r="N104" s="27">
        <v>27.506972999999999</v>
      </c>
      <c r="O104" s="27">
        <v>27.576665999999999</v>
      </c>
      <c r="P104" s="27">
        <v>27.681266999999998</v>
      </c>
      <c r="Q104" s="27">
        <v>27.772081</v>
      </c>
      <c r="R104" s="27">
        <v>27.832291000000001</v>
      </c>
      <c r="S104" s="27">
        <v>27.920738</v>
      </c>
      <c r="T104" s="27">
        <v>28.005984999999999</v>
      </c>
      <c r="U104" s="27">
        <v>28.064765999999999</v>
      </c>
      <c r="V104" s="27">
        <v>28.140694</v>
      </c>
      <c r="W104" s="27">
        <v>28.235717999999999</v>
      </c>
      <c r="X104" s="27">
        <v>28.343717999999999</v>
      </c>
      <c r="Y104" s="27">
        <v>28.456689999999998</v>
      </c>
      <c r="Z104" s="27">
        <v>28.594733999999999</v>
      </c>
      <c r="AA104" s="27">
        <v>28.734981999999999</v>
      </c>
      <c r="AB104" s="27">
        <v>28.888617</v>
      </c>
      <c r="AC104" s="27">
        <v>29.002936999999999</v>
      </c>
      <c r="AD104" s="27">
        <v>29.103974999999998</v>
      </c>
      <c r="AE104" s="28">
        <v>4.228E-3</v>
      </c>
    </row>
    <row r="105" spans="1:31" ht="15" customHeight="1">
      <c r="A105" s="25" t="s">
        <v>61</v>
      </c>
      <c r="B105" s="29">
        <v>94.397675000000007</v>
      </c>
      <c r="C105" s="29">
        <v>97.142585999999994</v>
      </c>
      <c r="D105" s="29">
        <v>98.500541999999996</v>
      </c>
      <c r="E105" s="29">
        <v>97.832595999999995</v>
      </c>
      <c r="F105" s="29">
        <v>98.748885999999999</v>
      </c>
      <c r="G105" s="29">
        <v>98.950751999999994</v>
      </c>
      <c r="H105" s="29">
        <v>99.66037</v>
      </c>
      <c r="I105" s="29">
        <v>100.45500199999999</v>
      </c>
      <c r="J105" s="29">
        <v>100.842384</v>
      </c>
      <c r="K105" s="29">
        <v>100.959801</v>
      </c>
      <c r="L105" s="29">
        <v>101.224915</v>
      </c>
      <c r="M105" s="29">
        <v>101.52825900000001</v>
      </c>
      <c r="N105" s="29">
        <v>101.836838</v>
      </c>
      <c r="O105" s="29">
        <v>101.969521</v>
      </c>
      <c r="P105" s="29">
        <v>102.101219</v>
      </c>
      <c r="Q105" s="29">
        <v>102.28409600000001</v>
      </c>
      <c r="R105" s="29">
        <v>102.47566999999999</v>
      </c>
      <c r="S105" s="29">
        <v>102.67465199999999</v>
      </c>
      <c r="T105" s="29">
        <v>102.871414</v>
      </c>
      <c r="U105" s="29">
        <v>102.999123</v>
      </c>
      <c r="V105" s="29">
        <v>103.099182</v>
      </c>
      <c r="W105" s="29">
        <v>103.28265399999999</v>
      </c>
      <c r="X105" s="29">
        <v>103.53404999999999</v>
      </c>
      <c r="Y105" s="29">
        <v>103.845528</v>
      </c>
      <c r="Z105" s="29">
        <v>104.20817599999999</v>
      </c>
      <c r="AA105" s="29">
        <v>104.603577</v>
      </c>
      <c r="AB105" s="29">
        <v>105.073036</v>
      </c>
      <c r="AC105" s="29">
        <v>105.422905</v>
      </c>
      <c r="AD105" s="29">
        <v>105.72875999999999</v>
      </c>
      <c r="AE105" s="30">
        <v>3.1419999999999998E-3</v>
      </c>
    </row>
    <row r="106" spans="1:31" ht="15" customHeight="1"/>
    <row r="107" spans="1:31" ht="15" customHeight="1"/>
    <row r="108" spans="1:31" ht="15" customHeight="1">
      <c r="A108" s="25" t="s">
        <v>172</v>
      </c>
    </row>
    <row r="109" spans="1:31" ht="15" customHeight="1">
      <c r="A109" s="26" t="s">
        <v>5</v>
      </c>
      <c r="B109" s="27">
        <v>5.2549999999999999E-2</v>
      </c>
      <c r="C109" s="27">
        <v>5.2740000000000002E-2</v>
      </c>
      <c r="D109" s="27">
        <v>8.4863999999999995E-2</v>
      </c>
      <c r="E109" s="27">
        <v>8.3724000000000007E-2</v>
      </c>
      <c r="F109" s="27">
        <v>8.2113000000000005E-2</v>
      </c>
      <c r="G109" s="27">
        <v>8.2863000000000006E-2</v>
      </c>
      <c r="H109" s="27">
        <v>8.3809999999999996E-2</v>
      </c>
      <c r="I109" s="27">
        <v>8.6651000000000006E-2</v>
      </c>
      <c r="J109" s="27">
        <v>8.8388999999999995E-2</v>
      </c>
      <c r="K109" s="27">
        <v>8.8596999999999995E-2</v>
      </c>
      <c r="L109" s="27">
        <v>8.8886999999999994E-2</v>
      </c>
      <c r="M109" s="27">
        <v>8.9348999999999998E-2</v>
      </c>
      <c r="N109" s="27">
        <v>8.9615E-2</v>
      </c>
      <c r="O109" s="27">
        <v>8.9238999999999999E-2</v>
      </c>
      <c r="P109" s="27">
        <v>8.7451000000000001E-2</v>
      </c>
      <c r="Q109" s="27">
        <v>8.5959999999999995E-2</v>
      </c>
      <c r="R109" s="27">
        <v>8.4807999999999995E-2</v>
      </c>
      <c r="S109" s="27">
        <v>8.4649000000000002E-2</v>
      </c>
      <c r="T109" s="27">
        <v>8.4458000000000005E-2</v>
      </c>
      <c r="U109" s="27">
        <v>8.1915000000000002E-2</v>
      </c>
      <c r="V109" s="27">
        <v>8.1770999999999996E-2</v>
      </c>
      <c r="W109" s="27">
        <v>8.1467999999999999E-2</v>
      </c>
      <c r="X109" s="27">
        <v>8.1436999999999996E-2</v>
      </c>
      <c r="Y109" s="27">
        <v>8.1406999999999993E-2</v>
      </c>
      <c r="Z109" s="27">
        <v>8.1478999999999996E-2</v>
      </c>
      <c r="AA109" s="27">
        <v>8.1517999999999993E-2</v>
      </c>
      <c r="AB109" s="27">
        <v>8.1606999999999999E-2</v>
      </c>
      <c r="AC109" s="27">
        <v>8.1613000000000005E-2</v>
      </c>
      <c r="AD109" s="27">
        <v>8.1605999999999998E-2</v>
      </c>
      <c r="AE109" s="28">
        <v>1.6299000000000001E-2</v>
      </c>
    </row>
    <row r="110" spans="1:31" ht="15" customHeight="1">
      <c r="A110" s="26" t="s">
        <v>10</v>
      </c>
      <c r="B110" s="27">
        <v>0.17185</v>
      </c>
      <c r="C110" s="27">
        <v>0.21215999999999999</v>
      </c>
      <c r="D110" s="27">
        <v>0.20177600000000001</v>
      </c>
      <c r="E110" s="27">
        <v>0.17138100000000001</v>
      </c>
      <c r="F110" s="27">
        <v>0.16947899999999999</v>
      </c>
      <c r="G110" s="27">
        <v>0.142649</v>
      </c>
      <c r="H110" s="27">
        <v>0.143515</v>
      </c>
      <c r="I110" s="27">
        <v>8.4468000000000001E-2</v>
      </c>
      <c r="J110" s="27">
        <v>8.4592000000000001E-2</v>
      </c>
      <c r="K110" s="27">
        <v>8.4429000000000004E-2</v>
      </c>
      <c r="L110" s="27">
        <v>8.4806999999999994E-2</v>
      </c>
      <c r="M110" s="27">
        <v>8.5241999999999998E-2</v>
      </c>
      <c r="N110" s="27">
        <v>8.5731000000000002E-2</v>
      </c>
      <c r="O110" s="27">
        <v>8.5333999999999993E-2</v>
      </c>
      <c r="P110" s="27">
        <v>8.5040000000000004E-2</v>
      </c>
      <c r="Q110" s="27">
        <v>8.5601999999999998E-2</v>
      </c>
      <c r="R110" s="27">
        <v>8.6171999999999999E-2</v>
      </c>
      <c r="S110" s="27">
        <v>8.6749999999999994E-2</v>
      </c>
      <c r="T110" s="27">
        <v>8.7276000000000006E-2</v>
      </c>
      <c r="U110" s="27">
        <v>8.7720000000000006E-2</v>
      </c>
      <c r="V110" s="27">
        <v>8.8186E-2</v>
      </c>
      <c r="W110" s="27">
        <v>8.8773000000000005E-2</v>
      </c>
      <c r="X110" s="27">
        <v>8.9337E-2</v>
      </c>
      <c r="Y110" s="27">
        <v>8.9970999999999995E-2</v>
      </c>
      <c r="Z110" s="27">
        <v>9.0671000000000002E-2</v>
      </c>
      <c r="AA110" s="27">
        <v>9.1356000000000007E-2</v>
      </c>
      <c r="AB110" s="27">
        <v>9.2067999999999997E-2</v>
      </c>
      <c r="AC110" s="27">
        <v>9.2716000000000007E-2</v>
      </c>
      <c r="AD110" s="27">
        <v>9.3405000000000002E-2</v>
      </c>
      <c r="AE110" s="28">
        <v>-2.9928E-2</v>
      </c>
    </row>
    <row r="111" spans="1:31" ht="15" customHeight="1">
      <c r="A111" s="26" t="s">
        <v>57</v>
      </c>
      <c r="B111" s="27">
        <v>0.22439999999999999</v>
      </c>
      <c r="C111" s="27">
        <v>0.26490000000000002</v>
      </c>
      <c r="D111" s="27">
        <v>0.28664000000000001</v>
      </c>
      <c r="E111" s="27">
        <v>0.25510500000000003</v>
      </c>
      <c r="F111" s="27">
        <v>0.25159199999999998</v>
      </c>
      <c r="G111" s="27">
        <v>0.22551199999999999</v>
      </c>
      <c r="H111" s="27">
        <v>0.227325</v>
      </c>
      <c r="I111" s="27">
        <v>0.17111899999999999</v>
      </c>
      <c r="J111" s="27">
        <v>0.172981</v>
      </c>
      <c r="K111" s="27">
        <v>0.17302699999999999</v>
      </c>
      <c r="L111" s="27">
        <v>0.17369299999999999</v>
      </c>
      <c r="M111" s="27">
        <v>0.174591</v>
      </c>
      <c r="N111" s="27">
        <v>0.175346</v>
      </c>
      <c r="O111" s="27">
        <v>0.17457400000000001</v>
      </c>
      <c r="P111" s="27">
        <v>0.17249100000000001</v>
      </c>
      <c r="Q111" s="27">
        <v>0.17156199999999999</v>
      </c>
      <c r="R111" s="27">
        <v>0.17097999999999999</v>
      </c>
      <c r="S111" s="27">
        <v>0.17139799999999999</v>
      </c>
      <c r="T111" s="27">
        <v>0.171734</v>
      </c>
      <c r="U111" s="27">
        <v>0.16963500000000001</v>
      </c>
      <c r="V111" s="27">
        <v>0.169958</v>
      </c>
      <c r="W111" s="27">
        <v>0.170241</v>
      </c>
      <c r="X111" s="27">
        <v>0.17077400000000001</v>
      </c>
      <c r="Y111" s="27">
        <v>0.171378</v>
      </c>
      <c r="Z111" s="27">
        <v>0.17215</v>
      </c>
      <c r="AA111" s="27">
        <v>0.172874</v>
      </c>
      <c r="AB111" s="27">
        <v>0.173675</v>
      </c>
      <c r="AC111" s="27">
        <v>0.17433000000000001</v>
      </c>
      <c r="AD111" s="27">
        <v>0.175011</v>
      </c>
      <c r="AE111" s="28">
        <v>-1.5235E-2</v>
      </c>
    </row>
    <row r="112" spans="1:31" ht="15" customHeight="1">
      <c r="A112" s="26" t="s">
        <v>6</v>
      </c>
      <c r="B112" s="27">
        <v>9.3128299999999999</v>
      </c>
      <c r="C112" s="27">
        <v>8.3598400000000002</v>
      </c>
      <c r="D112" s="27">
        <v>8.4238339999999994</v>
      </c>
      <c r="E112" s="27">
        <v>8.4335470000000008</v>
      </c>
      <c r="F112" s="27">
        <v>8.6415749999999996</v>
      </c>
      <c r="G112" s="27">
        <v>8.1117340000000002</v>
      </c>
      <c r="H112" s="27">
        <v>8.1956559999999996</v>
      </c>
      <c r="I112" s="27">
        <v>8.0290099999999995</v>
      </c>
      <c r="J112" s="27">
        <v>7.7981410000000002</v>
      </c>
      <c r="K112" s="27">
        <v>7.7513430000000003</v>
      </c>
      <c r="L112" s="27">
        <v>7.8181969999999996</v>
      </c>
      <c r="M112" s="27">
        <v>7.963794</v>
      </c>
      <c r="N112" s="27">
        <v>8.1406080000000003</v>
      </c>
      <c r="O112" s="27">
        <v>8.3283640000000005</v>
      </c>
      <c r="P112" s="27">
        <v>8.4910759999999996</v>
      </c>
      <c r="Q112" s="27">
        <v>8.6593630000000008</v>
      </c>
      <c r="R112" s="27">
        <v>8.7892679999999999</v>
      </c>
      <c r="S112" s="27">
        <v>8.9312660000000008</v>
      </c>
      <c r="T112" s="27">
        <v>9.0318339999999999</v>
      </c>
      <c r="U112" s="27">
        <v>9.0625959999999992</v>
      </c>
      <c r="V112" s="27">
        <v>9.1041980000000002</v>
      </c>
      <c r="W112" s="27">
        <v>9.1846490000000003</v>
      </c>
      <c r="X112" s="27">
        <v>9.2696769999999997</v>
      </c>
      <c r="Y112" s="27">
        <v>9.3984649999999998</v>
      </c>
      <c r="Z112" s="27">
        <v>9.5178659999999997</v>
      </c>
      <c r="AA112" s="27">
        <v>9.5867090000000008</v>
      </c>
      <c r="AB112" s="27">
        <v>9.6079539999999994</v>
      </c>
      <c r="AC112" s="27">
        <v>9.5932840000000006</v>
      </c>
      <c r="AD112" s="27">
        <v>9.6137370000000004</v>
      </c>
      <c r="AE112" s="28">
        <v>5.1900000000000002E-3</v>
      </c>
    </row>
    <row r="113" spans="1:31" ht="15" customHeight="1">
      <c r="A113" s="26" t="s">
        <v>23</v>
      </c>
      <c r="B113" s="27">
        <v>15.821259</v>
      </c>
      <c r="C113" s="27">
        <v>16.489283</v>
      </c>
      <c r="D113" s="27">
        <v>16.820236000000001</v>
      </c>
      <c r="E113" s="27">
        <v>16.551518999999999</v>
      </c>
      <c r="F113" s="27">
        <v>16.175339000000001</v>
      </c>
      <c r="G113" s="27">
        <v>16.395416000000001</v>
      </c>
      <c r="H113" s="27">
        <v>16.575136000000001</v>
      </c>
      <c r="I113" s="27">
        <v>17.221312999999999</v>
      </c>
      <c r="J113" s="27">
        <v>17.587933</v>
      </c>
      <c r="K113" s="27">
        <v>17.630569000000001</v>
      </c>
      <c r="L113" s="27">
        <v>17.695339000000001</v>
      </c>
      <c r="M113" s="27">
        <v>17.759163000000001</v>
      </c>
      <c r="N113" s="27">
        <v>17.819496000000001</v>
      </c>
      <c r="O113" s="27">
        <v>17.752134000000002</v>
      </c>
      <c r="P113" s="27">
        <v>17.735512</v>
      </c>
      <c r="Q113" s="27">
        <v>17.713609999999999</v>
      </c>
      <c r="R113" s="27">
        <v>17.683579999999999</v>
      </c>
      <c r="S113" s="27">
        <v>17.651070000000001</v>
      </c>
      <c r="T113" s="27">
        <v>17.628661999999998</v>
      </c>
      <c r="U113" s="27">
        <v>17.594933000000001</v>
      </c>
      <c r="V113" s="27">
        <v>17.572728999999999</v>
      </c>
      <c r="W113" s="27">
        <v>17.544744000000001</v>
      </c>
      <c r="X113" s="27">
        <v>17.532748999999999</v>
      </c>
      <c r="Y113" s="27">
        <v>17.538188999999999</v>
      </c>
      <c r="Z113" s="27">
        <v>17.543807999999999</v>
      </c>
      <c r="AA113" s="27">
        <v>17.52129</v>
      </c>
      <c r="AB113" s="27">
        <v>17.536604000000001</v>
      </c>
      <c r="AC113" s="27">
        <v>17.521267000000002</v>
      </c>
      <c r="AD113" s="27">
        <v>17.516506</v>
      </c>
      <c r="AE113" s="28">
        <v>2.2409999999999999E-3</v>
      </c>
    </row>
    <row r="114" spans="1:31" ht="15" customHeight="1">
      <c r="A114" s="26" t="s">
        <v>173</v>
      </c>
      <c r="B114" s="27">
        <v>8.0618309999999997</v>
      </c>
      <c r="C114" s="27">
        <v>8.2681000000000004</v>
      </c>
      <c r="D114" s="27">
        <v>8.2115679999999998</v>
      </c>
      <c r="E114" s="27">
        <v>8.1132679999999997</v>
      </c>
      <c r="F114" s="27">
        <v>8.1887450000000008</v>
      </c>
      <c r="G114" s="27">
        <v>8.329243</v>
      </c>
      <c r="H114" s="27">
        <v>8.3601500000000009</v>
      </c>
      <c r="I114" s="27">
        <v>8.3920499999999993</v>
      </c>
      <c r="J114" s="27">
        <v>8.4219159999999995</v>
      </c>
      <c r="K114" s="27">
        <v>8.4519070000000003</v>
      </c>
      <c r="L114" s="27">
        <v>8.4623039999999996</v>
      </c>
      <c r="M114" s="27">
        <v>8.4623039999999996</v>
      </c>
      <c r="N114" s="27">
        <v>8.4623039999999996</v>
      </c>
      <c r="O114" s="27">
        <v>8.4623089999999994</v>
      </c>
      <c r="P114" s="27">
        <v>8.4623039999999996</v>
      </c>
      <c r="Q114" s="27">
        <v>8.4623039999999996</v>
      </c>
      <c r="R114" s="27">
        <v>8.4623080000000002</v>
      </c>
      <c r="S114" s="27">
        <v>8.4623039999999996</v>
      </c>
      <c r="T114" s="27">
        <v>8.4703630000000008</v>
      </c>
      <c r="U114" s="27">
        <v>8.4871230000000004</v>
      </c>
      <c r="V114" s="27">
        <v>8.4914740000000002</v>
      </c>
      <c r="W114" s="27">
        <v>8.4920240000000007</v>
      </c>
      <c r="X114" s="27">
        <v>8.5006699999999995</v>
      </c>
      <c r="Y114" s="27">
        <v>8.5122730000000004</v>
      </c>
      <c r="Z114" s="27">
        <v>8.522729</v>
      </c>
      <c r="AA114" s="27">
        <v>8.5577539999999992</v>
      </c>
      <c r="AB114" s="27">
        <v>8.5988220000000002</v>
      </c>
      <c r="AC114" s="27">
        <v>8.6446459999999998</v>
      </c>
      <c r="AD114" s="27">
        <v>8.7313379999999992</v>
      </c>
      <c r="AE114" s="28">
        <v>2.0209999999999998E-3</v>
      </c>
    </row>
    <row r="115" spans="1:31" ht="15" customHeight="1">
      <c r="A115" s="26" t="s">
        <v>88</v>
      </c>
      <c r="B115" s="27">
        <v>4.5344790000000001</v>
      </c>
      <c r="C115" s="27">
        <v>4.7802369999999996</v>
      </c>
      <c r="D115" s="27">
        <v>4.8657329999999996</v>
      </c>
      <c r="E115" s="27">
        <v>5.1869740000000002</v>
      </c>
      <c r="F115" s="27">
        <v>5.5497810000000003</v>
      </c>
      <c r="G115" s="27">
        <v>5.7972299999999999</v>
      </c>
      <c r="H115" s="27">
        <v>5.9710279999999996</v>
      </c>
      <c r="I115" s="27">
        <v>6.0487070000000003</v>
      </c>
      <c r="J115" s="27">
        <v>6.126627</v>
      </c>
      <c r="K115" s="27">
        <v>6.2299309999999997</v>
      </c>
      <c r="L115" s="27">
        <v>6.2895830000000004</v>
      </c>
      <c r="M115" s="27">
        <v>6.3300720000000004</v>
      </c>
      <c r="N115" s="27">
        <v>6.3807879999999999</v>
      </c>
      <c r="O115" s="27">
        <v>6.426736</v>
      </c>
      <c r="P115" s="27">
        <v>6.4821799999999996</v>
      </c>
      <c r="Q115" s="27">
        <v>6.5213900000000002</v>
      </c>
      <c r="R115" s="27">
        <v>6.5789499999999999</v>
      </c>
      <c r="S115" s="27">
        <v>6.6423360000000002</v>
      </c>
      <c r="T115" s="27">
        <v>6.7238829999999998</v>
      </c>
      <c r="U115" s="27">
        <v>6.8417940000000002</v>
      </c>
      <c r="V115" s="27">
        <v>6.9570230000000004</v>
      </c>
      <c r="W115" s="27">
        <v>7.0795159999999999</v>
      </c>
      <c r="X115" s="27">
        <v>7.1956170000000004</v>
      </c>
      <c r="Y115" s="27">
        <v>7.261234</v>
      </c>
      <c r="Z115" s="27">
        <v>7.3711450000000003</v>
      </c>
      <c r="AA115" s="27">
        <v>7.5347799999999996</v>
      </c>
      <c r="AB115" s="27">
        <v>7.7120470000000001</v>
      </c>
      <c r="AC115" s="27">
        <v>7.8979809999999997</v>
      </c>
      <c r="AD115" s="27">
        <v>7.9864560000000004</v>
      </c>
      <c r="AE115" s="28">
        <v>1.9191E-2</v>
      </c>
    </row>
    <row r="116" spans="1:31" ht="15" customHeight="1">
      <c r="A116" s="26" t="s">
        <v>85</v>
      </c>
      <c r="B116" s="27">
        <v>0.225214</v>
      </c>
      <c r="C116" s="27">
        <v>0.225214</v>
      </c>
      <c r="D116" s="27">
        <v>0.225214</v>
      </c>
      <c r="E116" s="27">
        <v>0.225214</v>
      </c>
      <c r="F116" s="27">
        <v>0.225214</v>
      </c>
      <c r="G116" s="27">
        <v>0.225214</v>
      </c>
      <c r="H116" s="27">
        <v>0.225214</v>
      </c>
      <c r="I116" s="27">
        <v>0.225214</v>
      </c>
      <c r="J116" s="27">
        <v>0.225214</v>
      </c>
      <c r="K116" s="27">
        <v>0.225214</v>
      </c>
      <c r="L116" s="27">
        <v>0.225214</v>
      </c>
      <c r="M116" s="27">
        <v>0.225214</v>
      </c>
      <c r="N116" s="27">
        <v>0.225214</v>
      </c>
      <c r="O116" s="27">
        <v>0.225214</v>
      </c>
      <c r="P116" s="27">
        <v>0.225214</v>
      </c>
      <c r="Q116" s="27">
        <v>0.225214</v>
      </c>
      <c r="R116" s="27">
        <v>0.225214</v>
      </c>
      <c r="S116" s="27">
        <v>0.225214</v>
      </c>
      <c r="T116" s="27">
        <v>0.225214</v>
      </c>
      <c r="U116" s="27">
        <v>0.225214</v>
      </c>
      <c r="V116" s="27">
        <v>0.225214</v>
      </c>
      <c r="W116" s="27">
        <v>0.225214</v>
      </c>
      <c r="X116" s="27">
        <v>0.225214</v>
      </c>
      <c r="Y116" s="27">
        <v>0.225214</v>
      </c>
      <c r="Z116" s="27">
        <v>0.225214</v>
      </c>
      <c r="AA116" s="27">
        <v>0.225214</v>
      </c>
      <c r="AB116" s="27">
        <v>0.225214</v>
      </c>
      <c r="AC116" s="27">
        <v>0.225214</v>
      </c>
      <c r="AD116" s="27">
        <v>0.225214</v>
      </c>
      <c r="AE116" s="28">
        <v>0</v>
      </c>
    </row>
    <row r="117" spans="1:31" ht="15" customHeight="1">
      <c r="A117" s="26" t="s">
        <v>86</v>
      </c>
      <c r="B117" s="27">
        <v>0.16192599999999999</v>
      </c>
      <c r="C117" s="27">
        <v>0.17848</v>
      </c>
      <c r="D117" s="27">
        <v>0.157169</v>
      </c>
      <c r="E117" s="27">
        <v>0.14328299999999999</v>
      </c>
      <c r="F117" s="27">
        <v>0.14368700000000001</v>
      </c>
      <c r="G117" s="27">
        <v>0.142514</v>
      </c>
      <c r="H117" s="27">
        <v>0.12775600000000001</v>
      </c>
      <c r="I117" s="27">
        <v>0.123353</v>
      </c>
      <c r="J117" s="27">
        <v>0.112568</v>
      </c>
      <c r="K117" s="27">
        <v>0.11854000000000001</v>
      </c>
      <c r="L117" s="27">
        <v>0.12540899999999999</v>
      </c>
      <c r="M117" s="27">
        <v>0.122339</v>
      </c>
      <c r="N117" s="27">
        <v>0.118385</v>
      </c>
      <c r="O117" s="27">
        <v>0.12112100000000001</v>
      </c>
      <c r="P117" s="27">
        <v>0.124456</v>
      </c>
      <c r="Q117" s="27">
        <v>0.116245</v>
      </c>
      <c r="R117" s="27">
        <v>0.106848</v>
      </c>
      <c r="S117" s="27">
        <v>0.113177</v>
      </c>
      <c r="T117" s="27">
        <v>0.102016</v>
      </c>
      <c r="U117" s="27">
        <v>0.102378</v>
      </c>
      <c r="V117" s="27">
        <v>0.101669</v>
      </c>
      <c r="W117" s="27">
        <v>9.6324000000000007E-2</v>
      </c>
      <c r="X117" s="27">
        <v>9.0819999999999998E-2</v>
      </c>
      <c r="Y117" s="27">
        <v>8.7849999999999998E-2</v>
      </c>
      <c r="Z117" s="27">
        <v>8.7850999999999999E-2</v>
      </c>
      <c r="AA117" s="27">
        <v>9.0275999999999995E-2</v>
      </c>
      <c r="AB117" s="27">
        <v>9.5320000000000002E-2</v>
      </c>
      <c r="AC117" s="27">
        <v>0.10470400000000001</v>
      </c>
      <c r="AD117" s="27">
        <v>0.108032</v>
      </c>
      <c r="AE117" s="28">
        <v>-1.8422999999999998E-2</v>
      </c>
    </row>
    <row r="118" spans="1:31" ht="15" customHeight="1">
      <c r="A118" s="25" t="s">
        <v>61</v>
      </c>
      <c r="B118" s="29">
        <v>38.341937999999999</v>
      </c>
      <c r="C118" s="29">
        <v>38.566051000000002</v>
      </c>
      <c r="D118" s="29">
        <v>38.990394999999999</v>
      </c>
      <c r="E118" s="29">
        <v>38.908909000000001</v>
      </c>
      <c r="F118" s="29">
        <v>39.175930000000001</v>
      </c>
      <c r="G118" s="29">
        <v>39.226863999999999</v>
      </c>
      <c r="H118" s="29">
        <v>39.682262000000001</v>
      </c>
      <c r="I118" s="29">
        <v>40.210766</v>
      </c>
      <c r="J118" s="29">
        <v>40.445377000000001</v>
      </c>
      <c r="K118" s="29">
        <v>40.580528000000001</v>
      </c>
      <c r="L118" s="29">
        <v>40.789738</v>
      </c>
      <c r="M118" s="29">
        <v>41.037475999999998</v>
      </c>
      <c r="N118" s="29">
        <v>41.322139999999997</v>
      </c>
      <c r="O118" s="29">
        <v>41.490448000000001</v>
      </c>
      <c r="P118" s="29">
        <v>41.693232999999999</v>
      </c>
      <c r="Q118" s="29">
        <v>41.869686000000002</v>
      </c>
      <c r="R118" s="29">
        <v>42.017150999999998</v>
      </c>
      <c r="S118" s="29">
        <v>42.196762</v>
      </c>
      <c r="T118" s="29">
        <v>42.353703000000003</v>
      </c>
      <c r="U118" s="29">
        <v>42.483668999999999</v>
      </c>
      <c r="V118" s="29">
        <v>42.622264999999999</v>
      </c>
      <c r="W118" s="29">
        <v>42.792712999999999</v>
      </c>
      <c r="X118" s="29">
        <v>42.985526999999998</v>
      </c>
      <c r="Y118" s="29">
        <v>43.194603000000001</v>
      </c>
      <c r="Z118" s="29">
        <v>43.440764999999999</v>
      </c>
      <c r="AA118" s="29">
        <v>43.688896</v>
      </c>
      <c r="AB118" s="29">
        <v>43.949635000000001</v>
      </c>
      <c r="AC118" s="29">
        <v>44.161427000000003</v>
      </c>
      <c r="AD118" s="29">
        <v>44.356299999999997</v>
      </c>
      <c r="AE118" s="30">
        <v>5.1939999999999998E-3</v>
      </c>
    </row>
    <row r="120" spans="1:31" ht="15" customHeight="1">
      <c r="A120" s="25" t="s">
        <v>87</v>
      </c>
    </row>
    <row r="121" spans="1:31" ht="15" customHeight="1">
      <c r="A121" s="26" t="s">
        <v>66</v>
      </c>
      <c r="B121" s="27">
        <v>3.0089380000000001</v>
      </c>
      <c r="C121" s="27">
        <v>3.135173</v>
      </c>
      <c r="D121" s="27">
        <v>3.0459580000000002</v>
      </c>
      <c r="E121" s="27">
        <v>3.0540769999999999</v>
      </c>
      <c r="F121" s="27">
        <v>3.1852360000000002</v>
      </c>
      <c r="G121" s="27">
        <v>3.3495349999999999</v>
      </c>
      <c r="H121" s="27">
        <v>3.5144419999999998</v>
      </c>
      <c r="I121" s="27">
        <v>3.645797</v>
      </c>
      <c r="J121" s="27">
        <v>3.7319680000000002</v>
      </c>
      <c r="K121" s="27">
        <v>3.7851349999999999</v>
      </c>
      <c r="L121" s="27">
        <v>3.8728590000000001</v>
      </c>
      <c r="M121" s="27">
        <v>3.9573529999999999</v>
      </c>
      <c r="N121" s="27">
        <v>4.0266580000000003</v>
      </c>
      <c r="O121" s="27">
        <v>4.0763699999999998</v>
      </c>
      <c r="P121" s="27">
        <v>4.1041879999999997</v>
      </c>
      <c r="Q121" s="27">
        <v>4.1440320000000002</v>
      </c>
      <c r="R121" s="27">
        <v>4.1935919999999998</v>
      </c>
      <c r="S121" s="27">
        <v>4.2171940000000001</v>
      </c>
      <c r="T121" s="27">
        <v>4.2267409999999996</v>
      </c>
      <c r="U121" s="27">
        <v>4.2236640000000003</v>
      </c>
      <c r="V121" s="27">
        <v>4.2155490000000002</v>
      </c>
      <c r="W121" s="27">
        <v>4.2057989999999998</v>
      </c>
      <c r="X121" s="27">
        <v>4.1956119999999997</v>
      </c>
      <c r="Y121" s="27">
        <v>4.1857329999999999</v>
      </c>
      <c r="Z121" s="27">
        <v>4.1792889999999998</v>
      </c>
      <c r="AA121" s="27">
        <v>4.2000310000000001</v>
      </c>
      <c r="AB121" s="27">
        <v>4.2215959999999999</v>
      </c>
      <c r="AC121" s="27">
        <v>4.2047720000000002</v>
      </c>
      <c r="AD121" s="27">
        <v>4.1683940000000002</v>
      </c>
      <c r="AE121" s="28">
        <v>1.0606000000000001E-2</v>
      </c>
    </row>
    <row r="122" spans="1:31" ht="15" customHeight="1">
      <c r="A122" s="26" t="s">
        <v>62</v>
      </c>
      <c r="B122" s="27">
        <v>16.100891000000001</v>
      </c>
      <c r="C122" s="27">
        <v>16.364391000000001</v>
      </c>
      <c r="D122" s="27">
        <v>16.454494</v>
      </c>
      <c r="E122" s="27">
        <v>16.417083999999999</v>
      </c>
      <c r="F122" s="27">
        <v>16.385078</v>
      </c>
      <c r="G122" s="27">
        <v>16.272037999999998</v>
      </c>
      <c r="H122" s="27">
        <v>16.125402000000001</v>
      </c>
      <c r="I122" s="27">
        <v>15.963247000000001</v>
      </c>
      <c r="J122" s="27">
        <v>15.791592</v>
      </c>
      <c r="K122" s="27">
        <v>15.601559</v>
      </c>
      <c r="L122" s="27">
        <v>15.390592</v>
      </c>
      <c r="M122" s="27">
        <v>15.15896</v>
      </c>
      <c r="N122" s="27">
        <v>14.913638000000001</v>
      </c>
      <c r="O122" s="27">
        <v>14.649193</v>
      </c>
      <c r="P122" s="27">
        <v>14.410162</v>
      </c>
      <c r="Q122" s="27">
        <v>14.201927</v>
      </c>
      <c r="R122" s="27">
        <v>14.021591000000001</v>
      </c>
      <c r="S122" s="27">
        <v>13.861077999999999</v>
      </c>
      <c r="T122" s="27">
        <v>13.719128</v>
      </c>
      <c r="U122" s="27">
        <v>13.595837</v>
      </c>
      <c r="V122" s="27">
        <v>13.487131</v>
      </c>
      <c r="W122" s="27">
        <v>13.390904000000001</v>
      </c>
      <c r="X122" s="27">
        <v>13.305645</v>
      </c>
      <c r="Y122" s="27">
        <v>13.225861999999999</v>
      </c>
      <c r="Z122" s="27">
        <v>13.155115</v>
      </c>
      <c r="AA122" s="27">
        <v>13.094773</v>
      </c>
      <c r="AB122" s="27">
        <v>13.044136999999999</v>
      </c>
      <c r="AC122" s="27">
        <v>12.998426</v>
      </c>
      <c r="AD122" s="27">
        <v>12.958320000000001</v>
      </c>
      <c r="AE122" s="28">
        <v>-8.6060000000000008E-3</v>
      </c>
    </row>
    <row r="123" spans="1:31" ht="15" customHeight="1">
      <c r="A123" s="26" t="s">
        <v>77</v>
      </c>
      <c r="B123" s="27">
        <v>1.171E-2</v>
      </c>
      <c r="C123" s="27">
        <v>2.172E-2</v>
      </c>
      <c r="D123" s="27">
        <v>2.6238999999999998E-2</v>
      </c>
      <c r="E123" s="27">
        <v>3.2663999999999999E-2</v>
      </c>
      <c r="F123" s="27">
        <v>3.5200000000000002E-2</v>
      </c>
      <c r="G123" s="27">
        <v>2.0884E-2</v>
      </c>
      <c r="H123" s="27">
        <v>2.0740999999999999E-2</v>
      </c>
      <c r="I123" s="27">
        <v>2.5916999999999999E-2</v>
      </c>
      <c r="J123" s="27">
        <v>2.8105999999999999E-2</v>
      </c>
      <c r="K123" s="27">
        <v>3.7192999999999997E-2</v>
      </c>
      <c r="L123" s="27">
        <v>6.1387999999999998E-2</v>
      </c>
      <c r="M123" s="27">
        <v>7.6375999999999999E-2</v>
      </c>
      <c r="N123" s="27">
        <v>9.5146999999999995E-2</v>
      </c>
      <c r="O123" s="27">
        <v>0.121659</v>
      </c>
      <c r="P123" s="27">
        <v>0.14455399999999999</v>
      </c>
      <c r="Q123" s="27">
        <v>0.16295599999999999</v>
      </c>
      <c r="R123" s="27">
        <v>0.177092</v>
      </c>
      <c r="S123" s="27">
        <v>0.187721</v>
      </c>
      <c r="T123" s="27">
        <v>0.19536600000000001</v>
      </c>
      <c r="U123" s="27">
        <v>0.212589</v>
      </c>
      <c r="V123" s="27">
        <v>0.21646000000000001</v>
      </c>
      <c r="W123" s="27">
        <v>0.22784499999999999</v>
      </c>
      <c r="X123" s="27">
        <v>0.23392299999999999</v>
      </c>
      <c r="Y123" s="27">
        <v>0.24097099999999999</v>
      </c>
      <c r="Z123" s="27">
        <v>0.25139400000000001</v>
      </c>
      <c r="AA123" s="27">
        <v>0.258436</v>
      </c>
      <c r="AB123" s="27">
        <v>0.26189499999999999</v>
      </c>
      <c r="AC123" s="27">
        <v>0.27554099999999998</v>
      </c>
      <c r="AD123" s="27">
        <v>0.28160600000000002</v>
      </c>
      <c r="AE123" s="28">
        <v>9.9548999999999999E-2</v>
      </c>
    </row>
    <row r="124" spans="1:31" ht="15" customHeight="1">
      <c r="A124" s="26" t="s">
        <v>78</v>
      </c>
      <c r="B124" s="27">
        <v>2.90143</v>
      </c>
      <c r="C124" s="27">
        <v>2.9685489999999999</v>
      </c>
      <c r="D124" s="27">
        <v>3.031539</v>
      </c>
      <c r="E124" s="27">
        <v>3.0295390000000002</v>
      </c>
      <c r="F124" s="27">
        <v>3.044537</v>
      </c>
      <c r="G124" s="27">
        <v>3.0834739999999998</v>
      </c>
      <c r="H124" s="27">
        <v>3.1205400000000001</v>
      </c>
      <c r="I124" s="27">
        <v>3.1569280000000002</v>
      </c>
      <c r="J124" s="27">
        <v>3.1950590000000001</v>
      </c>
      <c r="K124" s="27">
        <v>3.2252049999999999</v>
      </c>
      <c r="L124" s="27">
        <v>3.260535</v>
      </c>
      <c r="M124" s="27">
        <v>3.3025859999999998</v>
      </c>
      <c r="N124" s="27">
        <v>3.3455889999999999</v>
      </c>
      <c r="O124" s="27">
        <v>3.3924590000000001</v>
      </c>
      <c r="P124" s="27">
        <v>3.4391409999999998</v>
      </c>
      <c r="Q124" s="27">
        <v>3.486475</v>
      </c>
      <c r="R124" s="27">
        <v>3.531129</v>
      </c>
      <c r="S124" s="27">
        <v>3.570948</v>
      </c>
      <c r="T124" s="27">
        <v>3.6069770000000001</v>
      </c>
      <c r="U124" s="27">
        <v>3.640301</v>
      </c>
      <c r="V124" s="27">
        <v>3.6727949999999998</v>
      </c>
      <c r="W124" s="27">
        <v>3.7038199999999999</v>
      </c>
      <c r="X124" s="27">
        <v>3.7330450000000002</v>
      </c>
      <c r="Y124" s="27">
        <v>3.7605300000000002</v>
      </c>
      <c r="Z124" s="27">
        <v>3.7859989999999999</v>
      </c>
      <c r="AA124" s="27">
        <v>3.8078859999999999</v>
      </c>
      <c r="AB124" s="27">
        <v>3.8281299999999998</v>
      </c>
      <c r="AC124" s="27">
        <v>3.8464</v>
      </c>
      <c r="AD124" s="27">
        <v>3.8629310000000001</v>
      </c>
      <c r="AE124" s="28">
        <v>9.8019999999999999E-3</v>
      </c>
    </row>
    <row r="125" spans="1:31" ht="15" customHeight="1">
      <c r="A125" s="26" t="s">
        <v>56</v>
      </c>
      <c r="B125" s="27">
        <v>1.095E-2</v>
      </c>
      <c r="C125" s="27">
        <v>1.2637000000000001E-2</v>
      </c>
      <c r="D125" s="27">
        <v>1.6247000000000001E-2</v>
      </c>
      <c r="E125" s="27">
        <v>1.6296000000000001E-2</v>
      </c>
      <c r="F125" s="27">
        <v>1.5717999999999999E-2</v>
      </c>
      <c r="G125" s="27">
        <v>1.4099E-2</v>
      </c>
      <c r="H125" s="27">
        <v>1.3058999999999999E-2</v>
      </c>
      <c r="I125" s="27">
        <v>1.2560999999999999E-2</v>
      </c>
      <c r="J125" s="27">
        <v>1.217E-2</v>
      </c>
      <c r="K125" s="27">
        <v>1.1764999999999999E-2</v>
      </c>
      <c r="L125" s="27">
        <v>1.1358E-2</v>
      </c>
      <c r="M125" s="27">
        <v>1.1127E-2</v>
      </c>
      <c r="N125" s="27">
        <v>1.0893999999999999E-2</v>
      </c>
      <c r="O125" s="27">
        <v>1.0655E-2</v>
      </c>
      <c r="P125" s="27">
        <v>1.0403000000000001E-2</v>
      </c>
      <c r="Q125" s="27">
        <v>1.0329E-2</v>
      </c>
      <c r="R125" s="27">
        <v>1.0253E-2</v>
      </c>
      <c r="S125" s="27">
        <v>1.0178E-2</v>
      </c>
      <c r="T125" s="27">
        <v>1.0102999999999999E-2</v>
      </c>
      <c r="U125" s="27">
        <v>1.0036E-2</v>
      </c>
      <c r="V125" s="27">
        <v>9.9769999999999998E-3</v>
      </c>
      <c r="W125" s="27">
        <v>9.9270000000000001E-3</v>
      </c>
      <c r="X125" s="27">
        <v>9.8849999999999997E-3</v>
      </c>
      <c r="Y125" s="27">
        <v>9.8569999999999994E-3</v>
      </c>
      <c r="Z125" s="27">
        <v>9.8370000000000003E-3</v>
      </c>
      <c r="AA125" s="27">
        <v>9.8150000000000008E-3</v>
      </c>
      <c r="AB125" s="27">
        <v>9.7850000000000003E-3</v>
      </c>
      <c r="AC125" s="27">
        <v>9.7619999999999998E-3</v>
      </c>
      <c r="AD125" s="27">
        <v>9.7370000000000009E-3</v>
      </c>
      <c r="AE125" s="28">
        <v>-9.6080000000000002E-3</v>
      </c>
    </row>
    <row r="126" spans="1:31" ht="15" customHeight="1">
      <c r="A126" s="26" t="s">
        <v>5</v>
      </c>
      <c r="B126" s="27">
        <v>7.9761810000000004</v>
      </c>
      <c r="C126" s="27">
        <v>8.1480669999999993</v>
      </c>
      <c r="D126" s="27">
        <v>8.4612990000000003</v>
      </c>
      <c r="E126" s="27">
        <v>8.5186919999999997</v>
      </c>
      <c r="F126" s="27">
        <v>8.6987699999999997</v>
      </c>
      <c r="G126" s="27">
        <v>8.7741170000000004</v>
      </c>
      <c r="H126" s="27">
        <v>8.8444029999999998</v>
      </c>
      <c r="I126" s="27">
        <v>8.9081010000000003</v>
      </c>
      <c r="J126" s="27">
        <v>8.9520490000000006</v>
      </c>
      <c r="K126" s="27">
        <v>8.9556799999999992</v>
      </c>
      <c r="L126" s="27">
        <v>8.9695630000000008</v>
      </c>
      <c r="M126" s="27">
        <v>8.9967369999999995</v>
      </c>
      <c r="N126" s="27">
        <v>9.0329560000000004</v>
      </c>
      <c r="O126" s="27">
        <v>9.0585170000000002</v>
      </c>
      <c r="P126" s="27">
        <v>9.0652679999999997</v>
      </c>
      <c r="Q126" s="27">
        <v>9.0809890000000006</v>
      </c>
      <c r="R126" s="27">
        <v>9.0923929999999995</v>
      </c>
      <c r="S126" s="27">
        <v>9.1068639999999998</v>
      </c>
      <c r="T126" s="27">
        <v>9.1334070000000001</v>
      </c>
      <c r="U126" s="27">
        <v>9.1406080000000003</v>
      </c>
      <c r="V126" s="27">
        <v>9.1348789999999997</v>
      </c>
      <c r="W126" s="27">
        <v>9.1492850000000008</v>
      </c>
      <c r="X126" s="27">
        <v>9.1809989999999999</v>
      </c>
      <c r="Y126" s="27">
        <v>9.2183630000000001</v>
      </c>
      <c r="Z126" s="27">
        <v>9.2459980000000002</v>
      </c>
      <c r="AA126" s="27">
        <v>9.2471890000000005</v>
      </c>
      <c r="AB126" s="27">
        <v>9.2490129999999997</v>
      </c>
      <c r="AC126" s="27">
        <v>9.2270719999999997</v>
      </c>
      <c r="AD126" s="27">
        <v>9.207611</v>
      </c>
      <c r="AE126" s="28">
        <v>4.5380000000000004E-3</v>
      </c>
    </row>
    <row r="127" spans="1:31" ht="15" customHeight="1">
      <c r="A127" s="26" t="s">
        <v>10</v>
      </c>
      <c r="B127" s="27">
        <v>0.94411299999999998</v>
      </c>
      <c r="C127" s="27">
        <v>0.865367</v>
      </c>
      <c r="D127" s="27">
        <v>0.71525399999999995</v>
      </c>
      <c r="E127" s="27">
        <v>0.65460799999999997</v>
      </c>
      <c r="F127" s="27">
        <v>0.63170599999999999</v>
      </c>
      <c r="G127" s="27">
        <v>0.61957799999999996</v>
      </c>
      <c r="H127" s="27">
        <v>0.64166800000000002</v>
      </c>
      <c r="I127" s="27">
        <v>0.59611999999999998</v>
      </c>
      <c r="J127" s="27">
        <v>0.61091600000000001</v>
      </c>
      <c r="K127" s="27">
        <v>0.621776</v>
      </c>
      <c r="L127" s="27">
        <v>0.63202700000000001</v>
      </c>
      <c r="M127" s="27">
        <v>0.63804400000000006</v>
      </c>
      <c r="N127" s="27">
        <v>0.64332500000000004</v>
      </c>
      <c r="O127" s="27">
        <v>0.64779100000000001</v>
      </c>
      <c r="P127" s="27">
        <v>0.65243499999999999</v>
      </c>
      <c r="Q127" s="27">
        <v>0.65024899999999997</v>
      </c>
      <c r="R127" s="27">
        <v>0.64749400000000001</v>
      </c>
      <c r="S127" s="27">
        <v>0.64569600000000005</v>
      </c>
      <c r="T127" s="27">
        <v>0.64375199999999999</v>
      </c>
      <c r="U127" s="27">
        <v>0.64414899999999997</v>
      </c>
      <c r="V127" s="27">
        <v>0.64404700000000004</v>
      </c>
      <c r="W127" s="27">
        <v>0.64419300000000002</v>
      </c>
      <c r="X127" s="27">
        <v>0.64455200000000001</v>
      </c>
      <c r="Y127" s="27">
        <v>0.64477799999999996</v>
      </c>
      <c r="Z127" s="27">
        <v>0.64557699999999996</v>
      </c>
      <c r="AA127" s="27">
        <v>0.64655399999999996</v>
      </c>
      <c r="AB127" s="27">
        <v>0.64796200000000004</v>
      </c>
      <c r="AC127" s="27">
        <v>0.64867900000000001</v>
      </c>
      <c r="AD127" s="27">
        <v>0.64942999999999995</v>
      </c>
      <c r="AE127" s="28">
        <v>-1.0574999999999999E-2</v>
      </c>
    </row>
    <row r="128" spans="1:31" ht="15" customHeight="1">
      <c r="A128" s="26" t="s">
        <v>67</v>
      </c>
      <c r="B128" s="27">
        <v>0.74116000000000004</v>
      </c>
      <c r="C128" s="27">
        <v>0.7419</v>
      </c>
      <c r="D128" s="27">
        <v>0.69889999999999997</v>
      </c>
      <c r="E128" s="27">
        <v>0.73419999999999996</v>
      </c>
      <c r="F128" s="27">
        <v>0.7258</v>
      </c>
      <c r="G128" s="27">
        <v>0.78940299999999997</v>
      </c>
      <c r="H128" s="27">
        <v>0.85956999999999995</v>
      </c>
      <c r="I128" s="27">
        <v>0.90978199999999998</v>
      </c>
      <c r="J128" s="27">
        <v>0.94703999999999999</v>
      </c>
      <c r="K128" s="27">
        <v>0.97722699999999996</v>
      </c>
      <c r="L128" s="27">
        <v>1.015061</v>
      </c>
      <c r="M128" s="27">
        <v>1.050818</v>
      </c>
      <c r="N128" s="27">
        <v>1.074749</v>
      </c>
      <c r="O128" s="27">
        <v>1.09873</v>
      </c>
      <c r="P128" s="27">
        <v>1.121634</v>
      </c>
      <c r="Q128" s="27">
        <v>1.128727</v>
      </c>
      <c r="R128" s="27">
        <v>1.1338779999999999</v>
      </c>
      <c r="S128" s="27">
        <v>1.140631</v>
      </c>
      <c r="T128" s="27">
        <v>1.1438699999999999</v>
      </c>
      <c r="U128" s="27">
        <v>1.148272</v>
      </c>
      <c r="V128" s="27">
        <v>1.1558980000000001</v>
      </c>
      <c r="W128" s="27">
        <v>1.156431</v>
      </c>
      <c r="X128" s="27">
        <v>1.16157</v>
      </c>
      <c r="Y128" s="27">
        <v>1.165465</v>
      </c>
      <c r="Z128" s="27">
        <v>1.1667419999999999</v>
      </c>
      <c r="AA128" s="27">
        <v>1.1755610000000001</v>
      </c>
      <c r="AB128" s="27">
        <v>1.1849609999999999</v>
      </c>
      <c r="AC128" s="27">
        <v>1.191543</v>
      </c>
      <c r="AD128" s="27">
        <v>1.202839</v>
      </c>
      <c r="AE128" s="28">
        <v>1.8058000000000001E-2</v>
      </c>
    </row>
    <row r="129" spans="1:31" ht="15" customHeight="1">
      <c r="A129" s="26" t="s">
        <v>170</v>
      </c>
      <c r="B129" s="27">
        <v>3.4718260000000001</v>
      </c>
      <c r="C129" s="27">
        <v>3.6745920000000001</v>
      </c>
      <c r="D129" s="27">
        <v>3.606128</v>
      </c>
      <c r="E129" s="27">
        <v>3.640107</v>
      </c>
      <c r="F129" s="27">
        <v>3.6762229999999998</v>
      </c>
      <c r="G129" s="27">
        <v>3.6769949999999998</v>
      </c>
      <c r="H129" s="27">
        <v>3.731922</v>
      </c>
      <c r="I129" s="27">
        <v>3.7724549999999999</v>
      </c>
      <c r="J129" s="27">
        <v>3.824179</v>
      </c>
      <c r="K129" s="27">
        <v>3.871677</v>
      </c>
      <c r="L129" s="27">
        <v>3.895267</v>
      </c>
      <c r="M129" s="27">
        <v>3.9198870000000001</v>
      </c>
      <c r="N129" s="27">
        <v>3.9369019999999999</v>
      </c>
      <c r="O129" s="27">
        <v>3.9580890000000002</v>
      </c>
      <c r="P129" s="27">
        <v>3.9816780000000001</v>
      </c>
      <c r="Q129" s="27">
        <v>3.983171</v>
      </c>
      <c r="R129" s="27">
        <v>3.9774919999999998</v>
      </c>
      <c r="S129" s="27">
        <v>3.9747089999999998</v>
      </c>
      <c r="T129" s="27">
        <v>3.9841609999999998</v>
      </c>
      <c r="U129" s="27">
        <v>4.0003669999999998</v>
      </c>
      <c r="V129" s="27">
        <v>3.9947140000000001</v>
      </c>
      <c r="W129" s="27">
        <v>4.0125840000000004</v>
      </c>
      <c r="X129" s="27">
        <v>4.0331530000000004</v>
      </c>
      <c r="Y129" s="27">
        <v>4.051558</v>
      </c>
      <c r="Z129" s="27">
        <v>4.070608</v>
      </c>
      <c r="AA129" s="27">
        <v>4.0899619999999999</v>
      </c>
      <c r="AB129" s="27">
        <v>4.1086710000000002</v>
      </c>
      <c r="AC129" s="27">
        <v>4.127313</v>
      </c>
      <c r="AD129" s="27">
        <v>4.1491709999999999</v>
      </c>
      <c r="AE129" s="28">
        <v>4.509E-3</v>
      </c>
    </row>
    <row r="130" spans="1:31" ht="15" customHeight="1">
      <c r="A130" s="26" t="s">
        <v>57</v>
      </c>
      <c r="B130" s="27">
        <v>35.155487000000001</v>
      </c>
      <c r="C130" s="27">
        <v>35.910674999999998</v>
      </c>
      <c r="D130" s="27">
        <v>36.029819000000003</v>
      </c>
      <c r="E130" s="27">
        <v>36.064602000000001</v>
      </c>
      <c r="F130" s="27">
        <v>36.363067999999998</v>
      </c>
      <c r="G130" s="27">
        <v>36.579239000000001</v>
      </c>
      <c r="H130" s="27">
        <v>36.851005999999998</v>
      </c>
      <c r="I130" s="27">
        <v>36.964989000000003</v>
      </c>
      <c r="J130" s="27">
        <v>37.064971999999997</v>
      </c>
      <c r="K130" s="27">
        <v>37.050021999999998</v>
      </c>
      <c r="L130" s="27">
        <v>37.047260000000001</v>
      </c>
      <c r="M130" s="27">
        <v>37.035514999999997</v>
      </c>
      <c r="N130" s="27">
        <v>36.984715000000001</v>
      </c>
      <c r="O130" s="27">
        <v>36.891804</v>
      </c>
      <c r="P130" s="27">
        <v>36.784911999999998</v>
      </c>
      <c r="Q130" s="27">
        <v>36.685898000000002</v>
      </c>
      <c r="R130" s="27">
        <v>36.607821999999999</v>
      </c>
      <c r="S130" s="27">
        <v>36.527298000000002</v>
      </c>
      <c r="T130" s="27">
        <v>36.468136000000001</v>
      </c>
      <c r="U130" s="27">
        <v>36.403233</v>
      </c>
      <c r="V130" s="27">
        <v>36.314987000000002</v>
      </c>
      <c r="W130" s="27">
        <v>36.272945</v>
      </c>
      <c r="X130" s="27">
        <v>36.264462000000002</v>
      </c>
      <c r="Y130" s="27">
        <v>36.262146000000001</v>
      </c>
      <c r="Z130" s="27">
        <v>36.259163000000001</v>
      </c>
      <c r="AA130" s="27">
        <v>36.271769999999997</v>
      </c>
      <c r="AB130" s="27">
        <v>36.294254000000002</v>
      </c>
      <c r="AC130" s="27">
        <v>36.253967000000003</v>
      </c>
      <c r="AD130" s="27">
        <v>36.208430999999997</v>
      </c>
      <c r="AE130" s="28">
        <v>3.0600000000000001E-4</v>
      </c>
    </row>
    <row r="131" spans="1:31" ht="15" customHeight="1">
      <c r="A131" s="26" t="s">
        <v>6</v>
      </c>
      <c r="B131" s="27">
        <v>23.96069</v>
      </c>
      <c r="C131" s="27">
        <v>24.455465</v>
      </c>
      <c r="D131" s="27">
        <v>25.267149</v>
      </c>
      <c r="E131" s="27">
        <v>24.718571000000001</v>
      </c>
      <c r="F131" s="27">
        <v>25.041924000000002</v>
      </c>
      <c r="G131" s="27">
        <v>24.485133999999999</v>
      </c>
      <c r="H131" s="27">
        <v>24.588892000000001</v>
      </c>
      <c r="I131" s="27">
        <v>24.409451000000001</v>
      </c>
      <c r="J131" s="27">
        <v>24.122171000000002</v>
      </c>
      <c r="K131" s="27">
        <v>24.020954</v>
      </c>
      <c r="L131" s="27">
        <v>24.096354000000002</v>
      </c>
      <c r="M131" s="27">
        <v>24.285575999999999</v>
      </c>
      <c r="N131" s="27">
        <v>24.512518</v>
      </c>
      <c r="O131" s="27">
        <v>24.731596</v>
      </c>
      <c r="P131" s="27">
        <v>24.912596000000001</v>
      </c>
      <c r="Q131" s="27">
        <v>25.157641999999999</v>
      </c>
      <c r="R131" s="27">
        <v>25.386229</v>
      </c>
      <c r="S131" s="27">
        <v>25.611784</v>
      </c>
      <c r="T131" s="27">
        <v>25.792826000000002</v>
      </c>
      <c r="U131" s="27">
        <v>25.885076999999999</v>
      </c>
      <c r="V131" s="27">
        <v>25.990309</v>
      </c>
      <c r="W131" s="27">
        <v>26.121243</v>
      </c>
      <c r="X131" s="27">
        <v>26.262771999999998</v>
      </c>
      <c r="Y131" s="27">
        <v>26.472529999999999</v>
      </c>
      <c r="Z131" s="27">
        <v>26.681965000000002</v>
      </c>
      <c r="AA131" s="27">
        <v>26.864488999999999</v>
      </c>
      <c r="AB131" s="27">
        <v>27.019894000000001</v>
      </c>
      <c r="AC131" s="27">
        <v>27.127319</v>
      </c>
      <c r="AD131" s="27">
        <v>27.251535000000001</v>
      </c>
      <c r="AE131" s="28">
        <v>4.0179999999999999E-3</v>
      </c>
    </row>
    <row r="132" spans="1:31" ht="15" customHeight="1">
      <c r="A132" s="26" t="s">
        <v>69</v>
      </c>
      <c r="B132" s="27">
        <v>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31" t="s">
        <v>15</v>
      </c>
    </row>
    <row r="133" spans="1:31" ht="15" customHeight="1">
      <c r="A133" s="26" t="s">
        <v>70</v>
      </c>
      <c r="B133" s="27">
        <v>1.4301090000000001</v>
      </c>
      <c r="C133" s="27">
        <v>1.520729</v>
      </c>
      <c r="D133" s="27">
        <v>1.7130129999999999</v>
      </c>
      <c r="E133" s="27">
        <v>1.7738879999999999</v>
      </c>
      <c r="F133" s="27">
        <v>1.8206389999999999</v>
      </c>
      <c r="G133" s="27">
        <v>1.7556480000000001</v>
      </c>
      <c r="H133" s="27">
        <v>1.7186090000000001</v>
      </c>
      <c r="I133" s="27">
        <v>1.791696</v>
      </c>
      <c r="J133" s="27">
        <v>1.872414</v>
      </c>
      <c r="K133" s="27">
        <v>1.9146350000000001</v>
      </c>
      <c r="L133" s="27">
        <v>1.9392259999999999</v>
      </c>
      <c r="M133" s="27">
        <v>1.9509749999999999</v>
      </c>
      <c r="N133" s="27">
        <v>1.9630449999999999</v>
      </c>
      <c r="O133" s="27">
        <v>1.976801</v>
      </c>
      <c r="P133" s="27">
        <v>1.9877670000000001</v>
      </c>
      <c r="Q133" s="27">
        <v>2.0149650000000001</v>
      </c>
      <c r="R133" s="27">
        <v>2.043628</v>
      </c>
      <c r="S133" s="27">
        <v>2.07192</v>
      </c>
      <c r="T133" s="27">
        <v>2.101407</v>
      </c>
      <c r="U133" s="27">
        <v>2.112984</v>
      </c>
      <c r="V133" s="27">
        <v>2.1237010000000001</v>
      </c>
      <c r="W133" s="27">
        <v>2.140161</v>
      </c>
      <c r="X133" s="27">
        <v>2.157629</v>
      </c>
      <c r="Y133" s="27">
        <v>2.1764519999999998</v>
      </c>
      <c r="Z133" s="27">
        <v>2.1957170000000001</v>
      </c>
      <c r="AA133" s="27">
        <v>2.2169989999999999</v>
      </c>
      <c r="AB133" s="27">
        <v>2.2419910000000001</v>
      </c>
      <c r="AC133" s="27">
        <v>2.2654709999999998</v>
      </c>
      <c r="AD133" s="27">
        <v>2.2876560000000001</v>
      </c>
      <c r="AE133" s="28">
        <v>1.5239000000000001E-2</v>
      </c>
    </row>
    <row r="134" spans="1:31" ht="15" customHeight="1">
      <c r="A134" s="26" t="s">
        <v>81</v>
      </c>
      <c r="B134" s="27">
        <v>0.74563900000000005</v>
      </c>
      <c r="C134" s="27">
        <v>0.88484600000000002</v>
      </c>
      <c r="D134" s="27">
        <v>0.87343599999999999</v>
      </c>
      <c r="E134" s="27">
        <v>0.778914</v>
      </c>
      <c r="F134" s="27">
        <v>0.91086199999999995</v>
      </c>
      <c r="G134" s="27">
        <v>0.86226999999999998</v>
      </c>
      <c r="H134" s="27">
        <v>0.83088600000000001</v>
      </c>
      <c r="I134" s="27">
        <v>0.84266700000000005</v>
      </c>
      <c r="J134" s="27">
        <v>0.85186200000000001</v>
      </c>
      <c r="K134" s="27">
        <v>0.85857499999999998</v>
      </c>
      <c r="L134" s="27">
        <v>0.86830700000000005</v>
      </c>
      <c r="M134" s="27">
        <v>0.877718</v>
      </c>
      <c r="N134" s="27">
        <v>0.88750799999999996</v>
      </c>
      <c r="O134" s="27">
        <v>0.89536300000000002</v>
      </c>
      <c r="P134" s="27">
        <v>0.90111399999999997</v>
      </c>
      <c r="Q134" s="27">
        <v>0.91269400000000001</v>
      </c>
      <c r="R134" s="27">
        <v>0.92258399999999996</v>
      </c>
      <c r="S134" s="27">
        <v>0.93220800000000004</v>
      </c>
      <c r="T134" s="27">
        <v>0.93763099999999999</v>
      </c>
      <c r="U134" s="27">
        <v>0.93653299999999995</v>
      </c>
      <c r="V134" s="27">
        <v>0.93718599999999996</v>
      </c>
      <c r="W134" s="27">
        <v>0.93824200000000002</v>
      </c>
      <c r="X134" s="27">
        <v>0.93840199999999996</v>
      </c>
      <c r="Y134" s="27">
        <v>0.94098599999999999</v>
      </c>
      <c r="Z134" s="27">
        <v>0.94557199999999997</v>
      </c>
      <c r="AA134" s="27">
        <v>0.94917499999999999</v>
      </c>
      <c r="AB134" s="27">
        <v>0.95309699999999997</v>
      </c>
      <c r="AC134" s="27">
        <v>0.95654899999999998</v>
      </c>
      <c r="AD134" s="27">
        <v>0.95722700000000005</v>
      </c>
      <c r="AE134" s="28">
        <v>2.9160000000000002E-3</v>
      </c>
    </row>
    <row r="135" spans="1:31" ht="15" customHeight="1">
      <c r="A135" s="26" t="s">
        <v>71</v>
      </c>
      <c r="B135" s="27">
        <v>26.136437999999998</v>
      </c>
      <c r="C135" s="27">
        <v>26.861039999999999</v>
      </c>
      <c r="D135" s="27">
        <v>27.853598000000002</v>
      </c>
      <c r="E135" s="27">
        <v>27.271372</v>
      </c>
      <c r="F135" s="27">
        <v>27.773423999999999</v>
      </c>
      <c r="G135" s="27">
        <v>27.103052000000002</v>
      </c>
      <c r="H135" s="27">
        <v>27.138386000000001</v>
      </c>
      <c r="I135" s="27">
        <v>27.043814000000001</v>
      </c>
      <c r="J135" s="27">
        <v>26.846447000000001</v>
      </c>
      <c r="K135" s="27">
        <v>26.794165</v>
      </c>
      <c r="L135" s="27">
        <v>26.903887000000001</v>
      </c>
      <c r="M135" s="27">
        <v>27.114269</v>
      </c>
      <c r="N135" s="27">
        <v>27.363071000000001</v>
      </c>
      <c r="O135" s="27">
        <v>27.603760000000001</v>
      </c>
      <c r="P135" s="27">
        <v>27.801476999999998</v>
      </c>
      <c r="Q135" s="27">
        <v>28.085301999999999</v>
      </c>
      <c r="R135" s="27">
        <v>28.352442</v>
      </c>
      <c r="S135" s="27">
        <v>28.615912999999999</v>
      </c>
      <c r="T135" s="27">
        <v>28.831862999999998</v>
      </c>
      <c r="U135" s="27">
        <v>28.934593</v>
      </c>
      <c r="V135" s="27">
        <v>29.051195</v>
      </c>
      <c r="W135" s="27">
        <v>29.199646000000001</v>
      </c>
      <c r="X135" s="27">
        <v>29.358803000000002</v>
      </c>
      <c r="Y135" s="27">
        <v>29.589967999999999</v>
      </c>
      <c r="Z135" s="27">
        <v>29.823253999999999</v>
      </c>
      <c r="AA135" s="27">
        <v>30.030663000000001</v>
      </c>
      <c r="AB135" s="27">
        <v>30.214981000000002</v>
      </c>
      <c r="AC135" s="27">
        <v>30.349339000000001</v>
      </c>
      <c r="AD135" s="27">
        <v>30.496420000000001</v>
      </c>
      <c r="AE135" s="28">
        <v>4.712E-3</v>
      </c>
    </row>
    <row r="136" spans="1:31" ht="15" customHeight="1">
      <c r="A136" s="26" t="s">
        <v>12</v>
      </c>
      <c r="B136" s="27">
        <v>0.59416000000000002</v>
      </c>
      <c r="C136" s="27">
        <v>0.61639999999999995</v>
      </c>
      <c r="D136" s="27">
        <v>0.58860000000000001</v>
      </c>
      <c r="E136" s="27">
        <v>0.60809999999999997</v>
      </c>
      <c r="F136" s="27">
        <v>0.64449999999999996</v>
      </c>
      <c r="G136" s="27">
        <v>0.62883800000000001</v>
      </c>
      <c r="H136" s="27">
        <v>0.61914999999999998</v>
      </c>
      <c r="I136" s="27">
        <v>0.61463900000000005</v>
      </c>
      <c r="J136" s="27">
        <v>0.60794199999999998</v>
      </c>
      <c r="K136" s="27">
        <v>0.60078399999999998</v>
      </c>
      <c r="L136" s="27">
        <v>0.59653299999999998</v>
      </c>
      <c r="M136" s="27">
        <v>0.59455000000000002</v>
      </c>
      <c r="N136" s="27">
        <v>0.59286799999999995</v>
      </c>
      <c r="O136" s="27">
        <v>0.58939399999999997</v>
      </c>
      <c r="P136" s="27">
        <v>0.582866</v>
      </c>
      <c r="Q136" s="27">
        <v>0.57785600000000004</v>
      </c>
      <c r="R136" s="27">
        <v>0.57094699999999998</v>
      </c>
      <c r="S136" s="27">
        <v>0.56375200000000003</v>
      </c>
      <c r="T136" s="27">
        <v>0.55674900000000005</v>
      </c>
      <c r="U136" s="27">
        <v>0.55055500000000002</v>
      </c>
      <c r="V136" s="27">
        <v>0.545211</v>
      </c>
      <c r="W136" s="27">
        <v>0.54096599999999995</v>
      </c>
      <c r="X136" s="27">
        <v>0.53564999999999996</v>
      </c>
      <c r="Y136" s="27">
        <v>0.52971800000000002</v>
      </c>
      <c r="Z136" s="27">
        <v>0.52349199999999996</v>
      </c>
      <c r="AA136" s="27">
        <v>0.51565300000000003</v>
      </c>
      <c r="AB136" s="27">
        <v>0.51370700000000002</v>
      </c>
      <c r="AC136" s="27">
        <v>0.51136000000000004</v>
      </c>
      <c r="AD136" s="27">
        <v>0.507525</v>
      </c>
      <c r="AE136" s="28">
        <v>-7.1720000000000004E-3</v>
      </c>
    </row>
    <row r="137" spans="1:31" ht="15" customHeight="1">
      <c r="A137" s="26" t="s">
        <v>25</v>
      </c>
      <c r="B137" s="27">
        <v>16.732759000000001</v>
      </c>
      <c r="C137" s="27">
        <v>17.413606999999999</v>
      </c>
      <c r="D137" s="27">
        <v>17.751298999999999</v>
      </c>
      <c r="E137" s="27">
        <v>17.459102999999999</v>
      </c>
      <c r="F137" s="27">
        <v>17.099909</v>
      </c>
      <c r="G137" s="27">
        <v>17.338038999999998</v>
      </c>
      <c r="H137" s="27">
        <v>17.533339000000002</v>
      </c>
      <c r="I137" s="27">
        <v>18.188915000000001</v>
      </c>
      <c r="J137" s="27">
        <v>18.566023000000001</v>
      </c>
      <c r="K137" s="27">
        <v>18.614180000000001</v>
      </c>
      <c r="L137" s="27">
        <v>18.683775000000001</v>
      </c>
      <c r="M137" s="27">
        <v>18.751705000000001</v>
      </c>
      <c r="N137" s="27">
        <v>18.815491000000002</v>
      </c>
      <c r="O137" s="27">
        <v>18.750506999999999</v>
      </c>
      <c r="P137" s="27">
        <v>18.736725</v>
      </c>
      <c r="Q137" s="27">
        <v>18.715610999999999</v>
      </c>
      <c r="R137" s="27">
        <v>18.685445999999999</v>
      </c>
      <c r="S137" s="27">
        <v>18.652901</v>
      </c>
      <c r="T137" s="27">
        <v>18.631945000000002</v>
      </c>
      <c r="U137" s="27">
        <v>18.599506000000002</v>
      </c>
      <c r="V137" s="27">
        <v>18.575005999999998</v>
      </c>
      <c r="W137" s="27">
        <v>18.548458</v>
      </c>
      <c r="X137" s="27">
        <v>18.540324999999999</v>
      </c>
      <c r="Y137" s="27">
        <v>18.551285</v>
      </c>
      <c r="Z137" s="27">
        <v>18.562414</v>
      </c>
      <c r="AA137" s="27">
        <v>18.544391999999998</v>
      </c>
      <c r="AB137" s="27">
        <v>18.565947000000001</v>
      </c>
      <c r="AC137" s="27">
        <v>18.556025000000002</v>
      </c>
      <c r="AD137" s="27">
        <v>18.557141999999999</v>
      </c>
      <c r="AE137" s="28">
        <v>2.3579999999999999E-3</v>
      </c>
    </row>
    <row r="138" spans="1:31" ht="15" customHeight="1">
      <c r="A138" s="26" t="s">
        <v>72</v>
      </c>
      <c r="B138" s="27">
        <v>0</v>
      </c>
      <c r="C138" s="27">
        <v>0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31" t="s">
        <v>15</v>
      </c>
    </row>
    <row r="139" spans="1:31" ht="15" customHeight="1">
      <c r="A139" s="26" t="s">
        <v>73</v>
      </c>
      <c r="B139" s="27">
        <v>3.98E-3</v>
      </c>
      <c r="C139" s="27">
        <v>-1.7399999999999999E-2</v>
      </c>
      <c r="D139" s="27">
        <v>-1.18E-2</v>
      </c>
      <c r="E139" s="27">
        <v>2.53E-2</v>
      </c>
      <c r="F139" s="27">
        <v>3.2099999999999997E-2</v>
      </c>
      <c r="G139" s="27">
        <v>8.1550000000000008E-3</v>
      </c>
      <c r="H139" s="27">
        <v>6.4530000000000004E-3</v>
      </c>
      <c r="I139" s="27">
        <v>4.4860000000000004E-3</v>
      </c>
      <c r="J139" s="27">
        <v>2.2209999999999999E-3</v>
      </c>
      <c r="K139" s="27">
        <v>-1.5699999999999999E-4</v>
      </c>
      <c r="L139" s="27">
        <v>-2.6120000000000002E-3</v>
      </c>
      <c r="M139" s="27">
        <v>-5.3439999999999998E-3</v>
      </c>
      <c r="N139" s="27">
        <v>-8.2529999999999999E-3</v>
      </c>
      <c r="O139" s="27">
        <v>-1.1435000000000001E-2</v>
      </c>
      <c r="P139" s="27">
        <v>-1.4880000000000001E-2</v>
      </c>
      <c r="Q139" s="27">
        <v>-1.8506999999999999E-2</v>
      </c>
      <c r="R139" s="27">
        <v>-2.2265E-2</v>
      </c>
      <c r="S139" s="27">
        <v>-2.6095E-2</v>
      </c>
      <c r="T139" s="27">
        <v>-3.0013000000000001E-2</v>
      </c>
      <c r="U139" s="27">
        <v>-3.4023999999999999E-2</v>
      </c>
      <c r="V139" s="27">
        <v>-3.8177000000000003E-2</v>
      </c>
      <c r="W139" s="27">
        <v>-4.2530999999999999E-2</v>
      </c>
      <c r="X139" s="27">
        <v>-4.7019999999999999E-2</v>
      </c>
      <c r="Y139" s="27">
        <v>-5.1637000000000002E-2</v>
      </c>
      <c r="Z139" s="27">
        <v>-5.6354000000000001E-2</v>
      </c>
      <c r="AA139" s="27">
        <v>-6.1078E-2</v>
      </c>
      <c r="AB139" s="27">
        <v>-6.0388999999999998E-2</v>
      </c>
      <c r="AC139" s="27">
        <v>-5.8715999999999997E-2</v>
      </c>
      <c r="AD139" s="27">
        <v>-5.6874000000000001E-2</v>
      </c>
      <c r="AE139" s="28">
        <v>4.4842E-2</v>
      </c>
    </row>
    <row r="140" spans="1:31" ht="15" customHeight="1">
      <c r="A140" s="26" t="s">
        <v>74</v>
      </c>
      <c r="B140" s="27">
        <v>17.3309</v>
      </c>
      <c r="C140" s="27">
        <v>18.012606000000002</v>
      </c>
      <c r="D140" s="27">
        <v>18.328098000000001</v>
      </c>
      <c r="E140" s="27">
        <v>18.092503000000001</v>
      </c>
      <c r="F140" s="27">
        <v>17.776509999999998</v>
      </c>
      <c r="G140" s="27">
        <v>17.975033</v>
      </c>
      <c r="H140" s="27">
        <v>18.158940999999999</v>
      </c>
      <c r="I140" s="27">
        <v>18.808040999999999</v>
      </c>
      <c r="J140" s="27">
        <v>19.176188</v>
      </c>
      <c r="K140" s="27">
        <v>19.214808000000001</v>
      </c>
      <c r="L140" s="27">
        <v>19.277697</v>
      </c>
      <c r="M140" s="27">
        <v>19.340910000000001</v>
      </c>
      <c r="N140" s="27">
        <v>19.400106000000001</v>
      </c>
      <c r="O140" s="27">
        <v>19.328465999999999</v>
      </c>
      <c r="P140" s="27">
        <v>19.304711999999999</v>
      </c>
      <c r="Q140" s="27">
        <v>19.27496</v>
      </c>
      <c r="R140" s="27">
        <v>19.234128999999999</v>
      </c>
      <c r="S140" s="27">
        <v>19.190556999999998</v>
      </c>
      <c r="T140" s="27">
        <v>19.158681999999999</v>
      </c>
      <c r="U140" s="27">
        <v>19.116036999999999</v>
      </c>
      <c r="V140" s="27">
        <v>19.082042999999999</v>
      </c>
      <c r="W140" s="27">
        <v>19.046894000000002</v>
      </c>
      <c r="X140" s="27">
        <v>19.028955</v>
      </c>
      <c r="Y140" s="27">
        <v>19.029366</v>
      </c>
      <c r="Z140" s="27">
        <v>19.029551000000001</v>
      </c>
      <c r="AA140" s="27">
        <v>18.998968000000001</v>
      </c>
      <c r="AB140" s="27">
        <v>19.019265999999998</v>
      </c>
      <c r="AC140" s="27">
        <v>19.008669000000001</v>
      </c>
      <c r="AD140" s="27">
        <v>19.007792999999999</v>
      </c>
      <c r="AE140" s="28">
        <v>1.9940000000000001E-3</v>
      </c>
    </row>
    <row r="141" spans="1:31" ht="15" customHeight="1">
      <c r="A141" s="26" t="s">
        <v>173</v>
      </c>
      <c r="B141" s="27">
        <v>8.0618309999999997</v>
      </c>
      <c r="C141" s="27">
        <v>8.2681000000000004</v>
      </c>
      <c r="D141" s="27">
        <v>8.2115679999999998</v>
      </c>
      <c r="E141" s="27">
        <v>8.1132679999999997</v>
      </c>
      <c r="F141" s="27">
        <v>8.1887450000000008</v>
      </c>
      <c r="G141" s="27">
        <v>8.329243</v>
      </c>
      <c r="H141" s="27">
        <v>8.3601500000000009</v>
      </c>
      <c r="I141" s="27">
        <v>8.3920499999999993</v>
      </c>
      <c r="J141" s="27">
        <v>8.4219159999999995</v>
      </c>
      <c r="K141" s="27">
        <v>8.4519070000000003</v>
      </c>
      <c r="L141" s="27">
        <v>8.4623039999999996</v>
      </c>
      <c r="M141" s="27">
        <v>8.4623039999999996</v>
      </c>
      <c r="N141" s="27">
        <v>8.4623039999999996</v>
      </c>
      <c r="O141" s="27">
        <v>8.4623089999999994</v>
      </c>
      <c r="P141" s="27">
        <v>8.4623039999999996</v>
      </c>
      <c r="Q141" s="27">
        <v>8.4623039999999996</v>
      </c>
      <c r="R141" s="27">
        <v>8.4623080000000002</v>
      </c>
      <c r="S141" s="27">
        <v>8.4623039999999996</v>
      </c>
      <c r="T141" s="27">
        <v>8.4703630000000008</v>
      </c>
      <c r="U141" s="27">
        <v>8.4871230000000004</v>
      </c>
      <c r="V141" s="27">
        <v>8.4914740000000002</v>
      </c>
      <c r="W141" s="27">
        <v>8.4920240000000007</v>
      </c>
      <c r="X141" s="27">
        <v>8.5006699999999995</v>
      </c>
      <c r="Y141" s="27">
        <v>8.5122730000000004</v>
      </c>
      <c r="Z141" s="27">
        <v>8.522729</v>
      </c>
      <c r="AA141" s="27">
        <v>8.5577539999999992</v>
      </c>
      <c r="AB141" s="27">
        <v>8.5988220000000002</v>
      </c>
      <c r="AC141" s="27">
        <v>8.6446459999999998</v>
      </c>
      <c r="AD141" s="27">
        <v>8.7313379999999992</v>
      </c>
      <c r="AE141" s="28">
        <v>2.0209999999999998E-3</v>
      </c>
    </row>
    <row r="142" spans="1:31" ht="15" customHeight="1">
      <c r="A142" s="26" t="s">
        <v>75</v>
      </c>
      <c r="B142" s="27">
        <v>0.73140400000000005</v>
      </c>
      <c r="C142" s="27">
        <v>0.72331199999999995</v>
      </c>
      <c r="D142" s="27">
        <v>0.63822500000000004</v>
      </c>
      <c r="E142" s="27">
        <v>0.74781600000000004</v>
      </c>
      <c r="F142" s="27">
        <v>0.75129599999999996</v>
      </c>
      <c r="G142" s="27">
        <v>0.80162100000000003</v>
      </c>
      <c r="H142" s="27">
        <v>0.80121900000000001</v>
      </c>
      <c r="I142" s="27">
        <v>0.80383700000000002</v>
      </c>
      <c r="J142" s="27">
        <v>0.80245999999999995</v>
      </c>
      <c r="K142" s="27">
        <v>0.792937</v>
      </c>
      <c r="L142" s="27">
        <v>0.798624</v>
      </c>
      <c r="M142" s="27">
        <v>0.79755500000000001</v>
      </c>
      <c r="N142" s="27">
        <v>0.79894500000000002</v>
      </c>
      <c r="O142" s="27">
        <v>0.79764800000000002</v>
      </c>
      <c r="P142" s="27">
        <v>0.79644999999999999</v>
      </c>
      <c r="Q142" s="27">
        <v>0.79708999999999997</v>
      </c>
      <c r="R142" s="27">
        <v>0.80266099999999996</v>
      </c>
      <c r="S142" s="27">
        <v>0.80169500000000005</v>
      </c>
      <c r="T142" s="27">
        <v>0.80084299999999997</v>
      </c>
      <c r="U142" s="27">
        <v>0.80554000000000003</v>
      </c>
      <c r="V142" s="27">
        <v>0.806172</v>
      </c>
      <c r="W142" s="27">
        <v>0.806172</v>
      </c>
      <c r="X142" s="27">
        <v>0.806172</v>
      </c>
      <c r="Y142" s="27">
        <v>0.81171300000000002</v>
      </c>
      <c r="Z142" s="27">
        <v>0.82027399999999995</v>
      </c>
      <c r="AA142" s="27">
        <v>0.82027499999999998</v>
      </c>
      <c r="AB142" s="27">
        <v>0.83016900000000005</v>
      </c>
      <c r="AC142" s="27">
        <v>0.84629399999999999</v>
      </c>
      <c r="AD142" s="27">
        <v>0.86108600000000002</v>
      </c>
      <c r="AE142" s="28">
        <v>6.4780000000000003E-3</v>
      </c>
    </row>
    <row r="143" spans="1:31" ht="15" customHeight="1">
      <c r="A143" s="26" t="s">
        <v>174</v>
      </c>
      <c r="B143" s="27">
        <v>6.5944799999999999</v>
      </c>
      <c r="C143" s="27">
        <v>6.9631670000000003</v>
      </c>
      <c r="D143" s="27">
        <v>7.0568499999999998</v>
      </c>
      <c r="E143" s="27">
        <v>7.1743800000000002</v>
      </c>
      <c r="F143" s="27">
        <v>7.526637</v>
      </c>
      <c r="G143" s="27">
        <v>7.7944129999999996</v>
      </c>
      <c r="H143" s="27">
        <v>7.9970119999999998</v>
      </c>
      <c r="I143" s="27">
        <v>8.0927810000000004</v>
      </c>
      <c r="J143" s="27">
        <v>8.1914639999999999</v>
      </c>
      <c r="K143" s="27">
        <v>8.310829</v>
      </c>
      <c r="L143" s="27">
        <v>8.3829220000000007</v>
      </c>
      <c r="M143" s="27">
        <v>8.4283699999999993</v>
      </c>
      <c r="N143" s="27">
        <v>8.4820849999999997</v>
      </c>
      <c r="O143" s="27">
        <v>8.5369810000000008</v>
      </c>
      <c r="P143" s="27">
        <v>8.5992840000000008</v>
      </c>
      <c r="Q143" s="27">
        <v>8.6344700000000003</v>
      </c>
      <c r="R143" s="27">
        <v>8.6814370000000007</v>
      </c>
      <c r="S143" s="27">
        <v>8.7355070000000001</v>
      </c>
      <c r="T143" s="27">
        <v>8.8111460000000008</v>
      </c>
      <c r="U143" s="27">
        <v>8.9216909999999991</v>
      </c>
      <c r="V143" s="27">
        <v>9.0229470000000003</v>
      </c>
      <c r="W143" s="27">
        <v>9.1398150000000005</v>
      </c>
      <c r="X143" s="27">
        <v>9.2551819999999996</v>
      </c>
      <c r="Y143" s="27">
        <v>9.3231079999999995</v>
      </c>
      <c r="Z143" s="27">
        <v>9.4361180000000004</v>
      </c>
      <c r="AA143" s="27">
        <v>9.6045189999999998</v>
      </c>
      <c r="AB143" s="27">
        <v>9.7907430000000009</v>
      </c>
      <c r="AC143" s="27">
        <v>9.9856780000000001</v>
      </c>
      <c r="AD143" s="27">
        <v>10.085915999999999</v>
      </c>
      <c r="AE143" s="28">
        <v>1.3816999999999999E-2</v>
      </c>
    </row>
    <row r="144" spans="1:31" ht="15" customHeight="1">
      <c r="A144" s="26" t="s">
        <v>83</v>
      </c>
      <c r="B144" s="27">
        <v>0</v>
      </c>
      <c r="C144" s="27">
        <v>0</v>
      </c>
      <c r="D144" s="27">
        <v>0</v>
      </c>
      <c r="E144" s="27">
        <v>1.5100000000000001E-4</v>
      </c>
      <c r="F144" s="27">
        <v>3.0299999999999999E-4</v>
      </c>
      <c r="G144" s="27">
        <v>4.2400000000000001E-4</v>
      </c>
      <c r="H144" s="27">
        <v>6.8800000000000003E-4</v>
      </c>
      <c r="I144" s="27">
        <v>9.3199999999999999E-4</v>
      </c>
      <c r="J144" s="27">
        <v>1.16E-3</v>
      </c>
      <c r="K144" s="27">
        <v>1.39E-3</v>
      </c>
      <c r="L144" s="27">
        <v>1.6000000000000001E-3</v>
      </c>
      <c r="M144" s="27">
        <v>1.794E-3</v>
      </c>
      <c r="N144" s="27">
        <v>2.0149999999999999E-3</v>
      </c>
      <c r="O144" s="27">
        <v>2.2200000000000002E-3</v>
      </c>
      <c r="P144" s="27">
        <v>2.4160000000000002E-3</v>
      </c>
      <c r="Q144" s="27">
        <v>2.6159999999999998E-3</v>
      </c>
      <c r="R144" s="27">
        <v>2.807E-3</v>
      </c>
      <c r="S144" s="27">
        <v>2.9880000000000002E-3</v>
      </c>
      <c r="T144" s="27">
        <v>3.1610000000000002E-3</v>
      </c>
      <c r="U144" s="27">
        <v>3.3249999999999998E-3</v>
      </c>
      <c r="V144" s="27">
        <v>3.48E-3</v>
      </c>
      <c r="W144" s="27">
        <v>3.6259999999999999E-3</v>
      </c>
      <c r="X144" s="27">
        <v>3.764E-3</v>
      </c>
      <c r="Y144" s="27">
        <v>3.8939999999999999E-3</v>
      </c>
      <c r="Z144" s="27">
        <v>4.0200000000000001E-3</v>
      </c>
      <c r="AA144" s="27">
        <v>4.1440000000000001E-3</v>
      </c>
      <c r="AB144" s="27">
        <v>4.267E-3</v>
      </c>
      <c r="AC144" s="27">
        <v>4.3920000000000001E-3</v>
      </c>
      <c r="AD144" s="27">
        <v>4.5259999999999996E-3</v>
      </c>
      <c r="AE144" s="31" t="s">
        <v>15</v>
      </c>
    </row>
    <row r="145" spans="1:31" ht="15" customHeight="1">
      <c r="A145" s="26" t="s">
        <v>85</v>
      </c>
      <c r="B145" s="27">
        <v>0.225214</v>
      </c>
      <c r="C145" s="27">
        <v>0.225214</v>
      </c>
      <c r="D145" s="27">
        <v>0.225214</v>
      </c>
      <c r="E145" s="27">
        <v>0.225214</v>
      </c>
      <c r="F145" s="27">
        <v>0.225214</v>
      </c>
      <c r="G145" s="27">
        <v>0.225214</v>
      </c>
      <c r="H145" s="27">
        <v>0.225214</v>
      </c>
      <c r="I145" s="27">
        <v>0.225214</v>
      </c>
      <c r="J145" s="27">
        <v>0.225214</v>
      </c>
      <c r="K145" s="27">
        <v>0.225214</v>
      </c>
      <c r="L145" s="27">
        <v>0.225214</v>
      </c>
      <c r="M145" s="27">
        <v>0.225214</v>
      </c>
      <c r="N145" s="27">
        <v>0.225214</v>
      </c>
      <c r="O145" s="27">
        <v>0.225214</v>
      </c>
      <c r="P145" s="27">
        <v>0.225214</v>
      </c>
      <c r="Q145" s="27">
        <v>0.225214</v>
      </c>
      <c r="R145" s="27">
        <v>0.225214</v>
      </c>
      <c r="S145" s="27">
        <v>0.225214</v>
      </c>
      <c r="T145" s="27">
        <v>0.225214</v>
      </c>
      <c r="U145" s="27">
        <v>0.225214</v>
      </c>
      <c r="V145" s="27">
        <v>0.225214</v>
      </c>
      <c r="W145" s="27">
        <v>0.225214</v>
      </c>
      <c r="X145" s="27">
        <v>0.225214</v>
      </c>
      <c r="Y145" s="27">
        <v>0.225214</v>
      </c>
      <c r="Z145" s="27">
        <v>0.225214</v>
      </c>
      <c r="AA145" s="27">
        <v>0.225214</v>
      </c>
      <c r="AB145" s="27">
        <v>0.225214</v>
      </c>
      <c r="AC145" s="27">
        <v>0.225214</v>
      </c>
      <c r="AD145" s="27">
        <v>0.225214</v>
      </c>
      <c r="AE145" s="28">
        <v>0</v>
      </c>
    </row>
    <row r="146" spans="1:31" ht="15" customHeight="1">
      <c r="A146" s="26" t="s">
        <v>86</v>
      </c>
      <c r="B146" s="27">
        <v>0.16192599999999999</v>
      </c>
      <c r="C146" s="27">
        <v>0.17848</v>
      </c>
      <c r="D146" s="27">
        <v>0.157169</v>
      </c>
      <c r="E146" s="27">
        <v>0.14328299999999999</v>
      </c>
      <c r="F146" s="27">
        <v>0.14368700000000001</v>
      </c>
      <c r="G146" s="27">
        <v>0.142514</v>
      </c>
      <c r="H146" s="27">
        <v>0.12775600000000001</v>
      </c>
      <c r="I146" s="27">
        <v>0.123353</v>
      </c>
      <c r="J146" s="27">
        <v>0.112568</v>
      </c>
      <c r="K146" s="27">
        <v>0.11854000000000001</v>
      </c>
      <c r="L146" s="27">
        <v>0.12540899999999999</v>
      </c>
      <c r="M146" s="27">
        <v>0.122339</v>
      </c>
      <c r="N146" s="27">
        <v>0.118385</v>
      </c>
      <c r="O146" s="27">
        <v>0.12112100000000001</v>
      </c>
      <c r="P146" s="27">
        <v>0.124456</v>
      </c>
      <c r="Q146" s="27">
        <v>0.116245</v>
      </c>
      <c r="R146" s="27">
        <v>0.106848</v>
      </c>
      <c r="S146" s="27">
        <v>0.113177</v>
      </c>
      <c r="T146" s="27">
        <v>0.102016</v>
      </c>
      <c r="U146" s="27">
        <v>0.102378</v>
      </c>
      <c r="V146" s="27">
        <v>0.101669</v>
      </c>
      <c r="W146" s="27">
        <v>9.6324000000000007E-2</v>
      </c>
      <c r="X146" s="27">
        <v>9.0819999999999998E-2</v>
      </c>
      <c r="Y146" s="27">
        <v>8.7849999999999998E-2</v>
      </c>
      <c r="Z146" s="27">
        <v>8.7850999999999999E-2</v>
      </c>
      <c r="AA146" s="27">
        <v>9.0275999999999995E-2</v>
      </c>
      <c r="AB146" s="27">
        <v>9.5320000000000002E-2</v>
      </c>
      <c r="AC146" s="27">
        <v>0.10470400000000001</v>
      </c>
      <c r="AD146" s="27">
        <v>0.108032</v>
      </c>
      <c r="AE146" s="28">
        <v>-1.8422999999999998E-2</v>
      </c>
    </row>
    <row r="147" spans="1:31" ht="15" customHeight="1">
      <c r="A147" s="25" t="s">
        <v>61</v>
      </c>
      <c r="B147" s="29">
        <v>94.397675000000007</v>
      </c>
      <c r="C147" s="29">
        <v>97.142585999999994</v>
      </c>
      <c r="D147" s="29">
        <v>98.500534000000002</v>
      </c>
      <c r="E147" s="29">
        <v>97.832588000000001</v>
      </c>
      <c r="F147" s="29">
        <v>98.748878000000005</v>
      </c>
      <c r="G147" s="29">
        <v>98.950744999999998</v>
      </c>
      <c r="H147" s="29">
        <v>99.66037</v>
      </c>
      <c r="I147" s="29">
        <v>100.455009</v>
      </c>
      <c r="J147" s="29">
        <v>100.842384</v>
      </c>
      <c r="K147" s="29">
        <v>100.959808</v>
      </c>
      <c r="L147" s="29">
        <v>101.224915</v>
      </c>
      <c r="M147" s="29">
        <v>101.52825900000001</v>
      </c>
      <c r="N147" s="29">
        <v>101.836838</v>
      </c>
      <c r="O147" s="29">
        <v>101.96951300000001</v>
      </c>
      <c r="P147" s="29">
        <v>102.101219</v>
      </c>
      <c r="Q147" s="29">
        <v>102.28409600000001</v>
      </c>
      <c r="R147" s="29">
        <v>102.47566999999999</v>
      </c>
      <c r="S147" s="29">
        <v>102.67466</v>
      </c>
      <c r="T147" s="29">
        <v>102.871422</v>
      </c>
      <c r="U147" s="29">
        <v>102.999138</v>
      </c>
      <c r="V147" s="29">
        <v>103.099182</v>
      </c>
      <c r="W147" s="29">
        <v>103.282669</v>
      </c>
      <c r="X147" s="29">
        <v>103.534042</v>
      </c>
      <c r="Y147" s="29">
        <v>103.845528</v>
      </c>
      <c r="Z147" s="29">
        <v>104.20817599999999</v>
      </c>
      <c r="AA147" s="29">
        <v>104.603577</v>
      </c>
      <c r="AB147" s="29">
        <v>105.073036</v>
      </c>
      <c r="AC147" s="29">
        <v>105.42289</v>
      </c>
      <c r="AD147" s="29">
        <v>105.728752</v>
      </c>
      <c r="AE147" s="30">
        <v>3.1419999999999998E-3</v>
      </c>
    </row>
    <row r="149" spans="1:31" ht="15" customHeight="1">
      <c r="A149" s="25" t="s">
        <v>89</v>
      </c>
    </row>
    <row r="150" spans="1:31" ht="15" customHeight="1">
      <c r="A150" s="26" t="s">
        <v>90</v>
      </c>
      <c r="B150" s="27">
        <v>68.663132000000004</v>
      </c>
      <c r="C150" s="27">
        <v>71.171906000000007</v>
      </c>
      <c r="D150" s="27">
        <v>72.267311000000007</v>
      </c>
      <c r="E150" s="27">
        <v>71.719009</v>
      </c>
      <c r="F150" s="27">
        <v>72.526313999999999</v>
      </c>
      <c r="G150" s="27">
        <v>72.795715000000001</v>
      </c>
      <c r="H150" s="27">
        <v>73.230834999999999</v>
      </c>
      <c r="I150" s="27">
        <v>73.640884</v>
      </c>
      <c r="J150" s="27">
        <v>73.842528999999999</v>
      </c>
      <c r="K150" s="27">
        <v>73.885551000000007</v>
      </c>
      <c r="L150" s="27">
        <v>74.038521000000003</v>
      </c>
      <c r="M150" s="27">
        <v>74.191558999999998</v>
      </c>
      <c r="N150" s="27">
        <v>74.329864999999998</v>
      </c>
      <c r="O150" s="27">
        <v>74.392853000000002</v>
      </c>
      <c r="P150" s="27">
        <v>74.419951999999995</v>
      </c>
      <c r="Q150" s="27">
        <v>74.512016000000003</v>
      </c>
      <c r="R150" s="27">
        <v>74.643378999999996</v>
      </c>
      <c r="S150" s="27">
        <v>74.753913999999995</v>
      </c>
      <c r="T150" s="27">
        <v>74.865432999999996</v>
      </c>
      <c r="U150" s="27">
        <v>74.934357000000006</v>
      </c>
      <c r="V150" s="27">
        <v>74.958488000000003</v>
      </c>
      <c r="W150" s="27">
        <v>75.046936000000002</v>
      </c>
      <c r="X150" s="27">
        <v>75.190331</v>
      </c>
      <c r="Y150" s="27">
        <v>75.388840000000002</v>
      </c>
      <c r="Z150" s="27">
        <v>75.613440999999995</v>
      </c>
      <c r="AA150" s="27">
        <v>75.868599000000003</v>
      </c>
      <c r="AB150" s="27">
        <v>76.184417999999994</v>
      </c>
      <c r="AC150" s="27">
        <v>76.419967999999997</v>
      </c>
      <c r="AD150" s="27">
        <v>76.624786</v>
      </c>
      <c r="AE150" s="28">
        <v>2.738E-3</v>
      </c>
    </row>
    <row r="151" spans="1:31" ht="15" customHeight="1">
      <c r="A151" s="26" t="s">
        <v>91</v>
      </c>
      <c r="B151" s="27">
        <v>94.397675000000007</v>
      </c>
      <c r="C151" s="27">
        <v>97.142585999999994</v>
      </c>
      <c r="D151" s="27">
        <v>98.500534000000002</v>
      </c>
      <c r="E151" s="27">
        <v>97.832588000000001</v>
      </c>
      <c r="F151" s="27">
        <v>98.748878000000005</v>
      </c>
      <c r="G151" s="27">
        <v>98.950744999999998</v>
      </c>
      <c r="H151" s="27">
        <v>99.66037</v>
      </c>
      <c r="I151" s="27">
        <v>100.455009</v>
      </c>
      <c r="J151" s="27">
        <v>100.842384</v>
      </c>
      <c r="K151" s="27">
        <v>100.959808</v>
      </c>
      <c r="L151" s="27">
        <v>101.224915</v>
      </c>
      <c r="M151" s="27">
        <v>101.52825900000001</v>
      </c>
      <c r="N151" s="27">
        <v>101.836838</v>
      </c>
      <c r="O151" s="27">
        <v>101.96951300000001</v>
      </c>
      <c r="P151" s="27">
        <v>102.101219</v>
      </c>
      <c r="Q151" s="27">
        <v>102.28409600000001</v>
      </c>
      <c r="R151" s="27">
        <v>102.47566999999999</v>
      </c>
      <c r="S151" s="27">
        <v>102.67466</v>
      </c>
      <c r="T151" s="27">
        <v>102.871422</v>
      </c>
      <c r="U151" s="27">
        <v>102.999138</v>
      </c>
      <c r="V151" s="27">
        <v>103.099182</v>
      </c>
      <c r="W151" s="27">
        <v>103.282669</v>
      </c>
      <c r="X151" s="27">
        <v>103.534042</v>
      </c>
      <c r="Y151" s="27">
        <v>103.845528</v>
      </c>
      <c r="Z151" s="27">
        <v>104.20817599999999</v>
      </c>
      <c r="AA151" s="27">
        <v>104.603577</v>
      </c>
      <c r="AB151" s="27">
        <v>105.073036</v>
      </c>
      <c r="AC151" s="27">
        <v>105.42289</v>
      </c>
      <c r="AD151" s="27">
        <v>105.728752</v>
      </c>
      <c r="AE151" s="28">
        <v>3.1419999999999998E-3</v>
      </c>
    </row>
    <row r="152" spans="1:31" ht="15" customHeight="1">
      <c r="A152" s="26" t="s">
        <v>92</v>
      </c>
      <c r="B152" s="27">
        <v>1.088897</v>
      </c>
      <c r="C152" s="27">
        <v>1.1197680000000001</v>
      </c>
      <c r="D152" s="27">
        <v>1.142493</v>
      </c>
      <c r="E152" s="27">
        <v>1.122997</v>
      </c>
      <c r="F152" s="27">
        <v>1.1216969999999999</v>
      </c>
      <c r="G152" s="27">
        <v>1.1520539999999999</v>
      </c>
      <c r="H152" s="27">
        <v>1.141181</v>
      </c>
      <c r="I152" s="27">
        <v>1.133073</v>
      </c>
      <c r="J152" s="27">
        <v>1.1225400000000001</v>
      </c>
      <c r="K152" s="27">
        <v>1.11466</v>
      </c>
      <c r="L152" s="27">
        <v>1.118927</v>
      </c>
      <c r="M152" s="27">
        <v>1.118466</v>
      </c>
      <c r="N152" s="27">
        <v>1.1184989999999999</v>
      </c>
      <c r="O152" s="27">
        <v>1.1184529999999999</v>
      </c>
      <c r="P152" s="27">
        <v>1.1184529999999999</v>
      </c>
      <c r="Q152" s="27">
        <v>1.118452</v>
      </c>
      <c r="R152" s="27">
        <v>1.118479</v>
      </c>
      <c r="S152" s="27">
        <v>1.118506</v>
      </c>
      <c r="T152" s="27">
        <v>1.1189849999999999</v>
      </c>
      <c r="U152" s="27">
        <v>1.1273569999999999</v>
      </c>
      <c r="V152" s="27">
        <v>1.1300749999999999</v>
      </c>
      <c r="W152" s="27">
        <v>1.1395409999999999</v>
      </c>
      <c r="X152" s="27">
        <v>1.148239</v>
      </c>
      <c r="Y152" s="27">
        <v>1.1596249999999999</v>
      </c>
      <c r="Z152" s="27">
        <v>1.176024</v>
      </c>
      <c r="AA152" s="27">
        <v>1.193721</v>
      </c>
      <c r="AB152" s="27">
        <v>1.213292</v>
      </c>
      <c r="AC152" s="27">
        <v>1.2427539999999999</v>
      </c>
      <c r="AD152" s="27">
        <v>1.272397</v>
      </c>
      <c r="AE152" s="28">
        <v>4.744E-3</v>
      </c>
    </row>
    <row r="153" spans="1:31" ht="15" customHeight="1">
      <c r="A153" s="26" t="s">
        <v>93</v>
      </c>
      <c r="B153" s="27">
        <v>314.52404799999999</v>
      </c>
      <c r="C153" s="27">
        <v>316.74581899999998</v>
      </c>
      <c r="D153" s="27">
        <v>319.015717</v>
      </c>
      <c r="E153" s="27">
        <v>321.48834199999999</v>
      </c>
      <c r="F153" s="27">
        <v>323.97592200000003</v>
      </c>
      <c r="G153" s="27">
        <v>326.47640999999999</v>
      </c>
      <c r="H153" s="27">
        <v>328.98703</v>
      </c>
      <c r="I153" s="27">
        <v>331.50473</v>
      </c>
      <c r="J153" s="27">
        <v>334.02563500000002</v>
      </c>
      <c r="K153" s="27">
        <v>336.54510499999998</v>
      </c>
      <c r="L153" s="27">
        <v>339.05877700000002</v>
      </c>
      <c r="M153" s="27">
        <v>341.563019</v>
      </c>
      <c r="N153" s="27">
        <v>344.05447400000003</v>
      </c>
      <c r="O153" s="27">
        <v>346.527985</v>
      </c>
      <c r="P153" s="27">
        <v>348.98144500000001</v>
      </c>
      <c r="Q153" s="27">
        <v>351.41305499999999</v>
      </c>
      <c r="R153" s="27">
        <v>353.820312</v>
      </c>
      <c r="S153" s="27">
        <v>356.20336900000001</v>
      </c>
      <c r="T153" s="27">
        <v>358.559235</v>
      </c>
      <c r="U153" s="27">
        <v>360.87179600000002</v>
      </c>
      <c r="V153" s="27">
        <v>363.14169299999998</v>
      </c>
      <c r="W153" s="27">
        <v>365.37039199999998</v>
      </c>
      <c r="X153" s="27">
        <v>367.55947900000001</v>
      </c>
      <c r="Y153" s="27">
        <v>369.71115099999997</v>
      </c>
      <c r="Z153" s="27">
        <v>371.83017000000001</v>
      </c>
      <c r="AA153" s="27">
        <v>373.91900600000002</v>
      </c>
      <c r="AB153" s="27">
        <v>375.98071299999998</v>
      </c>
      <c r="AC153" s="27">
        <v>378.01861600000001</v>
      </c>
      <c r="AD153" s="27">
        <v>380.03601099999997</v>
      </c>
      <c r="AE153" s="28">
        <v>6.77E-3</v>
      </c>
    </row>
    <row r="154" spans="1:31" ht="15" customHeight="1">
      <c r="A154" s="26" t="s">
        <v>175</v>
      </c>
      <c r="B154" s="32">
        <v>15369.174805000001</v>
      </c>
      <c r="C154" s="32">
        <v>15710.275390999999</v>
      </c>
      <c r="D154" s="32">
        <v>16055.495117</v>
      </c>
      <c r="E154" s="32">
        <v>16553.144531000002</v>
      </c>
      <c r="F154" s="32">
        <v>16970.447265999999</v>
      </c>
      <c r="G154" s="32">
        <v>17369.324218999998</v>
      </c>
      <c r="H154" s="32">
        <v>17834.765625</v>
      </c>
      <c r="I154" s="32">
        <v>18296.275390999999</v>
      </c>
      <c r="J154" s="32">
        <v>18800.777343999998</v>
      </c>
      <c r="K154" s="32">
        <v>19259.289062</v>
      </c>
      <c r="L154" s="32">
        <v>19721.373047000001</v>
      </c>
      <c r="M154" s="32">
        <v>20221.101562</v>
      </c>
      <c r="N154" s="32">
        <v>20753.011718999998</v>
      </c>
      <c r="O154" s="32">
        <v>21295.417968999998</v>
      </c>
      <c r="P154" s="32">
        <v>21818.296875</v>
      </c>
      <c r="Q154" s="32">
        <v>22343.533202999999</v>
      </c>
      <c r="R154" s="32">
        <v>22863.607422000001</v>
      </c>
      <c r="S154" s="32">
        <v>23373.625</v>
      </c>
      <c r="T154" s="32">
        <v>23894.089843999998</v>
      </c>
      <c r="U154" s="32">
        <v>24405.107422000001</v>
      </c>
      <c r="V154" s="32">
        <v>24921.498047000001</v>
      </c>
      <c r="W154" s="32">
        <v>25479.667968999998</v>
      </c>
      <c r="X154" s="32">
        <v>26061.689452999999</v>
      </c>
      <c r="Y154" s="32">
        <v>26658.654297000001</v>
      </c>
      <c r="Z154" s="32">
        <v>27278.242188</v>
      </c>
      <c r="AA154" s="32">
        <v>27907.748047000001</v>
      </c>
      <c r="AB154" s="32">
        <v>28554.402343999998</v>
      </c>
      <c r="AC154" s="32">
        <v>29212.318359000001</v>
      </c>
      <c r="AD154" s="32">
        <v>29897.882812</v>
      </c>
      <c r="AE154" s="28">
        <v>2.4119000000000002E-2</v>
      </c>
    </row>
    <row r="155" spans="1:31" ht="15" customHeight="1">
      <c r="A155" s="33" t="s">
        <v>94</v>
      </c>
    </row>
    <row r="156" spans="1:31" ht="15" customHeight="1" thickBot="1">
      <c r="A156" s="26" t="s">
        <v>95</v>
      </c>
      <c r="B156" s="34">
        <v>5271.6762699999999</v>
      </c>
      <c r="C156" s="34">
        <v>5404.5932620000003</v>
      </c>
      <c r="D156" s="34">
        <v>5488.4418949999999</v>
      </c>
      <c r="E156" s="34">
        <v>5428.0932620000003</v>
      </c>
      <c r="F156" s="34">
        <v>5436.4038090000004</v>
      </c>
      <c r="G156" s="34">
        <v>5404.533203</v>
      </c>
      <c r="H156" s="34">
        <v>5425.2705079999996</v>
      </c>
      <c r="I156" s="34">
        <v>5476.6518550000001</v>
      </c>
      <c r="J156" s="34">
        <v>5499.3002930000002</v>
      </c>
      <c r="K156" s="34">
        <v>5495.0595700000003</v>
      </c>
      <c r="L156" s="34">
        <v>5498.9946289999998</v>
      </c>
      <c r="M156" s="34">
        <v>5508.1879879999997</v>
      </c>
      <c r="N156" s="34">
        <v>5517.3344729999999</v>
      </c>
      <c r="O156" s="34">
        <v>5511.220703</v>
      </c>
      <c r="P156" s="34">
        <v>5507.78125</v>
      </c>
      <c r="Q156" s="34">
        <v>5508.8691410000001</v>
      </c>
      <c r="R156" s="34">
        <v>5509.75</v>
      </c>
      <c r="S156" s="34">
        <v>5511.4101559999999</v>
      </c>
      <c r="T156" s="34">
        <v>5513.7866210000002</v>
      </c>
      <c r="U156" s="34">
        <v>5509.1625979999999</v>
      </c>
      <c r="V156" s="34">
        <v>5505.1572269999997</v>
      </c>
      <c r="W156" s="34">
        <v>5505.4404299999997</v>
      </c>
      <c r="X156" s="34">
        <v>5510.3398440000001</v>
      </c>
      <c r="Y156" s="34">
        <v>5520.5590819999998</v>
      </c>
      <c r="Z156" s="34">
        <v>5530.7768550000001</v>
      </c>
      <c r="AA156" s="34">
        <v>5535.6835940000001</v>
      </c>
      <c r="AB156" s="34">
        <v>5545.107422</v>
      </c>
      <c r="AC156" s="34">
        <v>5546.4086909999996</v>
      </c>
      <c r="AD156" s="34">
        <v>5549.1484380000002</v>
      </c>
      <c r="AE156" s="28">
        <v>9.7799999999999992E-4</v>
      </c>
    </row>
    <row r="157" spans="1:31" ht="15" customHeight="1">
      <c r="A157" s="239" t="s">
        <v>96</v>
      </c>
      <c r="B157" s="239"/>
      <c r="C157" s="239"/>
      <c r="D157" s="239"/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</row>
    <row r="158" spans="1:31" ht="15" customHeight="1">
      <c r="A158" s="35" t="s">
        <v>97</v>
      </c>
    </row>
    <row r="159" spans="1:31" ht="15" customHeight="1">
      <c r="A159" s="35" t="s">
        <v>98</v>
      </c>
    </row>
    <row r="160" spans="1:31" ht="15" customHeight="1">
      <c r="A160" s="35" t="s">
        <v>99</v>
      </c>
    </row>
    <row r="161" spans="1:1" ht="15" customHeight="1">
      <c r="A161" s="35" t="s">
        <v>100</v>
      </c>
    </row>
    <row r="162" spans="1:1" ht="15" customHeight="1">
      <c r="A162" s="35" t="s">
        <v>101</v>
      </c>
    </row>
    <row r="163" spans="1:1" ht="15" customHeight="1">
      <c r="A163" s="35" t="s">
        <v>102</v>
      </c>
    </row>
    <row r="164" spans="1:1" ht="15" customHeight="1">
      <c r="A164" s="35" t="s">
        <v>103</v>
      </c>
    </row>
    <row r="165" spans="1:1" ht="15" customHeight="1">
      <c r="A165" s="35" t="s">
        <v>104</v>
      </c>
    </row>
    <row r="166" spans="1:1" ht="15" customHeight="1">
      <c r="A166" s="35" t="s">
        <v>105</v>
      </c>
    </row>
    <row r="167" spans="1:1" ht="15" customHeight="1">
      <c r="A167" s="35" t="s">
        <v>106</v>
      </c>
    </row>
    <row r="168" spans="1:1" ht="15" customHeight="1">
      <c r="A168" s="35" t="s">
        <v>176</v>
      </c>
    </row>
    <row r="169" spans="1:1" ht="15" customHeight="1">
      <c r="A169" s="35" t="s">
        <v>177</v>
      </c>
    </row>
    <row r="170" spans="1:1" ht="15" customHeight="1">
      <c r="A170" s="35" t="s">
        <v>107</v>
      </c>
    </row>
    <row r="171" spans="1:1" ht="15" customHeight="1">
      <c r="A171" s="35" t="s">
        <v>35</v>
      </c>
    </row>
    <row r="172" spans="1:1" ht="15" customHeight="1">
      <c r="A172" s="35" t="s">
        <v>108</v>
      </c>
    </row>
    <row r="173" spans="1:1" ht="15" customHeight="1">
      <c r="A173" s="35" t="s">
        <v>109</v>
      </c>
    </row>
    <row r="174" spans="1:1" ht="15" customHeight="1">
      <c r="A174" s="35" t="s">
        <v>110</v>
      </c>
    </row>
    <row r="175" spans="1:1" ht="15" customHeight="1">
      <c r="A175" s="35" t="s">
        <v>178</v>
      </c>
    </row>
    <row r="176" spans="1:1" ht="15" customHeight="1">
      <c r="A176" s="35" t="s">
        <v>179</v>
      </c>
    </row>
    <row r="177" spans="1:1" ht="15" customHeight="1">
      <c r="A177" s="35" t="s">
        <v>180</v>
      </c>
    </row>
    <row r="178" spans="1:1" ht="15" customHeight="1">
      <c r="A178" s="35" t="s">
        <v>111</v>
      </c>
    </row>
    <row r="179" spans="1:1" ht="15" customHeight="1">
      <c r="A179" s="35" t="s">
        <v>112</v>
      </c>
    </row>
    <row r="180" spans="1:1" ht="15" customHeight="1">
      <c r="A180" s="35" t="s">
        <v>181</v>
      </c>
    </row>
    <row r="181" spans="1:1" ht="15" customHeight="1">
      <c r="A181" s="35" t="s">
        <v>182</v>
      </c>
    </row>
    <row r="182" spans="1:1" ht="15" customHeight="1">
      <c r="A182" s="35" t="s">
        <v>113</v>
      </c>
    </row>
    <row r="183" spans="1:1" ht="15" customHeight="1">
      <c r="A183" s="35" t="s">
        <v>115</v>
      </c>
    </row>
    <row r="184" spans="1:1" ht="15" customHeight="1">
      <c r="A184" s="35" t="s">
        <v>114</v>
      </c>
    </row>
    <row r="185" spans="1:1" ht="15" customHeight="1">
      <c r="A185" s="35" t="s">
        <v>183</v>
      </c>
    </row>
    <row r="186" spans="1:1" ht="15" customHeight="1">
      <c r="A186" s="35" t="s">
        <v>116</v>
      </c>
    </row>
    <row r="187" spans="1:1" ht="15" customHeight="1">
      <c r="A187" s="35" t="s">
        <v>117</v>
      </c>
    </row>
    <row r="188" spans="1:1" ht="15" customHeight="1">
      <c r="A188" s="35" t="s">
        <v>42</v>
      </c>
    </row>
    <row r="189" spans="1:1" ht="15" customHeight="1">
      <c r="A189" s="35" t="s">
        <v>43</v>
      </c>
    </row>
    <row r="190" spans="1:1" ht="15" customHeight="1">
      <c r="A190" s="35" t="s">
        <v>118</v>
      </c>
    </row>
    <row r="191" spans="1:1" ht="15" customHeight="1">
      <c r="A191" s="35" t="s">
        <v>184</v>
      </c>
    </row>
    <row r="192" spans="1:1" ht="15" customHeight="1">
      <c r="A192" s="35" t="s">
        <v>185</v>
      </c>
    </row>
    <row r="193" spans="1:1" ht="15" customHeight="1">
      <c r="A193" s="35" t="s">
        <v>186</v>
      </c>
    </row>
    <row r="194" spans="1:1" ht="15" customHeight="1">
      <c r="A194" s="35" t="s">
        <v>187</v>
      </c>
    </row>
    <row r="195" spans="1:1" ht="15" customHeight="1">
      <c r="A195" s="35" t="s">
        <v>188</v>
      </c>
    </row>
    <row r="196" spans="1:1" ht="15" customHeight="1">
      <c r="A196" s="35" t="s">
        <v>189</v>
      </c>
    </row>
    <row r="197" spans="1:1" ht="15" customHeight="1"/>
    <row r="198" spans="1:1" ht="15" customHeight="1"/>
    <row r="199" spans="1:1" ht="15" customHeight="1"/>
    <row r="200" spans="1:1" ht="15" customHeight="1"/>
    <row r="201" spans="1:1" ht="15" customHeight="1"/>
    <row r="202" spans="1:1" ht="15" customHeight="1"/>
    <row r="203" spans="1:1" ht="15" customHeight="1"/>
    <row r="204" spans="1:1" ht="15" customHeight="1"/>
    <row r="205" spans="1:1" ht="15" customHeight="1"/>
  </sheetData>
  <mergeCells count="1">
    <mergeCell ref="A157:AE1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5"/>
  <sheetViews>
    <sheetView showGridLines="0" workbookViewId="0">
      <pane xSplit="1" ySplit="4" topLeftCell="B5" activePane="bottomRight" state="frozen"/>
      <selection activeCell="B64" sqref="B64"/>
      <selection pane="topRight" activeCell="B64" sqref="B64"/>
      <selection pane="bottomLeft" activeCell="B64" sqref="B64"/>
      <selection pane="bottomRight"/>
    </sheetView>
  </sheetViews>
  <sheetFormatPr defaultColWidth="9.140625" defaultRowHeight="15"/>
  <cols>
    <col min="1" max="1" width="45.7109375" style="18" customWidth="1"/>
    <col min="2" max="16384" width="9.140625" style="18"/>
  </cols>
  <sheetData>
    <row r="1" spans="1:31" ht="15" customHeight="1">
      <c r="A1" s="20" t="s">
        <v>0</v>
      </c>
    </row>
    <row r="2" spans="1:31" ht="15" customHeight="1">
      <c r="A2" s="21" t="s">
        <v>190</v>
      </c>
    </row>
    <row r="3" spans="1:31" ht="15" customHeight="1">
      <c r="A3" s="21" t="s">
        <v>1</v>
      </c>
      <c r="B3" s="22" t="s">
        <v>1</v>
      </c>
      <c r="C3" s="22" t="s">
        <v>1</v>
      </c>
      <c r="D3" s="22" t="s">
        <v>1</v>
      </c>
      <c r="E3" s="22" t="s">
        <v>1</v>
      </c>
      <c r="F3" s="22" t="s">
        <v>1</v>
      </c>
      <c r="G3" s="22" t="s">
        <v>1</v>
      </c>
      <c r="H3" s="22" t="s">
        <v>1</v>
      </c>
      <c r="I3" s="22" t="s">
        <v>1</v>
      </c>
      <c r="J3" s="22" t="s">
        <v>1</v>
      </c>
      <c r="K3" s="22" t="s">
        <v>1</v>
      </c>
      <c r="L3" s="22" t="s">
        <v>1</v>
      </c>
      <c r="M3" s="22" t="s">
        <v>1</v>
      </c>
      <c r="N3" s="22" t="s">
        <v>1</v>
      </c>
      <c r="O3" s="22" t="s">
        <v>1</v>
      </c>
      <c r="P3" s="22" t="s">
        <v>1</v>
      </c>
      <c r="Q3" s="22" t="s">
        <v>1</v>
      </c>
      <c r="R3" s="22" t="s">
        <v>1</v>
      </c>
      <c r="S3" s="22" t="s">
        <v>1</v>
      </c>
      <c r="T3" s="22" t="s">
        <v>1</v>
      </c>
      <c r="U3" s="22" t="s">
        <v>1</v>
      </c>
      <c r="V3" s="22" t="s">
        <v>1</v>
      </c>
      <c r="W3" s="22" t="s">
        <v>1</v>
      </c>
      <c r="X3" s="22" t="s">
        <v>1</v>
      </c>
      <c r="Y3" s="22" t="s">
        <v>1</v>
      </c>
      <c r="Z3" s="22" t="s">
        <v>1</v>
      </c>
      <c r="AA3" s="22" t="s">
        <v>1</v>
      </c>
      <c r="AB3" s="22" t="s">
        <v>1</v>
      </c>
      <c r="AC3" s="22" t="s">
        <v>1</v>
      </c>
      <c r="AD3" s="22" t="s">
        <v>1</v>
      </c>
      <c r="AE3" s="23" t="s">
        <v>168</v>
      </c>
    </row>
    <row r="4" spans="1:31" ht="15" customHeight="1" thickBot="1">
      <c r="A4" s="24" t="s">
        <v>2</v>
      </c>
      <c r="B4" s="24">
        <v>2012</v>
      </c>
      <c r="C4" s="24">
        <v>2013</v>
      </c>
      <c r="D4" s="24">
        <v>2014</v>
      </c>
      <c r="E4" s="24">
        <v>2015</v>
      </c>
      <c r="F4" s="24">
        <v>2016</v>
      </c>
      <c r="G4" s="24">
        <v>2017</v>
      </c>
      <c r="H4" s="24">
        <v>2018</v>
      </c>
      <c r="I4" s="24">
        <v>2019</v>
      </c>
      <c r="J4" s="24">
        <v>2020</v>
      </c>
      <c r="K4" s="24">
        <v>2021</v>
      </c>
      <c r="L4" s="24">
        <v>2022</v>
      </c>
      <c r="M4" s="24">
        <v>2023</v>
      </c>
      <c r="N4" s="24">
        <v>2024</v>
      </c>
      <c r="O4" s="24">
        <v>2025</v>
      </c>
      <c r="P4" s="24">
        <v>2026</v>
      </c>
      <c r="Q4" s="24">
        <v>2027</v>
      </c>
      <c r="R4" s="24">
        <v>2028</v>
      </c>
      <c r="S4" s="24">
        <v>2029</v>
      </c>
      <c r="T4" s="24">
        <v>2030</v>
      </c>
      <c r="U4" s="24">
        <v>2031</v>
      </c>
      <c r="V4" s="24">
        <v>2032</v>
      </c>
      <c r="W4" s="24">
        <v>2033</v>
      </c>
      <c r="X4" s="24">
        <v>2034</v>
      </c>
      <c r="Y4" s="24">
        <v>2035</v>
      </c>
      <c r="Z4" s="24">
        <v>2036</v>
      </c>
      <c r="AA4" s="24">
        <v>2037</v>
      </c>
      <c r="AB4" s="24">
        <v>2038</v>
      </c>
      <c r="AC4" s="24">
        <v>2039</v>
      </c>
      <c r="AD4" s="24">
        <v>2040</v>
      </c>
      <c r="AE4" s="24">
        <v>2040</v>
      </c>
    </row>
    <row r="5" spans="1:31" ht="15" customHeight="1" thickTop="1"/>
    <row r="6" spans="1:31" ht="15" customHeight="1">
      <c r="A6" s="25" t="s">
        <v>3</v>
      </c>
    </row>
    <row r="7" spans="1:31" ht="15" customHeight="1">
      <c r="A7" s="26" t="s">
        <v>4</v>
      </c>
      <c r="B7" s="27">
        <v>24.296900000000001</v>
      </c>
      <c r="C7" s="27">
        <v>23.328431999999999</v>
      </c>
      <c r="D7" s="27">
        <v>23.798002</v>
      </c>
      <c r="E7" s="27">
        <v>21.000240000000002</v>
      </c>
      <c r="F7" s="27">
        <v>22.184850999999998</v>
      </c>
      <c r="G7" s="27">
        <v>22.574835</v>
      </c>
      <c r="H7" s="27">
        <v>22.742536999999999</v>
      </c>
      <c r="I7" s="27">
        <v>22.922326999999999</v>
      </c>
      <c r="J7" s="27">
        <v>23.007273000000001</v>
      </c>
      <c r="K7" s="27">
        <v>23.117274999999999</v>
      </c>
      <c r="L7" s="27">
        <v>23.223495</v>
      </c>
      <c r="M7" s="27">
        <v>23.389586999999999</v>
      </c>
      <c r="N7" s="27">
        <v>23.524044</v>
      </c>
      <c r="O7" s="27">
        <v>23.662472000000001</v>
      </c>
      <c r="P7" s="27">
        <v>23.845611999999999</v>
      </c>
      <c r="Q7" s="27">
        <v>23.985085999999999</v>
      </c>
      <c r="R7" s="27">
        <v>24.115541</v>
      </c>
      <c r="S7" s="27">
        <v>24.275504999999999</v>
      </c>
      <c r="T7" s="27">
        <v>24.434082</v>
      </c>
      <c r="U7" s="27">
        <v>24.636816</v>
      </c>
      <c r="V7" s="27">
        <v>24.874807000000001</v>
      </c>
      <c r="W7" s="27">
        <v>25.074638</v>
      </c>
      <c r="X7" s="27">
        <v>25.276769999999999</v>
      </c>
      <c r="Y7" s="27">
        <v>25.481045000000002</v>
      </c>
      <c r="Z7" s="27">
        <v>25.688665</v>
      </c>
      <c r="AA7" s="27">
        <v>25.870201000000002</v>
      </c>
      <c r="AB7" s="27">
        <v>26.069137999999999</v>
      </c>
      <c r="AC7" s="27">
        <v>26.334703000000001</v>
      </c>
      <c r="AD7" s="27">
        <v>26.616441999999999</v>
      </c>
      <c r="AE7" s="28">
        <v>4.8960000000000002E-3</v>
      </c>
    </row>
    <row r="8" spans="1:31" ht="15" customHeight="1">
      <c r="A8" s="26" t="s">
        <v>5</v>
      </c>
      <c r="B8" s="27">
        <v>27.313036</v>
      </c>
      <c r="C8" s="27">
        <v>27.232911999999999</v>
      </c>
      <c r="D8" s="27">
        <v>26.193664999999999</v>
      </c>
      <c r="E8" s="27">
        <v>18.757978000000001</v>
      </c>
      <c r="F8" s="27">
        <v>20.519295</v>
      </c>
      <c r="G8" s="27">
        <v>21.001563999999998</v>
      </c>
      <c r="H8" s="27">
        <v>21.012965999999999</v>
      </c>
      <c r="I8" s="27">
        <v>21.284206000000001</v>
      </c>
      <c r="J8" s="27">
        <v>21.538205999999999</v>
      </c>
      <c r="K8" s="27">
        <v>21.927288000000001</v>
      </c>
      <c r="L8" s="27">
        <v>22.333763000000001</v>
      </c>
      <c r="M8" s="27">
        <v>22.775041999999999</v>
      </c>
      <c r="N8" s="27">
        <v>23.217499</v>
      </c>
      <c r="O8" s="27">
        <v>23.67342</v>
      </c>
      <c r="P8" s="27">
        <v>24.170840999999999</v>
      </c>
      <c r="Q8" s="27">
        <v>24.655933000000001</v>
      </c>
      <c r="R8" s="27">
        <v>25.216635</v>
      </c>
      <c r="S8" s="27">
        <v>25.770298</v>
      </c>
      <c r="T8" s="27">
        <v>26.349426000000001</v>
      </c>
      <c r="U8" s="27">
        <v>26.920014999999999</v>
      </c>
      <c r="V8" s="27">
        <v>27.503746</v>
      </c>
      <c r="W8" s="27">
        <v>28.11739</v>
      </c>
      <c r="X8" s="27">
        <v>28.749431999999999</v>
      </c>
      <c r="Y8" s="27">
        <v>29.393847999999998</v>
      </c>
      <c r="Z8" s="27">
        <v>30.04336</v>
      </c>
      <c r="AA8" s="27">
        <v>30.731396</v>
      </c>
      <c r="AB8" s="27">
        <v>31.488507999999999</v>
      </c>
      <c r="AC8" s="27">
        <v>32.205708000000001</v>
      </c>
      <c r="AD8" s="27">
        <v>32.900826000000002</v>
      </c>
      <c r="AE8" s="28">
        <v>7.0270000000000003E-3</v>
      </c>
    </row>
    <row r="9" spans="1:31" ht="15" customHeight="1">
      <c r="A9" s="26" t="s">
        <v>6</v>
      </c>
      <c r="B9" s="27">
        <v>10.598647</v>
      </c>
      <c r="C9" s="27">
        <v>10.014543</v>
      </c>
      <c r="D9" s="27">
        <v>10.501173</v>
      </c>
      <c r="E9" s="27">
        <v>10.334739000000001</v>
      </c>
      <c r="F9" s="27">
        <v>10.194400999999999</v>
      </c>
      <c r="G9" s="27">
        <v>10.356263999999999</v>
      </c>
      <c r="H9" s="27">
        <v>10.548562</v>
      </c>
      <c r="I9" s="27">
        <v>11.073352999999999</v>
      </c>
      <c r="J9" s="27">
        <v>11.599118000000001</v>
      </c>
      <c r="K9" s="27">
        <v>11.954587999999999</v>
      </c>
      <c r="L9" s="27">
        <v>12.157679</v>
      </c>
      <c r="M9" s="27">
        <v>12.363573000000001</v>
      </c>
      <c r="N9" s="27">
        <v>12.518535999999999</v>
      </c>
      <c r="O9" s="27">
        <v>12.713042</v>
      </c>
      <c r="P9" s="27">
        <v>12.903788</v>
      </c>
      <c r="Q9" s="27">
        <v>12.889158999999999</v>
      </c>
      <c r="R9" s="27">
        <v>12.806528</v>
      </c>
      <c r="S9" s="27">
        <v>12.798980999999999</v>
      </c>
      <c r="T9" s="27">
        <v>12.786982</v>
      </c>
      <c r="U9" s="27">
        <v>12.966564</v>
      </c>
      <c r="V9" s="27">
        <v>13.159318000000001</v>
      </c>
      <c r="W9" s="27">
        <v>13.356434999999999</v>
      </c>
      <c r="X9" s="27">
        <v>13.538342</v>
      </c>
      <c r="Y9" s="27">
        <v>13.748545</v>
      </c>
      <c r="Z9" s="27">
        <v>13.976834999999999</v>
      </c>
      <c r="AA9" s="27">
        <v>14.22052</v>
      </c>
      <c r="AB9" s="27">
        <v>14.559421</v>
      </c>
      <c r="AC9" s="27">
        <v>15.012130000000001</v>
      </c>
      <c r="AD9" s="27">
        <v>15.465237999999999</v>
      </c>
      <c r="AE9" s="28">
        <v>1.6225E-2</v>
      </c>
    </row>
    <row r="10" spans="1:31" ht="15" customHeight="1">
      <c r="A10" s="26" t="s">
        <v>7</v>
      </c>
      <c r="B10" s="27">
        <v>35.349719999999998</v>
      </c>
      <c r="C10" s="27">
        <v>35.642150999999998</v>
      </c>
      <c r="D10" s="27">
        <v>35.035342999999997</v>
      </c>
      <c r="E10" s="27">
        <v>35.517783999999999</v>
      </c>
      <c r="F10" s="27">
        <v>36.527245000000001</v>
      </c>
      <c r="G10" s="27">
        <v>36.851826000000003</v>
      </c>
      <c r="H10" s="27">
        <v>36.722507</v>
      </c>
      <c r="I10" s="27">
        <v>37.039966999999997</v>
      </c>
      <c r="J10" s="27">
        <v>37.811638000000002</v>
      </c>
      <c r="K10" s="27">
        <v>38.473624999999998</v>
      </c>
      <c r="L10" s="27">
        <v>38.781112999999998</v>
      </c>
      <c r="M10" s="27">
        <v>39.113190000000003</v>
      </c>
      <c r="N10" s="27">
        <v>39.196964000000001</v>
      </c>
      <c r="O10" s="27">
        <v>39.615107999999999</v>
      </c>
      <c r="P10" s="27">
        <v>39.790923999999997</v>
      </c>
      <c r="Q10" s="27">
        <v>39.952671000000002</v>
      </c>
      <c r="R10" s="27">
        <v>40.030665999999997</v>
      </c>
      <c r="S10" s="27">
        <v>39.928783000000003</v>
      </c>
      <c r="T10" s="27">
        <v>39.961941000000003</v>
      </c>
      <c r="U10" s="27">
        <v>40.042769999999997</v>
      </c>
      <c r="V10" s="27">
        <v>40.250377999999998</v>
      </c>
      <c r="W10" s="27">
        <v>40.474299999999999</v>
      </c>
      <c r="X10" s="27">
        <v>40.657276000000003</v>
      </c>
      <c r="Y10" s="27">
        <v>40.833297999999999</v>
      </c>
      <c r="Z10" s="27">
        <v>40.952438000000001</v>
      </c>
      <c r="AA10" s="27">
        <v>41.167319999999997</v>
      </c>
      <c r="AB10" s="27">
        <v>41.551907</v>
      </c>
      <c r="AC10" s="27">
        <v>41.972836000000001</v>
      </c>
      <c r="AD10" s="27">
        <v>42.440745999999997</v>
      </c>
      <c r="AE10" s="28">
        <v>6.4869999999999997E-3</v>
      </c>
    </row>
    <row r="11" spans="1:31" ht="15" customHeight="1"/>
    <row r="12" spans="1:31" ht="15" customHeight="1">
      <c r="A12" s="25" t="s">
        <v>8</v>
      </c>
    </row>
    <row r="13" spans="1:31" ht="15" customHeight="1">
      <c r="A13" s="26" t="s">
        <v>4</v>
      </c>
      <c r="B13" s="27">
        <v>20.974008999999999</v>
      </c>
      <c r="C13" s="27">
        <v>20.023911999999999</v>
      </c>
      <c r="D13" s="27">
        <v>20.355165</v>
      </c>
      <c r="E13" s="27">
        <v>16.992591999999998</v>
      </c>
      <c r="F13" s="27">
        <v>18.393561999999999</v>
      </c>
      <c r="G13" s="27">
        <v>18.862117999999999</v>
      </c>
      <c r="H13" s="27">
        <v>19.064646</v>
      </c>
      <c r="I13" s="27">
        <v>19.28256</v>
      </c>
      <c r="J13" s="27">
        <v>19.385505999999999</v>
      </c>
      <c r="K13" s="27">
        <v>19.519629999999999</v>
      </c>
      <c r="L13" s="27">
        <v>19.649159999999998</v>
      </c>
      <c r="M13" s="27">
        <v>19.852651999999999</v>
      </c>
      <c r="N13" s="27">
        <v>20.017607000000002</v>
      </c>
      <c r="O13" s="27">
        <v>20.188412</v>
      </c>
      <c r="P13" s="27">
        <v>20.414171</v>
      </c>
      <c r="Q13" s="27">
        <v>20.586731</v>
      </c>
      <c r="R13" s="27">
        <v>20.748417</v>
      </c>
      <c r="S13" s="27">
        <v>20.947555999999999</v>
      </c>
      <c r="T13" s="27">
        <v>21.145510000000002</v>
      </c>
      <c r="U13" s="27">
        <v>21.399152999999998</v>
      </c>
      <c r="V13" s="27">
        <v>21.698516999999999</v>
      </c>
      <c r="W13" s="27">
        <v>21.950602</v>
      </c>
      <c r="X13" s="27">
        <v>22.206627000000001</v>
      </c>
      <c r="Y13" s="27">
        <v>22.466248</v>
      </c>
      <c r="Z13" s="27">
        <v>22.731195</v>
      </c>
      <c r="AA13" s="27">
        <v>22.963238</v>
      </c>
      <c r="AB13" s="27">
        <v>23.218457999999998</v>
      </c>
      <c r="AC13" s="27">
        <v>23.56073</v>
      </c>
      <c r="AD13" s="27">
        <v>23.924858</v>
      </c>
      <c r="AE13" s="28">
        <v>6.6140000000000001E-3</v>
      </c>
    </row>
    <row r="14" spans="1:31" ht="15" customHeight="1">
      <c r="A14" s="26" t="s">
        <v>5</v>
      </c>
      <c r="B14" s="27">
        <v>26.752682</v>
      </c>
      <c r="C14" s="27">
        <v>26.677133999999999</v>
      </c>
      <c r="D14" s="27">
        <v>25.655373000000001</v>
      </c>
      <c r="E14" s="27">
        <v>18.368749999999999</v>
      </c>
      <c r="F14" s="27">
        <v>20.087790999999999</v>
      </c>
      <c r="G14" s="27">
        <v>20.325073</v>
      </c>
      <c r="H14" s="27">
        <v>20.375934999999998</v>
      </c>
      <c r="I14" s="27">
        <v>20.669955999999999</v>
      </c>
      <c r="J14" s="27">
        <v>20.965164000000001</v>
      </c>
      <c r="K14" s="27">
        <v>21.363733</v>
      </c>
      <c r="L14" s="27">
        <v>21.860754</v>
      </c>
      <c r="M14" s="27">
        <v>22.299059</v>
      </c>
      <c r="N14" s="27">
        <v>22.745654999999999</v>
      </c>
      <c r="O14" s="27">
        <v>23.219975000000002</v>
      </c>
      <c r="P14" s="27">
        <v>23.715047999999999</v>
      </c>
      <c r="Q14" s="27">
        <v>24.229697999999999</v>
      </c>
      <c r="R14" s="27">
        <v>24.762433999999999</v>
      </c>
      <c r="S14" s="27">
        <v>25.293672999999998</v>
      </c>
      <c r="T14" s="27">
        <v>25.841372</v>
      </c>
      <c r="U14" s="27">
        <v>26.418053</v>
      </c>
      <c r="V14" s="27">
        <v>26.996893</v>
      </c>
      <c r="W14" s="27">
        <v>27.635832000000001</v>
      </c>
      <c r="X14" s="27">
        <v>28.269027999999999</v>
      </c>
      <c r="Y14" s="27">
        <v>28.913321</v>
      </c>
      <c r="Z14" s="27">
        <v>29.576359</v>
      </c>
      <c r="AA14" s="27">
        <v>30.261317999999999</v>
      </c>
      <c r="AB14" s="27">
        <v>31.024325999999999</v>
      </c>
      <c r="AC14" s="27">
        <v>31.745377000000001</v>
      </c>
      <c r="AD14" s="27">
        <v>32.45158</v>
      </c>
      <c r="AE14" s="28">
        <v>7.2839999999999997E-3</v>
      </c>
    </row>
    <row r="15" spans="1:31" ht="15" customHeight="1">
      <c r="A15" s="26" t="s">
        <v>10</v>
      </c>
      <c r="B15" s="27">
        <v>22.910413999999999</v>
      </c>
      <c r="C15" s="27">
        <v>22.115202</v>
      </c>
      <c r="D15" s="27">
        <v>19.787929999999999</v>
      </c>
      <c r="E15" s="27">
        <v>11.163558</v>
      </c>
      <c r="F15" s="27">
        <v>13.648012</v>
      </c>
      <c r="G15" s="27">
        <v>13.621416</v>
      </c>
      <c r="H15" s="27">
        <v>13.670126</v>
      </c>
      <c r="I15" s="27">
        <v>13.932138</v>
      </c>
      <c r="J15" s="27">
        <v>14.186075000000001</v>
      </c>
      <c r="K15" s="27">
        <v>14.521102000000001</v>
      </c>
      <c r="L15" s="27">
        <v>14.873314000000001</v>
      </c>
      <c r="M15" s="27">
        <v>15.233974</v>
      </c>
      <c r="N15" s="27">
        <v>15.608039</v>
      </c>
      <c r="O15" s="27">
        <v>15.987793999999999</v>
      </c>
      <c r="P15" s="27">
        <v>16.393101000000001</v>
      </c>
      <c r="Q15" s="27">
        <v>16.801451</v>
      </c>
      <c r="R15" s="27">
        <v>17.215931000000001</v>
      </c>
      <c r="S15" s="27">
        <v>17.65015</v>
      </c>
      <c r="T15" s="27">
        <v>18.101347000000001</v>
      </c>
      <c r="U15" s="27">
        <v>18.590073</v>
      </c>
      <c r="V15" s="27">
        <v>19.071756000000001</v>
      </c>
      <c r="W15" s="27">
        <v>19.526356</v>
      </c>
      <c r="X15" s="27">
        <v>20.063334999999999</v>
      </c>
      <c r="Y15" s="27">
        <v>20.581424999999999</v>
      </c>
      <c r="Z15" s="27">
        <v>21.107115</v>
      </c>
      <c r="AA15" s="27">
        <v>21.635954000000002</v>
      </c>
      <c r="AB15" s="27">
        <v>22.210529000000001</v>
      </c>
      <c r="AC15" s="27">
        <v>23.176722000000002</v>
      </c>
      <c r="AD15" s="27">
        <v>24.333608999999999</v>
      </c>
      <c r="AE15" s="28">
        <v>3.5469999999999998E-3</v>
      </c>
    </row>
    <row r="16" spans="1:31" ht="15" customHeight="1">
      <c r="A16" s="26" t="s">
        <v>6</v>
      </c>
      <c r="B16" s="27">
        <v>8.1576199999999996</v>
      </c>
      <c r="C16" s="27">
        <v>8.1221960000000006</v>
      </c>
      <c r="D16" s="27">
        <v>8.5775939999999995</v>
      </c>
      <c r="E16" s="27">
        <v>8.4940259999999999</v>
      </c>
      <c r="F16" s="27">
        <v>8.5183490000000006</v>
      </c>
      <c r="G16" s="27">
        <v>8.5300949999999993</v>
      </c>
      <c r="H16" s="27">
        <v>8.5727209999999996</v>
      </c>
      <c r="I16" s="27">
        <v>9.0627189999999995</v>
      </c>
      <c r="J16" s="27">
        <v>9.5507000000000009</v>
      </c>
      <c r="K16" s="27">
        <v>9.8767069999999997</v>
      </c>
      <c r="L16" s="27">
        <v>10.054054000000001</v>
      </c>
      <c r="M16" s="27">
        <v>10.238875</v>
      </c>
      <c r="N16" s="27">
        <v>10.375586</v>
      </c>
      <c r="O16" s="27">
        <v>10.539759</v>
      </c>
      <c r="P16" s="27">
        <v>10.687466000000001</v>
      </c>
      <c r="Q16" s="27">
        <v>10.631273</v>
      </c>
      <c r="R16" s="27">
        <v>10.508622000000001</v>
      </c>
      <c r="S16" s="27">
        <v>10.460319999999999</v>
      </c>
      <c r="T16" s="27">
        <v>10.395738</v>
      </c>
      <c r="U16" s="27">
        <v>10.534331</v>
      </c>
      <c r="V16" s="27">
        <v>10.676104</v>
      </c>
      <c r="W16" s="27">
        <v>10.829782</v>
      </c>
      <c r="X16" s="27">
        <v>10.963787</v>
      </c>
      <c r="Y16" s="27">
        <v>11.124038000000001</v>
      </c>
      <c r="Z16" s="27">
        <v>11.306115999999999</v>
      </c>
      <c r="AA16" s="27">
        <v>11.516697000000001</v>
      </c>
      <c r="AB16" s="27">
        <v>11.801665</v>
      </c>
      <c r="AC16" s="27">
        <v>12.206375</v>
      </c>
      <c r="AD16" s="27">
        <v>12.621423</v>
      </c>
      <c r="AE16" s="28">
        <v>1.6459999999999999E-2</v>
      </c>
    </row>
    <row r="17" spans="1:31" ht="15" customHeight="1">
      <c r="A17" s="26" t="s">
        <v>7</v>
      </c>
      <c r="B17" s="27">
        <v>29.993310999999999</v>
      </c>
      <c r="C17" s="27">
        <v>29.718641000000002</v>
      </c>
      <c r="D17" s="27">
        <v>30.015867</v>
      </c>
      <c r="E17" s="27">
        <v>29.760193000000001</v>
      </c>
      <c r="F17" s="27">
        <v>30.360136000000001</v>
      </c>
      <c r="G17" s="27">
        <v>30.509867</v>
      </c>
      <c r="H17" s="27">
        <v>30.315049999999999</v>
      </c>
      <c r="I17" s="27">
        <v>30.591370000000001</v>
      </c>
      <c r="J17" s="27">
        <v>31.138828</v>
      </c>
      <c r="K17" s="27">
        <v>31.687868000000002</v>
      </c>
      <c r="L17" s="27">
        <v>31.904067999999999</v>
      </c>
      <c r="M17" s="27">
        <v>32.159900999999998</v>
      </c>
      <c r="N17" s="27">
        <v>32.157226999999999</v>
      </c>
      <c r="O17" s="27">
        <v>32.486469</v>
      </c>
      <c r="P17" s="27">
        <v>32.574505000000002</v>
      </c>
      <c r="Q17" s="27">
        <v>32.700164999999998</v>
      </c>
      <c r="R17" s="27">
        <v>32.776203000000002</v>
      </c>
      <c r="S17" s="27">
        <v>32.618267000000003</v>
      </c>
      <c r="T17" s="27">
        <v>32.586886999999997</v>
      </c>
      <c r="U17" s="27">
        <v>32.580669</v>
      </c>
      <c r="V17" s="27">
        <v>32.714447</v>
      </c>
      <c r="W17" s="27">
        <v>32.882674999999999</v>
      </c>
      <c r="X17" s="27">
        <v>33.003447999999999</v>
      </c>
      <c r="Y17" s="27">
        <v>33.136195999999998</v>
      </c>
      <c r="Z17" s="27">
        <v>33.220008999999997</v>
      </c>
      <c r="AA17" s="27">
        <v>33.409610999999998</v>
      </c>
      <c r="AB17" s="27">
        <v>33.749054000000001</v>
      </c>
      <c r="AC17" s="27">
        <v>34.120682000000002</v>
      </c>
      <c r="AD17" s="27">
        <v>34.519058000000001</v>
      </c>
      <c r="AE17" s="28">
        <v>5.561E-3</v>
      </c>
    </row>
    <row r="18" spans="1:31" ht="15" customHeight="1"/>
    <row r="19" spans="1:31" ht="15" customHeight="1">
      <c r="A19" s="25" t="s">
        <v>9</v>
      </c>
    </row>
    <row r="20" spans="1:31" ht="15" customHeight="1">
      <c r="A20" s="26" t="s">
        <v>4</v>
      </c>
      <c r="B20" s="27">
        <v>21.318151</v>
      </c>
      <c r="C20" s="27">
        <v>20.305216000000001</v>
      </c>
      <c r="D20" s="27">
        <v>20.672657000000001</v>
      </c>
      <c r="E20" s="27">
        <v>17.120152000000001</v>
      </c>
      <c r="F20" s="27">
        <v>18.596741000000002</v>
      </c>
      <c r="G20" s="27">
        <v>19.091787</v>
      </c>
      <c r="H20" s="27">
        <v>19.306004000000001</v>
      </c>
      <c r="I20" s="27">
        <v>19.536562</v>
      </c>
      <c r="J20" s="27">
        <v>19.645838000000001</v>
      </c>
      <c r="K20" s="27">
        <v>19.787647</v>
      </c>
      <c r="L20" s="27">
        <v>19.924910000000001</v>
      </c>
      <c r="M20" s="27">
        <v>20.140149999999998</v>
      </c>
      <c r="N20" s="27">
        <v>20.314979999999998</v>
      </c>
      <c r="O20" s="27">
        <v>20.495432000000001</v>
      </c>
      <c r="P20" s="27">
        <v>20.735060000000001</v>
      </c>
      <c r="Q20" s="27">
        <v>20.918223999999999</v>
      </c>
      <c r="R20" s="27">
        <v>21.09008</v>
      </c>
      <c r="S20" s="27">
        <v>21.301371</v>
      </c>
      <c r="T20" s="27">
        <v>21.511579999999999</v>
      </c>
      <c r="U20" s="27">
        <v>21.781351000000001</v>
      </c>
      <c r="V20" s="27">
        <v>22.099405000000001</v>
      </c>
      <c r="W20" s="27">
        <v>22.367650999999999</v>
      </c>
      <c r="X20" s="27">
        <v>22.640101999999999</v>
      </c>
      <c r="Y20" s="27">
        <v>22.916533999999999</v>
      </c>
      <c r="Z20" s="27">
        <v>23.198633000000001</v>
      </c>
      <c r="AA20" s="27">
        <v>23.446171</v>
      </c>
      <c r="AB20" s="27">
        <v>23.718509999999998</v>
      </c>
      <c r="AC20" s="27">
        <v>24.083718999999999</v>
      </c>
      <c r="AD20" s="27">
        <v>24.473296999999999</v>
      </c>
      <c r="AE20" s="28">
        <v>6.9389999999999999E-3</v>
      </c>
    </row>
    <row r="21" spans="1:31" ht="15" customHeight="1">
      <c r="A21" s="26" t="s">
        <v>5</v>
      </c>
      <c r="B21" s="27">
        <v>27.405134</v>
      </c>
      <c r="C21" s="27">
        <v>27.328931999999998</v>
      </c>
      <c r="D21" s="27">
        <v>26.283562</v>
      </c>
      <c r="E21" s="27">
        <v>18.818072999999998</v>
      </c>
      <c r="F21" s="27">
        <v>20.579720999999999</v>
      </c>
      <c r="G21" s="27">
        <v>20.512606000000002</v>
      </c>
      <c r="H21" s="27">
        <v>20.58783</v>
      </c>
      <c r="I21" s="27">
        <v>20.892441000000002</v>
      </c>
      <c r="J21" s="27">
        <v>21.210854000000001</v>
      </c>
      <c r="K21" s="27">
        <v>21.613856999999999</v>
      </c>
      <c r="L21" s="27">
        <v>22.172868999999999</v>
      </c>
      <c r="M21" s="27">
        <v>22.609829000000001</v>
      </c>
      <c r="N21" s="27">
        <v>23.057061999999998</v>
      </c>
      <c r="O21" s="27">
        <v>23.541452</v>
      </c>
      <c r="P21" s="27">
        <v>24.032071999999999</v>
      </c>
      <c r="Q21" s="27">
        <v>24.546844</v>
      </c>
      <c r="R21" s="27">
        <v>25.061389999999999</v>
      </c>
      <c r="S21" s="27">
        <v>25.573440999999999</v>
      </c>
      <c r="T21" s="27">
        <v>26.094097000000001</v>
      </c>
      <c r="U21" s="27">
        <v>26.670290000000001</v>
      </c>
      <c r="V21" s="27">
        <v>27.248221999999998</v>
      </c>
      <c r="W21" s="27">
        <v>27.89686</v>
      </c>
      <c r="X21" s="27">
        <v>28.528811000000001</v>
      </c>
      <c r="Y21" s="27">
        <v>29.170449999999999</v>
      </c>
      <c r="Z21" s="27">
        <v>29.838868999999999</v>
      </c>
      <c r="AA21" s="27">
        <v>30.521709000000001</v>
      </c>
      <c r="AB21" s="27">
        <v>31.286822999999998</v>
      </c>
      <c r="AC21" s="27">
        <v>32.011215</v>
      </c>
      <c r="AD21" s="27">
        <v>32.719852000000003</v>
      </c>
      <c r="AE21" s="28">
        <v>6.6899999999999998E-3</v>
      </c>
    </row>
    <row r="22" spans="1:31" ht="15" customHeight="1">
      <c r="A22" s="26" t="s">
        <v>10</v>
      </c>
      <c r="B22" s="27">
        <v>20.645374</v>
      </c>
      <c r="C22" s="27">
        <v>20.021677</v>
      </c>
      <c r="D22" s="27">
        <v>17.854385000000001</v>
      </c>
      <c r="E22" s="27">
        <v>10.119386</v>
      </c>
      <c r="F22" s="27">
        <v>12.366429999999999</v>
      </c>
      <c r="G22" s="27">
        <v>12.768440999999999</v>
      </c>
      <c r="H22" s="27">
        <v>12.818125999999999</v>
      </c>
      <c r="I22" s="27">
        <v>13.081113</v>
      </c>
      <c r="J22" s="27">
        <v>13.333048</v>
      </c>
      <c r="K22" s="27">
        <v>13.667562</v>
      </c>
      <c r="L22" s="27">
        <v>14.020019</v>
      </c>
      <c r="M22" s="27">
        <v>14.380504</v>
      </c>
      <c r="N22" s="27">
        <v>14.754845</v>
      </c>
      <c r="O22" s="27">
        <v>15.134103</v>
      </c>
      <c r="P22" s="27">
        <v>15.535926999999999</v>
      </c>
      <c r="Q22" s="27">
        <v>15.942130000000001</v>
      </c>
      <c r="R22" s="27">
        <v>16.354975</v>
      </c>
      <c r="S22" s="27">
        <v>16.787227999999999</v>
      </c>
      <c r="T22" s="27">
        <v>17.236325999999998</v>
      </c>
      <c r="U22" s="27">
        <v>17.722109</v>
      </c>
      <c r="V22" s="27">
        <v>18.201847000000001</v>
      </c>
      <c r="W22" s="27">
        <v>18.655626000000002</v>
      </c>
      <c r="X22" s="27">
        <v>19.190704</v>
      </c>
      <c r="Y22" s="27">
        <v>19.708124000000002</v>
      </c>
      <c r="Z22" s="27">
        <v>20.232847</v>
      </c>
      <c r="AA22" s="27">
        <v>20.761942000000001</v>
      </c>
      <c r="AB22" s="27">
        <v>21.336169999999999</v>
      </c>
      <c r="AC22" s="27">
        <v>22.300144</v>
      </c>
      <c r="AD22" s="27">
        <v>23.454381999999999</v>
      </c>
      <c r="AE22" s="28">
        <v>5.8780000000000004E-3</v>
      </c>
    </row>
    <row r="23" spans="1:31" ht="15" customHeight="1">
      <c r="A23" s="26" t="s">
        <v>11</v>
      </c>
      <c r="B23" s="27">
        <v>3.8399619999999999</v>
      </c>
      <c r="C23" s="27">
        <v>4.5564549999999997</v>
      </c>
      <c r="D23" s="27">
        <v>5.2744289999999996</v>
      </c>
      <c r="E23" s="27">
        <v>4.6078169999999998</v>
      </c>
      <c r="F23" s="27">
        <v>4.6436349999999997</v>
      </c>
      <c r="G23" s="27">
        <v>4.9942219999999997</v>
      </c>
      <c r="H23" s="27">
        <v>5.3498929999999998</v>
      </c>
      <c r="I23" s="27">
        <v>5.737927</v>
      </c>
      <c r="J23" s="27">
        <v>6.1751810000000003</v>
      </c>
      <c r="K23" s="27">
        <v>6.410609</v>
      </c>
      <c r="L23" s="27">
        <v>6.5164650000000002</v>
      </c>
      <c r="M23" s="27">
        <v>6.6551260000000001</v>
      </c>
      <c r="N23" s="27">
        <v>6.7396269999999996</v>
      </c>
      <c r="O23" s="27">
        <v>6.8802750000000001</v>
      </c>
      <c r="P23" s="27">
        <v>7.0483880000000001</v>
      </c>
      <c r="Q23" s="27">
        <v>6.996067</v>
      </c>
      <c r="R23" s="27">
        <v>6.8766540000000003</v>
      </c>
      <c r="S23" s="27">
        <v>6.8368869999999999</v>
      </c>
      <c r="T23" s="27">
        <v>6.8012959999999998</v>
      </c>
      <c r="U23" s="27">
        <v>6.9645609999999998</v>
      </c>
      <c r="V23" s="27">
        <v>7.11212</v>
      </c>
      <c r="W23" s="27">
        <v>7.2642110000000004</v>
      </c>
      <c r="X23" s="27">
        <v>7.404757</v>
      </c>
      <c r="Y23" s="27">
        <v>7.5390269999999999</v>
      </c>
      <c r="Z23" s="27">
        <v>7.6952119999999997</v>
      </c>
      <c r="AA23" s="27">
        <v>7.8268800000000001</v>
      </c>
      <c r="AB23" s="27">
        <v>8.0279229999999995</v>
      </c>
      <c r="AC23" s="27">
        <v>8.3741439999999994</v>
      </c>
      <c r="AD23" s="27">
        <v>8.7827099999999998</v>
      </c>
      <c r="AE23" s="28">
        <v>2.4603E-2</v>
      </c>
    </row>
    <row r="24" spans="1:31" ht="15" customHeight="1">
      <c r="A24" s="26" t="s">
        <v>12</v>
      </c>
      <c r="B24" s="27">
        <v>7.3477839999999999</v>
      </c>
      <c r="C24" s="27">
        <v>5.47</v>
      </c>
      <c r="D24" s="27">
        <v>5.1509400000000003</v>
      </c>
      <c r="E24" s="27">
        <v>5.164752</v>
      </c>
      <c r="F24" s="27">
        <v>5.370889</v>
      </c>
      <c r="G24" s="27">
        <v>5.5361070000000003</v>
      </c>
      <c r="H24" s="27">
        <v>5.6066739999999999</v>
      </c>
      <c r="I24" s="27">
        <v>5.7046710000000003</v>
      </c>
      <c r="J24" s="27">
        <v>5.8164259999999999</v>
      </c>
      <c r="K24" s="27">
        <v>5.9166730000000003</v>
      </c>
      <c r="L24" s="27">
        <v>6.0015900000000002</v>
      </c>
      <c r="M24" s="27">
        <v>6.0777320000000001</v>
      </c>
      <c r="N24" s="27">
        <v>6.1523389999999996</v>
      </c>
      <c r="O24" s="27">
        <v>6.233727</v>
      </c>
      <c r="P24" s="27">
        <v>6.3165560000000003</v>
      </c>
      <c r="Q24" s="27">
        <v>6.4024679999999998</v>
      </c>
      <c r="R24" s="27">
        <v>6.4860230000000003</v>
      </c>
      <c r="S24" s="27">
        <v>6.5683920000000002</v>
      </c>
      <c r="T24" s="27">
        <v>6.6508469999999997</v>
      </c>
      <c r="U24" s="27">
        <v>6.7111340000000004</v>
      </c>
      <c r="V24" s="27">
        <v>6.7674830000000004</v>
      </c>
      <c r="W24" s="27">
        <v>6.8202949999999998</v>
      </c>
      <c r="X24" s="27">
        <v>6.8713340000000001</v>
      </c>
      <c r="Y24" s="27">
        <v>6.9271209999999996</v>
      </c>
      <c r="Z24" s="27">
        <v>6.9835770000000004</v>
      </c>
      <c r="AA24" s="27">
        <v>7.040737</v>
      </c>
      <c r="AB24" s="27">
        <v>7.0974700000000004</v>
      </c>
      <c r="AC24" s="27">
        <v>7.1604270000000003</v>
      </c>
      <c r="AD24" s="27">
        <v>7.1789059999999996</v>
      </c>
      <c r="AE24" s="28">
        <v>1.0120000000000001E-2</v>
      </c>
    </row>
    <row r="25" spans="1:31" ht="15" customHeight="1">
      <c r="A25" s="26" t="s">
        <v>13</v>
      </c>
      <c r="B25" s="27">
        <v>3.32883</v>
      </c>
      <c r="C25" s="27">
        <v>3.2100909999999998</v>
      </c>
      <c r="D25" s="27">
        <v>3.1188989999999999</v>
      </c>
      <c r="E25" s="27">
        <v>3.1178499999999998</v>
      </c>
      <c r="F25" s="27">
        <v>3.1875049999999998</v>
      </c>
      <c r="G25" s="27">
        <v>3.2368860000000002</v>
      </c>
      <c r="H25" s="27">
        <v>3.2399070000000001</v>
      </c>
      <c r="I25" s="27">
        <v>3.2723840000000002</v>
      </c>
      <c r="J25" s="27">
        <v>3.3236940000000001</v>
      </c>
      <c r="K25" s="27">
        <v>3.3722500000000002</v>
      </c>
      <c r="L25" s="27">
        <v>3.4099119999999998</v>
      </c>
      <c r="M25" s="27">
        <v>3.4357129999999998</v>
      </c>
      <c r="N25" s="27">
        <v>3.4590930000000002</v>
      </c>
      <c r="O25" s="27">
        <v>3.4782449999999998</v>
      </c>
      <c r="P25" s="27">
        <v>3.498726</v>
      </c>
      <c r="Q25" s="27">
        <v>3.525776</v>
      </c>
      <c r="R25" s="27">
        <v>3.5504769999999999</v>
      </c>
      <c r="S25" s="27">
        <v>3.582881</v>
      </c>
      <c r="T25" s="27">
        <v>3.6087570000000002</v>
      </c>
      <c r="U25" s="27">
        <v>3.6379929999999998</v>
      </c>
      <c r="V25" s="27">
        <v>3.6623109999999999</v>
      </c>
      <c r="W25" s="27">
        <v>3.692348</v>
      </c>
      <c r="X25" s="27">
        <v>3.7128359999999998</v>
      </c>
      <c r="Y25" s="27">
        <v>3.7333189999999998</v>
      </c>
      <c r="Z25" s="27">
        <v>3.7605200000000001</v>
      </c>
      <c r="AA25" s="27">
        <v>3.793364</v>
      </c>
      <c r="AB25" s="27">
        <v>3.8248090000000001</v>
      </c>
      <c r="AC25" s="27">
        <v>3.8568310000000001</v>
      </c>
      <c r="AD25" s="27">
        <v>3.889796</v>
      </c>
      <c r="AE25" s="28">
        <v>7.1390000000000004E-3</v>
      </c>
    </row>
    <row r="26" spans="1:31" ht="15" customHeight="1">
      <c r="A26" s="26" t="s">
        <v>14</v>
      </c>
      <c r="B26" s="31" t="s">
        <v>15</v>
      </c>
      <c r="C26" s="31" t="s">
        <v>15</v>
      </c>
      <c r="D26" s="31" t="s">
        <v>15</v>
      </c>
      <c r="E26" s="31" t="s">
        <v>15</v>
      </c>
      <c r="F26" s="31" t="s">
        <v>15</v>
      </c>
      <c r="G26" s="31" t="s">
        <v>15</v>
      </c>
      <c r="H26" s="31" t="s">
        <v>15</v>
      </c>
      <c r="I26" s="31" t="s">
        <v>15</v>
      </c>
      <c r="J26" s="31" t="s">
        <v>15</v>
      </c>
      <c r="K26" s="31" t="s">
        <v>15</v>
      </c>
      <c r="L26" s="31" t="s">
        <v>15</v>
      </c>
      <c r="M26" s="31" t="s">
        <v>15</v>
      </c>
      <c r="N26" s="31" t="s">
        <v>15</v>
      </c>
      <c r="O26" s="31" t="s">
        <v>15</v>
      </c>
      <c r="P26" s="31" t="s">
        <v>15</v>
      </c>
      <c r="Q26" s="31" t="s">
        <v>15</v>
      </c>
      <c r="R26" s="31" t="s">
        <v>15</v>
      </c>
      <c r="S26" s="31" t="s">
        <v>15</v>
      </c>
      <c r="T26" s="31" t="s">
        <v>15</v>
      </c>
      <c r="U26" s="31" t="s">
        <v>15</v>
      </c>
      <c r="V26" s="31" t="s">
        <v>15</v>
      </c>
      <c r="W26" s="31" t="s">
        <v>15</v>
      </c>
      <c r="X26" s="31" t="s">
        <v>15</v>
      </c>
      <c r="Y26" s="31" t="s">
        <v>15</v>
      </c>
      <c r="Z26" s="31" t="s">
        <v>15</v>
      </c>
      <c r="AA26" s="31" t="s">
        <v>15</v>
      </c>
      <c r="AB26" s="31" t="s">
        <v>15</v>
      </c>
      <c r="AC26" s="31" t="s">
        <v>15</v>
      </c>
      <c r="AD26" s="31" t="s">
        <v>15</v>
      </c>
      <c r="AE26" s="31" t="s">
        <v>15</v>
      </c>
    </row>
    <row r="27" spans="1:31" ht="15" customHeight="1">
      <c r="A27" s="26" t="s">
        <v>7</v>
      </c>
      <c r="B27" s="27">
        <v>19.785838999999999</v>
      </c>
      <c r="C27" s="27">
        <v>20.204865000000002</v>
      </c>
      <c r="D27" s="27">
        <v>21.091909000000001</v>
      </c>
      <c r="E27" s="27">
        <v>20.776637999999998</v>
      </c>
      <c r="F27" s="27">
        <v>20.925951000000001</v>
      </c>
      <c r="G27" s="27">
        <v>20.921690000000002</v>
      </c>
      <c r="H27" s="27">
        <v>20.714779</v>
      </c>
      <c r="I27" s="27">
        <v>20.891314000000001</v>
      </c>
      <c r="J27" s="27">
        <v>21.294578999999999</v>
      </c>
      <c r="K27" s="27">
        <v>21.649228999999998</v>
      </c>
      <c r="L27" s="27">
        <v>21.819351000000001</v>
      </c>
      <c r="M27" s="27">
        <v>22.018802999999998</v>
      </c>
      <c r="N27" s="27">
        <v>22.075071000000001</v>
      </c>
      <c r="O27" s="27">
        <v>22.355345</v>
      </c>
      <c r="P27" s="27">
        <v>22.491510000000002</v>
      </c>
      <c r="Q27" s="27">
        <v>22.609183999999999</v>
      </c>
      <c r="R27" s="27">
        <v>22.642185000000001</v>
      </c>
      <c r="S27" s="27">
        <v>22.582363000000001</v>
      </c>
      <c r="T27" s="27">
        <v>22.595548999999998</v>
      </c>
      <c r="U27" s="27">
        <v>22.667066999999999</v>
      </c>
      <c r="V27" s="27">
        <v>22.825142</v>
      </c>
      <c r="W27" s="27">
        <v>23.003848999999999</v>
      </c>
      <c r="X27" s="27">
        <v>23.139637</v>
      </c>
      <c r="Y27" s="27">
        <v>23.293800000000001</v>
      </c>
      <c r="Z27" s="27">
        <v>23.416879999999999</v>
      </c>
      <c r="AA27" s="27">
        <v>23.625454000000001</v>
      </c>
      <c r="AB27" s="27">
        <v>23.937294000000001</v>
      </c>
      <c r="AC27" s="27">
        <v>24.291491000000001</v>
      </c>
      <c r="AD27" s="27">
        <v>24.659561</v>
      </c>
      <c r="AE27" s="28">
        <v>7.4070000000000004E-3</v>
      </c>
    </row>
    <row r="28" spans="1:31" ht="15" customHeight="1"/>
    <row r="29" spans="1:31" ht="15" customHeight="1">
      <c r="A29" s="25" t="s">
        <v>16</v>
      </c>
    </row>
    <row r="30" spans="1:31" ht="15" customHeight="1">
      <c r="A30" s="26" t="s">
        <v>4</v>
      </c>
      <c r="B30" s="27">
        <v>25.313697999999999</v>
      </c>
      <c r="C30" s="27">
        <v>24.568193000000001</v>
      </c>
      <c r="D30" s="27">
        <v>24.814803999999999</v>
      </c>
      <c r="E30" s="27">
        <v>22.017054000000002</v>
      </c>
      <c r="F30" s="27">
        <v>23.201591000000001</v>
      </c>
      <c r="G30" s="27">
        <v>23.591597</v>
      </c>
      <c r="H30" s="27">
        <v>23.758991000000002</v>
      </c>
      <c r="I30" s="27">
        <v>23.938946000000001</v>
      </c>
      <c r="J30" s="27">
        <v>24.024243999999999</v>
      </c>
      <c r="K30" s="27">
        <v>24.134153000000001</v>
      </c>
      <c r="L30" s="27">
        <v>24.240442000000002</v>
      </c>
      <c r="M30" s="27">
        <v>24.406448000000001</v>
      </c>
      <c r="N30" s="27">
        <v>24.540880000000001</v>
      </c>
      <c r="O30" s="27">
        <v>24.679183999999999</v>
      </c>
      <c r="P30" s="27">
        <v>24.862407999999999</v>
      </c>
      <c r="Q30" s="27">
        <v>25.001944000000002</v>
      </c>
      <c r="R30" s="27">
        <v>25.132504000000001</v>
      </c>
      <c r="S30" s="27">
        <v>25.292452000000001</v>
      </c>
      <c r="T30" s="27">
        <v>25.45112</v>
      </c>
      <c r="U30" s="27">
        <v>25.653929000000002</v>
      </c>
      <c r="V30" s="27">
        <v>25.891971999999999</v>
      </c>
      <c r="W30" s="27">
        <v>26.091799000000002</v>
      </c>
      <c r="X30" s="27">
        <v>26.293990999999998</v>
      </c>
      <c r="Y30" s="27">
        <v>26.498232000000002</v>
      </c>
      <c r="Z30" s="27">
        <v>26.705905999999999</v>
      </c>
      <c r="AA30" s="27">
        <v>26.88739</v>
      </c>
      <c r="AB30" s="27">
        <v>27.086309</v>
      </c>
      <c r="AC30" s="27">
        <v>27.351904000000001</v>
      </c>
      <c r="AD30" s="27">
        <v>27.633671</v>
      </c>
      <c r="AE30" s="28">
        <v>4.3639999999999998E-3</v>
      </c>
    </row>
    <row r="31" spans="1:31" ht="15" customHeight="1">
      <c r="A31" s="26" t="s">
        <v>17</v>
      </c>
      <c r="B31" s="27">
        <v>35.701926999999998</v>
      </c>
      <c r="C31" s="27">
        <v>33.053387000000001</v>
      </c>
      <c r="D31" s="27">
        <v>32.328068000000002</v>
      </c>
      <c r="E31" s="27">
        <v>22.403272999999999</v>
      </c>
      <c r="F31" s="27">
        <v>25.555544000000001</v>
      </c>
      <c r="G31" s="27">
        <v>29.857227000000002</v>
      </c>
      <c r="H31" s="27">
        <v>30.209538999999999</v>
      </c>
      <c r="I31" s="27">
        <v>30.006222000000001</v>
      </c>
      <c r="J31" s="27">
        <v>30.373974</v>
      </c>
      <c r="K31" s="27">
        <v>30.339911000000001</v>
      </c>
      <c r="L31" s="27">
        <v>28.986898</v>
      </c>
      <c r="M31" s="27">
        <v>29.216919000000001</v>
      </c>
      <c r="N31" s="27">
        <v>29.284023000000001</v>
      </c>
      <c r="O31" s="27">
        <v>29.040627000000001</v>
      </c>
      <c r="P31" s="27">
        <v>29.206704999999999</v>
      </c>
      <c r="Q31" s="27">
        <v>29.593966000000002</v>
      </c>
      <c r="R31" s="27">
        <v>30.139506999999998</v>
      </c>
      <c r="S31" s="27">
        <v>30.698481000000001</v>
      </c>
      <c r="T31" s="27">
        <v>31.239218000000001</v>
      </c>
      <c r="U31" s="27">
        <v>31.314482000000002</v>
      </c>
      <c r="V31" s="27">
        <v>31.908550000000002</v>
      </c>
      <c r="W31" s="27">
        <v>32.258999000000003</v>
      </c>
      <c r="X31" s="27">
        <v>32.724513999999999</v>
      </c>
      <c r="Y31" s="27">
        <v>33.167724999999997</v>
      </c>
      <c r="Z31" s="27">
        <v>33.450156999999997</v>
      </c>
      <c r="AA31" s="27">
        <v>33.832828999999997</v>
      </c>
      <c r="AB31" s="27">
        <v>34.410496000000002</v>
      </c>
      <c r="AC31" s="27">
        <v>34.88073</v>
      </c>
      <c r="AD31" s="27">
        <v>35.414997</v>
      </c>
      <c r="AE31" s="28">
        <v>2.5590000000000001E-3</v>
      </c>
    </row>
    <row r="32" spans="1:31" ht="15" customHeight="1">
      <c r="A32" s="26" t="s">
        <v>18</v>
      </c>
      <c r="B32" s="27">
        <v>30.660979999999999</v>
      </c>
      <c r="C32" s="27">
        <v>29.254048999999998</v>
      </c>
      <c r="D32" s="27">
        <v>27.597809000000002</v>
      </c>
      <c r="E32" s="27">
        <v>19.016537</v>
      </c>
      <c r="F32" s="27">
        <v>21.652640999999999</v>
      </c>
      <c r="G32" s="27">
        <v>22.206178999999999</v>
      </c>
      <c r="H32" s="27">
        <v>22.209267000000001</v>
      </c>
      <c r="I32" s="27">
        <v>22.267185000000001</v>
      </c>
      <c r="J32" s="27">
        <v>22.527704</v>
      </c>
      <c r="K32" s="27">
        <v>22.89481</v>
      </c>
      <c r="L32" s="27">
        <v>23.194196999999999</v>
      </c>
      <c r="M32" s="27">
        <v>23.541678999999998</v>
      </c>
      <c r="N32" s="27">
        <v>23.914072000000001</v>
      </c>
      <c r="O32" s="27">
        <v>24.291333999999999</v>
      </c>
      <c r="P32" s="27">
        <v>24.690308000000002</v>
      </c>
      <c r="Q32" s="27">
        <v>25.077734</v>
      </c>
      <c r="R32" s="27">
        <v>25.492816999999999</v>
      </c>
      <c r="S32" s="27">
        <v>25.923252000000002</v>
      </c>
      <c r="T32" s="27">
        <v>26.365342999999999</v>
      </c>
      <c r="U32" s="27">
        <v>26.856976</v>
      </c>
      <c r="V32" s="27">
        <v>27.432549000000002</v>
      </c>
      <c r="W32" s="27">
        <v>28.015142000000001</v>
      </c>
      <c r="X32" s="27">
        <v>28.544338</v>
      </c>
      <c r="Y32" s="27">
        <v>29.127389999999998</v>
      </c>
      <c r="Z32" s="27">
        <v>29.708292</v>
      </c>
      <c r="AA32" s="27">
        <v>30.290852000000001</v>
      </c>
      <c r="AB32" s="27">
        <v>30.949269999999999</v>
      </c>
      <c r="AC32" s="27">
        <v>31.702815999999999</v>
      </c>
      <c r="AD32" s="27">
        <v>32.323784000000003</v>
      </c>
      <c r="AE32" s="28">
        <v>3.7030000000000001E-3</v>
      </c>
    </row>
    <row r="33" spans="1:31" ht="15" customHeight="1">
      <c r="A33" s="26" t="s">
        <v>19</v>
      </c>
      <c r="B33" s="27">
        <v>22.979786000000001</v>
      </c>
      <c r="C33" s="27">
        <v>21.790194</v>
      </c>
      <c r="D33" s="27">
        <v>19.789294999999999</v>
      </c>
      <c r="E33" s="27">
        <v>12.674792</v>
      </c>
      <c r="F33" s="27">
        <v>15.405196999999999</v>
      </c>
      <c r="G33" s="27">
        <v>15.482283000000001</v>
      </c>
      <c r="H33" s="27">
        <v>15.507441999999999</v>
      </c>
      <c r="I33" s="27">
        <v>15.819184999999999</v>
      </c>
      <c r="J33" s="27">
        <v>16.101534000000001</v>
      </c>
      <c r="K33" s="27">
        <v>16.509834000000001</v>
      </c>
      <c r="L33" s="27">
        <v>16.919640999999999</v>
      </c>
      <c r="M33" s="27">
        <v>17.385210000000001</v>
      </c>
      <c r="N33" s="27">
        <v>17.837499999999999</v>
      </c>
      <c r="O33" s="27">
        <v>18.325962000000001</v>
      </c>
      <c r="P33" s="27">
        <v>18.870619000000001</v>
      </c>
      <c r="Q33" s="27">
        <v>19.474428</v>
      </c>
      <c r="R33" s="27">
        <v>20.081181000000001</v>
      </c>
      <c r="S33" s="27">
        <v>20.692131</v>
      </c>
      <c r="T33" s="27">
        <v>21.314837000000001</v>
      </c>
      <c r="U33" s="27">
        <v>21.933043999999999</v>
      </c>
      <c r="V33" s="27">
        <v>22.566224999999999</v>
      </c>
      <c r="W33" s="27">
        <v>23.215966999999999</v>
      </c>
      <c r="X33" s="27">
        <v>23.880970000000001</v>
      </c>
      <c r="Y33" s="27">
        <v>24.525418999999999</v>
      </c>
      <c r="Z33" s="27">
        <v>25.208538000000001</v>
      </c>
      <c r="AA33" s="27">
        <v>25.955772</v>
      </c>
      <c r="AB33" s="27">
        <v>26.785294</v>
      </c>
      <c r="AC33" s="27">
        <v>27.515416999999999</v>
      </c>
      <c r="AD33" s="27">
        <v>28.257807</v>
      </c>
      <c r="AE33" s="28">
        <v>9.6729999999999993E-3</v>
      </c>
    </row>
    <row r="34" spans="1:31" ht="15" customHeight="1">
      <c r="A34" s="26" t="s">
        <v>20</v>
      </c>
      <c r="B34" s="27">
        <v>28.780918</v>
      </c>
      <c r="C34" s="27">
        <v>28.206454999999998</v>
      </c>
      <c r="D34" s="27">
        <v>26.995245000000001</v>
      </c>
      <c r="E34" s="27">
        <v>19.702998999999998</v>
      </c>
      <c r="F34" s="27">
        <v>22.037987000000001</v>
      </c>
      <c r="G34" s="27">
        <v>22.39715</v>
      </c>
      <c r="H34" s="27">
        <v>22.487936000000001</v>
      </c>
      <c r="I34" s="27">
        <v>22.801956000000001</v>
      </c>
      <c r="J34" s="27">
        <v>23.138435000000001</v>
      </c>
      <c r="K34" s="27">
        <v>23.544536999999998</v>
      </c>
      <c r="L34" s="27">
        <v>24.129380999999999</v>
      </c>
      <c r="M34" s="27">
        <v>24.567450000000001</v>
      </c>
      <c r="N34" s="27">
        <v>25.01689</v>
      </c>
      <c r="O34" s="27">
        <v>25.501566</v>
      </c>
      <c r="P34" s="27">
        <v>25.987804000000001</v>
      </c>
      <c r="Q34" s="27">
        <v>26.494831000000001</v>
      </c>
      <c r="R34" s="27">
        <v>27.016961999999999</v>
      </c>
      <c r="S34" s="27">
        <v>27.517204</v>
      </c>
      <c r="T34" s="27">
        <v>28.018827000000002</v>
      </c>
      <c r="U34" s="27">
        <v>28.587553</v>
      </c>
      <c r="V34" s="27">
        <v>29.165292999999998</v>
      </c>
      <c r="W34" s="27">
        <v>29.812822000000001</v>
      </c>
      <c r="X34" s="27">
        <v>30.454695000000001</v>
      </c>
      <c r="Y34" s="27">
        <v>31.097904</v>
      </c>
      <c r="Z34" s="27">
        <v>31.775950999999999</v>
      </c>
      <c r="AA34" s="27">
        <v>32.448661999999999</v>
      </c>
      <c r="AB34" s="27">
        <v>33.216845999999997</v>
      </c>
      <c r="AC34" s="27">
        <v>33.950459000000002</v>
      </c>
      <c r="AD34" s="27">
        <v>34.650257000000003</v>
      </c>
      <c r="AE34" s="28">
        <v>7.6499999999999997E-3</v>
      </c>
    </row>
    <row r="35" spans="1:31" ht="15" customHeight="1">
      <c r="A35" s="26" t="s">
        <v>10</v>
      </c>
      <c r="B35" s="27">
        <v>20.011581</v>
      </c>
      <c r="C35" s="27">
        <v>19.333041999999999</v>
      </c>
      <c r="D35" s="27">
        <v>17.338833000000001</v>
      </c>
      <c r="E35" s="27">
        <v>9.8642599999999998</v>
      </c>
      <c r="F35" s="27">
        <v>12.049052</v>
      </c>
      <c r="G35" s="27">
        <v>11.122016</v>
      </c>
      <c r="H35" s="27">
        <v>11.181013</v>
      </c>
      <c r="I35" s="27">
        <v>11.387162999999999</v>
      </c>
      <c r="J35" s="27">
        <v>11.653904000000001</v>
      </c>
      <c r="K35" s="27">
        <v>12.005656</v>
      </c>
      <c r="L35" s="27">
        <v>12.320722999999999</v>
      </c>
      <c r="M35" s="27">
        <v>12.59909</v>
      </c>
      <c r="N35" s="27">
        <v>12.982661999999999</v>
      </c>
      <c r="O35" s="27">
        <v>13.342167999999999</v>
      </c>
      <c r="P35" s="27">
        <v>13.660277000000001</v>
      </c>
      <c r="Q35" s="27">
        <v>14.085293999999999</v>
      </c>
      <c r="R35" s="27">
        <v>14.572371</v>
      </c>
      <c r="S35" s="27">
        <v>14.94434</v>
      </c>
      <c r="T35" s="27">
        <v>15.361933000000001</v>
      </c>
      <c r="U35" s="27">
        <v>15.844707</v>
      </c>
      <c r="V35" s="27">
        <v>16.362400000000001</v>
      </c>
      <c r="W35" s="27">
        <v>16.772392</v>
      </c>
      <c r="X35" s="27">
        <v>17.232033000000001</v>
      </c>
      <c r="Y35" s="27">
        <v>17.639818000000002</v>
      </c>
      <c r="Z35" s="27">
        <v>18.113211</v>
      </c>
      <c r="AA35" s="27">
        <v>18.607841000000001</v>
      </c>
      <c r="AB35" s="27">
        <v>19.142256</v>
      </c>
      <c r="AC35" s="27">
        <v>19.578474</v>
      </c>
      <c r="AD35" s="27">
        <v>20.266157</v>
      </c>
      <c r="AE35" s="28">
        <v>1.7470000000000001E-3</v>
      </c>
    </row>
    <row r="36" spans="1:31" ht="15" customHeight="1">
      <c r="A36" s="26" t="s">
        <v>21</v>
      </c>
      <c r="B36" s="27">
        <v>20.418161000000001</v>
      </c>
      <c r="C36" s="27">
        <v>17.639676999999999</v>
      </c>
      <c r="D36" s="27">
        <v>17.506968000000001</v>
      </c>
      <c r="E36" s="27">
        <v>16.89819</v>
      </c>
      <c r="F36" s="27">
        <v>17.061568999999999</v>
      </c>
      <c r="G36" s="27">
        <v>17.213692000000002</v>
      </c>
      <c r="H36" s="27">
        <v>17.419733000000001</v>
      </c>
      <c r="I36" s="27">
        <v>17.603952</v>
      </c>
      <c r="J36" s="27">
        <v>17.776402000000001</v>
      </c>
      <c r="K36" s="27">
        <v>17.783242999999999</v>
      </c>
      <c r="L36" s="27">
        <v>17.563448000000001</v>
      </c>
      <c r="M36" s="27">
        <v>17.311751999999998</v>
      </c>
      <c r="N36" s="27">
        <v>17.010287999999999</v>
      </c>
      <c r="O36" s="27">
        <v>16.758967999999999</v>
      </c>
      <c r="P36" s="27">
        <v>16.536746999999998</v>
      </c>
      <c r="Q36" s="27">
        <v>16.233205999999999</v>
      </c>
      <c r="R36" s="27">
        <v>15.925915</v>
      </c>
      <c r="S36" s="27">
        <v>15.777575000000001</v>
      </c>
      <c r="T36" s="27">
        <v>15.689966</v>
      </c>
      <c r="U36" s="27">
        <v>15.851882</v>
      </c>
      <c r="V36" s="27">
        <v>16.139320000000001</v>
      </c>
      <c r="W36" s="27">
        <v>16.430571</v>
      </c>
      <c r="X36" s="27">
        <v>16.758652000000001</v>
      </c>
      <c r="Y36" s="27">
        <v>17.119803999999998</v>
      </c>
      <c r="Z36" s="27">
        <v>17.527750000000001</v>
      </c>
      <c r="AA36" s="27">
        <v>18.010549999999999</v>
      </c>
      <c r="AB36" s="27">
        <v>18.502966000000001</v>
      </c>
      <c r="AC36" s="27">
        <v>19.071400000000001</v>
      </c>
      <c r="AD36" s="27">
        <v>19.633365999999999</v>
      </c>
      <c r="AE36" s="28">
        <v>3.9740000000000001E-3</v>
      </c>
    </row>
    <row r="37" spans="1:31" ht="15" customHeight="1">
      <c r="A37" s="26" t="s">
        <v>7</v>
      </c>
      <c r="B37" s="27">
        <v>27.760850999999999</v>
      </c>
      <c r="C37" s="27">
        <v>28.547121000000001</v>
      </c>
      <c r="D37" s="27">
        <v>29.582811</v>
      </c>
      <c r="E37" s="27">
        <v>28.635141000000001</v>
      </c>
      <c r="F37" s="27">
        <v>28.687315000000002</v>
      </c>
      <c r="G37" s="27">
        <v>28.788312999999999</v>
      </c>
      <c r="H37" s="27">
        <v>28.771944000000001</v>
      </c>
      <c r="I37" s="27">
        <v>29.377486999999999</v>
      </c>
      <c r="J37" s="27">
        <v>30.204875999999999</v>
      </c>
      <c r="K37" s="27">
        <v>31.012298999999999</v>
      </c>
      <c r="L37" s="27">
        <v>31.382722999999999</v>
      </c>
      <c r="M37" s="27">
        <v>31.689287</v>
      </c>
      <c r="N37" s="27">
        <v>31.890115999999999</v>
      </c>
      <c r="O37" s="27">
        <v>32.313805000000002</v>
      </c>
      <c r="P37" s="27">
        <v>32.643416999999999</v>
      </c>
      <c r="Q37" s="27">
        <v>32.797393999999997</v>
      </c>
      <c r="R37" s="27">
        <v>32.887146000000001</v>
      </c>
      <c r="S37" s="27">
        <v>32.832771000000001</v>
      </c>
      <c r="T37" s="27">
        <v>32.886028000000003</v>
      </c>
      <c r="U37" s="27">
        <v>32.907387</v>
      </c>
      <c r="V37" s="27">
        <v>33.179951000000003</v>
      </c>
      <c r="W37" s="27">
        <v>33.460228000000001</v>
      </c>
      <c r="X37" s="27">
        <v>33.702041999999999</v>
      </c>
      <c r="Y37" s="27">
        <v>33.930610999999999</v>
      </c>
      <c r="Z37" s="27">
        <v>34.139071999999999</v>
      </c>
      <c r="AA37" s="27">
        <v>34.479008</v>
      </c>
      <c r="AB37" s="27">
        <v>34.960953000000003</v>
      </c>
      <c r="AC37" s="27">
        <v>35.540443000000003</v>
      </c>
      <c r="AD37" s="27">
        <v>36.027382000000003</v>
      </c>
      <c r="AE37" s="28">
        <v>8.6569999999999998E-3</v>
      </c>
    </row>
    <row r="38" spans="1:31" ht="15" customHeight="1"/>
    <row r="39" spans="1:31" ht="15" customHeight="1">
      <c r="A39" s="25" t="s">
        <v>22</v>
      </c>
    </row>
    <row r="40" spans="1:31" ht="15" customHeight="1">
      <c r="A40" s="26" t="s">
        <v>5</v>
      </c>
      <c r="B40" s="27">
        <v>24.110375999999999</v>
      </c>
      <c r="C40" s="27">
        <v>24.035961</v>
      </c>
      <c r="D40" s="27">
        <v>23.186879999999999</v>
      </c>
      <c r="E40" s="27">
        <v>16.600760000000001</v>
      </c>
      <c r="F40" s="27">
        <v>18.157620999999999</v>
      </c>
      <c r="G40" s="27">
        <v>18.218283</v>
      </c>
      <c r="H40" s="27">
        <v>18.233055</v>
      </c>
      <c r="I40" s="27">
        <v>18.520043999999999</v>
      </c>
      <c r="J40" s="27">
        <v>18.780237</v>
      </c>
      <c r="K40" s="27">
        <v>19.172487</v>
      </c>
      <c r="L40" s="27">
        <v>19.584465000000002</v>
      </c>
      <c r="M40" s="27">
        <v>20.020754</v>
      </c>
      <c r="N40" s="27">
        <v>20.462202000000001</v>
      </c>
      <c r="O40" s="27">
        <v>20.927710000000001</v>
      </c>
      <c r="P40" s="27">
        <v>21.428008999999999</v>
      </c>
      <c r="Q40" s="27">
        <v>21.947315</v>
      </c>
      <c r="R40" s="27">
        <v>22.495752</v>
      </c>
      <c r="S40" s="27">
        <v>23.05443</v>
      </c>
      <c r="T40" s="27">
        <v>23.630934</v>
      </c>
      <c r="U40" s="27">
        <v>24.234936000000001</v>
      </c>
      <c r="V40" s="27">
        <v>24.817726</v>
      </c>
      <c r="W40" s="27">
        <v>25.439436000000001</v>
      </c>
      <c r="X40" s="27">
        <v>26.072016000000001</v>
      </c>
      <c r="Y40" s="27">
        <v>26.712164000000001</v>
      </c>
      <c r="Z40" s="27">
        <v>27.365013000000001</v>
      </c>
      <c r="AA40" s="27">
        <v>28.052493999999999</v>
      </c>
      <c r="AB40" s="27">
        <v>28.809004000000002</v>
      </c>
      <c r="AC40" s="27">
        <v>29.516233</v>
      </c>
      <c r="AD40" s="27">
        <v>30.219840999999999</v>
      </c>
      <c r="AE40" s="28">
        <v>8.5159999999999993E-3</v>
      </c>
    </row>
    <row r="41" spans="1:31" ht="15" customHeight="1">
      <c r="A41" s="26" t="s">
        <v>10</v>
      </c>
      <c r="B41" s="27">
        <v>20.824804</v>
      </c>
      <c r="C41" s="27">
        <v>18.893046999999999</v>
      </c>
      <c r="D41" s="27">
        <v>20.004930000000002</v>
      </c>
      <c r="E41" s="27">
        <v>11.468994</v>
      </c>
      <c r="F41" s="27">
        <v>11.011668999999999</v>
      </c>
      <c r="G41" s="27">
        <v>9.9991520000000005</v>
      </c>
      <c r="H41" s="27">
        <v>10.054283</v>
      </c>
      <c r="I41" s="27">
        <v>11.198876</v>
      </c>
      <c r="J41" s="27">
        <v>11.453143000000001</v>
      </c>
      <c r="K41" s="27">
        <v>11.791676000000001</v>
      </c>
      <c r="L41" s="27">
        <v>12.147738</v>
      </c>
      <c r="M41" s="27">
        <v>12.507778999999999</v>
      </c>
      <c r="N41" s="27">
        <v>12.885377999999999</v>
      </c>
      <c r="O41" s="27">
        <v>13.268763999999999</v>
      </c>
      <c r="P41" s="27">
        <v>13.676804000000001</v>
      </c>
      <c r="Q41" s="27">
        <v>14.083218</v>
      </c>
      <c r="R41" s="27">
        <v>14.496015</v>
      </c>
      <c r="S41" s="27">
        <v>14.928507</v>
      </c>
      <c r="T41" s="27">
        <v>15.377337000000001</v>
      </c>
      <c r="U41" s="27">
        <v>15.864094</v>
      </c>
      <c r="V41" s="27">
        <v>16.344154</v>
      </c>
      <c r="W41" s="27">
        <v>16.797329000000001</v>
      </c>
      <c r="X41" s="27">
        <v>17.332518</v>
      </c>
      <c r="Y41" s="27">
        <v>17.849079</v>
      </c>
      <c r="Z41" s="27">
        <v>18.373325000000001</v>
      </c>
      <c r="AA41" s="27">
        <v>18.900950999999999</v>
      </c>
      <c r="AB41" s="27">
        <v>19.474056000000001</v>
      </c>
      <c r="AC41" s="27">
        <v>20.437633999999999</v>
      </c>
      <c r="AD41" s="27">
        <v>21.591290999999998</v>
      </c>
      <c r="AE41" s="28">
        <v>4.9560000000000003E-3</v>
      </c>
    </row>
    <row r="42" spans="1:31" ht="15" customHeight="1">
      <c r="A42" s="26" t="s">
        <v>6</v>
      </c>
      <c r="B42" s="27">
        <v>3.51688</v>
      </c>
      <c r="C42" s="27">
        <v>4.4006239999999996</v>
      </c>
      <c r="D42" s="27">
        <v>5.0402560000000003</v>
      </c>
      <c r="E42" s="27">
        <v>4.3834330000000001</v>
      </c>
      <c r="F42" s="27">
        <v>4.4210190000000003</v>
      </c>
      <c r="G42" s="27">
        <v>4.4031370000000001</v>
      </c>
      <c r="H42" s="27">
        <v>4.5298590000000001</v>
      </c>
      <c r="I42" s="27">
        <v>4.9550369999999999</v>
      </c>
      <c r="J42" s="27">
        <v>5.3865970000000001</v>
      </c>
      <c r="K42" s="27">
        <v>5.6497830000000002</v>
      </c>
      <c r="L42" s="27">
        <v>5.7970879999999996</v>
      </c>
      <c r="M42" s="27">
        <v>5.9728120000000002</v>
      </c>
      <c r="N42" s="27">
        <v>6.1041150000000002</v>
      </c>
      <c r="O42" s="27">
        <v>6.2740470000000004</v>
      </c>
      <c r="P42" s="27">
        <v>6.438682</v>
      </c>
      <c r="Q42" s="27">
        <v>6.3954579999999996</v>
      </c>
      <c r="R42" s="27">
        <v>6.2843340000000003</v>
      </c>
      <c r="S42" s="27">
        <v>6.2561179999999998</v>
      </c>
      <c r="T42" s="27">
        <v>6.2202510000000002</v>
      </c>
      <c r="U42" s="27">
        <v>6.3787390000000004</v>
      </c>
      <c r="V42" s="27">
        <v>6.529452</v>
      </c>
      <c r="W42" s="27">
        <v>6.6800040000000003</v>
      </c>
      <c r="X42" s="27">
        <v>6.8338859999999997</v>
      </c>
      <c r="Y42" s="27">
        <v>6.9766000000000004</v>
      </c>
      <c r="Z42" s="27">
        <v>7.1470760000000002</v>
      </c>
      <c r="AA42" s="27">
        <v>7.3230570000000004</v>
      </c>
      <c r="AB42" s="27">
        <v>7.5332809999999997</v>
      </c>
      <c r="AC42" s="27">
        <v>7.8816899999999999</v>
      </c>
      <c r="AD42" s="27">
        <v>8.2837329999999998</v>
      </c>
      <c r="AE42" s="28">
        <v>2.3703999999999999E-2</v>
      </c>
    </row>
    <row r="43" spans="1:31" ht="15" customHeight="1">
      <c r="A43" s="26" t="s">
        <v>23</v>
      </c>
      <c r="B43" s="27">
        <v>2.4052820000000001</v>
      </c>
      <c r="C43" s="27">
        <v>2.34</v>
      </c>
      <c r="D43" s="27">
        <v>2.2706770000000001</v>
      </c>
      <c r="E43" s="27">
        <v>2.26362</v>
      </c>
      <c r="F43" s="27">
        <v>2.248926</v>
      </c>
      <c r="G43" s="27">
        <v>2.273555</v>
      </c>
      <c r="H43" s="27">
        <v>2.3032300000000001</v>
      </c>
      <c r="I43" s="27">
        <v>2.3412950000000001</v>
      </c>
      <c r="J43" s="27">
        <v>2.3810859999999998</v>
      </c>
      <c r="K43" s="27">
        <v>2.4151199999999999</v>
      </c>
      <c r="L43" s="27">
        <v>2.4502839999999999</v>
      </c>
      <c r="M43" s="27">
        <v>2.4844819999999999</v>
      </c>
      <c r="N43" s="27">
        <v>2.5116079999999998</v>
      </c>
      <c r="O43" s="27">
        <v>2.5401600000000002</v>
      </c>
      <c r="P43" s="27">
        <v>2.566249</v>
      </c>
      <c r="Q43" s="27">
        <v>2.5956959999999998</v>
      </c>
      <c r="R43" s="27">
        <v>2.6225109999999998</v>
      </c>
      <c r="S43" s="27">
        <v>2.6475749999999998</v>
      </c>
      <c r="T43" s="27">
        <v>2.67022</v>
      </c>
      <c r="U43" s="27">
        <v>2.6920920000000002</v>
      </c>
      <c r="V43" s="27">
        <v>2.71488</v>
      </c>
      <c r="W43" s="27">
        <v>2.7398500000000001</v>
      </c>
      <c r="X43" s="27">
        <v>2.7641450000000001</v>
      </c>
      <c r="Y43" s="27">
        <v>2.7876349999999999</v>
      </c>
      <c r="Z43" s="27">
        <v>2.8110279999999999</v>
      </c>
      <c r="AA43" s="27">
        <v>2.8376459999999999</v>
      </c>
      <c r="AB43" s="27">
        <v>2.859874</v>
      </c>
      <c r="AC43" s="27">
        <v>2.887918</v>
      </c>
      <c r="AD43" s="27">
        <v>2.9161619999999999</v>
      </c>
      <c r="AE43" s="28">
        <v>8.1860000000000006E-3</v>
      </c>
    </row>
    <row r="44" spans="1:31" ht="15" customHeight="1"/>
    <row r="45" spans="1:31" ht="15" customHeight="1"/>
    <row r="46" spans="1:31" ht="15" customHeight="1">
      <c r="A46" s="25" t="s">
        <v>24</v>
      </c>
    </row>
    <row r="47" spans="1:31" ht="15" customHeight="1">
      <c r="A47" s="26" t="s">
        <v>4</v>
      </c>
      <c r="B47" s="27">
        <v>22.922391999999999</v>
      </c>
      <c r="C47" s="27">
        <v>21.912251000000001</v>
      </c>
      <c r="D47" s="27">
        <v>22.602557999999998</v>
      </c>
      <c r="E47" s="27">
        <v>19.480238</v>
      </c>
      <c r="F47" s="27">
        <v>20.368706</v>
      </c>
      <c r="G47" s="27">
        <v>20.759855000000002</v>
      </c>
      <c r="H47" s="27">
        <v>20.896687</v>
      </c>
      <c r="I47" s="27">
        <v>21.052668000000001</v>
      </c>
      <c r="J47" s="27">
        <v>21.110645000000002</v>
      </c>
      <c r="K47" s="27">
        <v>21.208645000000001</v>
      </c>
      <c r="L47" s="27">
        <v>21.310521999999999</v>
      </c>
      <c r="M47" s="27">
        <v>21.478159000000002</v>
      </c>
      <c r="N47" s="27">
        <v>21.612027999999999</v>
      </c>
      <c r="O47" s="27">
        <v>21.754759</v>
      </c>
      <c r="P47" s="27">
        <v>21.954657000000001</v>
      </c>
      <c r="Q47" s="27">
        <v>22.108280000000001</v>
      </c>
      <c r="R47" s="27">
        <v>22.250482999999999</v>
      </c>
      <c r="S47" s="27">
        <v>22.427679000000001</v>
      </c>
      <c r="T47" s="27">
        <v>22.60726</v>
      </c>
      <c r="U47" s="27">
        <v>22.842725999999999</v>
      </c>
      <c r="V47" s="27">
        <v>23.122962999999999</v>
      </c>
      <c r="W47" s="27">
        <v>23.359413</v>
      </c>
      <c r="X47" s="27">
        <v>23.600075</v>
      </c>
      <c r="Y47" s="27">
        <v>23.844709000000002</v>
      </c>
      <c r="Z47" s="27">
        <v>24.093890999999999</v>
      </c>
      <c r="AA47" s="27">
        <v>24.311347999999999</v>
      </c>
      <c r="AB47" s="27">
        <v>24.549140999999999</v>
      </c>
      <c r="AC47" s="27">
        <v>24.870083000000001</v>
      </c>
      <c r="AD47" s="27">
        <v>25.215693999999999</v>
      </c>
      <c r="AE47" s="28">
        <v>5.2139999999999999E-3</v>
      </c>
    </row>
    <row r="48" spans="1:31" ht="15" customHeight="1">
      <c r="A48" s="26" t="s">
        <v>17</v>
      </c>
      <c r="B48" s="27">
        <v>35.701926999999998</v>
      </c>
      <c r="C48" s="27">
        <v>33.053387000000001</v>
      </c>
      <c r="D48" s="27">
        <v>32.328068000000002</v>
      </c>
      <c r="E48" s="27">
        <v>22.403272999999999</v>
      </c>
      <c r="F48" s="27">
        <v>25.555544000000001</v>
      </c>
      <c r="G48" s="27">
        <v>29.857227000000002</v>
      </c>
      <c r="H48" s="27">
        <v>30.209538999999999</v>
      </c>
      <c r="I48" s="27">
        <v>30.006222000000001</v>
      </c>
      <c r="J48" s="27">
        <v>30.373974</v>
      </c>
      <c r="K48" s="27">
        <v>30.339911000000001</v>
      </c>
      <c r="L48" s="27">
        <v>28.986898</v>
      </c>
      <c r="M48" s="27">
        <v>29.216919000000001</v>
      </c>
      <c r="N48" s="27">
        <v>29.284023000000001</v>
      </c>
      <c r="O48" s="27">
        <v>29.040627000000001</v>
      </c>
      <c r="P48" s="27">
        <v>29.206704999999999</v>
      </c>
      <c r="Q48" s="27">
        <v>29.593966000000002</v>
      </c>
      <c r="R48" s="27">
        <v>30.139506999999998</v>
      </c>
      <c r="S48" s="27">
        <v>30.698481000000001</v>
      </c>
      <c r="T48" s="27">
        <v>31.239218000000001</v>
      </c>
      <c r="U48" s="27">
        <v>31.314482000000002</v>
      </c>
      <c r="V48" s="27">
        <v>31.908550000000002</v>
      </c>
      <c r="W48" s="27">
        <v>32.258999000000003</v>
      </c>
      <c r="X48" s="27">
        <v>32.724513999999999</v>
      </c>
      <c r="Y48" s="27">
        <v>33.167724999999997</v>
      </c>
      <c r="Z48" s="27">
        <v>33.450156999999997</v>
      </c>
      <c r="AA48" s="27">
        <v>33.832828999999997</v>
      </c>
      <c r="AB48" s="27">
        <v>34.410496000000002</v>
      </c>
      <c r="AC48" s="27">
        <v>34.88073</v>
      </c>
      <c r="AD48" s="27">
        <v>35.414997</v>
      </c>
      <c r="AE48" s="28">
        <v>2.5590000000000001E-3</v>
      </c>
    </row>
    <row r="49" spans="1:31" ht="15" customHeight="1">
      <c r="A49" s="26" t="s">
        <v>18</v>
      </c>
      <c r="B49" s="27">
        <v>30.429455000000001</v>
      </c>
      <c r="C49" s="27">
        <v>29.042044000000001</v>
      </c>
      <c r="D49" s="27">
        <v>27.415133999999998</v>
      </c>
      <c r="E49" s="27">
        <v>19.048904</v>
      </c>
      <c r="F49" s="27">
        <v>21.679507999999998</v>
      </c>
      <c r="G49" s="27">
        <v>22.204653</v>
      </c>
      <c r="H49" s="27">
        <v>22.20768</v>
      </c>
      <c r="I49" s="27">
        <v>22.265557999999999</v>
      </c>
      <c r="J49" s="27">
        <v>22.525984000000001</v>
      </c>
      <c r="K49" s="27">
        <v>22.893018999999999</v>
      </c>
      <c r="L49" s="27">
        <v>23.192388999999999</v>
      </c>
      <c r="M49" s="27">
        <v>23.539840999999999</v>
      </c>
      <c r="N49" s="27">
        <v>23.912191</v>
      </c>
      <c r="O49" s="27">
        <v>24.289396</v>
      </c>
      <c r="P49" s="27">
        <v>24.688327999999998</v>
      </c>
      <c r="Q49" s="27">
        <v>25.075682</v>
      </c>
      <c r="R49" s="27">
        <v>25.490648</v>
      </c>
      <c r="S49" s="27">
        <v>25.921002999999999</v>
      </c>
      <c r="T49" s="27">
        <v>26.363008000000001</v>
      </c>
      <c r="U49" s="27">
        <v>26.854637</v>
      </c>
      <c r="V49" s="27">
        <v>27.430147000000002</v>
      </c>
      <c r="W49" s="27">
        <v>28.012671000000001</v>
      </c>
      <c r="X49" s="27">
        <v>28.541796000000001</v>
      </c>
      <c r="Y49" s="27">
        <v>29.124779</v>
      </c>
      <c r="Z49" s="27">
        <v>29.705642999999998</v>
      </c>
      <c r="AA49" s="27">
        <v>30.288184999999999</v>
      </c>
      <c r="AB49" s="27">
        <v>30.946542999999998</v>
      </c>
      <c r="AC49" s="27">
        <v>31.700050000000001</v>
      </c>
      <c r="AD49" s="27">
        <v>32.320934000000001</v>
      </c>
      <c r="AE49" s="28">
        <v>3.9699999999999996E-3</v>
      </c>
    </row>
    <row r="50" spans="1:31" ht="15" customHeight="1">
      <c r="A50" s="26" t="s">
        <v>19</v>
      </c>
      <c r="B50" s="27">
        <v>22.979786000000001</v>
      </c>
      <c r="C50" s="27">
        <v>21.790194</v>
      </c>
      <c r="D50" s="27">
        <v>19.789294999999999</v>
      </c>
      <c r="E50" s="27">
        <v>12.674792</v>
      </c>
      <c r="F50" s="27">
        <v>15.405196999999999</v>
      </c>
      <c r="G50" s="27">
        <v>15.482283000000001</v>
      </c>
      <c r="H50" s="27">
        <v>15.507441999999999</v>
      </c>
      <c r="I50" s="27">
        <v>15.819184999999999</v>
      </c>
      <c r="J50" s="27">
        <v>16.101534000000001</v>
      </c>
      <c r="K50" s="27">
        <v>16.509834000000001</v>
      </c>
      <c r="L50" s="27">
        <v>16.919640999999999</v>
      </c>
      <c r="M50" s="27">
        <v>17.385210000000001</v>
      </c>
      <c r="N50" s="27">
        <v>17.837499999999999</v>
      </c>
      <c r="O50" s="27">
        <v>18.325962000000001</v>
      </c>
      <c r="P50" s="27">
        <v>18.870619000000001</v>
      </c>
      <c r="Q50" s="27">
        <v>19.474428</v>
      </c>
      <c r="R50" s="27">
        <v>20.081181000000001</v>
      </c>
      <c r="S50" s="27">
        <v>20.692131</v>
      </c>
      <c r="T50" s="27">
        <v>21.314837000000001</v>
      </c>
      <c r="U50" s="27">
        <v>21.933043999999999</v>
      </c>
      <c r="V50" s="27">
        <v>22.566224999999999</v>
      </c>
      <c r="W50" s="27">
        <v>23.215966999999999</v>
      </c>
      <c r="X50" s="27">
        <v>23.880970000000001</v>
      </c>
      <c r="Y50" s="27">
        <v>24.525418999999999</v>
      </c>
      <c r="Z50" s="27">
        <v>25.208538000000001</v>
      </c>
      <c r="AA50" s="27">
        <v>25.955772</v>
      </c>
      <c r="AB50" s="27">
        <v>26.785294</v>
      </c>
      <c r="AC50" s="27">
        <v>27.515416999999999</v>
      </c>
      <c r="AD50" s="27">
        <v>28.257807</v>
      </c>
      <c r="AE50" s="28">
        <v>9.6729999999999993E-3</v>
      </c>
    </row>
    <row r="51" spans="1:31" ht="15" customHeight="1">
      <c r="A51" s="26" t="s">
        <v>5</v>
      </c>
      <c r="B51" s="27">
        <v>28.348236</v>
      </c>
      <c r="C51" s="27">
        <v>27.910017</v>
      </c>
      <c r="D51" s="27">
        <v>26.73152</v>
      </c>
      <c r="E51" s="27">
        <v>19.422663</v>
      </c>
      <c r="F51" s="27">
        <v>21.608443999999999</v>
      </c>
      <c r="G51" s="27">
        <v>21.901007</v>
      </c>
      <c r="H51" s="27">
        <v>21.991032000000001</v>
      </c>
      <c r="I51" s="27">
        <v>22.303318000000001</v>
      </c>
      <c r="J51" s="27">
        <v>22.635216</v>
      </c>
      <c r="K51" s="27">
        <v>23.044409000000002</v>
      </c>
      <c r="L51" s="27">
        <v>23.619095000000002</v>
      </c>
      <c r="M51" s="27">
        <v>24.062370000000001</v>
      </c>
      <c r="N51" s="27">
        <v>24.516832000000001</v>
      </c>
      <c r="O51" s="27">
        <v>25.005552000000002</v>
      </c>
      <c r="P51" s="27">
        <v>25.498519999999999</v>
      </c>
      <c r="Q51" s="27">
        <v>26.011063</v>
      </c>
      <c r="R51" s="27">
        <v>26.539183000000001</v>
      </c>
      <c r="S51" s="27">
        <v>27.047892000000001</v>
      </c>
      <c r="T51" s="27">
        <v>27.561785</v>
      </c>
      <c r="U51" s="27">
        <v>28.139429</v>
      </c>
      <c r="V51" s="27">
        <v>28.719705999999999</v>
      </c>
      <c r="W51" s="27">
        <v>29.373415000000001</v>
      </c>
      <c r="X51" s="27">
        <v>30.011503000000001</v>
      </c>
      <c r="Y51" s="27">
        <v>30.659749999999999</v>
      </c>
      <c r="Z51" s="27">
        <v>31.337751000000001</v>
      </c>
      <c r="AA51" s="27">
        <v>32.017482999999999</v>
      </c>
      <c r="AB51" s="27">
        <v>32.783031000000001</v>
      </c>
      <c r="AC51" s="27">
        <v>33.514847000000003</v>
      </c>
      <c r="AD51" s="27">
        <v>34.222366000000001</v>
      </c>
      <c r="AE51" s="28">
        <v>7.5799999999999999E-3</v>
      </c>
    </row>
    <row r="52" spans="1:31" ht="15" customHeight="1">
      <c r="A52" s="26" t="s">
        <v>10</v>
      </c>
      <c r="B52" s="27">
        <v>20.304127000000001</v>
      </c>
      <c r="C52" s="27">
        <v>19.35887</v>
      </c>
      <c r="D52" s="27">
        <v>18.232140999999999</v>
      </c>
      <c r="E52" s="27">
        <v>10.453918</v>
      </c>
      <c r="F52" s="27">
        <v>11.968147</v>
      </c>
      <c r="G52" s="27">
        <v>11.289039000000001</v>
      </c>
      <c r="H52" s="27">
        <v>11.394304</v>
      </c>
      <c r="I52" s="27">
        <v>11.912369999999999</v>
      </c>
      <c r="J52" s="27">
        <v>12.200352000000001</v>
      </c>
      <c r="K52" s="27">
        <v>12.564353000000001</v>
      </c>
      <c r="L52" s="27">
        <v>12.911785</v>
      </c>
      <c r="M52" s="27">
        <v>13.23434</v>
      </c>
      <c r="N52" s="27">
        <v>13.62064</v>
      </c>
      <c r="O52" s="27">
        <v>13.996879</v>
      </c>
      <c r="P52" s="27">
        <v>14.361264</v>
      </c>
      <c r="Q52" s="27">
        <v>14.77065</v>
      </c>
      <c r="R52" s="27">
        <v>15.216182999999999</v>
      </c>
      <c r="S52" s="27">
        <v>15.608624000000001</v>
      </c>
      <c r="T52" s="27">
        <v>16.033396</v>
      </c>
      <c r="U52" s="27">
        <v>16.515405999999999</v>
      </c>
      <c r="V52" s="27">
        <v>17.013114999999999</v>
      </c>
      <c r="W52" s="27">
        <v>17.439247000000002</v>
      </c>
      <c r="X52" s="27">
        <v>17.929399</v>
      </c>
      <c r="Y52" s="27">
        <v>18.382104999999999</v>
      </c>
      <c r="Z52" s="27">
        <v>18.875795</v>
      </c>
      <c r="AA52" s="27">
        <v>19.383478</v>
      </c>
      <c r="AB52" s="27">
        <v>19.934215999999999</v>
      </c>
      <c r="AC52" s="27">
        <v>20.599817000000002</v>
      </c>
      <c r="AD52" s="27">
        <v>21.489380000000001</v>
      </c>
      <c r="AE52" s="28">
        <v>3.8739999999999998E-3</v>
      </c>
    </row>
    <row r="53" spans="1:31" ht="15" customHeight="1">
      <c r="A53" s="26" t="s">
        <v>6</v>
      </c>
      <c r="B53" s="27">
        <v>5.4760080000000002</v>
      </c>
      <c r="C53" s="27">
        <v>6.1494460000000002</v>
      </c>
      <c r="D53" s="27">
        <v>6.7788599999999999</v>
      </c>
      <c r="E53" s="27">
        <v>6.1895629999999997</v>
      </c>
      <c r="F53" s="27">
        <v>6.1482609999999998</v>
      </c>
      <c r="G53" s="27">
        <v>6.3358420000000004</v>
      </c>
      <c r="H53" s="27">
        <v>6.5343</v>
      </c>
      <c r="I53" s="27">
        <v>6.9831089999999998</v>
      </c>
      <c r="J53" s="27">
        <v>7.4549320000000003</v>
      </c>
      <c r="K53" s="27">
        <v>7.7332280000000004</v>
      </c>
      <c r="L53" s="27">
        <v>7.8705610000000004</v>
      </c>
      <c r="M53" s="27">
        <v>8.0244280000000003</v>
      </c>
      <c r="N53" s="27">
        <v>8.1280479999999997</v>
      </c>
      <c r="O53" s="27">
        <v>8.2760409999999993</v>
      </c>
      <c r="P53" s="27">
        <v>8.4320780000000006</v>
      </c>
      <c r="Q53" s="27">
        <v>8.3767680000000002</v>
      </c>
      <c r="R53" s="27">
        <v>8.2586460000000006</v>
      </c>
      <c r="S53" s="27">
        <v>8.2209839999999996</v>
      </c>
      <c r="T53" s="27">
        <v>8.1835540000000009</v>
      </c>
      <c r="U53" s="27">
        <v>8.3468129999999991</v>
      </c>
      <c r="V53" s="27">
        <v>8.5049349999999997</v>
      </c>
      <c r="W53" s="27">
        <v>8.6658570000000008</v>
      </c>
      <c r="X53" s="27">
        <v>8.8209730000000004</v>
      </c>
      <c r="Y53" s="27">
        <v>8.9773250000000004</v>
      </c>
      <c r="Z53" s="27">
        <v>9.1603139999999996</v>
      </c>
      <c r="AA53" s="27">
        <v>9.3582280000000004</v>
      </c>
      <c r="AB53" s="27">
        <v>9.6241450000000004</v>
      </c>
      <c r="AC53" s="27">
        <v>10.028146</v>
      </c>
      <c r="AD53" s="27">
        <v>10.473029</v>
      </c>
      <c r="AE53" s="28">
        <v>1.9916E-2</v>
      </c>
    </row>
    <row r="54" spans="1:31" ht="15" customHeight="1">
      <c r="A54" s="26" t="s">
        <v>12</v>
      </c>
      <c r="B54" s="27">
        <v>7.3477839999999999</v>
      </c>
      <c r="C54" s="27">
        <v>5.47</v>
      </c>
      <c r="D54" s="27">
        <v>5.1509400000000003</v>
      </c>
      <c r="E54" s="27">
        <v>5.164752</v>
      </c>
      <c r="F54" s="27">
        <v>5.370889</v>
      </c>
      <c r="G54" s="27">
        <v>5.5361070000000003</v>
      </c>
      <c r="H54" s="27">
        <v>5.6066739999999999</v>
      </c>
      <c r="I54" s="27">
        <v>5.7046710000000003</v>
      </c>
      <c r="J54" s="27">
        <v>5.8164259999999999</v>
      </c>
      <c r="K54" s="27">
        <v>5.9166730000000003</v>
      </c>
      <c r="L54" s="27">
        <v>6.0015900000000002</v>
      </c>
      <c r="M54" s="27">
        <v>6.0777320000000001</v>
      </c>
      <c r="N54" s="27">
        <v>6.1523389999999996</v>
      </c>
      <c r="O54" s="27">
        <v>6.233727</v>
      </c>
      <c r="P54" s="27">
        <v>6.3165560000000003</v>
      </c>
      <c r="Q54" s="27">
        <v>6.4024679999999998</v>
      </c>
      <c r="R54" s="27">
        <v>6.4860230000000003</v>
      </c>
      <c r="S54" s="27">
        <v>6.5683920000000002</v>
      </c>
      <c r="T54" s="27">
        <v>6.6508469999999997</v>
      </c>
      <c r="U54" s="27">
        <v>6.7111340000000004</v>
      </c>
      <c r="V54" s="27">
        <v>6.7674830000000004</v>
      </c>
      <c r="W54" s="27">
        <v>6.8202949999999998</v>
      </c>
      <c r="X54" s="27">
        <v>6.8713340000000001</v>
      </c>
      <c r="Y54" s="27">
        <v>6.9271209999999996</v>
      </c>
      <c r="Z54" s="27">
        <v>6.9835770000000004</v>
      </c>
      <c r="AA54" s="27">
        <v>7.040737</v>
      </c>
      <c r="AB54" s="27">
        <v>7.0974700000000004</v>
      </c>
      <c r="AC54" s="27">
        <v>7.1604270000000003</v>
      </c>
      <c r="AD54" s="27">
        <v>7.1789059999999996</v>
      </c>
      <c r="AE54" s="28">
        <v>1.0120000000000001E-2</v>
      </c>
    </row>
    <row r="55" spans="1:31" ht="15" customHeight="1">
      <c r="A55" s="26" t="s">
        <v>25</v>
      </c>
      <c r="B55" s="27">
        <v>2.4609800000000002</v>
      </c>
      <c r="C55" s="27">
        <v>2.3912010000000001</v>
      </c>
      <c r="D55" s="27">
        <v>2.3193959999999998</v>
      </c>
      <c r="E55" s="27">
        <v>2.312624</v>
      </c>
      <c r="F55" s="27">
        <v>2.3043360000000002</v>
      </c>
      <c r="G55" s="27">
        <v>2.3308550000000001</v>
      </c>
      <c r="H55" s="27">
        <v>2.3592179999999998</v>
      </c>
      <c r="I55" s="27">
        <v>2.3954369999999998</v>
      </c>
      <c r="J55" s="27">
        <v>2.4353030000000002</v>
      </c>
      <c r="K55" s="27">
        <v>2.4702540000000002</v>
      </c>
      <c r="L55" s="27">
        <v>2.5055730000000001</v>
      </c>
      <c r="M55" s="27">
        <v>2.539301</v>
      </c>
      <c r="N55" s="27">
        <v>2.5662129999999999</v>
      </c>
      <c r="O55" s="27">
        <v>2.5945499999999999</v>
      </c>
      <c r="P55" s="27">
        <v>2.6205050000000001</v>
      </c>
      <c r="Q55" s="27">
        <v>2.649931</v>
      </c>
      <c r="R55" s="27">
        <v>2.676698</v>
      </c>
      <c r="S55" s="27">
        <v>2.702283</v>
      </c>
      <c r="T55" s="27">
        <v>2.7252290000000001</v>
      </c>
      <c r="U55" s="27">
        <v>2.7476699999999998</v>
      </c>
      <c r="V55" s="27">
        <v>2.7705199999999999</v>
      </c>
      <c r="W55" s="27">
        <v>2.7959269999999998</v>
      </c>
      <c r="X55" s="27">
        <v>2.8202579999999999</v>
      </c>
      <c r="Y55" s="27">
        <v>2.8438330000000001</v>
      </c>
      <c r="Z55" s="27">
        <v>2.8676970000000002</v>
      </c>
      <c r="AA55" s="27">
        <v>2.894997</v>
      </c>
      <c r="AB55" s="27">
        <v>2.918018</v>
      </c>
      <c r="AC55" s="27">
        <v>2.9466519999999998</v>
      </c>
      <c r="AD55" s="27">
        <v>2.9754879999999999</v>
      </c>
      <c r="AE55" s="28">
        <v>8.1300000000000001E-3</v>
      </c>
    </row>
    <row r="56" spans="1:31" ht="15" customHeight="1">
      <c r="A56" s="26" t="s">
        <v>14</v>
      </c>
      <c r="B56" s="31" t="s">
        <v>15</v>
      </c>
      <c r="C56" s="31" t="s">
        <v>15</v>
      </c>
      <c r="D56" s="31" t="s">
        <v>15</v>
      </c>
      <c r="E56" s="31" t="s">
        <v>15</v>
      </c>
      <c r="F56" s="31" t="s">
        <v>15</v>
      </c>
      <c r="G56" s="31" t="s">
        <v>15</v>
      </c>
      <c r="H56" s="31" t="s">
        <v>15</v>
      </c>
      <c r="I56" s="31" t="s">
        <v>15</v>
      </c>
      <c r="J56" s="31" t="s">
        <v>15</v>
      </c>
      <c r="K56" s="31" t="s">
        <v>15</v>
      </c>
      <c r="L56" s="31" t="s">
        <v>15</v>
      </c>
      <c r="M56" s="31" t="s">
        <v>15</v>
      </c>
      <c r="N56" s="31" t="s">
        <v>15</v>
      </c>
      <c r="O56" s="31" t="s">
        <v>15</v>
      </c>
      <c r="P56" s="31" t="s">
        <v>15</v>
      </c>
      <c r="Q56" s="31" t="s">
        <v>15</v>
      </c>
      <c r="R56" s="31" t="s">
        <v>15</v>
      </c>
      <c r="S56" s="31" t="s">
        <v>15</v>
      </c>
      <c r="T56" s="31" t="s">
        <v>15</v>
      </c>
      <c r="U56" s="31" t="s">
        <v>15</v>
      </c>
      <c r="V56" s="31" t="s">
        <v>15</v>
      </c>
      <c r="W56" s="31" t="s">
        <v>15</v>
      </c>
      <c r="X56" s="31" t="s">
        <v>15</v>
      </c>
      <c r="Y56" s="31" t="s">
        <v>15</v>
      </c>
      <c r="Z56" s="31" t="s">
        <v>15</v>
      </c>
      <c r="AA56" s="31" t="s">
        <v>15</v>
      </c>
      <c r="AB56" s="31" t="s">
        <v>15</v>
      </c>
      <c r="AC56" s="31" t="s">
        <v>15</v>
      </c>
      <c r="AD56" s="31" t="s">
        <v>15</v>
      </c>
      <c r="AE56" s="31" t="s">
        <v>15</v>
      </c>
    </row>
    <row r="57" spans="1:31" ht="15" customHeight="1">
      <c r="A57" s="26" t="s">
        <v>7</v>
      </c>
      <c r="B57" s="27">
        <v>29.257325999999999</v>
      </c>
      <c r="C57" s="27">
        <v>29.488026000000001</v>
      </c>
      <c r="D57" s="27">
        <v>29.625447999999999</v>
      </c>
      <c r="E57" s="27">
        <v>29.594034000000001</v>
      </c>
      <c r="F57" s="27">
        <v>30.175889999999999</v>
      </c>
      <c r="G57" s="27">
        <v>30.299140999999999</v>
      </c>
      <c r="H57" s="27">
        <v>30.055416000000001</v>
      </c>
      <c r="I57" s="27">
        <v>30.280380000000001</v>
      </c>
      <c r="J57" s="27">
        <v>30.809183000000001</v>
      </c>
      <c r="K57" s="27">
        <v>31.307753000000002</v>
      </c>
      <c r="L57" s="27">
        <v>31.505597999999999</v>
      </c>
      <c r="M57" s="27">
        <v>31.749286999999999</v>
      </c>
      <c r="N57" s="27">
        <v>31.776184000000001</v>
      </c>
      <c r="O57" s="27">
        <v>32.108559</v>
      </c>
      <c r="P57" s="27">
        <v>32.236548999999997</v>
      </c>
      <c r="Q57" s="27">
        <v>32.381748000000002</v>
      </c>
      <c r="R57" s="27">
        <v>32.459755000000001</v>
      </c>
      <c r="S57" s="27">
        <v>32.368274999999997</v>
      </c>
      <c r="T57" s="27">
        <v>32.386391000000003</v>
      </c>
      <c r="U57" s="27">
        <v>32.448287999999998</v>
      </c>
      <c r="V57" s="27">
        <v>32.635280999999999</v>
      </c>
      <c r="W57" s="27">
        <v>32.839908999999999</v>
      </c>
      <c r="X57" s="27">
        <v>32.998351999999997</v>
      </c>
      <c r="Y57" s="27">
        <v>33.162888000000002</v>
      </c>
      <c r="Z57" s="27">
        <v>33.279808000000003</v>
      </c>
      <c r="AA57" s="27">
        <v>33.495784999999998</v>
      </c>
      <c r="AB57" s="27">
        <v>33.853496999999997</v>
      </c>
      <c r="AC57" s="27">
        <v>34.250197999999997</v>
      </c>
      <c r="AD57" s="27">
        <v>34.677577999999997</v>
      </c>
      <c r="AE57" s="28">
        <v>6.0219999999999996E-3</v>
      </c>
    </row>
    <row r="58" spans="1:31" ht="15" customHeight="1"/>
    <row r="59" spans="1:31" ht="15" customHeight="1">
      <c r="A59" s="25" t="s">
        <v>26</v>
      </c>
    </row>
    <row r="60" spans="1:31" ht="15" customHeight="1">
      <c r="A60" s="25" t="s">
        <v>191</v>
      </c>
    </row>
    <row r="61" spans="1:31" ht="15" customHeight="1">
      <c r="A61" s="26" t="s">
        <v>3</v>
      </c>
      <c r="B61" s="27">
        <v>233.99255400000001</v>
      </c>
      <c r="C61" s="27">
        <v>243.42570499999999</v>
      </c>
      <c r="D61" s="27">
        <v>249.38694799999999</v>
      </c>
      <c r="E61" s="27">
        <v>236.60784899999999</v>
      </c>
      <c r="F61" s="27">
        <v>241.197937</v>
      </c>
      <c r="G61" s="27">
        <v>244.04458600000001</v>
      </c>
      <c r="H61" s="27">
        <v>244.804596</v>
      </c>
      <c r="I61" s="27">
        <v>249.32063299999999</v>
      </c>
      <c r="J61" s="27">
        <v>253.50242600000001</v>
      </c>
      <c r="K61" s="27">
        <v>257.454407</v>
      </c>
      <c r="L61" s="27">
        <v>259.721588</v>
      </c>
      <c r="M61" s="27">
        <v>262.613831</v>
      </c>
      <c r="N61" s="27">
        <v>264.51080300000001</v>
      </c>
      <c r="O61" s="27">
        <v>268.03070100000002</v>
      </c>
      <c r="P61" s="27">
        <v>270.590149</v>
      </c>
      <c r="Q61" s="27">
        <v>272.39480600000002</v>
      </c>
      <c r="R61" s="27">
        <v>273.70300300000002</v>
      </c>
      <c r="S61" s="27">
        <v>274.63455199999999</v>
      </c>
      <c r="T61" s="27">
        <v>275.80389400000001</v>
      </c>
      <c r="U61" s="27">
        <v>278.009186</v>
      </c>
      <c r="V61" s="27">
        <v>280.76892099999998</v>
      </c>
      <c r="W61" s="27">
        <v>283.667419</v>
      </c>
      <c r="X61" s="27">
        <v>286.38207999999997</v>
      </c>
      <c r="Y61" s="27">
        <v>289.307007</v>
      </c>
      <c r="Z61" s="27">
        <v>292.11480699999998</v>
      </c>
      <c r="AA61" s="27">
        <v>295.54681399999998</v>
      </c>
      <c r="AB61" s="27">
        <v>300.241333</v>
      </c>
      <c r="AC61" s="27">
        <v>305.528503</v>
      </c>
      <c r="AD61" s="27">
        <v>311.13769500000001</v>
      </c>
      <c r="AE61" s="28">
        <v>9.1310000000000002E-3</v>
      </c>
    </row>
    <row r="62" spans="1:31" ht="15" customHeight="1">
      <c r="A62" s="26" t="s">
        <v>8</v>
      </c>
      <c r="B62" s="27">
        <v>174.20512400000001</v>
      </c>
      <c r="C62" s="27">
        <v>177.41308599999999</v>
      </c>
      <c r="D62" s="27">
        <v>183.663025</v>
      </c>
      <c r="E62" s="27">
        <v>177.80467200000001</v>
      </c>
      <c r="F62" s="27">
        <v>182.64415</v>
      </c>
      <c r="G62" s="27">
        <v>184.36257900000001</v>
      </c>
      <c r="H62" s="27">
        <v>184.83848599999999</v>
      </c>
      <c r="I62" s="27">
        <v>189.071564</v>
      </c>
      <c r="J62" s="27">
        <v>194.06381200000001</v>
      </c>
      <c r="K62" s="27">
        <v>198.539703</v>
      </c>
      <c r="L62" s="27">
        <v>201.287094</v>
      </c>
      <c r="M62" s="27">
        <v>204.44787600000001</v>
      </c>
      <c r="N62" s="27">
        <v>206.42001300000001</v>
      </c>
      <c r="O62" s="27">
        <v>210.11309800000001</v>
      </c>
      <c r="P62" s="27">
        <v>212.66156000000001</v>
      </c>
      <c r="Q62" s="27">
        <v>214.819489</v>
      </c>
      <c r="R62" s="27">
        <v>216.679092</v>
      </c>
      <c r="S62" s="27">
        <v>217.74597199999999</v>
      </c>
      <c r="T62" s="27">
        <v>219.134781</v>
      </c>
      <c r="U62" s="27">
        <v>221.346497</v>
      </c>
      <c r="V62" s="27">
        <v>224.33206200000001</v>
      </c>
      <c r="W62" s="27">
        <v>227.62403900000001</v>
      </c>
      <c r="X62" s="27">
        <v>230.702698</v>
      </c>
      <c r="Y62" s="27">
        <v>234.18682899999999</v>
      </c>
      <c r="Z62" s="27">
        <v>237.72418200000001</v>
      </c>
      <c r="AA62" s="27">
        <v>242.02383399999999</v>
      </c>
      <c r="AB62" s="27">
        <v>247.38415499999999</v>
      </c>
      <c r="AC62" s="27">
        <v>253.247467</v>
      </c>
      <c r="AD62" s="27">
        <v>259.13336199999998</v>
      </c>
      <c r="AE62" s="28">
        <v>1.4130999999999999E-2</v>
      </c>
    </row>
    <row r="63" spans="1:31" ht="15" customHeight="1">
      <c r="A63" s="26" t="s">
        <v>9</v>
      </c>
      <c r="B63" s="27">
        <v>217.89540099999999</v>
      </c>
      <c r="C63" s="27">
        <v>224.26402300000001</v>
      </c>
      <c r="D63" s="27">
        <v>227.738586</v>
      </c>
      <c r="E63" s="27">
        <v>201.59175099999999</v>
      </c>
      <c r="F63" s="27">
        <v>218.76004</v>
      </c>
      <c r="G63" s="27">
        <v>231.75340299999999</v>
      </c>
      <c r="H63" s="27">
        <v>242.28256200000001</v>
      </c>
      <c r="I63" s="27">
        <v>253.420975</v>
      </c>
      <c r="J63" s="27">
        <v>264.02456699999999</v>
      </c>
      <c r="K63" s="27">
        <v>271.95889299999999</v>
      </c>
      <c r="L63" s="27">
        <v>279.77185100000003</v>
      </c>
      <c r="M63" s="27">
        <v>287.77773999999999</v>
      </c>
      <c r="N63" s="27">
        <v>294.52829000000003</v>
      </c>
      <c r="O63" s="27">
        <v>301.86676</v>
      </c>
      <c r="P63" s="27">
        <v>308.29995700000001</v>
      </c>
      <c r="Q63" s="27">
        <v>312.67306500000001</v>
      </c>
      <c r="R63" s="27">
        <v>316.28845200000001</v>
      </c>
      <c r="S63" s="27">
        <v>319.40441900000002</v>
      </c>
      <c r="T63" s="27">
        <v>322.75088499999998</v>
      </c>
      <c r="U63" s="27">
        <v>327.77710000000002</v>
      </c>
      <c r="V63" s="27">
        <v>332.84747299999998</v>
      </c>
      <c r="W63" s="27">
        <v>338.02639799999997</v>
      </c>
      <c r="X63" s="27">
        <v>343.39163200000002</v>
      </c>
      <c r="Y63" s="27">
        <v>349.05206299999998</v>
      </c>
      <c r="Z63" s="27">
        <v>355.23825099999999</v>
      </c>
      <c r="AA63" s="27">
        <v>362.18499800000001</v>
      </c>
      <c r="AB63" s="27">
        <v>370.95043900000002</v>
      </c>
      <c r="AC63" s="27">
        <v>380.20822099999998</v>
      </c>
      <c r="AD63" s="27">
        <v>389.47167999999999</v>
      </c>
      <c r="AE63" s="28">
        <v>2.0653999999999999E-2</v>
      </c>
    </row>
    <row r="64" spans="1:31" ht="15" customHeight="1">
      <c r="A64" s="26" t="s">
        <v>16</v>
      </c>
      <c r="B64" s="27">
        <v>738.09344499999997</v>
      </c>
      <c r="C64" s="27">
        <v>718.54650900000001</v>
      </c>
      <c r="D64" s="27">
        <v>683.52441399999998</v>
      </c>
      <c r="E64" s="27">
        <v>475.62655599999999</v>
      </c>
      <c r="F64" s="27">
        <v>545.45092799999998</v>
      </c>
      <c r="G64" s="27">
        <v>556.88452099999995</v>
      </c>
      <c r="H64" s="27">
        <v>556.86321999999996</v>
      </c>
      <c r="I64" s="27">
        <v>559.40924099999995</v>
      </c>
      <c r="J64" s="27">
        <v>564.79547100000002</v>
      </c>
      <c r="K64" s="27">
        <v>571.38415499999996</v>
      </c>
      <c r="L64" s="27">
        <v>577.63470500000005</v>
      </c>
      <c r="M64" s="27">
        <v>583.73699999999997</v>
      </c>
      <c r="N64" s="27">
        <v>590.01782200000002</v>
      </c>
      <c r="O64" s="27">
        <v>595.82794200000001</v>
      </c>
      <c r="P64" s="27">
        <v>602.36889599999995</v>
      </c>
      <c r="Q64" s="27">
        <v>609.99224900000002</v>
      </c>
      <c r="R64" s="27">
        <v>618.71569799999997</v>
      </c>
      <c r="S64" s="27">
        <v>627.96154799999999</v>
      </c>
      <c r="T64" s="27">
        <v>638.17150900000001</v>
      </c>
      <c r="U64" s="27">
        <v>649.41839600000003</v>
      </c>
      <c r="V64" s="27">
        <v>662.29480000000001</v>
      </c>
      <c r="W64" s="27">
        <v>676.39727800000003</v>
      </c>
      <c r="X64" s="27">
        <v>690.70623799999998</v>
      </c>
      <c r="Y64" s="27">
        <v>705.96649200000002</v>
      </c>
      <c r="Z64" s="27">
        <v>721.629639</v>
      </c>
      <c r="AA64" s="27">
        <v>737.53308100000004</v>
      </c>
      <c r="AB64" s="27">
        <v>755.98046899999997</v>
      </c>
      <c r="AC64" s="27">
        <v>774.30816700000003</v>
      </c>
      <c r="AD64" s="27">
        <v>791.32165499999996</v>
      </c>
      <c r="AE64" s="28">
        <v>3.5790000000000001E-3</v>
      </c>
    </row>
    <row r="65" spans="1:31" ht="15" customHeight="1">
      <c r="A65" s="26" t="s">
        <v>27</v>
      </c>
      <c r="B65" s="27">
        <v>1364.1865230000001</v>
      </c>
      <c r="C65" s="27">
        <v>1363.649414</v>
      </c>
      <c r="D65" s="27">
        <v>1344.3129879999999</v>
      </c>
      <c r="E65" s="27">
        <v>1091.6308590000001</v>
      </c>
      <c r="F65" s="27">
        <v>1188.053101</v>
      </c>
      <c r="G65" s="27">
        <v>1217.0451660000001</v>
      </c>
      <c r="H65" s="27">
        <v>1228.788818</v>
      </c>
      <c r="I65" s="27">
        <v>1251.2224120000001</v>
      </c>
      <c r="J65" s="27">
        <v>1276.3862300000001</v>
      </c>
      <c r="K65" s="27">
        <v>1299.337158</v>
      </c>
      <c r="L65" s="27">
        <v>1318.415283</v>
      </c>
      <c r="M65" s="27">
        <v>1338.5764160000001</v>
      </c>
      <c r="N65" s="27">
        <v>1355.4769289999999</v>
      </c>
      <c r="O65" s="27">
        <v>1375.838501</v>
      </c>
      <c r="P65" s="27">
        <v>1393.9205320000001</v>
      </c>
      <c r="Q65" s="27">
        <v>1409.879639</v>
      </c>
      <c r="R65" s="27">
        <v>1425.3862300000001</v>
      </c>
      <c r="S65" s="27">
        <v>1439.7464600000001</v>
      </c>
      <c r="T65" s="27">
        <v>1455.8610839999999</v>
      </c>
      <c r="U65" s="27">
        <v>1476.5512699999999</v>
      </c>
      <c r="V65" s="27">
        <v>1500.2432859999999</v>
      </c>
      <c r="W65" s="27">
        <v>1525.7150879999999</v>
      </c>
      <c r="X65" s="27">
        <v>1551.1826169999999</v>
      </c>
      <c r="Y65" s="27">
        <v>1578.5124510000001</v>
      </c>
      <c r="Z65" s="27">
        <v>1606.706909</v>
      </c>
      <c r="AA65" s="27">
        <v>1637.288818</v>
      </c>
      <c r="AB65" s="27">
        <v>1674.5563959999999</v>
      </c>
      <c r="AC65" s="27">
        <v>1713.2924800000001</v>
      </c>
      <c r="AD65" s="27">
        <v>1751.064453</v>
      </c>
      <c r="AE65" s="28">
        <v>9.3050000000000008E-3</v>
      </c>
    </row>
    <row r="66" spans="1:31" ht="15" customHeight="1">
      <c r="A66" s="26" t="s">
        <v>28</v>
      </c>
      <c r="B66" s="27">
        <v>0.41807699999999998</v>
      </c>
      <c r="C66" s="27">
        <v>0.71790299999999996</v>
      </c>
      <c r="D66" s="27">
        <v>0.84825399999999995</v>
      </c>
      <c r="E66" s="27">
        <v>0.73177400000000004</v>
      </c>
      <c r="F66" s="27">
        <v>0.89956499999999995</v>
      </c>
      <c r="G66" s="27">
        <v>0.62354799999999999</v>
      </c>
      <c r="H66" s="27">
        <v>0.62656999999999996</v>
      </c>
      <c r="I66" s="27">
        <v>0.77768000000000004</v>
      </c>
      <c r="J66" s="27">
        <v>0.85369399999999995</v>
      </c>
      <c r="K66" s="27">
        <v>1.128441</v>
      </c>
      <c r="L66" s="27">
        <v>1.7794509999999999</v>
      </c>
      <c r="M66" s="27">
        <v>2.2314600000000002</v>
      </c>
      <c r="N66" s="27">
        <v>2.7862930000000001</v>
      </c>
      <c r="O66" s="27">
        <v>3.5330469999999998</v>
      </c>
      <c r="P66" s="27">
        <v>4.2219610000000003</v>
      </c>
      <c r="Q66" s="27">
        <v>4.8225150000000001</v>
      </c>
      <c r="R66" s="27">
        <v>5.337466</v>
      </c>
      <c r="S66" s="27">
        <v>5.7627379999999997</v>
      </c>
      <c r="T66" s="27">
        <v>6.1030920000000002</v>
      </c>
      <c r="U66" s="27">
        <v>6.6570999999999998</v>
      </c>
      <c r="V66" s="27">
        <v>6.9069130000000003</v>
      </c>
      <c r="W66" s="27">
        <v>7.3500389999999998</v>
      </c>
      <c r="X66" s="27">
        <v>7.6550260000000003</v>
      </c>
      <c r="Y66" s="27">
        <v>7.9924489999999997</v>
      </c>
      <c r="Z66" s="27">
        <v>8.4091769999999997</v>
      </c>
      <c r="AA66" s="27">
        <v>8.7436249999999998</v>
      </c>
      <c r="AB66" s="27">
        <v>9.0119319999999998</v>
      </c>
      <c r="AC66" s="27">
        <v>9.6110830000000007</v>
      </c>
      <c r="AD66" s="27">
        <v>9.9730620000000005</v>
      </c>
      <c r="AE66" s="28">
        <v>0.102363</v>
      </c>
    </row>
    <row r="67" spans="1:31" ht="15" customHeight="1">
      <c r="A67" s="25" t="s">
        <v>29</v>
      </c>
      <c r="B67" s="29">
        <v>1364.6046140000001</v>
      </c>
      <c r="C67" s="29">
        <v>1364.3673100000001</v>
      </c>
      <c r="D67" s="29">
        <v>1345.161255</v>
      </c>
      <c r="E67" s="29">
        <v>1092.3626710000001</v>
      </c>
      <c r="F67" s="29">
        <v>1188.9526370000001</v>
      </c>
      <c r="G67" s="29">
        <v>1217.6687010000001</v>
      </c>
      <c r="H67" s="29">
        <v>1229.415405</v>
      </c>
      <c r="I67" s="29">
        <v>1252.0001219999999</v>
      </c>
      <c r="J67" s="29">
        <v>1277.2398679999999</v>
      </c>
      <c r="K67" s="29">
        <v>1300.4655760000001</v>
      </c>
      <c r="L67" s="29">
        <v>1320.194702</v>
      </c>
      <c r="M67" s="29">
        <v>1340.807861</v>
      </c>
      <c r="N67" s="29">
        <v>1358.2631839999999</v>
      </c>
      <c r="O67" s="29">
        <v>1379.371582</v>
      </c>
      <c r="P67" s="29">
        <v>1398.142456</v>
      </c>
      <c r="Q67" s="29">
        <v>1414.7021480000001</v>
      </c>
      <c r="R67" s="29">
        <v>1430.723755</v>
      </c>
      <c r="S67" s="29">
        <v>1445.509155</v>
      </c>
      <c r="T67" s="29">
        <v>1461.9642329999999</v>
      </c>
      <c r="U67" s="29">
        <v>1483.208374</v>
      </c>
      <c r="V67" s="29">
        <v>1507.1501459999999</v>
      </c>
      <c r="W67" s="29">
        <v>1533.065186</v>
      </c>
      <c r="X67" s="29">
        <v>1558.8376459999999</v>
      </c>
      <c r="Y67" s="29">
        <v>1586.5048830000001</v>
      </c>
      <c r="Z67" s="29">
        <v>1615.1160890000001</v>
      </c>
      <c r="AA67" s="29">
        <v>1646.032471</v>
      </c>
      <c r="AB67" s="29">
        <v>1683.5683590000001</v>
      </c>
      <c r="AC67" s="29">
        <v>1722.903564</v>
      </c>
      <c r="AD67" s="29">
        <v>1761.037476</v>
      </c>
      <c r="AE67" s="30">
        <v>9.4970000000000002E-3</v>
      </c>
    </row>
    <row r="68" spans="1:31" ht="15" customHeight="1"/>
    <row r="69" spans="1:31" ht="15" customHeight="1"/>
    <row r="70" spans="1:31" ht="15" customHeight="1">
      <c r="A70" s="25" t="s">
        <v>30</v>
      </c>
    </row>
    <row r="71" spans="1:31" ht="15" customHeight="1">
      <c r="A71" s="25" t="s">
        <v>3</v>
      </c>
    </row>
    <row r="72" spans="1:31" ht="15" customHeight="1">
      <c r="A72" s="26" t="s">
        <v>4</v>
      </c>
      <c r="B72" s="27">
        <v>23.940493</v>
      </c>
      <c r="C72" s="27">
        <v>23.328431999999999</v>
      </c>
      <c r="D72" s="27">
        <v>24.175915</v>
      </c>
      <c r="E72" s="27">
        <v>21.740406</v>
      </c>
      <c r="F72" s="27">
        <v>23.412901000000002</v>
      </c>
      <c r="G72" s="27">
        <v>24.240288</v>
      </c>
      <c r="H72" s="27">
        <v>24.880386000000001</v>
      </c>
      <c r="I72" s="27">
        <v>25.545342999999999</v>
      </c>
      <c r="J72" s="27">
        <v>26.093872000000001</v>
      </c>
      <c r="K72" s="27">
        <v>26.669031</v>
      </c>
      <c r="L72" s="27">
        <v>27.235569000000002</v>
      </c>
      <c r="M72" s="27">
        <v>27.877165000000002</v>
      </c>
      <c r="N72" s="27">
        <v>28.487862</v>
      </c>
      <c r="O72" s="27">
        <v>29.133206999999999</v>
      </c>
      <c r="P72" s="27">
        <v>29.849388000000001</v>
      </c>
      <c r="Q72" s="27">
        <v>30.531161999999998</v>
      </c>
      <c r="R72" s="27">
        <v>31.222071</v>
      </c>
      <c r="S72" s="27">
        <v>31.971703999999999</v>
      </c>
      <c r="T72" s="27">
        <v>32.753658000000001</v>
      </c>
      <c r="U72" s="27">
        <v>33.642166000000003</v>
      </c>
      <c r="V72" s="27">
        <v>34.600754000000002</v>
      </c>
      <c r="W72" s="27">
        <v>35.532066</v>
      </c>
      <c r="X72" s="27">
        <v>36.4771</v>
      </c>
      <c r="Y72" s="27">
        <v>37.453918000000002</v>
      </c>
      <c r="Z72" s="27">
        <v>38.469883000000003</v>
      </c>
      <c r="AA72" s="27">
        <v>39.477328999999997</v>
      </c>
      <c r="AB72" s="27">
        <v>40.560032</v>
      </c>
      <c r="AC72" s="27">
        <v>41.815959999999997</v>
      </c>
      <c r="AD72" s="27">
        <v>43.146434999999997</v>
      </c>
      <c r="AE72" s="28">
        <v>2.3036000000000001E-2</v>
      </c>
    </row>
    <row r="73" spans="1:31" ht="15" customHeight="1">
      <c r="A73" s="26" t="s">
        <v>5</v>
      </c>
      <c r="B73" s="27">
        <v>26.912383999999999</v>
      </c>
      <c r="C73" s="27">
        <v>27.232911999999999</v>
      </c>
      <c r="D73" s="27">
        <v>26.609621000000001</v>
      </c>
      <c r="E73" s="27">
        <v>19.419112999999999</v>
      </c>
      <c r="F73" s="27">
        <v>21.655145999999998</v>
      </c>
      <c r="G73" s="27">
        <v>22.550948999999999</v>
      </c>
      <c r="H73" s="27">
        <v>22.988232</v>
      </c>
      <c r="I73" s="27">
        <v>23.71977</v>
      </c>
      <c r="J73" s="27">
        <v>24.427719</v>
      </c>
      <c r="K73" s="27">
        <v>25.296213000000002</v>
      </c>
      <c r="L73" s="27">
        <v>26.192126999999999</v>
      </c>
      <c r="M73" s="27">
        <v>27.144711000000001</v>
      </c>
      <c r="N73" s="27">
        <v>28.116631999999999</v>
      </c>
      <c r="O73" s="27">
        <v>29.146687</v>
      </c>
      <c r="P73" s="27">
        <v>30.256502000000001</v>
      </c>
      <c r="Q73" s="27">
        <v>31.385097999999999</v>
      </c>
      <c r="R73" s="27">
        <v>32.647640000000003</v>
      </c>
      <c r="S73" s="27">
        <v>33.940398999999999</v>
      </c>
      <c r="T73" s="27">
        <v>35.321159000000002</v>
      </c>
      <c r="U73" s="27">
        <v>36.759929999999997</v>
      </c>
      <c r="V73" s="27">
        <v>38.257595000000002</v>
      </c>
      <c r="W73" s="27">
        <v>39.843803000000001</v>
      </c>
      <c r="X73" s="27">
        <v>41.488525000000003</v>
      </c>
      <c r="Y73" s="27">
        <v>43.205246000000002</v>
      </c>
      <c r="Z73" s="27">
        <v>44.991222</v>
      </c>
      <c r="AA73" s="27">
        <v>46.895401</v>
      </c>
      <c r="AB73" s="27">
        <v>48.991836999999997</v>
      </c>
      <c r="AC73" s="27">
        <v>51.138320999999998</v>
      </c>
      <c r="AD73" s="27">
        <v>53.333697999999998</v>
      </c>
      <c r="AE73" s="28">
        <v>2.5207E-2</v>
      </c>
    </row>
    <row r="74" spans="1:31" ht="15" customHeight="1">
      <c r="A74" s="26" t="s">
        <v>6</v>
      </c>
      <c r="B74" s="27">
        <v>10.443177</v>
      </c>
      <c r="C74" s="27">
        <v>10.014543</v>
      </c>
      <c r="D74" s="27">
        <v>10.667933</v>
      </c>
      <c r="E74" s="27">
        <v>10.698992000000001</v>
      </c>
      <c r="F74" s="27">
        <v>10.758715</v>
      </c>
      <c r="G74" s="27">
        <v>11.120295</v>
      </c>
      <c r="H74" s="27">
        <v>11.540151</v>
      </c>
      <c r="I74" s="27">
        <v>12.340483000000001</v>
      </c>
      <c r="J74" s="27">
        <v>13.155227999999999</v>
      </c>
      <c r="K74" s="27">
        <v>13.7913</v>
      </c>
      <c r="L74" s="27">
        <v>14.25803</v>
      </c>
      <c r="M74" s="27">
        <v>14.735675000000001</v>
      </c>
      <c r="N74" s="27">
        <v>15.160076</v>
      </c>
      <c r="O74" s="27">
        <v>15.652283000000001</v>
      </c>
      <c r="P74" s="27">
        <v>16.152664000000001</v>
      </c>
      <c r="Q74" s="27">
        <v>16.406904000000001</v>
      </c>
      <c r="R74" s="27">
        <v>16.580442000000001</v>
      </c>
      <c r="S74" s="27">
        <v>16.856712000000002</v>
      </c>
      <c r="T74" s="27">
        <v>17.140829</v>
      </c>
      <c r="U74" s="27">
        <v>17.706156</v>
      </c>
      <c r="V74" s="27">
        <v>18.304556000000002</v>
      </c>
      <c r="W74" s="27">
        <v>18.926762</v>
      </c>
      <c r="X74" s="27">
        <v>19.537285000000001</v>
      </c>
      <c r="Y74" s="27">
        <v>20.208624</v>
      </c>
      <c r="Z74" s="27">
        <v>20.930911999999999</v>
      </c>
      <c r="AA74" s="27">
        <v>21.700184</v>
      </c>
      <c r="AB74" s="27">
        <v>22.652479</v>
      </c>
      <c r="AC74" s="27">
        <v>23.837237999999999</v>
      </c>
      <c r="AD74" s="27">
        <v>25.069835999999999</v>
      </c>
      <c r="AE74" s="28">
        <v>3.4569999999999997E-2</v>
      </c>
    </row>
    <row r="75" spans="1:31" ht="15" customHeight="1">
      <c r="A75" s="26" t="s">
        <v>7</v>
      </c>
      <c r="B75" s="27">
        <v>34.831181000000001</v>
      </c>
      <c r="C75" s="27">
        <v>35.642150999999998</v>
      </c>
      <c r="D75" s="27">
        <v>35.591704999999997</v>
      </c>
      <c r="E75" s="27">
        <v>36.769627</v>
      </c>
      <c r="F75" s="27">
        <v>38.549221000000003</v>
      </c>
      <c r="G75" s="27">
        <v>39.57056</v>
      </c>
      <c r="H75" s="27">
        <v>40.174506999999998</v>
      </c>
      <c r="I75" s="27">
        <v>41.278472999999998</v>
      </c>
      <c r="J75" s="27">
        <v>42.884357000000001</v>
      </c>
      <c r="K75" s="27">
        <v>44.384743</v>
      </c>
      <c r="L75" s="27">
        <v>45.480907000000002</v>
      </c>
      <c r="M75" s="27">
        <v>46.617531</v>
      </c>
      <c r="N75" s="27">
        <v>47.467930000000003</v>
      </c>
      <c r="O75" s="27">
        <v>48.774078000000003</v>
      </c>
      <c r="P75" s="27">
        <v>49.809361000000003</v>
      </c>
      <c r="Q75" s="27">
        <v>50.856662999999998</v>
      </c>
      <c r="R75" s="27">
        <v>51.827171</v>
      </c>
      <c r="S75" s="27">
        <v>52.587626999999998</v>
      </c>
      <c r="T75" s="27">
        <v>53.568607</v>
      </c>
      <c r="U75" s="27">
        <v>54.679366999999999</v>
      </c>
      <c r="V75" s="27">
        <v>55.988109999999999</v>
      </c>
      <c r="W75" s="27">
        <v>57.354182999999999</v>
      </c>
      <c r="X75" s="27">
        <v>58.672825000000003</v>
      </c>
      <c r="Y75" s="27">
        <v>60.019793999999997</v>
      </c>
      <c r="Z75" s="27">
        <v>61.328037000000002</v>
      </c>
      <c r="AA75" s="27">
        <v>62.820377000000001</v>
      </c>
      <c r="AB75" s="27">
        <v>64.649117000000004</v>
      </c>
      <c r="AC75" s="27">
        <v>66.647201999999993</v>
      </c>
      <c r="AD75" s="27">
        <v>68.798332000000002</v>
      </c>
      <c r="AE75" s="28">
        <v>2.4656999999999998E-2</v>
      </c>
    </row>
    <row r="76" spans="1:31" ht="15" customHeight="1"/>
    <row r="77" spans="1:31" ht="15" customHeight="1">
      <c r="A77" s="25" t="s">
        <v>8</v>
      </c>
    </row>
    <row r="78" spans="1:31" ht="15" customHeight="1">
      <c r="A78" s="26" t="s">
        <v>4</v>
      </c>
      <c r="B78" s="27">
        <v>20.666343999999999</v>
      </c>
      <c r="C78" s="27">
        <v>20.023911999999999</v>
      </c>
      <c r="D78" s="27">
        <v>20.678408000000001</v>
      </c>
      <c r="E78" s="27">
        <v>17.591505000000002</v>
      </c>
      <c r="F78" s="27">
        <v>19.411743000000001</v>
      </c>
      <c r="G78" s="27">
        <v>20.253665999999999</v>
      </c>
      <c r="H78" s="27">
        <v>20.856766</v>
      </c>
      <c r="I78" s="27">
        <v>21.489075</v>
      </c>
      <c r="J78" s="27">
        <v>21.986217</v>
      </c>
      <c r="K78" s="27">
        <v>22.518640999999999</v>
      </c>
      <c r="L78" s="27">
        <v>23.043734000000001</v>
      </c>
      <c r="M78" s="27">
        <v>23.661625000000001</v>
      </c>
      <c r="N78" s="27">
        <v>24.241529</v>
      </c>
      <c r="O78" s="27">
        <v>24.855948999999999</v>
      </c>
      <c r="P78" s="27">
        <v>25.553989000000001</v>
      </c>
      <c r="Q78" s="27">
        <v>26.205317999999998</v>
      </c>
      <c r="R78" s="27">
        <v>26.862698000000002</v>
      </c>
      <c r="S78" s="27">
        <v>27.588676</v>
      </c>
      <c r="T78" s="27">
        <v>28.345358000000001</v>
      </c>
      <c r="U78" s="27">
        <v>29.221060000000001</v>
      </c>
      <c r="V78" s="27">
        <v>30.182545000000001</v>
      </c>
      <c r="W78" s="27">
        <v>31.105143000000002</v>
      </c>
      <c r="X78" s="27">
        <v>32.046551000000001</v>
      </c>
      <c r="Y78" s="27">
        <v>33.022545000000001</v>
      </c>
      <c r="Z78" s="27">
        <v>34.040942999999999</v>
      </c>
      <c r="AA78" s="27">
        <v>35.041370000000001</v>
      </c>
      <c r="AB78" s="27">
        <v>36.124763000000002</v>
      </c>
      <c r="AC78" s="27">
        <v>37.411262999999998</v>
      </c>
      <c r="AD78" s="27">
        <v>38.783256999999999</v>
      </c>
      <c r="AE78" s="28">
        <v>2.4785999999999999E-2</v>
      </c>
    </row>
    <row r="79" spans="1:31" ht="15" customHeight="1">
      <c r="A79" s="26" t="s">
        <v>5</v>
      </c>
      <c r="B79" s="27">
        <v>26.360250000000001</v>
      </c>
      <c r="C79" s="27">
        <v>26.677133999999999</v>
      </c>
      <c r="D79" s="27">
        <v>26.06278</v>
      </c>
      <c r="E79" s="27">
        <v>19.016166999999999</v>
      </c>
      <c r="F79" s="27">
        <v>21.199757000000002</v>
      </c>
      <c r="G79" s="27">
        <v>21.824551</v>
      </c>
      <c r="H79" s="27">
        <v>22.291316999999999</v>
      </c>
      <c r="I79" s="27">
        <v>23.035233000000002</v>
      </c>
      <c r="J79" s="27">
        <v>23.777799999999999</v>
      </c>
      <c r="K79" s="27">
        <v>24.646072</v>
      </c>
      <c r="L79" s="27">
        <v>25.637402000000002</v>
      </c>
      <c r="M79" s="27">
        <v>26.577404000000001</v>
      </c>
      <c r="N79" s="27">
        <v>27.545224999999999</v>
      </c>
      <c r="O79" s="27">
        <v>28.588404000000001</v>
      </c>
      <c r="P79" s="27">
        <v>29.685949000000001</v>
      </c>
      <c r="Q79" s="27">
        <v>30.842535000000002</v>
      </c>
      <c r="R79" s="27">
        <v>32.059593</v>
      </c>
      <c r="S79" s="27">
        <v>33.312668000000002</v>
      </c>
      <c r="T79" s="27">
        <v>34.640118000000001</v>
      </c>
      <c r="U79" s="27">
        <v>36.074489999999997</v>
      </c>
      <c r="V79" s="27">
        <v>37.552567000000003</v>
      </c>
      <c r="W79" s="27">
        <v>39.161411000000001</v>
      </c>
      <c r="X79" s="27">
        <v>40.795250000000003</v>
      </c>
      <c r="Y79" s="27">
        <v>42.498927999999999</v>
      </c>
      <c r="Z79" s="27">
        <v>44.291870000000003</v>
      </c>
      <c r="AA79" s="27">
        <v>46.178074000000002</v>
      </c>
      <c r="AB79" s="27">
        <v>48.269634000000003</v>
      </c>
      <c r="AC79" s="27">
        <v>50.407378999999999</v>
      </c>
      <c r="AD79" s="27">
        <v>52.605449999999998</v>
      </c>
      <c r="AE79" s="28">
        <v>2.5468000000000001E-2</v>
      </c>
    </row>
    <row r="80" spans="1:31" ht="15" customHeight="1">
      <c r="A80" s="26" t="s">
        <v>10</v>
      </c>
      <c r="B80" s="27">
        <v>22.574345000000001</v>
      </c>
      <c r="C80" s="27">
        <v>22.115202</v>
      </c>
      <c r="D80" s="27">
        <v>20.102163000000001</v>
      </c>
      <c r="E80" s="27">
        <v>11.557024</v>
      </c>
      <c r="F80" s="27">
        <v>14.403502</v>
      </c>
      <c r="G80" s="27">
        <v>14.626332</v>
      </c>
      <c r="H80" s="27">
        <v>14.955149</v>
      </c>
      <c r="I80" s="27">
        <v>15.526401999999999</v>
      </c>
      <c r="J80" s="27">
        <v>16.089244999999998</v>
      </c>
      <c r="K80" s="27">
        <v>16.752134000000002</v>
      </c>
      <c r="L80" s="27">
        <v>17.442816000000001</v>
      </c>
      <c r="M80" s="27">
        <v>18.156797000000001</v>
      </c>
      <c r="N80" s="27">
        <v>18.901496999999999</v>
      </c>
      <c r="O80" s="27">
        <v>19.684152999999998</v>
      </c>
      <c r="P80" s="27">
        <v>20.520503999999999</v>
      </c>
      <c r="Q80" s="27">
        <v>21.386948</v>
      </c>
      <c r="R80" s="27">
        <v>22.289235999999999</v>
      </c>
      <c r="S80" s="27">
        <v>23.245875999999999</v>
      </c>
      <c r="T80" s="27">
        <v>24.264686999999999</v>
      </c>
      <c r="U80" s="27">
        <v>25.385193000000001</v>
      </c>
      <c r="V80" s="27">
        <v>26.528734</v>
      </c>
      <c r="W80" s="27">
        <v>27.669861000000001</v>
      </c>
      <c r="X80" s="27">
        <v>28.953554</v>
      </c>
      <c r="Y80" s="27">
        <v>30.252096000000002</v>
      </c>
      <c r="Z80" s="27">
        <v>31.608812</v>
      </c>
      <c r="AA80" s="27">
        <v>33.015965000000001</v>
      </c>
      <c r="AB80" s="27">
        <v>34.556564000000002</v>
      </c>
      <c r="AC80" s="27">
        <v>36.80151</v>
      </c>
      <c r="AD80" s="27">
        <v>39.445861999999998</v>
      </c>
      <c r="AE80" s="28">
        <v>2.1663000000000002E-2</v>
      </c>
    </row>
    <row r="81" spans="1:31" ht="15" customHeight="1">
      <c r="A81" s="26" t="s">
        <v>6</v>
      </c>
      <c r="B81" s="27">
        <v>8.0379570000000005</v>
      </c>
      <c r="C81" s="27">
        <v>8.1221960000000006</v>
      </c>
      <c r="D81" s="27">
        <v>8.7138059999999999</v>
      </c>
      <c r="E81" s="27">
        <v>8.7934029999999996</v>
      </c>
      <c r="F81" s="27">
        <v>8.989884</v>
      </c>
      <c r="G81" s="27">
        <v>9.1593999999999998</v>
      </c>
      <c r="H81" s="27">
        <v>9.3785760000000007</v>
      </c>
      <c r="I81" s="27">
        <v>10.099771</v>
      </c>
      <c r="J81" s="27">
        <v>10.832000000000001</v>
      </c>
      <c r="K81" s="27">
        <v>11.394171999999999</v>
      </c>
      <c r="L81" s="27">
        <v>11.790984999999999</v>
      </c>
      <c r="M81" s="27">
        <v>12.203328000000001</v>
      </c>
      <c r="N81" s="27">
        <v>12.564940999999999</v>
      </c>
      <c r="O81" s="27">
        <v>12.976539000000001</v>
      </c>
      <c r="P81" s="27">
        <v>13.378323</v>
      </c>
      <c r="Q81" s="27">
        <v>13.532788999999999</v>
      </c>
      <c r="R81" s="27">
        <v>13.605371999999999</v>
      </c>
      <c r="S81" s="27">
        <v>13.776614</v>
      </c>
      <c r="T81" s="27">
        <v>13.93539</v>
      </c>
      <c r="U81" s="27">
        <v>14.384884</v>
      </c>
      <c r="V81" s="27">
        <v>14.850415</v>
      </c>
      <c r="W81" s="27">
        <v>15.346363</v>
      </c>
      <c r="X81" s="27">
        <v>15.821923999999999</v>
      </c>
      <c r="Y81" s="27">
        <v>16.350930999999999</v>
      </c>
      <c r="Z81" s="27">
        <v>16.931394999999998</v>
      </c>
      <c r="AA81" s="27">
        <v>17.574213</v>
      </c>
      <c r="AB81" s="27">
        <v>18.361785999999999</v>
      </c>
      <c r="AC81" s="27">
        <v>19.382078</v>
      </c>
      <c r="AD81" s="27">
        <v>20.459886999999998</v>
      </c>
      <c r="AE81" s="28">
        <v>3.4809E-2</v>
      </c>
    </row>
    <row r="82" spans="1:31" ht="15" customHeight="1">
      <c r="A82" s="26" t="s">
        <v>7</v>
      </c>
      <c r="B82" s="27">
        <v>29.553345</v>
      </c>
      <c r="C82" s="27">
        <v>29.718641000000002</v>
      </c>
      <c r="D82" s="27">
        <v>30.492521</v>
      </c>
      <c r="E82" s="27">
        <v>30.809108999999999</v>
      </c>
      <c r="F82" s="27">
        <v>32.040730000000003</v>
      </c>
      <c r="G82" s="27">
        <v>32.760722999999999</v>
      </c>
      <c r="H82" s="27">
        <v>33.164734000000003</v>
      </c>
      <c r="I82" s="27">
        <v>34.091957000000001</v>
      </c>
      <c r="J82" s="27">
        <v>35.316338000000002</v>
      </c>
      <c r="K82" s="27">
        <v>36.556415999999999</v>
      </c>
      <c r="L82" s="27">
        <v>37.415790999999999</v>
      </c>
      <c r="M82" s="27">
        <v>38.330170000000003</v>
      </c>
      <c r="N82" s="27">
        <v>38.942734000000002</v>
      </c>
      <c r="O82" s="27">
        <v>39.997303000000002</v>
      </c>
      <c r="P82" s="27">
        <v>40.776012000000001</v>
      </c>
      <c r="Q82" s="27">
        <v>41.624783000000001</v>
      </c>
      <c r="R82" s="27">
        <v>42.434913999999999</v>
      </c>
      <c r="S82" s="27">
        <v>42.959418999999997</v>
      </c>
      <c r="T82" s="27">
        <v>43.682419000000003</v>
      </c>
      <c r="U82" s="27">
        <v>44.489688999999998</v>
      </c>
      <c r="V82" s="27">
        <v>45.505656999999999</v>
      </c>
      <c r="W82" s="27">
        <v>46.596457999999998</v>
      </c>
      <c r="X82" s="27">
        <v>47.627529000000003</v>
      </c>
      <c r="Y82" s="27">
        <v>48.706023999999999</v>
      </c>
      <c r="Z82" s="27">
        <v>49.748398000000002</v>
      </c>
      <c r="AA82" s="27">
        <v>50.982292000000001</v>
      </c>
      <c r="AB82" s="27">
        <v>52.508941999999998</v>
      </c>
      <c r="AC82" s="27">
        <v>54.179039000000003</v>
      </c>
      <c r="AD82" s="27">
        <v>55.956924000000001</v>
      </c>
      <c r="AE82" s="28">
        <v>2.3713999999999999E-2</v>
      </c>
    </row>
    <row r="83" spans="1:31" ht="15" customHeight="1"/>
    <row r="84" spans="1:31" ht="15" customHeight="1">
      <c r="A84" s="25" t="s">
        <v>9</v>
      </c>
    </row>
    <row r="85" spans="1:31" ht="15" customHeight="1">
      <c r="A85" s="26" t="s">
        <v>4</v>
      </c>
      <c r="B85" s="27">
        <v>21.00544</v>
      </c>
      <c r="C85" s="27">
        <v>20.305216000000001</v>
      </c>
      <c r="D85" s="27">
        <v>21.00094</v>
      </c>
      <c r="E85" s="27">
        <v>17.723559999999999</v>
      </c>
      <c r="F85" s="27">
        <v>19.626169000000001</v>
      </c>
      <c r="G85" s="27">
        <v>20.500278000000002</v>
      </c>
      <c r="H85" s="27">
        <v>21.120811</v>
      </c>
      <c r="I85" s="27">
        <v>21.772144000000001</v>
      </c>
      <c r="J85" s="27">
        <v>22.281476999999999</v>
      </c>
      <c r="K85" s="27">
        <v>22.827835</v>
      </c>
      <c r="L85" s="27">
        <v>23.367121000000001</v>
      </c>
      <c r="M85" s="27">
        <v>24.004282</v>
      </c>
      <c r="N85" s="27">
        <v>24.601652000000001</v>
      </c>
      <c r="O85" s="27">
        <v>25.233951999999999</v>
      </c>
      <c r="P85" s="27">
        <v>25.955669</v>
      </c>
      <c r="Q85" s="27">
        <v>26.627282999999998</v>
      </c>
      <c r="R85" s="27">
        <v>27.305043999999999</v>
      </c>
      <c r="S85" s="27">
        <v>28.054663000000001</v>
      </c>
      <c r="T85" s="27">
        <v>28.836071</v>
      </c>
      <c r="U85" s="27">
        <v>29.742961999999999</v>
      </c>
      <c r="V85" s="27">
        <v>30.740181</v>
      </c>
      <c r="W85" s="27">
        <v>31.696121000000002</v>
      </c>
      <c r="X85" s="27">
        <v>32.672103999999997</v>
      </c>
      <c r="Y85" s="27">
        <v>33.684413999999997</v>
      </c>
      <c r="Z85" s="27">
        <v>34.740952</v>
      </c>
      <c r="AA85" s="27">
        <v>35.778315999999997</v>
      </c>
      <c r="AB85" s="27">
        <v>36.902779000000002</v>
      </c>
      <c r="AC85" s="27">
        <v>38.241698999999997</v>
      </c>
      <c r="AD85" s="27">
        <v>39.672297999999998</v>
      </c>
      <c r="AE85" s="28">
        <v>2.5117E-2</v>
      </c>
    </row>
    <row r="86" spans="1:31" ht="15" customHeight="1">
      <c r="A86" s="26" t="s">
        <v>5</v>
      </c>
      <c r="B86" s="27">
        <v>27.003132000000001</v>
      </c>
      <c r="C86" s="27">
        <v>27.328931999999998</v>
      </c>
      <c r="D86" s="27">
        <v>26.700945000000001</v>
      </c>
      <c r="E86" s="27">
        <v>19.481324999999998</v>
      </c>
      <c r="F86" s="27">
        <v>21.718917999999999</v>
      </c>
      <c r="G86" s="27">
        <v>22.025917</v>
      </c>
      <c r="H86" s="27">
        <v>22.523129999999998</v>
      </c>
      <c r="I86" s="27">
        <v>23.283176000000001</v>
      </c>
      <c r="J86" s="27">
        <v>24.056450000000002</v>
      </c>
      <c r="K86" s="27">
        <v>24.934628</v>
      </c>
      <c r="L86" s="27">
        <v>26.003435</v>
      </c>
      <c r="M86" s="27">
        <v>26.947800000000001</v>
      </c>
      <c r="N86" s="27">
        <v>27.922342</v>
      </c>
      <c r="O86" s="27">
        <v>28.984209</v>
      </c>
      <c r="P86" s="27">
        <v>30.082794</v>
      </c>
      <c r="Q86" s="27">
        <v>31.246237000000001</v>
      </c>
      <c r="R86" s="27">
        <v>32.446648000000003</v>
      </c>
      <c r="S86" s="27">
        <v>33.681128999999999</v>
      </c>
      <c r="T86" s="27">
        <v>34.978892999999999</v>
      </c>
      <c r="U86" s="27">
        <v>36.418925999999999</v>
      </c>
      <c r="V86" s="27">
        <v>37.902161</v>
      </c>
      <c r="W86" s="27">
        <v>39.531300000000002</v>
      </c>
      <c r="X86" s="27">
        <v>41.170143000000003</v>
      </c>
      <c r="Y86" s="27">
        <v>42.876880999999997</v>
      </c>
      <c r="Z86" s="27">
        <v>44.684994000000003</v>
      </c>
      <c r="AA86" s="27">
        <v>46.575423999999998</v>
      </c>
      <c r="AB86" s="27">
        <v>48.678043000000002</v>
      </c>
      <c r="AC86" s="27">
        <v>50.829493999999997</v>
      </c>
      <c r="AD86" s="27">
        <v>53.040332999999997</v>
      </c>
      <c r="AE86" s="28">
        <v>2.4864000000000001E-2</v>
      </c>
    </row>
    <row r="87" spans="1:31" ht="15" customHeight="1">
      <c r="A87" s="26" t="s">
        <v>10</v>
      </c>
      <c r="B87" s="27">
        <v>20.342528999999999</v>
      </c>
      <c r="C87" s="27">
        <v>20.021677</v>
      </c>
      <c r="D87" s="27">
        <v>18.137915</v>
      </c>
      <c r="E87" s="27">
        <v>10.476049</v>
      </c>
      <c r="F87" s="27">
        <v>13.050978000000001</v>
      </c>
      <c r="G87" s="27">
        <v>13.710429</v>
      </c>
      <c r="H87" s="27">
        <v>14.023059</v>
      </c>
      <c r="I87" s="27">
        <v>14.577992999999999</v>
      </c>
      <c r="J87" s="27">
        <v>15.121778000000001</v>
      </c>
      <c r="K87" s="27">
        <v>15.767455999999999</v>
      </c>
      <c r="L87" s="27">
        <v>16.442105999999999</v>
      </c>
      <c r="M87" s="27">
        <v>17.139578</v>
      </c>
      <c r="N87" s="27">
        <v>17.868269000000002</v>
      </c>
      <c r="O87" s="27">
        <v>18.633091</v>
      </c>
      <c r="P87" s="27">
        <v>19.447514999999999</v>
      </c>
      <c r="Q87" s="27">
        <v>20.293098000000001</v>
      </c>
      <c r="R87" s="27">
        <v>21.174568000000001</v>
      </c>
      <c r="S87" s="27">
        <v>22.109375</v>
      </c>
      <c r="T87" s="27">
        <v>23.105135000000001</v>
      </c>
      <c r="U87" s="27">
        <v>24.199967999999998</v>
      </c>
      <c r="V87" s="27">
        <v>25.318695000000002</v>
      </c>
      <c r="W87" s="27">
        <v>26.435988999999999</v>
      </c>
      <c r="X87" s="27">
        <v>27.694254000000001</v>
      </c>
      <c r="Y87" s="27">
        <v>28.968454000000001</v>
      </c>
      <c r="Z87" s="27">
        <v>30.299558999999999</v>
      </c>
      <c r="AA87" s="27">
        <v>31.682243</v>
      </c>
      <c r="AB87" s="27">
        <v>33.196182</v>
      </c>
      <c r="AC87" s="27">
        <v>35.409621999999999</v>
      </c>
      <c r="AD87" s="27">
        <v>38.020595999999998</v>
      </c>
      <c r="AE87" s="28">
        <v>2.4036999999999999E-2</v>
      </c>
    </row>
    <row r="88" spans="1:31" ht="15" customHeight="1">
      <c r="A88" s="26" t="s">
        <v>11</v>
      </c>
      <c r="B88" s="27">
        <v>3.7836340000000002</v>
      </c>
      <c r="C88" s="27">
        <v>4.5564549999999997</v>
      </c>
      <c r="D88" s="27">
        <v>5.358187</v>
      </c>
      <c r="E88" s="27">
        <v>4.7702220000000004</v>
      </c>
      <c r="F88" s="27">
        <v>4.9006850000000002</v>
      </c>
      <c r="G88" s="27">
        <v>5.3626690000000004</v>
      </c>
      <c r="H88" s="27">
        <v>5.8527950000000004</v>
      </c>
      <c r="I88" s="27">
        <v>6.3945220000000003</v>
      </c>
      <c r="J88" s="27">
        <v>7.003628</v>
      </c>
      <c r="K88" s="27">
        <v>7.3955399999999996</v>
      </c>
      <c r="L88" s="27">
        <v>7.642245</v>
      </c>
      <c r="M88" s="27">
        <v>7.9319930000000003</v>
      </c>
      <c r="N88" s="27">
        <v>8.1617580000000007</v>
      </c>
      <c r="O88" s="27">
        <v>8.4709859999999999</v>
      </c>
      <c r="P88" s="27">
        <v>8.8230090000000008</v>
      </c>
      <c r="Q88" s="27">
        <v>8.9054520000000004</v>
      </c>
      <c r="R88" s="27">
        <v>8.9031110000000009</v>
      </c>
      <c r="S88" s="27">
        <v>9.0044229999999992</v>
      </c>
      <c r="T88" s="27">
        <v>9.1170729999999995</v>
      </c>
      <c r="U88" s="27">
        <v>9.5102759999999993</v>
      </c>
      <c r="V88" s="27">
        <v>9.8929279999999995</v>
      </c>
      <c r="W88" s="27">
        <v>10.293763</v>
      </c>
      <c r="X88" s="27">
        <v>10.685862</v>
      </c>
      <c r="Y88" s="27">
        <v>11.081417999999999</v>
      </c>
      <c r="Z88" s="27">
        <v>11.523911</v>
      </c>
      <c r="AA88" s="27">
        <v>11.943638999999999</v>
      </c>
      <c r="AB88" s="27">
        <v>12.490356</v>
      </c>
      <c r="AC88" s="27">
        <v>13.29701</v>
      </c>
      <c r="AD88" s="27">
        <v>14.237163000000001</v>
      </c>
      <c r="AE88" s="28">
        <v>4.3099999999999999E-2</v>
      </c>
    </row>
    <row r="89" spans="1:31" ht="15" customHeight="1">
      <c r="A89" s="26" t="s">
        <v>12</v>
      </c>
      <c r="B89" s="27">
        <v>7.24</v>
      </c>
      <c r="C89" s="27">
        <v>5.47</v>
      </c>
      <c r="D89" s="27">
        <v>5.2327380000000003</v>
      </c>
      <c r="E89" s="27">
        <v>5.3467859999999998</v>
      </c>
      <c r="F89" s="27">
        <v>5.668196</v>
      </c>
      <c r="G89" s="27">
        <v>5.9445319999999997</v>
      </c>
      <c r="H89" s="27">
        <v>6.1337140000000003</v>
      </c>
      <c r="I89" s="27">
        <v>6.3574599999999997</v>
      </c>
      <c r="J89" s="27">
        <v>6.5967440000000002</v>
      </c>
      <c r="K89" s="27">
        <v>6.8257159999999999</v>
      </c>
      <c r="L89" s="27">
        <v>7.0384200000000003</v>
      </c>
      <c r="M89" s="27">
        <v>7.2438180000000001</v>
      </c>
      <c r="N89" s="27">
        <v>7.450545</v>
      </c>
      <c r="O89" s="27">
        <v>7.6749580000000002</v>
      </c>
      <c r="P89" s="27">
        <v>7.9069190000000003</v>
      </c>
      <c r="Q89" s="27">
        <v>8.1498469999999994</v>
      </c>
      <c r="R89" s="27">
        <v>8.3973680000000002</v>
      </c>
      <c r="S89" s="27">
        <v>8.6508050000000001</v>
      </c>
      <c r="T89" s="27">
        <v>8.9153990000000007</v>
      </c>
      <c r="U89" s="27">
        <v>9.1642159999999997</v>
      </c>
      <c r="V89" s="27">
        <v>9.4135410000000004</v>
      </c>
      <c r="W89" s="27">
        <v>9.6647130000000008</v>
      </c>
      <c r="X89" s="27">
        <v>9.9160740000000001</v>
      </c>
      <c r="Y89" s="27">
        <v>10.181993</v>
      </c>
      <c r="Z89" s="27">
        <v>10.458208000000001</v>
      </c>
      <c r="AA89" s="27">
        <v>10.744001000000001</v>
      </c>
      <c r="AB89" s="27">
        <v>11.042699000000001</v>
      </c>
      <c r="AC89" s="27">
        <v>11.369792</v>
      </c>
      <c r="AD89" s="27">
        <v>11.637325000000001</v>
      </c>
      <c r="AE89" s="28">
        <v>2.8355000000000002E-2</v>
      </c>
    </row>
    <row r="90" spans="1:31" ht="15" customHeight="1">
      <c r="A90" s="26" t="s">
        <v>13</v>
      </c>
      <c r="B90" s="27">
        <v>3.28</v>
      </c>
      <c r="C90" s="27">
        <v>3.2100909999999998</v>
      </c>
      <c r="D90" s="27">
        <v>3.1684269999999999</v>
      </c>
      <c r="E90" s="27">
        <v>3.2277399999999998</v>
      </c>
      <c r="F90" s="27">
        <v>3.36395</v>
      </c>
      <c r="G90" s="27">
        <v>3.4756860000000001</v>
      </c>
      <c r="H90" s="27">
        <v>3.5444650000000002</v>
      </c>
      <c r="I90" s="27">
        <v>3.6468449999999999</v>
      </c>
      <c r="J90" s="27">
        <v>3.769593</v>
      </c>
      <c r="K90" s="27">
        <v>3.8903650000000001</v>
      </c>
      <c r="L90" s="27">
        <v>3.9990049999999999</v>
      </c>
      <c r="M90" s="27">
        <v>4.0948969999999996</v>
      </c>
      <c r="N90" s="27">
        <v>4.1889979999999998</v>
      </c>
      <c r="O90" s="27">
        <v>4.2824109999999997</v>
      </c>
      <c r="P90" s="27">
        <v>4.3796249999999999</v>
      </c>
      <c r="Q90" s="27">
        <v>4.4880409999999999</v>
      </c>
      <c r="R90" s="27">
        <v>4.5967549999999999</v>
      </c>
      <c r="S90" s="27">
        <v>4.7187809999999999</v>
      </c>
      <c r="T90" s="27">
        <v>4.8375050000000002</v>
      </c>
      <c r="U90" s="27">
        <v>4.9677670000000003</v>
      </c>
      <c r="V90" s="27">
        <v>5.0942590000000001</v>
      </c>
      <c r="W90" s="27">
        <v>5.2322490000000004</v>
      </c>
      <c r="X90" s="27">
        <v>5.3580209999999999</v>
      </c>
      <c r="Y90" s="27">
        <v>5.4875080000000001</v>
      </c>
      <c r="Z90" s="27">
        <v>5.6315410000000004</v>
      </c>
      <c r="AA90" s="27">
        <v>5.7885859999999996</v>
      </c>
      <c r="AB90" s="27">
        <v>5.950882</v>
      </c>
      <c r="AC90" s="27">
        <v>6.1241269999999997</v>
      </c>
      <c r="AD90" s="27">
        <v>6.3055320000000004</v>
      </c>
      <c r="AE90" s="28">
        <v>2.5319999999999999E-2</v>
      </c>
    </row>
    <row r="91" spans="1:31" ht="15" customHeight="1">
      <c r="A91" s="26" t="s">
        <v>14</v>
      </c>
      <c r="B91" s="31" t="s">
        <v>15</v>
      </c>
      <c r="C91" s="31" t="s">
        <v>15</v>
      </c>
      <c r="D91" s="31" t="s">
        <v>15</v>
      </c>
      <c r="E91" s="31" t="s">
        <v>15</v>
      </c>
      <c r="F91" s="31" t="s">
        <v>15</v>
      </c>
      <c r="G91" s="31" t="s">
        <v>15</v>
      </c>
      <c r="H91" s="31" t="s">
        <v>15</v>
      </c>
      <c r="I91" s="31" t="s">
        <v>15</v>
      </c>
      <c r="J91" s="31" t="s">
        <v>15</v>
      </c>
      <c r="K91" s="31" t="s">
        <v>15</v>
      </c>
      <c r="L91" s="31" t="s">
        <v>15</v>
      </c>
      <c r="M91" s="31" t="s">
        <v>15</v>
      </c>
      <c r="N91" s="31" t="s">
        <v>15</v>
      </c>
      <c r="O91" s="31" t="s">
        <v>15</v>
      </c>
      <c r="P91" s="31" t="s">
        <v>15</v>
      </c>
      <c r="Q91" s="31" t="s">
        <v>15</v>
      </c>
      <c r="R91" s="31" t="s">
        <v>15</v>
      </c>
      <c r="S91" s="31" t="s">
        <v>15</v>
      </c>
      <c r="T91" s="31" t="s">
        <v>15</v>
      </c>
      <c r="U91" s="31" t="s">
        <v>15</v>
      </c>
      <c r="V91" s="31" t="s">
        <v>15</v>
      </c>
      <c r="W91" s="31" t="s">
        <v>15</v>
      </c>
      <c r="X91" s="31" t="s">
        <v>15</v>
      </c>
      <c r="Y91" s="31" t="s">
        <v>15</v>
      </c>
      <c r="Z91" s="31" t="s">
        <v>15</v>
      </c>
      <c r="AA91" s="31" t="s">
        <v>15</v>
      </c>
      <c r="AB91" s="31" t="s">
        <v>15</v>
      </c>
      <c r="AC91" s="31" t="s">
        <v>15</v>
      </c>
      <c r="AD91" s="31" t="s">
        <v>15</v>
      </c>
      <c r="AE91" s="31" t="s">
        <v>15</v>
      </c>
    </row>
    <row r="92" spans="1:31" ht="15" customHeight="1">
      <c r="A92" s="26" t="s">
        <v>7</v>
      </c>
      <c r="B92" s="27">
        <v>19.495604</v>
      </c>
      <c r="C92" s="27">
        <v>20.204865000000002</v>
      </c>
      <c r="D92" s="27">
        <v>21.426850999999999</v>
      </c>
      <c r="E92" s="27">
        <v>21.508922999999999</v>
      </c>
      <c r="F92" s="27">
        <v>22.084313999999999</v>
      </c>
      <c r="G92" s="27">
        <v>22.465183</v>
      </c>
      <c r="H92" s="27">
        <v>22.662016000000001</v>
      </c>
      <c r="I92" s="27">
        <v>23.281918999999998</v>
      </c>
      <c r="J92" s="27">
        <v>24.151409000000001</v>
      </c>
      <c r="K92" s="27">
        <v>24.975431</v>
      </c>
      <c r="L92" s="27">
        <v>25.588846</v>
      </c>
      <c r="M92" s="27">
        <v>26.243378</v>
      </c>
      <c r="N92" s="27">
        <v>26.733141</v>
      </c>
      <c r="O92" s="27">
        <v>27.523873999999999</v>
      </c>
      <c r="P92" s="27">
        <v>28.154354000000001</v>
      </c>
      <c r="Q92" s="27">
        <v>28.779744999999998</v>
      </c>
      <c r="R92" s="27">
        <v>29.314534999999999</v>
      </c>
      <c r="S92" s="27">
        <v>29.741776000000002</v>
      </c>
      <c r="T92" s="27">
        <v>30.28912</v>
      </c>
      <c r="U92" s="27">
        <v>30.952425000000002</v>
      </c>
      <c r="V92" s="27">
        <v>31.749677999999999</v>
      </c>
      <c r="W92" s="27">
        <v>32.597648999999997</v>
      </c>
      <c r="X92" s="27">
        <v>33.392986000000001</v>
      </c>
      <c r="Y92" s="27">
        <v>34.238945000000001</v>
      </c>
      <c r="Z92" s="27">
        <v>35.067787000000003</v>
      </c>
      <c r="AA92" s="27">
        <v>36.051895000000002</v>
      </c>
      <c r="AB92" s="27">
        <v>37.243175999999998</v>
      </c>
      <c r="AC92" s="27">
        <v>38.571612999999999</v>
      </c>
      <c r="AD92" s="27">
        <v>39.974238999999997</v>
      </c>
      <c r="AE92" s="28">
        <v>2.5593000000000001E-2</v>
      </c>
    </row>
    <row r="93" spans="1:31" ht="15" customHeight="1"/>
    <row r="94" spans="1:31" ht="15" customHeight="1"/>
    <row r="95" spans="1:31" ht="15" customHeight="1">
      <c r="A95" s="25" t="s">
        <v>16</v>
      </c>
    </row>
    <row r="96" spans="1:31" ht="15" customHeight="1">
      <c r="A96" s="26" t="s">
        <v>4</v>
      </c>
      <c r="B96" s="27">
        <v>24.942374999999998</v>
      </c>
      <c r="C96" s="27">
        <v>24.568193000000001</v>
      </c>
      <c r="D96" s="27">
        <v>25.208863999999998</v>
      </c>
      <c r="E96" s="27">
        <v>22.793057999999998</v>
      </c>
      <c r="F96" s="27">
        <v>24.485924000000001</v>
      </c>
      <c r="G96" s="27">
        <v>25.332062000000001</v>
      </c>
      <c r="H96" s="27">
        <v>25.99239</v>
      </c>
      <c r="I96" s="27">
        <v>26.678293</v>
      </c>
      <c r="J96" s="27">
        <v>27.247278000000001</v>
      </c>
      <c r="K96" s="27">
        <v>27.842144000000001</v>
      </c>
      <c r="L96" s="27">
        <v>28.428201999999999</v>
      </c>
      <c r="M96" s="27">
        <v>29.089123000000001</v>
      </c>
      <c r="N96" s="27">
        <v>29.719259000000001</v>
      </c>
      <c r="O96" s="27">
        <v>30.384981</v>
      </c>
      <c r="P96" s="27">
        <v>31.122188999999999</v>
      </c>
      <c r="Q96" s="27">
        <v>31.825541999999999</v>
      </c>
      <c r="R96" s="27">
        <v>32.538715000000003</v>
      </c>
      <c r="S96" s="27">
        <v>33.311058000000003</v>
      </c>
      <c r="T96" s="27">
        <v>34.116988999999997</v>
      </c>
      <c r="U96" s="27">
        <v>35.031058999999999</v>
      </c>
      <c r="V96" s="27">
        <v>36.015625</v>
      </c>
      <c r="W96" s="27">
        <v>36.973433999999997</v>
      </c>
      <c r="X96" s="27">
        <v>37.945061000000003</v>
      </c>
      <c r="Y96" s="27">
        <v>38.949055000000001</v>
      </c>
      <c r="Z96" s="27">
        <v>39.993243999999997</v>
      </c>
      <c r="AA96" s="27">
        <v>41.029536999999998</v>
      </c>
      <c r="AB96" s="27">
        <v>42.142615999999997</v>
      </c>
      <c r="AC96" s="27">
        <v>43.431137</v>
      </c>
      <c r="AD96" s="27">
        <v>44.795406</v>
      </c>
      <c r="AE96" s="28">
        <v>2.2495999999999999E-2</v>
      </c>
    </row>
    <row r="97" spans="1:31" ht="15" customHeight="1">
      <c r="A97" s="26" t="s">
        <v>17</v>
      </c>
      <c r="B97" s="27">
        <v>35.178218999999999</v>
      </c>
      <c r="C97" s="27">
        <v>33.053387000000001</v>
      </c>
      <c r="D97" s="27">
        <v>32.841437999999997</v>
      </c>
      <c r="E97" s="27">
        <v>23.192888</v>
      </c>
      <c r="F97" s="27">
        <v>26.970179000000002</v>
      </c>
      <c r="G97" s="27">
        <v>32.059936999999998</v>
      </c>
      <c r="H97" s="27">
        <v>33.049304999999997</v>
      </c>
      <c r="I97" s="27">
        <v>33.439853999999997</v>
      </c>
      <c r="J97" s="27">
        <v>34.448872000000001</v>
      </c>
      <c r="K97" s="27">
        <v>35.001358000000003</v>
      </c>
      <c r="L97" s="27">
        <v>33.994652000000002</v>
      </c>
      <c r="M97" s="27">
        <v>34.822539999999996</v>
      </c>
      <c r="N97" s="27">
        <v>35.463253000000002</v>
      </c>
      <c r="O97" s="27">
        <v>35.754787</v>
      </c>
      <c r="P97" s="27">
        <v>36.560279999999999</v>
      </c>
      <c r="Q97" s="27">
        <v>37.670833999999999</v>
      </c>
      <c r="R97" s="27">
        <v>39.021217</v>
      </c>
      <c r="S97" s="27">
        <v>40.430992000000003</v>
      </c>
      <c r="T97" s="27">
        <v>41.875881</v>
      </c>
      <c r="U97" s="27">
        <v>42.760680999999998</v>
      </c>
      <c r="V97" s="27">
        <v>44.384663000000003</v>
      </c>
      <c r="W97" s="27">
        <v>45.712673000000002</v>
      </c>
      <c r="X97" s="27">
        <v>47.224995</v>
      </c>
      <c r="Y97" s="27">
        <v>48.752369000000002</v>
      </c>
      <c r="Z97" s="27">
        <v>50.093048000000003</v>
      </c>
      <c r="AA97" s="27">
        <v>51.628112999999999</v>
      </c>
      <c r="AB97" s="27">
        <v>53.538055</v>
      </c>
      <c r="AC97" s="27">
        <v>55.385894999999998</v>
      </c>
      <c r="AD97" s="27">
        <v>57.409283000000002</v>
      </c>
      <c r="AE97" s="28">
        <v>2.0657999999999999E-2</v>
      </c>
    </row>
    <row r="98" spans="1:31" ht="15" customHeight="1">
      <c r="A98" s="26" t="s">
        <v>18</v>
      </c>
      <c r="B98" s="27">
        <v>30.211217999999999</v>
      </c>
      <c r="C98" s="27">
        <v>29.254048999999998</v>
      </c>
      <c r="D98" s="27">
        <v>28.036064</v>
      </c>
      <c r="E98" s="27">
        <v>19.686785</v>
      </c>
      <c r="F98" s="27">
        <v>22.851230999999999</v>
      </c>
      <c r="G98" s="27">
        <v>23.844435000000001</v>
      </c>
      <c r="H98" s="27">
        <v>24.296987999999999</v>
      </c>
      <c r="I98" s="27">
        <v>24.815232999999999</v>
      </c>
      <c r="J98" s="27">
        <v>25.549966999999999</v>
      </c>
      <c r="K98" s="27">
        <v>26.412386000000001</v>
      </c>
      <c r="L98" s="27">
        <v>27.201208000000001</v>
      </c>
      <c r="M98" s="27">
        <v>28.058434999999999</v>
      </c>
      <c r="N98" s="27">
        <v>28.960187999999999</v>
      </c>
      <c r="O98" s="27">
        <v>29.907461000000001</v>
      </c>
      <c r="P98" s="27">
        <v>30.906756999999999</v>
      </c>
      <c r="Q98" s="27">
        <v>31.922018000000001</v>
      </c>
      <c r="R98" s="27">
        <v>33.005211000000003</v>
      </c>
      <c r="S98" s="27">
        <v>34.141846000000001</v>
      </c>
      <c r="T98" s="27">
        <v>35.342495</v>
      </c>
      <c r="U98" s="27">
        <v>36.673847000000002</v>
      </c>
      <c r="V98" s="27">
        <v>38.158562000000003</v>
      </c>
      <c r="W98" s="27">
        <v>39.698909999999998</v>
      </c>
      <c r="X98" s="27">
        <v>41.192554000000001</v>
      </c>
      <c r="Y98" s="27">
        <v>42.813586999999998</v>
      </c>
      <c r="Z98" s="27">
        <v>44.489445000000003</v>
      </c>
      <c r="AA98" s="27">
        <v>46.223137000000001</v>
      </c>
      <c r="AB98" s="27">
        <v>48.152858999999999</v>
      </c>
      <c r="AC98" s="27">
        <v>50.339798000000002</v>
      </c>
      <c r="AD98" s="27">
        <v>52.398288999999998</v>
      </c>
      <c r="AE98" s="28">
        <v>2.1822000000000001E-2</v>
      </c>
    </row>
    <row r="99" spans="1:31" ht="15" customHeight="1">
      <c r="A99" s="26" t="s">
        <v>19</v>
      </c>
      <c r="B99" s="27">
        <v>22.642697999999999</v>
      </c>
      <c r="C99" s="27">
        <v>21.790194</v>
      </c>
      <c r="D99" s="27">
        <v>20.103549999999998</v>
      </c>
      <c r="E99" s="27">
        <v>13.121522000000001</v>
      </c>
      <c r="F99" s="27">
        <v>16.257957000000001</v>
      </c>
      <c r="G99" s="27">
        <v>16.624483000000001</v>
      </c>
      <c r="H99" s="27">
        <v>16.965178000000002</v>
      </c>
      <c r="I99" s="27">
        <v>17.629384999999999</v>
      </c>
      <c r="J99" s="27">
        <v>18.261676999999999</v>
      </c>
      <c r="K99" s="27">
        <v>19.046417000000002</v>
      </c>
      <c r="L99" s="27">
        <v>19.842665</v>
      </c>
      <c r="M99" s="27">
        <v>20.720773999999999</v>
      </c>
      <c r="N99" s="27">
        <v>21.601396999999999</v>
      </c>
      <c r="O99" s="27">
        <v>22.562904</v>
      </c>
      <c r="P99" s="27">
        <v>23.621804999999998</v>
      </c>
      <c r="Q99" s="27">
        <v>24.789442000000001</v>
      </c>
      <c r="R99" s="27">
        <v>25.998837999999999</v>
      </c>
      <c r="S99" s="27">
        <v>27.252274</v>
      </c>
      <c r="T99" s="27">
        <v>28.572340000000001</v>
      </c>
      <c r="U99" s="27">
        <v>29.950099999999999</v>
      </c>
      <c r="V99" s="27">
        <v>31.389523000000001</v>
      </c>
      <c r="W99" s="27">
        <v>32.898232</v>
      </c>
      <c r="X99" s="27">
        <v>34.462811000000002</v>
      </c>
      <c r="Y99" s="27">
        <v>36.049270999999997</v>
      </c>
      <c r="Z99" s="27">
        <v>37.750869999999999</v>
      </c>
      <c r="AA99" s="27">
        <v>39.607909999999997</v>
      </c>
      <c r="AB99" s="27">
        <v>41.674273999999997</v>
      </c>
      <c r="AC99" s="27">
        <v>43.690773</v>
      </c>
      <c r="AD99" s="27">
        <v>45.807155999999999</v>
      </c>
      <c r="AE99" s="28">
        <v>2.7900000000000001E-2</v>
      </c>
    </row>
    <row r="100" spans="1:31" ht="15" customHeight="1">
      <c r="A100" s="26" t="s">
        <v>20</v>
      </c>
      <c r="B100" s="27">
        <v>28.358733999999998</v>
      </c>
      <c r="C100" s="27">
        <v>28.206454999999998</v>
      </c>
      <c r="D100" s="27">
        <v>27.423931</v>
      </c>
      <c r="E100" s="27">
        <v>20.397442000000002</v>
      </c>
      <c r="F100" s="27">
        <v>23.257905999999998</v>
      </c>
      <c r="G100" s="27">
        <v>24.049493999999999</v>
      </c>
      <c r="H100" s="27">
        <v>24.601852000000001</v>
      </c>
      <c r="I100" s="27">
        <v>25.411197999999999</v>
      </c>
      <c r="J100" s="27">
        <v>26.242632</v>
      </c>
      <c r="K100" s="27">
        <v>27.161937999999999</v>
      </c>
      <c r="L100" s="27">
        <v>28.297955000000002</v>
      </c>
      <c r="M100" s="27">
        <v>29.281013000000002</v>
      </c>
      <c r="N100" s="27">
        <v>30.295712000000002</v>
      </c>
      <c r="O100" s="27">
        <v>31.397497000000001</v>
      </c>
      <c r="P100" s="27">
        <v>32.530932999999997</v>
      </c>
      <c r="Q100" s="27">
        <v>33.725872000000003</v>
      </c>
      <c r="R100" s="27">
        <v>34.978499999999997</v>
      </c>
      <c r="S100" s="27">
        <v>36.241137999999999</v>
      </c>
      <c r="T100" s="27">
        <v>37.558974999999997</v>
      </c>
      <c r="U100" s="27">
        <v>39.036991</v>
      </c>
      <c r="V100" s="27">
        <v>40.568798000000001</v>
      </c>
      <c r="W100" s="27">
        <v>42.246319</v>
      </c>
      <c r="X100" s="27">
        <v>43.949401999999999</v>
      </c>
      <c r="Y100" s="27">
        <v>45.709991000000002</v>
      </c>
      <c r="Z100" s="27">
        <v>47.585856999999997</v>
      </c>
      <c r="AA100" s="27">
        <v>49.515906999999999</v>
      </c>
      <c r="AB100" s="27">
        <v>51.680900999999999</v>
      </c>
      <c r="AC100" s="27">
        <v>53.908752</v>
      </c>
      <c r="AD100" s="27">
        <v>56.169604999999997</v>
      </c>
      <c r="AE100" s="28">
        <v>2.5839999999999998E-2</v>
      </c>
    </row>
    <row r="101" spans="1:31" ht="15" customHeight="1">
      <c r="A101" s="26" t="s">
        <v>10</v>
      </c>
      <c r="B101" s="27">
        <v>19.718035</v>
      </c>
      <c r="C101" s="27">
        <v>19.333041999999999</v>
      </c>
      <c r="D101" s="27">
        <v>17.614173999999998</v>
      </c>
      <c r="E101" s="27">
        <v>10.211930000000001</v>
      </c>
      <c r="F101" s="27">
        <v>12.716030999999999</v>
      </c>
      <c r="G101" s="27">
        <v>11.942539</v>
      </c>
      <c r="H101" s="27">
        <v>12.232054</v>
      </c>
      <c r="I101" s="27">
        <v>12.690204</v>
      </c>
      <c r="J101" s="27">
        <v>13.217364</v>
      </c>
      <c r="K101" s="27">
        <v>13.850215</v>
      </c>
      <c r="L101" s="27">
        <v>14.449241000000001</v>
      </c>
      <c r="M101" s="27">
        <v>15.016378</v>
      </c>
      <c r="N101" s="27">
        <v>15.722137</v>
      </c>
      <c r="O101" s="27">
        <v>16.426863000000001</v>
      </c>
      <c r="P101" s="27">
        <v>17.099620999999999</v>
      </c>
      <c r="Q101" s="27">
        <v>17.929490999999999</v>
      </c>
      <c r="R101" s="27">
        <v>18.866655000000002</v>
      </c>
      <c r="S101" s="27">
        <v>19.682226</v>
      </c>
      <c r="T101" s="27">
        <v>20.592527</v>
      </c>
      <c r="U101" s="27">
        <v>21.636330000000001</v>
      </c>
      <c r="V101" s="27">
        <v>22.760028999999999</v>
      </c>
      <c r="W101" s="27">
        <v>23.767351000000001</v>
      </c>
      <c r="X101" s="27">
        <v>24.867678000000002</v>
      </c>
      <c r="Y101" s="27">
        <v>25.928307</v>
      </c>
      <c r="Z101" s="27">
        <v>27.125315000000001</v>
      </c>
      <c r="AA101" s="27">
        <v>28.395137999999999</v>
      </c>
      <c r="AB101" s="27">
        <v>29.782747000000001</v>
      </c>
      <c r="AC101" s="27">
        <v>31.087976000000001</v>
      </c>
      <c r="AD101" s="27">
        <v>32.852341000000003</v>
      </c>
      <c r="AE101" s="28">
        <v>1.9831000000000001E-2</v>
      </c>
    </row>
    <row r="102" spans="1:31" ht="15" customHeight="1">
      <c r="A102" s="26" t="s">
        <v>21</v>
      </c>
      <c r="B102" s="27">
        <v>20.118649999999999</v>
      </c>
      <c r="C102" s="27">
        <v>17.639676999999999</v>
      </c>
      <c r="D102" s="27">
        <v>17.784979</v>
      </c>
      <c r="E102" s="27">
        <v>17.493773999999998</v>
      </c>
      <c r="F102" s="27">
        <v>18.006018000000001</v>
      </c>
      <c r="G102" s="27">
        <v>18.483626999999998</v>
      </c>
      <c r="H102" s="27">
        <v>19.057227999999999</v>
      </c>
      <c r="I102" s="27">
        <v>19.618383000000001</v>
      </c>
      <c r="J102" s="27">
        <v>20.161242000000001</v>
      </c>
      <c r="K102" s="27">
        <v>20.515474000000001</v>
      </c>
      <c r="L102" s="27">
        <v>20.597694000000001</v>
      </c>
      <c r="M102" s="27">
        <v>20.633223000000001</v>
      </c>
      <c r="N102" s="27">
        <v>20.599634000000002</v>
      </c>
      <c r="O102" s="27">
        <v>20.633623</v>
      </c>
      <c r="P102" s="27">
        <v>20.700316999999998</v>
      </c>
      <c r="Q102" s="27">
        <v>20.663616000000001</v>
      </c>
      <c r="R102" s="27">
        <v>20.619070000000001</v>
      </c>
      <c r="S102" s="27">
        <v>20.779627000000001</v>
      </c>
      <c r="T102" s="27">
        <v>21.032253000000001</v>
      </c>
      <c r="U102" s="27">
        <v>21.646125999999999</v>
      </c>
      <c r="V102" s="27">
        <v>22.449725999999998</v>
      </c>
      <c r="W102" s="27">
        <v>23.282969999999999</v>
      </c>
      <c r="X102" s="27">
        <v>24.184539999999998</v>
      </c>
      <c r="Y102" s="27">
        <v>25.163951999999998</v>
      </c>
      <c r="Z102" s="27">
        <v>26.248560000000001</v>
      </c>
      <c r="AA102" s="27">
        <v>27.483681000000001</v>
      </c>
      <c r="AB102" s="27">
        <v>28.788098999999999</v>
      </c>
      <c r="AC102" s="27">
        <v>30.282812</v>
      </c>
      <c r="AD102" s="27">
        <v>31.826557000000001</v>
      </c>
      <c r="AE102" s="28">
        <v>2.2098E-2</v>
      </c>
    </row>
    <row r="103" spans="1:31" ht="15" customHeight="1">
      <c r="A103" s="26" t="s">
        <v>7</v>
      </c>
      <c r="B103" s="27">
        <v>27.353629999999999</v>
      </c>
      <c r="C103" s="27">
        <v>28.547121000000001</v>
      </c>
      <c r="D103" s="27">
        <v>30.052589000000001</v>
      </c>
      <c r="E103" s="27">
        <v>29.644401999999999</v>
      </c>
      <c r="F103" s="27">
        <v>30.275309</v>
      </c>
      <c r="G103" s="27">
        <v>30.912163</v>
      </c>
      <c r="H103" s="27">
        <v>31.476572000000001</v>
      </c>
      <c r="I103" s="27">
        <v>32.739170000000001</v>
      </c>
      <c r="J103" s="27">
        <v>34.257088000000003</v>
      </c>
      <c r="K103" s="27">
        <v>35.777054</v>
      </c>
      <c r="L103" s="27">
        <v>36.804378999999997</v>
      </c>
      <c r="M103" s="27">
        <v>37.769264</v>
      </c>
      <c r="N103" s="27">
        <v>38.619259</v>
      </c>
      <c r="O103" s="27">
        <v>39.784717999999998</v>
      </c>
      <c r="P103" s="27">
        <v>40.862278000000003</v>
      </c>
      <c r="Q103" s="27">
        <v>41.748550000000002</v>
      </c>
      <c r="R103" s="27">
        <v>42.578552000000002</v>
      </c>
      <c r="S103" s="27">
        <v>43.241923999999997</v>
      </c>
      <c r="T103" s="27">
        <v>44.083412000000003</v>
      </c>
      <c r="U103" s="27">
        <v>44.935833000000002</v>
      </c>
      <c r="V103" s="27">
        <v>46.153174999999997</v>
      </c>
      <c r="W103" s="27">
        <v>47.414878999999999</v>
      </c>
      <c r="X103" s="27">
        <v>48.635669999999998</v>
      </c>
      <c r="Y103" s="27">
        <v>49.873714</v>
      </c>
      <c r="Z103" s="27">
        <v>51.124732999999999</v>
      </c>
      <c r="AA103" s="27">
        <v>52.614165999999997</v>
      </c>
      <c r="AB103" s="27">
        <v>54.394489</v>
      </c>
      <c r="AC103" s="27">
        <v>56.433433999999998</v>
      </c>
      <c r="AD103" s="27">
        <v>58.401985000000003</v>
      </c>
      <c r="AE103" s="28">
        <v>2.6865E-2</v>
      </c>
    </row>
    <row r="104" spans="1:31" ht="15" customHeight="1"/>
    <row r="105" spans="1:31" ht="15" customHeight="1">
      <c r="A105" s="25" t="s">
        <v>22</v>
      </c>
    </row>
    <row r="106" spans="1:31" ht="15" customHeight="1">
      <c r="A106" s="26" t="s">
        <v>5</v>
      </c>
      <c r="B106" s="27">
        <v>23.756706000000001</v>
      </c>
      <c r="C106" s="27">
        <v>24.035961</v>
      </c>
      <c r="D106" s="27">
        <v>23.55509</v>
      </c>
      <c r="E106" s="27">
        <v>17.185863000000001</v>
      </c>
      <c r="F106" s="27">
        <v>19.162742999999999</v>
      </c>
      <c r="G106" s="27">
        <v>19.562332000000001</v>
      </c>
      <c r="H106" s="27">
        <v>19.947002000000001</v>
      </c>
      <c r="I106" s="27">
        <v>20.639305</v>
      </c>
      <c r="J106" s="27">
        <v>21.299748999999998</v>
      </c>
      <c r="K106" s="27">
        <v>22.118164</v>
      </c>
      <c r="L106" s="27">
        <v>22.967863000000001</v>
      </c>
      <c r="M106" s="27">
        <v>23.861979999999999</v>
      </c>
      <c r="N106" s="27">
        <v>24.77994</v>
      </c>
      <c r="O106" s="27">
        <v>25.766172000000001</v>
      </c>
      <c r="P106" s="27">
        <v>26.823087999999998</v>
      </c>
      <c r="Q106" s="27">
        <v>27.937237</v>
      </c>
      <c r="R106" s="27">
        <v>29.124949999999998</v>
      </c>
      <c r="S106" s="27">
        <v>30.363503999999999</v>
      </c>
      <c r="T106" s="27">
        <v>31.677046000000001</v>
      </c>
      <c r="U106" s="27">
        <v>33.093390999999997</v>
      </c>
      <c r="V106" s="27">
        <v>34.521355</v>
      </c>
      <c r="W106" s="27">
        <v>36.049003999999996</v>
      </c>
      <c r="X106" s="27">
        <v>37.624724999999998</v>
      </c>
      <c r="Y106" s="27">
        <v>39.263508000000002</v>
      </c>
      <c r="Z106" s="27">
        <v>40.980286</v>
      </c>
      <c r="AA106" s="27">
        <v>42.807456999999999</v>
      </c>
      <c r="AB106" s="27">
        <v>44.822890999999998</v>
      </c>
      <c r="AC106" s="27">
        <v>46.867798000000001</v>
      </c>
      <c r="AD106" s="27">
        <v>48.987701000000001</v>
      </c>
      <c r="AE106" s="28">
        <v>2.6721999999999999E-2</v>
      </c>
    </row>
    <row r="107" spans="1:31" ht="15" customHeight="1">
      <c r="A107" s="26" t="s">
        <v>10</v>
      </c>
      <c r="B107" s="27">
        <v>20.519327000000001</v>
      </c>
      <c r="C107" s="27">
        <v>18.893046999999999</v>
      </c>
      <c r="D107" s="27">
        <v>20.322609</v>
      </c>
      <c r="E107" s="27">
        <v>11.873225</v>
      </c>
      <c r="F107" s="27">
        <v>11.621223000000001</v>
      </c>
      <c r="G107" s="27">
        <v>10.736836</v>
      </c>
      <c r="H107" s="27">
        <v>10.999408000000001</v>
      </c>
      <c r="I107" s="27">
        <v>12.480371</v>
      </c>
      <c r="J107" s="27">
        <v>12.989668999999999</v>
      </c>
      <c r="K107" s="27">
        <v>13.603357000000001</v>
      </c>
      <c r="L107" s="27">
        <v>14.246371</v>
      </c>
      <c r="M107" s="27">
        <v>14.907548999999999</v>
      </c>
      <c r="N107" s="27">
        <v>15.604326</v>
      </c>
      <c r="O107" s="27">
        <v>16.336487000000002</v>
      </c>
      <c r="P107" s="27">
        <v>17.120308000000001</v>
      </c>
      <c r="Q107" s="27">
        <v>17.926846999999999</v>
      </c>
      <c r="R107" s="27">
        <v>18.767797000000002</v>
      </c>
      <c r="S107" s="27">
        <v>19.661375</v>
      </c>
      <c r="T107" s="27">
        <v>20.613174000000001</v>
      </c>
      <c r="U107" s="27">
        <v>21.662801999999999</v>
      </c>
      <c r="V107" s="27">
        <v>22.734652000000001</v>
      </c>
      <c r="W107" s="27">
        <v>23.802686999999999</v>
      </c>
      <c r="X107" s="27">
        <v>25.012689999999999</v>
      </c>
      <c r="Y107" s="27">
        <v>26.235890999999999</v>
      </c>
      <c r="Z107" s="27">
        <v>27.514845000000001</v>
      </c>
      <c r="AA107" s="27">
        <v>28.842413000000001</v>
      </c>
      <c r="AB107" s="27">
        <v>30.298983</v>
      </c>
      <c r="AC107" s="27">
        <v>32.452205999999997</v>
      </c>
      <c r="AD107" s="27">
        <v>35.000439</v>
      </c>
      <c r="AE107" s="28">
        <v>2.3099000000000001E-2</v>
      </c>
    </row>
    <row r="108" spans="1:31" ht="15" customHeight="1">
      <c r="A108" s="26" t="s">
        <v>6</v>
      </c>
      <c r="B108" s="27">
        <v>3.4652919999999998</v>
      </c>
      <c r="C108" s="27">
        <v>4.4006239999999996</v>
      </c>
      <c r="D108" s="27">
        <v>5.1202959999999997</v>
      </c>
      <c r="E108" s="27">
        <v>4.5379300000000002</v>
      </c>
      <c r="F108" s="27">
        <v>4.6657460000000004</v>
      </c>
      <c r="G108" s="27">
        <v>4.7279770000000001</v>
      </c>
      <c r="H108" s="27">
        <v>4.9556760000000004</v>
      </c>
      <c r="I108" s="27">
        <v>5.5220450000000003</v>
      </c>
      <c r="J108" s="27">
        <v>6.1092490000000002</v>
      </c>
      <c r="K108" s="27">
        <v>6.5178200000000004</v>
      </c>
      <c r="L108" s="27">
        <v>6.7985889999999998</v>
      </c>
      <c r="M108" s="27">
        <v>7.1187680000000002</v>
      </c>
      <c r="N108" s="27">
        <v>7.3921469999999996</v>
      </c>
      <c r="O108" s="27">
        <v>7.7245999999999997</v>
      </c>
      <c r="P108" s="27">
        <v>8.0597930000000009</v>
      </c>
      <c r="Q108" s="27">
        <v>8.140924</v>
      </c>
      <c r="R108" s="27">
        <v>8.1362430000000003</v>
      </c>
      <c r="S108" s="27">
        <v>8.2395309999999995</v>
      </c>
      <c r="T108" s="27">
        <v>8.3381880000000006</v>
      </c>
      <c r="U108" s="27">
        <v>8.7103219999999997</v>
      </c>
      <c r="V108" s="27">
        <v>9.0824400000000001</v>
      </c>
      <c r="W108" s="27">
        <v>9.4659119999999994</v>
      </c>
      <c r="X108" s="27">
        <v>9.8620339999999995</v>
      </c>
      <c r="Y108" s="27">
        <v>10.254721999999999</v>
      </c>
      <c r="Z108" s="27">
        <v>10.703053000000001</v>
      </c>
      <c r="AA108" s="27">
        <v>11.174816</v>
      </c>
      <c r="AB108" s="27">
        <v>11.720761</v>
      </c>
      <c r="AC108" s="27">
        <v>12.51506</v>
      </c>
      <c r="AD108" s="27">
        <v>13.4283</v>
      </c>
      <c r="AE108" s="28">
        <v>4.2185E-2</v>
      </c>
    </row>
    <row r="109" spans="1:31" ht="15" customHeight="1">
      <c r="A109" s="26" t="s">
        <v>23</v>
      </c>
      <c r="B109" s="27">
        <v>2.37</v>
      </c>
      <c r="C109" s="27">
        <v>2.34</v>
      </c>
      <c r="D109" s="27">
        <v>2.3067359999999999</v>
      </c>
      <c r="E109" s="27">
        <v>2.3434020000000002</v>
      </c>
      <c r="F109" s="27">
        <v>2.3734150000000001</v>
      </c>
      <c r="G109" s="27">
        <v>2.4412859999999998</v>
      </c>
      <c r="H109" s="27">
        <v>2.5197379999999998</v>
      </c>
      <c r="I109" s="27">
        <v>2.6092110000000002</v>
      </c>
      <c r="J109" s="27">
        <v>2.7005270000000001</v>
      </c>
      <c r="K109" s="27">
        <v>2.786181</v>
      </c>
      <c r="L109" s="27">
        <v>2.8735930000000001</v>
      </c>
      <c r="M109" s="27">
        <v>2.96116</v>
      </c>
      <c r="N109" s="27">
        <v>3.0415839999999998</v>
      </c>
      <c r="O109" s="27">
        <v>3.1274419999999998</v>
      </c>
      <c r="P109" s="27">
        <v>3.2123719999999998</v>
      </c>
      <c r="Q109" s="27">
        <v>3.3041209999999999</v>
      </c>
      <c r="R109" s="27">
        <v>3.39533</v>
      </c>
      <c r="S109" s="27">
        <v>3.4869500000000002</v>
      </c>
      <c r="T109" s="27">
        <v>3.5794049999999999</v>
      </c>
      <c r="U109" s="27">
        <v>3.6761170000000001</v>
      </c>
      <c r="V109" s="27">
        <v>3.776386</v>
      </c>
      <c r="W109" s="27">
        <v>3.8825099999999999</v>
      </c>
      <c r="X109" s="27">
        <v>3.9889589999999999</v>
      </c>
      <c r="Y109" s="27">
        <v>4.0974719999999998</v>
      </c>
      <c r="Z109" s="27">
        <v>4.2096349999999996</v>
      </c>
      <c r="AA109" s="27">
        <v>4.3301819999999998</v>
      </c>
      <c r="AB109" s="27">
        <v>4.4495750000000003</v>
      </c>
      <c r="AC109" s="27">
        <v>4.5856250000000003</v>
      </c>
      <c r="AD109" s="27">
        <v>4.7272290000000003</v>
      </c>
      <c r="AE109" s="28">
        <v>2.6386E-2</v>
      </c>
    </row>
    <row r="110" spans="1:31" ht="15" customHeight="1"/>
    <row r="111" spans="1:31" ht="15" customHeight="1">
      <c r="A111" s="25" t="s">
        <v>24</v>
      </c>
    </row>
    <row r="112" spans="1:31" ht="15" customHeight="1">
      <c r="A112" s="26" t="s">
        <v>4</v>
      </c>
      <c r="B112" s="27">
        <v>22.586147</v>
      </c>
      <c r="C112" s="27">
        <v>21.912251000000001</v>
      </c>
      <c r="D112" s="27">
        <v>22.961489</v>
      </c>
      <c r="E112" s="27">
        <v>20.166827999999999</v>
      </c>
      <c r="F112" s="27">
        <v>21.496221999999999</v>
      </c>
      <c r="G112" s="27">
        <v>22.291409000000002</v>
      </c>
      <c r="H112" s="27">
        <v>22.861022999999999</v>
      </c>
      <c r="I112" s="27">
        <v>23.461736999999999</v>
      </c>
      <c r="J112" s="27">
        <v>23.942799000000001</v>
      </c>
      <c r="K112" s="27">
        <v>24.467157</v>
      </c>
      <c r="L112" s="27">
        <v>24.992111000000001</v>
      </c>
      <c r="M112" s="27">
        <v>25.599004999999998</v>
      </c>
      <c r="N112" s="27">
        <v>26.17239</v>
      </c>
      <c r="O112" s="27">
        <v>26.784433</v>
      </c>
      <c r="P112" s="27">
        <v>27.482332</v>
      </c>
      <c r="Q112" s="27">
        <v>28.142133999999999</v>
      </c>
      <c r="R112" s="27">
        <v>28.807403999999998</v>
      </c>
      <c r="S112" s="27">
        <v>29.538052</v>
      </c>
      <c r="T112" s="27">
        <v>30.304818999999998</v>
      </c>
      <c r="U112" s="27">
        <v>31.192292999999999</v>
      </c>
      <c r="V112" s="27">
        <v>32.163944000000001</v>
      </c>
      <c r="W112" s="27">
        <v>33.101500999999999</v>
      </c>
      <c r="X112" s="27">
        <v>34.057448999999998</v>
      </c>
      <c r="Y112" s="27">
        <v>35.04871</v>
      </c>
      <c r="Z112" s="27">
        <v>36.081637999999998</v>
      </c>
      <c r="AA112" s="27">
        <v>37.098553000000003</v>
      </c>
      <c r="AB112" s="27">
        <v>38.195126000000002</v>
      </c>
      <c r="AC112" s="27">
        <v>39.490336999999997</v>
      </c>
      <c r="AD112" s="27">
        <v>40.875759000000002</v>
      </c>
      <c r="AE112" s="28">
        <v>2.3361E-2</v>
      </c>
    </row>
    <row r="113" spans="1:31" ht="15" customHeight="1">
      <c r="A113" s="26" t="s">
        <v>17</v>
      </c>
      <c r="B113" s="27">
        <v>35.178218999999999</v>
      </c>
      <c r="C113" s="27">
        <v>33.053387000000001</v>
      </c>
      <c r="D113" s="27">
        <v>32.841437999999997</v>
      </c>
      <c r="E113" s="27">
        <v>23.192888</v>
      </c>
      <c r="F113" s="27">
        <v>26.970179000000002</v>
      </c>
      <c r="G113" s="27">
        <v>32.059936999999998</v>
      </c>
      <c r="H113" s="27">
        <v>33.049304999999997</v>
      </c>
      <c r="I113" s="27">
        <v>33.439853999999997</v>
      </c>
      <c r="J113" s="27">
        <v>34.448872000000001</v>
      </c>
      <c r="K113" s="27">
        <v>35.001358000000003</v>
      </c>
      <c r="L113" s="27">
        <v>33.994652000000002</v>
      </c>
      <c r="M113" s="27">
        <v>34.822539999999996</v>
      </c>
      <c r="N113" s="27">
        <v>35.463253000000002</v>
      </c>
      <c r="O113" s="27">
        <v>35.754787</v>
      </c>
      <c r="P113" s="27">
        <v>36.560279999999999</v>
      </c>
      <c r="Q113" s="27">
        <v>37.670833999999999</v>
      </c>
      <c r="R113" s="27">
        <v>39.021217</v>
      </c>
      <c r="S113" s="27">
        <v>40.430992000000003</v>
      </c>
      <c r="T113" s="27">
        <v>41.875881</v>
      </c>
      <c r="U113" s="27">
        <v>42.760680999999998</v>
      </c>
      <c r="V113" s="27">
        <v>44.384663000000003</v>
      </c>
      <c r="W113" s="27">
        <v>45.712673000000002</v>
      </c>
      <c r="X113" s="27">
        <v>47.224995</v>
      </c>
      <c r="Y113" s="27">
        <v>48.752369000000002</v>
      </c>
      <c r="Z113" s="27">
        <v>50.093048000000003</v>
      </c>
      <c r="AA113" s="27">
        <v>51.628112999999999</v>
      </c>
      <c r="AB113" s="27">
        <v>53.538055</v>
      </c>
      <c r="AC113" s="27">
        <v>55.385894999999998</v>
      </c>
      <c r="AD113" s="27">
        <v>57.409283000000002</v>
      </c>
      <c r="AE113" s="28">
        <v>2.0657999999999999E-2</v>
      </c>
    </row>
    <row r="114" spans="1:31" ht="15" customHeight="1">
      <c r="A114" s="26" t="s">
        <v>18</v>
      </c>
      <c r="B114" s="27">
        <v>29.983089</v>
      </c>
      <c r="C114" s="27">
        <v>29.042044000000001</v>
      </c>
      <c r="D114" s="27">
        <v>27.850487000000001</v>
      </c>
      <c r="E114" s="27">
        <v>19.720295</v>
      </c>
      <c r="F114" s="27">
        <v>22.879583</v>
      </c>
      <c r="G114" s="27">
        <v>23.842794000000001</v>
      </c>
      <c r="H114" s="27">
        <v>24.295252000000001</v>
      </c>
      <c r="I114" s="27">
        <v>24.813419</v>
      </c>
      <c r="J114" s="27">
        <v>25.548016000000001</v>
      </c>
      <c r="K114" s="27">
        <v>26.410319999999999</v>
      </c>
      <c r="L114" s="27">
        <v>27.199089000000001</v>
      </c>
      <c r="M114" s="27">
        <v>28.056246000000002</v>
      </c>
      <c r="N114" s="27">
        <v>28.957912</v>
      </c>
      <c r="O114" s="27">
        <v>29.905075</v>
      </c>
      <c r="P114" s="27">
        <v>30.90428</v>
      </c>
      <c r="Q114" s="27">
        <v>31.919405000000001</v>
      </c>
      <c r="R114" s="27">
        <v>33.002403000000001</v>
      </c>
      <c r="S114" s="27">
        <v>34.138882000000002</v>
      </c>
      <c r="T114" s="27">
        <v>35.339367000000003</v>
      </c>
      <c r="U114" s="27">
        <v>36.670653999999999</v>
      </c>
      <c r="V114" s="27">
        <v>38.15522</v>
      </c>
      <c r="W114" s="27">
        <v>39.695408</v>
      </c>
      <c r="X114" s="27">
        <v>41.188881000000002</v>
      </c>
      <c r="Y114" s="27">
        <v>42.809745999999997</v>
      </c>
      <c r="Z114" s="27">
        <v>44.485477000000003</v>
      </c>
      <c r="AA114" s="27">
        <v>46.219070000000002</v>
      </c>
      <c r="AB114" s="27">
        <v>48.148612999999997</v>
      </c>
      <c r="AC114" s="27">
        <v>50.335406999999996</v>
      </c>
      <c r="AD114" s="27">
        <v>52.393669000000003</v>
      </c>
      <c r="AE114" s="28">
        <v>2.2093999999999999E-2</v>
      </c>
    </row>
    <row r="115" spans="1:31" ht="15" customHeight="1">
      <c r="A115" s="26" t="s">
        <v>19</v>
      </c>
      <c r="B115" s="27">
        <v>22.642697999999999</v>
      </c>
      <c r="C115" s="27">
        <v>21.790194</v>
      </c>
      <c r="D115" s="27">
        <v>20.103549999999998</v>
      </c>
      <c r="E115" s="27">
        <v>13.121522000000001</v>
      </c>
      <c r="F115" s="27">
        <v>16.257957000000001</v>
      </c>
      <c r="G115" s="27">
        <v>16.624483000000001</v>
      </c>
      <c r="H115" s="27">
        <v>16.965178000000002</v>
      </c>
      <c r="I115" s="27">
        <v>17.629384999999999</v>
      </c>
      <c r="J115" s="27">
        <v>18.261676999999999</v>
      </c>
      <c r="K115" s="27">
        <v>19.046417000000002</v>
      </c>
      <c r="L115" s="27">
        <v>19.842665</v>
      </c>
      <c r="M115" s="27">
        <v>20.720773999999999</v>
      </c>
      <c r="N115" s="27">
        <v>21.601396999999999</v>
      </c>
      <c r="O115" s="27">
        <v>22.562904</v>
      </c>
      <c r="P115" s="27">
        <v>23.621804999999998</v>
      </c>
      <c r="Q115" s="27">
        <v>24.789442000000001</v>
      </c>
      <c r="R115" s="27">
        <v>25.998837999999999</v>
      </c>
      <c r="S115" s="27">
        <v>27.252274</v>
      </c>
      <c r="T115" s="27">
        <v>28.572340000000001</v>
      </c>
      <c r="U115" s="27">
        <v>29.950099999999999</v>
      </c>
      <c r="V115" s="27">
        <v>31.389523000000001</v>
      </c>
      <c r="W115" s="27">
        <v>32.898232</v>
      </c>
      <c r="X115" s="27">
        <v>34.462811000000002</v>
      </c>
      <c r="Y115" s="27">
        <v>36.049270999999997</v>
      </c>
      <c r="Z115" s="27">
        <v>37.750869999999999</v>
      </c>
      <c r="AA115" s="27">
        <v>39.607909999999997</v>
      </c>
      <c r="AB115" s="27">
        <v>41.674273999999997</v>
      </c>
      <c r="AC115" s="27">
        <v>43.690773</v>
      </c>
      <c r="AD115" s="27">
        <v>45.807155999999999</v>
      </c>
      <c r="AE115" s="28">
        <v>2.7900000000000001E-2</v>
      </c>
    </row>
    <row r="116" spans="1:31" ht="15" customHeight="1">
      <c r="A116" s="26" t="s">
        <v>5</v>
      </c>
      <c r="B116" s="27">
        <v>27.932400000000001</v>
      </c>
      <c r="C116" s="27">
        <v>27.910017</v>
      </c>
      <c r="D116" s="27">
        <v>27.156016999999999</v>
      </c>
      <c r="E116" s="27">
        <v>20.107225</v>
      </c>
      <c r="F116" s="27">
        <v>22.804586</v>
      </c>
      <c r="G116" s="27">
        <v>23.516748</v>
      </c>
      <c r="H116" s="27">
        <v>24.058239</v>
      </c>
      <c r="I116" s="27">
        <v>24.855498999999998</v>
      </c>
      <c r="J116" s="27">
        <v>25.671901999999999</v>
      </c>
      <c r="K116" s="27">
        <v>26.584969999999998</v>
      </c>
      <c r="L116" s="27">
        <v>27.699511999999999</v>
      </c>
      <c r="M116" s="27">
        <v>28.679029</v>
      </c>
      <c r="N116" s="27">
        <v>29.690138000000001</v>
      </c>
      <c r="O116" s="27">
        <v>30.786805999999999</v>
      </c>
      <c r="P116" s="27">
        <v>31.918458999999999</v>
      </c>
      <c r="Q116" s="27">
        <v>33.110073</v>
      </c>
      <c r="R116" s="27">
        <v>34.359923999999999</v>
      </c>
      <c r="S116" s="27">
        <v>35.623035000000002</v>
      </c>
      <c r="T116" s="27">
        <v>36.946316000000003</v>
      </c>
      <c r="U116" s="27">
        <v>38.425072</v>
      </c>
      <c r="V116" s="27">
        <v>39.948990000000002</v>
      </c>
      <c r="W116" s="27">
        <v>41.623652999999997</v>
      </c>
      <c r="X116" s="27">
        <v>43.309829999999998</v>
      </c>
      <c r="Y116" s="27">
        <v>45.065964000000001</v>
      </c>
      <c r="Z116" s="27">
        <v>46.929630000000003</v>
      </c>
      <c r="AA116" s="27">
        <v>48.857940999999997</v>
      </c>
      <c r="AB116" s="27">
        <v>51.005938999999998</v>
      </c>
      <c r="AC116" s="27">
        <v>53.217055999999999</v>
      </c>
      <c r="AD116" s="27">
        <v>55.475971000000001</v>
      </c>
      <c r="AE116" s="28">
        <v>2.5770000000000001E-2</v>
      </c>
    </row>
    <row r="117" spans="1:31" ht="15" customHeight="1">
      <c r="A117" s="26" t="s">
        <v>10</v>
      </c>
      <c r="B117" s="27">
        <v>20.006288999999999</v>
      </c>
      <c r="C117" s="27">
        <v>19.35887</v>
      </c>
      <c r="D117" s="27">
        <v>18.521668999999999</v>
      </c>
      <c r="E117" s="27">
        <v>10.822371</v>
      </c>
      <c r="F117" s="27">
        <v>12.630648000000001</v>
      </c>
      <c r="G117" s="27">
        <v>12.121885000000001</v>
      </c>
      <c r="H117" s="27">
        <v>12.465394999999999</v>
      </c>
      <c r="I117" s="27">
        <v>13.275509</v>
      </c>
      <c r="J117" s="27">
        <v>13.837122000000001</v>
      </c>
      <c r="K117" s="27">
        <v>14.494749000000001</v>
      </c>
      <c r="L117" s="27">
        <v>15.142416000000001</v>
      </c>
      <c r="M117" s="27">
        <v>15.773509000000001</v>
      </c>
      <c r="N117" s="27">
        <v>16.494736</v>
      </c>
      <c r="O117" s="27">
        <v>17.232941</v>
      </c>
      <c r="P117" s="27">
        <v>17.9771</v>
      </c>
      <c r="Q117" s="27">
        <v>18.801897</v>
      </c>
      <c r="R117" s="27">
        <v>19.700189999999999</v>
      </c>
      <c r="S117" s="27">
        <v>20.557112</v>
      </c>
      <c r="T117" s="27">
        <v>21.492616999999999</v>
      </c>
      <c r="U117" s="27">
        <v>22.552185000000001</v>
      </c>
      <c r="V117" s="27">
        <v>23.665172999999999</v>
      </c>
      <c r="W117" s="27">
        <v>24.712319999999998</v>
      </c>
      <c r="X117" s="27">
        <v>25.874054000000001</v>
      </c>
      <c r="Y117" s="27">
        <v>27.019373000000002</v>
      </c>
      <c r="Z117" s="27">
        <v>28.267315</v>
      </c>
      <c r="AA117" s="27">
        <v>29.578738999999999</v>
      </c>
      <c r="AB117" s="27">
        <v>31.014928999999999</v>
      </c>
      <c r="AC117" s="27">
        <v>32.709732000000002</v>
      </c>
      <c r="AD117" s="27">
        <v>34.835236000000002</v>
      </c>
      <c r="AE117" s="28">
        <v>2.1996999999999999E-2</v>
      </c>
    </row>
    <row r="118" spans="1:31" ht="15" customHeight="1">
      <c r="A118" s="26" t="s">
        <v>6</v>
      </c>
      <c r="B118" s="27">
        <v>5.3956809999999997</v>
      </c>
      <c r="C118" s="27">
        <v>6.1494460000000002</v>
      </c>
      <c r="D118" s="27">
        <v>6.8865080000000001</v>
      </c>
      <c r="E118" s="27">
        <v>6.407718</v>
      </c>
      <c r="F118" s="27">
        <v>6.4885999999999999</v>
      </c>
      <c r="G118" s="27">
        <v>6.803267</v>
      </c>
      <c r="H118" s="27">
        <v>7.1485399999999997</v>
      </c>
      <c r="I118" s="27">
        <v>7.7821910000000001</v>
      </c>
      <c r="J118" s="27">
        <v>8.4550680000000007</v>
      </c>
      <c r="K118" s="27">
        <v>8.9213679999999993</v>
      </c>
      <c r="L118" s="27">
        <v>9.2302730000000004</v>
      </c>
      <c r="M118" s="27">
        <v>9.564012</v>
      </c>
      <c r="N118" s="27">
        <v>9.8431499999999996</v>
      </c>
      <c r="O118" s="27">
        <v>10.189451</v>
      </c>
      <c r="P118" s="27">
        <v>10.55508</v>
      </c>
      <c r="Q118" s="27">
        <v>10.662978000000001</v>
      </c>
      <c r="R118" s="27">
        <v>10.692358</v>
      </c>
      <c r="S118" s="27">
        <v>10.827328</v>
      </c>
      <c r="T118" s="27">
        <v>10.969976000000001</v>
      </c>
      <c r="U118" s="27">
        <v>11.397774999999999</v>
      </c>
      <c r="V118" s="27">
        <v>11.830329000000001</v>
      </c>
      <c r="W118" s="27">
        <v>12.27997</v>
      </c>
      <c r="X118" s="27">
        <v>12.729614</v>
      </c>
      <c r="Y118" s="27">
        <v>13.195536000000001</v>
      </c>
      <c r="Z118" s="27">
        <v>13.717962999999999</v>
      </c>
      <c r="AA118" s="27">
        <v>14.280438</v>
      </c>
      <c r="AB118" s="27">
        <v>14.973860999999999</v>
      </c>
      <c r="AC118" s="27">
        <v>15.923344</v>
      </c>
      <c r="AD118" s="27">
        <v>16.977245</v>
      </c>
      <c r="AE118" s="28">
        <v>3.8328000000000001E-2</v>
      </c>
    </row>
    <row r="119" spans="1:31" ht="15" customHeight="1">
      <c r="A119" s="26" t="s">
        <v>12</v>
      </c>
      <c r="B119" s="27">
        <v>7.24</v>
      </c>
      <c r="C119" s="27">
        <v>5.47</v>
      </c>
      <c r="D119" s="27">
        <v>5.2327380000000003</v>
      </c>
      <c r="E119" s="27">
        <v>5.3467859999999998</v>
      </c>
      <c r="F119" s="27">
        <v>5.668196</v>
      </c>
      <c r="G119" s="27">
        <v>5.9445319999999997</v>
      </c>
      <c r="H119" s="27">
        <v>6.1337140000000003</v>
      </c>
      <c r="I119" s="27">
        <v>6.3574599999999997</v>
      </c>
      <c r="J119" s="27">
        <v>6.5967440000000002</v>
      </c>
      <c r="K119" s="27">
        <v>6.8257159999999999</v>
      </c>
      <c r="L119" s="27">
        <v>7.0384200000000003</v>
      </c>
      <c r="M119" s="27">
        <v>7.2438180000000001</v>
      </c>
      <c r="N119" s="27">
        <v>7.450545</v>
      </c>
      <c r="O119" s="27">
        <v>7.6749580000000002</v>
      </c>
      <c r="P119" s="27">
        <v>7.9069190000000003</v>
      </c>
      <c r="Q119" s="27">
        <v>8.1498469999999994</v>
      </c>
      <c r="R119" s="27">
        <v>8.3973680000000002</v>
      </c>
      <c r="S119" s="27">
        <v>8.6508050000000001</v>
      </c>
      <c r="T119" s="27">
        <v>8.9153990000000007</v>
      </c>
      <c r="U119" s="27">
        <v>9.1642159999999997</v>
      </c>
      <c r="V119" s="27">
        <v>9.4135410000000004</v>
      </c>
      <c r="W119" s="27">
        <v>9.6647130000000008</v>
      </c>
      <c r="X119" s="27">
        <v>9.9160740000000001</v>
      </c>
      <c r="Y119" s="27">
        <v>10.181993</v>
      </c>
      <c r="Z119" s="27">
        <v>10.458208000000001</v>
      </c>
      <c r="AA119" s="27">
        <v>10.744001000000001</v>
      </c>
      <c r="AB119" s="27">
        <v>11.042699000000001</v>
      </c>
      <c r="AC119" s="27">
        <v>11.369792</v>
      </c>
      <c r="AD119" s="27">
        <v>11.637325000000001</v>
      </c>
      <c r="AE119" s="28">
        <v>2.8355000000000002E-2</v>
      </c>
    </row>
    <row r="120" spans="1:31" ht="15" customHeight="1">
      <c r="A120" s="26" t="s">
        <v>25</v>
      </c>
      <c r="B120" s="27">
        <v>2.4248799999999999</v>
      </c>
      <c r="C120" s="27">
        <v>2.3912010000000001</v>
      </c>
      <c r="D120" s="27">
        <v>2.3562280000000002</v>
      </c>
      <c r="E120" s="27">
        <v>2.3941340000000002</v>
      </c>
      <c r="F120" s="27">
        <v>2.4318939999999998</v>
      </c>
      <c r="G120" s="27">
        <v>2.5028130000000002</v>
      </c>
      <c r="H120" s="27">
        <v>2.5809899999999999</v>
      </c>
      <c r="I120" s="27">
        <v>2.6695489999999999</v>
      </c>
      <c r="J120" s="27">
        <v>2.7620179999999999</v>
      </c>
      <c r="K120" s="27">
        <v>2.8497859999999999</v>
      </c>
      <c r="L120" s="27">
        <v>2.938434</v>
      </c>
      <c r="M120" s="27">
        <v>3.0264959999999999</v>
      </c>
      <c r="N120" s="27">
        <v>3.10771</v>
      </c>
      <c r="O120" s="27">
        <v>3.194407</v>
      </c>
      <c r="P120" s="27">
        <v>3.2802880000000001</v>
      </c>
      <c r="Q120" s="27">
        <v>3.3731580000000001</v>
      </c>
      <c r="R120" s="27">
        <v>3.4654850000000001</v>
      </c>
      <c r="S120" s="27">
        <v>3.5590030000000001</v>
      </c>
      <c r="T120" s="27">
        <v>3.6531440000000002</v>
      </c>
      <c r="U120" s="27">
        <v>3.7520090000000001</v>
      </c>
      <c r="V120" s="27">
        <v>3.8537819999999998</v>
      </c>
      <c r="W120" s="27">
        <v>3.961973</v>
      </c>
      <c r="X120" s="27">
        <v>4.0699350000000001</v>
      </c>
      <c r="Y120" s="27">
        <v>4.1800759999999997</v>
      </c>
      <c r="Z120" s="27">
        <v>4.2945010000000003</v>
      </c>
      <c r="AA120" s="27">
        <v>4.4176979999999997</v>
      </c>
      <c r="AB120" s="27">
        <v>4.5400400000000003</v>
      </c>
      <c r="AC120" s="27">
        <v>4.6788850000000002</v>
      </c>
      <c r="AD120" s="27">
        <v>4.8233980000000001</v>
      </c>
      <c r="AE120" s="28">
        <v>2.6329000000000002E-2</v>
      </c>
    </row>
    <row r="121" spans="1:31" ht="15" customHeight="1">
      <c r="A121" s="26" t="s">
        <v>14</v>
      </c>
      <c r="B121" s="31" t="s">
        <v>15</v>
      </c>
      <c r="C121" s="31" t="s">
        <v>15</v>
      </c>
      <c r="D121" s="31" t="s">
        <v>15</v>
      </c>
      <c r="E121" s="31" t="s">
        <v>15</v>
      </c>
      <c r="F121" s="31" t="s">
        <v>15</v>
      </c>
      <c r="G121" s="31" t="s">
        <v>15</v>
      </c>
      <c r="H121" s="31" t="s">
        <v>15</v>
      </c>
      <c r="I121" s="31" t="s">
        <v>15</v>
      </c>
      <c r="J121" s="31" t="s">
        <v>15</v>
      </c>
      <c r="K121" s="31" t="s">
        <v>15</v>
      </c>
      <c r="L121" s="31" t="s">
        <v>15</v>
      </c>
      <c r="M121" s="31" t="s">
        <v>15</v>
      </c>
      <c r="N121" s="31" t="s">
        <v>15</v>
      </c>
      <c r="O121" s="31" t="s">
        <v>15</v>
      </c>
      <c r="P121" s="31" t="s">
        <v>15</v>
      </c>
      <c r="Q121" s="31" t="s">
        <v>15</v>
      </c>
      <c r="R121" s="31" t="s">
        <v>15</v>
      </c>
      <c r="S121" s="31" t="s">
        <v>15</v>
      </c>
      <c r="T121" s="31" t="s">
        <v>15</v>
      </c>
      <c r="U121" s="31" t="s">
        <v>15</v>
      </c>
      <c r="V121" s="31" t="s">
        <v>15</v>
      </c>
      <c r="W121" s="31" t="s">
        <v>15</v>
      </c>
      <c r="X121" s="31" t="s">
        <v>15</v>
      </c>
      <c r="Y121" s="31" t="s">
        <v>15</v>
      </c>
      <c r="Z121" s="31" t="s">
        <v>15</v>
      </c>
      <c r="AA121" s="31" t="s">
        <v>15</v>
      </c>
      <c r="AB121" s="31" t="s">
        <v>15</v>
      </c>
      <c r="AC121" s="31" t="s">
        <v>15</v>
      </c>
      <c r="AD121" s="31" t="s">
        <v>15</v>
      </c>
      <c r="AE121" s="31" t="s">
        <v>15</v>
      </c>
    </row>
    <row r="122" spans="1:31" ht="15" customHeight="1">
      <c r="A122" s="26" t="s">
        <v>7</v>
      </c>
      <c r="B122" s="27">
        <v>28.828156</v>
      </c>
      <c r="C122" s="27">
        <v>29.488026000000001</v>
      </c>
      <c r="D122" s="27">
        <v>30.095901000000001</v>
      </c>
      <c r="E122" s="27">
        <v>30.637093</v>
      </c>
      <c r="F122" s="27">
        <v>31.846285000000002</v>
      </c>
      <c r="G122" s="27">
        <v>32.534453999999997</v>
      </c>
      <c r="H122" s="27">
        <v>32.880695000000003</v>
      </c>
      <c r="I122" s="27">
        <v>33.745379999999997</v>
      </c>
      <c r="J122" s="27">
        <v>34.942467000000001</v>
      </c>
      <c r="K122" s="27">
        <v>36.117901000000003</v>
      </c>
      <c r="L122" s="27">
        <v>36.948483000000003</v>
      </c>
      <c r="M122" s="27">
        <v>37.840775000000001</v>
      </c>
      <c r="N122" s="27">
        <v>38.481285</v>
      </c>
      <c r="O122" s="27">
        <v>39.532021</v>
      </c>
      <c r="P122" s="27">
        <v>40.352969999999999</v>
      </c>
      <c r="Q122" s="27">
        <v>41.219459999999998</v>
      </c>
      <c r="R122" s="27">
        <v>42.025210999999999</v>
      </c>
      <c r="S122" s="27">
        <v>42.630172999999999</v>
      </c>
      <c r="T122" s="27">
        <v>43.413651000000002</v>
      </c>
      <c r="U122" s="27">
        <v>44.308917999999998</v>
      </c>
      <c r="V122" s="27">
        <v>45.395538000000002</v>
      </c>
      <c r="W122" s="27">
        <v>46.535857999999998</v>
      </c>
      <c r="X122" s="27">
        <v>47.620173999999999</v>
      </c>
      <c r="Y122" s="27">
        <v>48.745258</v>
      </c>
      <c r="Z122" s="27">
        <v>49.837947999999997</v>
      </c>
      <c r="AA122" s="27">
        <v>51.113791999999997</v>
      </c>
      <c r="AB122" s="27">
        <v>52.671436</v>
      </c>
      <c r="AC122" s="27">
        <v>54.384697000000003</v>
      </c>
      <c r="AD122" s="27">
        <v>56.213894000000003</v>
      </c>
      <c r="AE122" s="28">
        <v>2.4183E-2</v>
      </c>
    </row>
    <row r="123" spans="1:31" ht="15" customHeight="1"/>
    <row r="124" spans="1:31" ht="15" customHeight="1">
      <c r="A124" s="25" t="s">
        <v>26</v>
      </c>
    </row>
    <row r="125" spans="1:31" ht="15" customHeight="1">
      <c r="A125" s="25" t="s">
        <v>31</v>
      </c>
    </row>
    <row r="126" spans="1:31" ht="15" customHeight="1">
      <c r="A126" s="26" t="s">
        <v>3</v>
      </c>
      <c r="B126" s="27">
        <v>230.56014999999999</v>
      </c>
      <c r="C126" s="27">
        <v>243.42569</v>
      </c>
      <c r="D126" s="27">
        <v>253.34721400000001</v>
      </c>
      <c r="E126" s="27">
        <v>244.94721999999999</v>
      </c>
      <c r="F126" s="27">
        <v>254.54953</v>
      </c>
      <c r="G126" s="27">
        <v>262.04892000000001</v>
      </c>
      <c r="H126" s="27">
        <v>267.81677200000001</v>
      </c>
      <c r="I126" s="27">
        <v>277.85055499999999</v>
      </c>
      <c r="J126" s="27">
        <v>287.51168799999999</v>
      </c>
      <c r="K126" s="27">
        <v>297.00991800000003</v>
      </c>
      <c r="L126" s="27">
        <v>304.59088100000002</v>
      </c>
      <c r="M126" s="27">
        <v>312.999481</v>
      </c>
      <c r="N126" s="27">
        <v>320.32531699999998</v>
      </c>
      <c r="O126" s="27">
        <v>329.99908399999998</v>
      </c>
      <c r="P126" s="27">
        <v>338.71853599999997</v>
      </c>
      <c r="Q126" s="27">
        <v>346.737549</v>
      </c>
      <c r="R126" s="27">
        <v>354.35961900000001</v>
      </c>
      <c r="S126" s="27">
        <v>361.70349099999999</v>
      </c>
      <c r="T126" s="27">
        <v>369.71252399999997</v>
      </c>
      <c r="U126" s="27">
        <v>379.62823500000002</v>
      </c>
      <c r="V126" s="27">
        <v>390.54840100000001</v>
      </c>
      <c r="W126" s="27">
        <v>401.97146600000002</v>
      </c>
      <c r="X126" s="27">
        <v>413.28015099999999</v>
      </c>
      <c r="Y126" s="27">
        <v>425.24478099999999</v>
      </c>
      <c r="Z126" s="27">
        <v>437.454498</v>
      </c>
      <c r="AA126" s="27">
        <v>450.997589</v>
      </c>
      <c r="AB126" s="27">
        <v>467.13467400000002</v>
      </c>
      <c r="AC126" s="27">
        <v>485.13809199999997</v>
      </c>
      <c r="AD126" s="27">
        <v>504.36801100000002</v>
      </c>
      <c r="AE126" s="28">
        <v>2.7348999999999998E-2</v>
      </c>
    </row>
    <row r="127" spans="1:31" ht="15" customHeight="1">
      <c r="A127" s="26" t="s">
        <v>8</v>
      </c>
      <c r="B127" s="27">
        <v>171.649734</v>
      </c>
      <c r="C127" s="27">
        <v>177.41308599999999</v>
      </c>
      <c r="D127" s="27">
        <v>186.57960499999999</v>
      </c>
      <c r="E127" s="27">
        <v>184.07148699999999</v>
      </c>
      <c r="F127" s="27">
        <v>192.754471</v>
      </c>
      <c r="G127" s="27">
        <v>197.96388200000001</v>
      </c>
      <c r="H127" s="27">
        <v>202.21371500000001</v>
      </c>
      <c r="I127" s="27">
        <v>210.70715300000001</v>
      </c>
      <c r="J127" s="27">
        <v>220.098938</v>
      </c>
      <c r="K127" s="27">
        <v>229.04350299999999</v>
      </c>
      <c r="L127" s="27">
        <v>236.061295</v>
      </c>
      <c r="M127" s="27">
        <v>243.673676</v>
      </c>
      <c r="N127" s="27">
        <v>249.97676100000001</v>
      </c>
      <c r="O127" s="27">
        <v>258.69097900000003</v>
      </c>
      <c r="P127" s="27">
        <v>266.20483400000001</v>
      </c>
      <c r="Q127" s="27">
        <v>273.44860799999998</v>
      </c>
      <c r="R127" s="27">
        <v>280.53152499999999</v>
      </c>
      <c r="S127" s="27">
        <v>286.77917500000001</v>
      </c>
      <c r="T127" s="27">
        <v>293.748108</v>
      </c>
      <c r="U127" s="27">
        <v>302.25396699999999</v>
      </c>
      <c r="V127" s="27">
        <v>312.04495200000002</v>
      </c>
      <c r="W127" s="27">
        <v>322.55508400000002</v>
      </c>
      <c r="X127" s="27">
        <v>332.92880200000002</v>
      </c>
      <c r="Y127" s="27">
        <v>344.22506700000002</v>
      </c>
      <c r="Z127" s="27">
        <v>356.00219700000002</v>
      </c>
      <c r="AA127" s="27">
        <v>369.32278400000001</v>
      </c>
      <c r="AB127" s="27">
        <v>384.896118</v>
      </c>
      <c r="AC127" s="27">
        <v>402.12283300000001</v>
      </c>
      <c r="AD127" s="27">
        <v>420.06668100000002</v>
      </c>
      <c r="AE127" s="28">
        <v>3.2438000000000002E-2</v>
      </c>
    </row>
    <row r="128" spans="1:31" ht="15" customHeight="1">
      <c r="A128" s="26" t="s">
        <v>9</v>
      </c>
      <c r="B128" s="27">
        <v>214.699127</v>
      </c>
      <c r="C128" s="27">
        <v>224.26402300000001</v>
      </c>
      <c r="D128" s="27">
        <v>231.355087</v>
      </c>
      <c r="E128" s="27">
        <v>208.69695999999999</v>
      </c>
      <c r="F128" s="27">
        <v>230.86956799999999</v>
      </c>
      <c r="G128" s="27">
        <v>248.85095200000001</v>
      </c>
      <c r="H128" s="27">
        <v>265.05767800000001</v>
      </c>
      <c r="I128" s="27">
        <v>282.420074</v>
      </c>
      <c r="J128" s="27">
        <v>299.44546500000001</v>
      </c>
      <c r="K128" s="27">
        <v>313.74285900000001</v>
      </c>
      <c r="L128" s="27">
        <v>328.10501099999999</v>
      </c>
      <c r="M128" s="27">
        <v>342.99139400000001</v>
      </c>
      <c r="N128" s="27">
        <v>356.67681900000002</v>
      </c>
      <c r="O128" s="27">
        <v>371.65802000000002</v>
      </c>
      <c r="P128" s="27">
        <v>385.92279100000002</v>
      </c>
      <c r="Q128" s="27">
        <v>398.008667</v>
      </c>
      <c r="R128" s="27">
        <v>409.49444599999998</v>
      </c>
      <c r="S128" s="27">
        <v>420.66699199999999</v>
      </c>
      <c r="T128" s="27">
        <v>432.64453099999997</v>
      </c>
      <c r="U128" s="27">
        <v>447.58752399999997</v>
      </c>
      <c r="V128" s="27">
        <v>462.989441</v>
      </c>
      <c r="W128" s="27">
        <v>479.000946</v>
      </c>
      <c r="X128" s="27">
        <v>495.55105600000002</v>
      </c>
      <c r="Y128" s="27">
        <v>513.0625</v>
      </c>
      <c r="Z128" s="27">
        <v>531.98455799999999</v>
      </c>
      <c r="AA128" s="27">
        <v>552.68591300000003</v>
      </c>
      <c r="AB128" s="27">
        <v>577.14843800000006</v>
      </c>
      <c r="AC128" s="27">
        <v>603.71942100000001</v>
      </c>
      <c r="AD128" s="27">
        <v>631.35089100000005</v>
      </c>
      <c r="AE128" s="28">
        <v>3.9079000000000003E-2</v>
      </c>
    </row>
    <row r="129" spans="1:31" ht="15" customHeight="1">
      <c r="A129" s="26" t="s">
        <v>16</v>
      </c>
      <c r="B129" s="27">
        <v>727.266479</v>
      </c>
      <c r="C129" s="27">
        <v>718.54650900000001</v>
      </c>
      <c r="D129" s="27">
        <v>694.37884499999996</v>
      </c>
      <c r="E129" s="27">
        <v>492.390289</v>
      </c>
      <c r="F129" s="27">
        <v>575.64453100000003</v>
      </c>
      <c r="G129" s="27">
        <v>597.96856700000001</v>
      </c>
      <c r="H129" s="27">
        <v>609.209656</v>
      </c>
      <c r="I129" s="27">
        <v>623.42279099999996</v>
      </c>
      <c r="J129" s="27">
        <v>640.56707800000004</v>
      </c>
      <c r="K129" s="27">
        <v>659.17199700000003</v>
      </c>
      <c r="L129" s="27">
        <v>677.42645300000004</v>
      </c>
      <c r="M129" s="27">
        <v>695.73400900000001</v>
      </c>
      <c r="N129" s="27">
        <v>714.51769999999999</v>
      </c>
      <c r="O129" s="27">
        <v>733.58264199999996</v>
      </c>
      <c r="P129" s="27">
        <v>754.03149399999995</v>
      </c>
      <c r="Q129" s="27">
        <v>776.47302200000001</v>
      </c>
      <c r="R129" s="27">
        <v>801.04296899999997</v>
      </c>
      <c r="S129" s="27">
        <v>827.04766800000004</v>
      </c>
      <c r="T129" s="27">
        <v>855.46295199999997</v>
      </c>
      <c r="U129" s="27">
        <v>886.79644800000005</v>
      </c>
      <c r="V129" s="27">
        <v>921.24926800000003</v>
      </c>
      <c r="W129" s="27">
        <v>958.49005099999999</v>
      </c>
      <c r="X129" s="27">
        <v>996.76342799999998</v>
      </c>
      <c r="Y129" s="27">
        <v>1037.6816409999999</v>
      </c>
      <c r="Z129" s="27">
        <v>1080.671509</v>
      </c>
      <c r="AA129" s="27">
        <v>1125.458496</v>
      </c>
      <c r="AB129" s="27">
        <v>1176.2028809999999</v>
      </c>
      <c r="AC129" s="27">
        <v>1229.496948</v>
      </c>
      <c r="AD129" s="27">
        <v>1282.767456</v>
      </c>
      <c r="AE129" s="28">
        <v>2.1697000000000001E-2</v>
      </c>
    </row>
    <row r="130" spans="1:31" ht="15" customHeight="1">
      <c r="A130" s="26" t="s">
        <v>27</v>
      </c>
      <c r="B130" s="27">
        <v>1344.1755370000001</v>
      </c>
      <c r="C130" s="27">
        <v>1363.649414</v>
      </c>
      <c r="D130" s="27">
        <v>1365.6607670000001</v>
      </c>
      <c r="E130" s="27">
        <v>1130.105957</v>
      </c>
      <c r="F130" s="27">
        <v>1253.818115</v>
      </c>
      <c r="G130" s="27">
        <v>1306.8323969999999</v>
      </c>
      <c r="H130" s="27">
        <v>1344.2977289999999</v>
      </c>
      <c r="I130" s="27">
        <v>1394.400635</v>
      </c>
      <c r="J130" s="27">
        <v>1447.623169</v>
      </c>
      <c r="K130" s="27">
        <v>1498.968384</v>
      </c>
      <c r="L130" s="27">
        <v>1546.183716</v>
      </c>
      <c r="M130" s="27">
        <v>1595.398682</v>
      </c>
      <c r="N130" s="27">
        <v>1641.496582</v>
      </c>
      <c r="O130" s="27">
        <v>1693.9307859999999</v>
      </c>
      <c r="P130" s="27">
        <v>1744.877563</v>
      </c>
      <c r="Q130" s="27">
        <v>1794.6678469999999</v>
      </c>
      <c r="R130" s="27">
        <v>1845.4285890000001</v>
      </c>
      <c r="S130" s="27">
        <v>1896.197388</v>
      </c>
      <c r="T130" s="27">
        <v>1951.568115</v>
      </c>
      <c r="U130" s="27">
        <v>2016.2664789999999</v>
      </c>
      <c r="V130" s="27">
        <v>2086.8320309999999</v>
      </c>
      <c r="W130" s="27">
        <v>2162.017578</v>
      </c>
      <c r="X130" s="27">
        <v>2238.5234380000002</v>
      </c>
      <c r="Y130" s="27">
        <v>2320.2141109999998</v>
      </c>
      <c r="Z130" s="27">
        <v>2406.1127929999998</v>
      </c>
      <c r="AA130" s="27">
        <v>2498.4648440000001</v>
      </c>
      <c r="AB130" s="27">
        <v>2605.3820799999999</v>
      </c>
      <c r="AC130" s="27">
        <v>2720.4772950000001</v>
      </c>
      <c r="AD130" s="27">
        <v>2838.5532229999999</v>
      </c>
      <c r="AE130" s="28">
        <v>2.7525000000000001E-2</v>
      </c>
    </row>
    <row r="131" spans="1:31" ht="15" customHeight="1">
      <c r="A131" s="26" t="s">
        <v>28</v>
      </c>
      <c r="B131" s="27">
        <v>0.41194500000000001</v>
      </c>
      <c r="C131" s="27">
        <v>0.71790299999999996</v>
      </c>
      <c r="D131" s="27">
        <v>0.86172400000000005</v>
      </c>
      <c r="E131" s="27">
        <v>0.75756599999999996</v>
      </c>
      <c r="F131" s="27">
        <v>0.94936100000000001</v>
      </c>
      <c r="G131" s="27">
        <v>0.66954999999999998</v>
      </c>
      <c r="H131" s="27">
        <v>0.68546899999999999</v>
      </c>
      <c r="I131" s="27">
        <v>0.86667000000000005</v>
      </c>
      <c r="J131" s="27">
        <v>0.96822299999999994</v>
      </c>
      <c r="K131" s="27">
        <v>1.3018149999999999</v>
      </c>
      <c r="L131" s="27">
        <v>2.0868669999999998</v>
      </c>
      <c r="M131" s="27">
        <v>2.659592</v>
      </c>
      <c r="N131" s="27">
        <v>3.3742299999999998</v>
      </c>
      <c r="O131" s="27">
        <v>4.3498840000000003</v>
      </c>
      <c r="P131" s="27">
        <v>5.2849529999999998</v>
      </c>
      <c r="Q131" s="27">
        <v>6.1386890000000003</v>
      </c>
      <c r="R131" s="27">
        <v>6.9103459999999997</v>
      </c>
      <c r="S131" s="27">
        <v>7.5897309999999996</v>
      </c>
      <c r="T131" s="27">
        <v>8.1811380000000007</v>
      </c>
      <c r="U131" s="27">
        <v>9.0904310000000006</v>
      </c>
      <c r="V131" s="27">
        <v>9.607488</v>
      </c>
      <c r="W131" s="27">
        <v>10.415387000000001</v>
      </c>
      <c r="X131" s="27">
        <v>11.047027999999999</v>
      </c>
      <c r="Y131" s="27">
        <v>11.747890999999999</v>
      </c>
      <c r="Z131" s="27">
        <v>12.593105</v>
      </c>
      <c r="AA131" s="27">
        <v>13.342568</v>
      </c>
      <c r="AB131" s="27">
        <v>14.021342000000001</v>
      </c>
      <c r="AC131" s="27">
        <v>15.261105000000001</v>
      </c>
      <c r="AD131" s="27">
        <v>16.166775000000001</v>
      </c>
      <c r="AE131" s="28">
        <v>0.122263</v>
      </c>
    </row>
    <row r="132" spans="1:31" ht="15" customHeight="1">
      <c r="A132" s="26" t="s">
        <v>29</v>
      </c>
      <c r="B132" s="27">
        <v>1344.587524</v>
      </c>
      <c r="C132" s="27">
        <v>1364.3673100000001</v>
      </c>
      <c r="D132" s="27">
        <v>1366.5225829999999</v>
      </c>
      <c r="E132" s="27">
        <v>1130.863525</v>
      </c>
      <c r="F132" s="27">
        <v>1254.767578</v>
      </c>
      <c r="G132" s="27">
        <v>1307.501953</v>
      </c>
      <c r="H132" s="27">
        <v>1344.983154</v>
      </c>
      <c r="I132" s="27">
        <v>1395.267212</v>
      </c>
      <c r="J132" s="27">
        <v>1448.5913089999999</v>
      </c>
      <c r="K132" s="27">
        <v>1500.2701420000001</v>
      </c>
      <c r="L132" s="27">
        <v>1548.2705080000001</v>
      </c>
      <c r="M132" s="27">
        <v>1598.0581050000001</v>
      </c>
      <c r="N132" s="27">
        <v>1644.8707280000001</v>
      </c>
      <c r="O132" s="27">
        <v>1698.2807620000001</v>
      </c>
      <c r="P132" s="27">
        <v>1750.1625979999999</v>
      </c>
      <c r="Q132" s="27">
        <v>1800.806519</v>
      </c>
      <c r="R132" s="27">
        <v>1852.3389890000001</v>
      </c>
      <c r="S132" s="27">
        <v>1903.786987</v>
      </c>
      <c r="T132" s="27">
        <v>1959.7493899999999</v>
      </c>
      <c r="U132" s="27">
        <v>2025.3569339999999</v>
      </c>
      <c r="V132" s="27">
        <v>2096.439453</v>
      </c>
      <c r="W132" s="27">
        <v>2172.4328609999998</v>
      </c>
      <c r="X132" s="27">
        <v>2249.570557</v>
      </c>
      <c r="Y132" s="27">
        <v>2331.961914</v>
      </c>
      <c r="Z132" s="27">
        <v>2418.7058109999998</v>
      </c>
      <c r="AA132" s="27">
        <v>2511.8076169999999</v>
      </c>
      <c r="AB132" s="27">
        <v>2619.4035640000002</v>
      </c>
      <c r="AC132" s="27">
        <v>2735.7385250000002</v>
      </c>
      <c r="AD132" s="27">
        <v>2854.7197270000001</v>
      </c>
      <c r="AE132" s="28">
        <v>2.7720999999999999E-2</v>
      </c>
    </row>
    <row r="133" spans="1:31" ht="15" customHeight="1"/>
    <row r="134" spans="1:31" ht="15" customHeight="1" thickBot="1"/>
    <row r="135" spans="1:31" ht="15" customHeight="1">
      <c r="A135" s="239" t="s">
        <v>32</v>
      </c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  <c r="AA135" s="239"/>
      <c r="AB135" s="239"/>
      <c r="AC135" s="239"/>
      <c r="AD135" s="239"/>
      <c r="AE135" s="239"/>
    </row>
    <row r="136" spans="1:31" ht="15" customHeight="1">
      <c r="A136" s="35" t="s">
        <v>33</v>
      </c>
    </row>
    <row r="137" spans="1:31" ht="15" customHeight="1">
      <c r="A137" s="35" t="s">
        <v>34</v>
      </c>
    </row>
    <row r="138" spans="1:31" ht="15" customHeight="1">
      <c r="A138" s="35" t="s">
        <v>35</v>
      </c>
    </row>
    <row r="139" spans="1:31" ht="15" customHeight="1">
      <c r="A139" s="35" t="s">
        <v>36</v>
      </c>
    </row>
    <row r="140" spans="1:31" ht="15" customHeight="1">
      <c r="A140" s="35" t="s">
        <v>37</v>
      </c>
    </row>
    <row r="141" spans="1:31" ht="15" customHeight="1">
      <c r="A141" s="35" t="s">
        <v>38</v>
      </c>
    </row>
    <row r="142" spans="1:31" ht="15" customHeight="1">
      <c r="A142" s="35" t="s">
        <v>39</v>
      </c>
    </row>
    <row r="143" spans="1:31" ht="15" customHeight="1">
      <c r="A143" s="35" t="s">
        <v>40</v>
      </c>
    </row>
    <row r="144" spans="1:31" ht="15" customHeight="1">
      <c r="A144" s="35" t="s">
        <v>41</v>
      </c>
    </row>
    <row r="145" spans="1:1" ht="15" customHeight="1">
      <c r="A145" s="35" t="s">
        <v>42</v>
      </c>
    </row>
    <row r="146" spans="1:1" ht="15" customHeight="1">
      <c r="A146" s="35" t="s">
        <v>43</v>
      </c>
    </row>
    <row r="147" spans="1:1" ht="15" customHeight="1">
      <c r="A147" s="35" t="s">
        <v>192</v>
      </c>
    </row>
    <row r="148" spans="1:1" ht="15" customHeight="1">
      <c r="A148" s="35" t="s">
        <v>193</v>
      </c>
    </row>
    <row r="149" spans="1:1" ht="15" customHeight="1">
      <c r="A149" s="35" t="s">
        <v>194</v>
      </c>
    </row>
    <row r="150" spans="1:1" ht="15" customHeight="1">
      <c r="A150" s="35" t="s">
        <v>195</v>
      </c>
    </row>
    <row r="151" spans="1:1" ht="15" customHeight="1">
      <c r="A151" s="35" t="s">
        <v>196</v>
      </c>
    </row>
    <row r="152" spans="1:1" ht="15" customHeight="1">
      <c r="A152" s="35" t="s">
        <v>197</v>
      </c>
    </row>
    <row r="153" spans="1:1" ht="15" customHeight="1">
      <c r="A153" s="35" t="s">
        <v>198</v>
      </c>
    </row>
    <row r="154" spans="1:1" ht="15" customHeight="1">
      <c r="A154" s="35" t="s">
        <v>199</v>
      </c>
    </row>
    <row r="155" spans="1:1" ht="15" customHeight="1">
      <c r="A155" s="35" t="s">
        <v>200</v>
      </c>
    </row>
    <row r="156" spans="1:1" ht="15" customHeight="1">
      <c r="A156" s="35" t="s">
        <v>201</v>
      </c>
    </row>
    <row r="157" spans="1:1" ht="15" customHeight="1">
      <c r="A157" s="35" t="s">
        <v>202</v>
      </c>
    </row>
    <row r="158" spans="1:1" ht="15" customHeight="1">
      <c r="A158" s="35" t="s">
        <v>203</v>
      </c>
    </row>
    <row r="159" spans="1:1" ht="15" customHeight="1">
      <c r="A159" s="35" t="s">
        <v>204</v>
      </c>
    </row>
    <row r="160" spans="1:1" ht="15" customHeight="1">
      <c r="A160" s="35" t="s">
        <v>205</v>
      </c>
    </row>
    <row r="161" spans="1:1" ht="15" customHeight="1">
      <c r="A161" s="35" t="s">
        <v>206</v>
      </c>
    </row>
    <row r="162" spans="1:1" ht="15" customHeight="1">
      <c r="A162" s="35" t="s">
        <v>207</v>
      </c>
    </row>
    <row r="163" spans="1:1" ht="15" customHeight="1">
      <c r="A163" s="35" t="s">
        <v>208</v>
      </c>
    </row>
    <row r="164" spans="1:1" ht="15" customHeight="1">
      <c r="A164" s="35" t="s">
        <v>209</v>
      </c>
    </row>
    <row r="165" spans="1:1" ht="15" customHeight="1">
      <c r="A165" s="35" t="s">
        <v>210</v>
      </c>
    </row>
    <row r="166" spans="1:1" ht="15" customHeight="1">
      <c r="A166" s="35" t="s">
        <v>211</v>
      </c>
    </row>
    <row r="167" spans="1:1" ht="15" customHeight="1">
      <c r="A167" s="35" t="s">
        <v>212</v>
      </c>
    </row>
    <row r="168" spans="1:1" ht="15" customHeight="1"/>
    <row r="169" spans="1:1" ht="15" customHeight="1"/>
    <row r="170" spans="1:1" ht="15" customHeight="1"/>
    <row r="171" spans="1:1" ht="15" customHeight="1"/>
    <row r="172" spans="1:1" ht="15" customHeight="1"/>
    <row r="173" spans="1:1" ht="15" customHeight="1"/>
    <row r="174" spans="1:1" ht="15" customHeight="1"/>
    <row r="175" spans="1:1" ht="15" customHeight="1"/>
    <row r="176" spans="1:1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</sheetData>
  <mergeCells count="1">
    <mergeCell ref="A135:AE1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/>
  </sheetViews>
  <sheetFormatPr defaultColWidth="9.140625" defaultRowHeight="15"/>
  <cols>
    <col min="1" max="2" width="63.7109375" style="18" customWidth="1"/>
    <col min="3" max="4" width="9.140625" style="18"/>
    <col min="5" max="5" width="34" style="18" customWidth="1"/>
    <col min="6" max="6" width="11.42578125" style="18" customWidth="1"/>
    <col min="7" max="16384" width="9.140625" style="18"/>
  </cols>
  <sheetData>
    <row r="1" spans="1:12">
      <c r="A1" s="18" t="s">
        <v>298</v>
      </c>
    </row>
    <row r="2" spans="1:12">
      <c r="A2" s="18" t="s">
        <v>306</v>
      </c>
    </row>
    <row r="3" spans="1:12">
      <c r="A3" s="18" t="s">
        <v>305</v>
      </c>
    </row>
    <row r="4" spans="1:12">
      <c r="A4" s="18" t="s">
        <v>304</v>
      </c>
    </row>
    <row r="5" spans="1:12">
      <c r="A5" s="18" t="s">
        <v>303</v>
      </c>
      <c r="C5" s="18" t="s">
        <v>302</v>
      </c>
      <c r="D5" s="18" t="s">
        <v>301</v>
      </c>
      <c r="E5" s="18" t="s">
        <v>300</v>
      </c>
      <c r="F5" s="18" t="s">
        <v>299</v>
      </c>
      <c r="G5" s="18">
        <v>2012</v>
      </c>
      <c r="H5" s="18">
        <v>2013</v>
      </c>
      <c r="I5" s="18">
        <v>2014</v>
      </c>
      <c r="J5" s="18">
        <v>2015</v>
      </c>
      <c r="K5" s="18">
        <v>2016</v>
      </c>
      <c r="L5" s="18">
        <v>2017</v>
      </c>
    </row>
    <row r="6" spans="1:12" s="15" customFormat="1">
      <c r="A6" s="15" t="s">
        <v>298</v>
      </c>
      <c r="B6" s="15" t="s">
        <v>298</v>
      </c>
    </row>
    <row r="7" spans="1:12" s="40" customFormat="1">
      <c r="A7" s="40" t="s">
        <v>297</v>
      </c>
      <c r="B7" s="40" t="s">
        <v>297</v>
      </c>
      <c r="E7" s="40" t="s">
        <v>285</v>
      </c>
    </row>
    <row r="8" spans="1:12">
      <c r="A8" s="18" t="s">
        <v>296</v>
      </c>
      <c r="B8" s="18" t="s">
        <v>295</v>
      </c>
      <c r="C8" s="18">
        <v>1</v>
      </c>
      <c r="D8" s="18">
        <v>1</v>
      </c>
      <c r="E8" s="18" t="s">
        <v>285</v>
      </c>
      <c r="F8" s="18" t="s">
        <v>294</v>
      </c>
      <c r="G8" s="18">
        <v>94.08</v>
      </c>
      <c r="H8" s="18">
        <v>97.98</v>
      </c>
      <c r="I8" s="18">
        <v>93.17</v>
      </c>
      <c r="J8" s="18">
        <v>48.67</v>
      </c>
      <c r="K8" s="18">
        <v>34.04</v>
      </c>
      <c r="L8" s="18">
        <v>40.090000000000003</v>
      </c>
    </row>
    <row r="9" spans="1:12">
      <c r="A9" s="18" t="s">
        <v>293</v>
      </c>
      <c r="B9" s="18" t="s">
        <v>292</v>
      </c>
      <c r="C9" s="18">
        <v>1</v>
      </c>
      <c r="D9" s="18">
        <v>1</v>
      </c>
      <c r="E9" s="18" t="s">
        <v>285</v>
      </c>
      <c r="F9" s="18" t="s">
        <v>291</v>
      </c>
      <c r="G9" s="18">
        <v>101.09</v>
      </c>
      <c r="H9" s="18">
        <v>98.12</v>
      </c>
      <c r="I9" s="18">
        <v>89.63</v>
      </c>
      <c r="J9" s="18">
        <v>46.35</v>
      </c>
      <c r="K9" s="18">
        <v>30.55</v>
      </c>
      <c r="L9" s="18">
        <v>36.68</v>
      </c>
    </row>
    <row r="10" spans="1:12">
      <c r="A10" s="18" t="s">
        <v>290</v>
      </c>
      <c r="B10" s="18" t="s">
        <v>289</v>
      </c>
      <c r="C10" s="18">
        <v>1</v>
      </c>
      <c r="D10" s="18">
        <v>1</v>
      </c>
      <c r="E10" s="18" t="s">
        <v>285</v>
      </c>
      <c r="F10" s="18" t="s">
        <v>288</v>
      </c>
      <c r="G10" s="18">
        <v>100.82</v>
      </c>
      <c r="H10" s="18">
        <v>100.46</v>
      </c>
      <c r="I10" s="18">
        <v>92.05</v>
      </c>
      <c r="J10" s="18">
        <v>48.46</v>
      </c>
      <c r="K10" s="18">
        <v>33.04</v>
      </c>
      <c r="L10" s="18">
        <v>39.159999999999997</v>
      </c>
    </row>
    <row r="11" spans="1:12">
      <c r="A11" s="18" t="s">
        <v>287</v>
      </c>
      <c r="B11" s="18" t="s">
        <v>286</v>
      </c>
      <c r="C11" s="18">
        <v>1</v>
      </c>
      <c r="D11" s="18">
        <v>1</v>
      </c>
      <c r="E11" s="18" t="s">
        <v>285</v>
      </c>
      <c r="F11" s="18" t="s">
        <v>284</v>
      </c>
      <c r="G11" s="18">
        <v>111.65</v>
      </c>
      <c r="H11" s="18">
        <v>108.56</v>
      </c>
      <c r="I11" s="18">
        <v>98.89</v>
      </c>
      <c r="J11" s="18">
        <v>52.32</v>
      </c>
      <c r="K11" s="18">
        <v>34.28</v>
      </c>
      <c r="L11" s="18">
        <v>40.090000000000003</v>
      </c>
    </row>
    <row r="12" spans="1:12" s="40" customFormat="1">
      <c r="A12" s="40" t="s">
        <v>283</v>
      </c>
      <c r="B12" s="40" t="s">
        <v>283</v>
      </c>
      <c r="E12" s="40" t="s">
        <v>254</v>
      </c>
    </row>
    <row r="13" spans="1:12" s="12" customFormat="1">
      <c r="A13" s="12" t="s">
        <v>282</v>
      </c>
      <c r="B13" s="12" t="s">
        <v>282</v>
      </c>
    </row>
    <row r="14" spans="1:12">
      <c r="A14" s="18" t="s">
        <v>281</v>
      </c>
      <c r="B14" s="18" t="s">
        <v>280</v>
      </c>
      <c r="C14" s="18">
        <v>1</v>
      </c>
      <c r="D14" s="18">
        <v>1</v>
      </c>
      <c r="E14" s="18" t="s">
        <v>254</v>
      </c>
      <c r="F14" s="18" t="s">
        <v>279</v>
      </c>
      <c r="G14" s="18">
        <v>293</v>
      </c>
      <c r="H14" s="18">
        <v>281</v>
      </c>
      <c r="I14" s="18">
        <v>262</v>
      </c>
      <c r="J14" s="18">
        <v>173</v>
      </c>
      <c r="K14" s="18">
        <v>116</v>
      </c>
      <c r="L14" s="18">
        <v>125</v>
      </c>
    </row>
    <row r="15" spans="1:12">
      <c r="A15" s="18" t="s">
        <v>278</v>
      </c>
      <c r="B15" s="18" t="s">
        <v>277</v>
      </c>
      <c r="C15" s="18">
        <v>1</v>
      </c>
      <c r="D15" s="18">
        <v>1</v>
      </c>
      <c r="E15" s="18" t="s">
        <v>254</v>
      </c>
      <c r="F15" s="18" t="s">
        <v>276</v>
      </c>
      <c r="G15" s="18">
        <v>311</v>
      </c>
      <c r="H15" s="18">
        <v>303</v>
      </c>
      <c r="I15" s="18">
        <v>282</v>
      </c>
      <c r="J15" s="18">
        <v>167</v>
      </c>
      <c r="K15" s="18">
        <v>115</v>
      </c>
      <c r="L15" s="18">
        <v>134</v>
      </c>
    </row>
    <row r="16" spans="1:12">
      <c r="A16" s="18" t="s">
        <v>256</v>
      </c>
      <c r="B16" s="18" t="s">
        <v>275</v>
      </c>
      <c r="C16" s="18">
        <v>1</v>
      </c>
      <c r="D16" s="18">
        <v>1</v>
      </c>
      <c r="E16" s="18" t="s">
        <v>254</v>
      </c>
      <c r="F16" s="18" t="s">
        <v>274</v>
      </c>
      <c r="G16" s="18">
        <v>303</v>
      </c>
      <c r="H16" s="18">
        <v>297</v>
      </c>
      <c r="I16" s="18">
        <v>274</v>
      </c>
      <c r="J16" s="18">
        <v>157</v>
      </c>
      <c r="K16" s="18">
        <v>110</v>
      </c>
      <c r="L16" s="18">
        <v>130</v>
      </c>
    </row>
    <row r="17" spans="1:12" s="12" customFormat="1">
      <c r="A17" s="12" t="s">
        <v>273</v>
      </c>
      <c r="B17" s="12" t="s">
        <v>273</v>
      </c>
    </row>
    <row r="18" spans="1:12">
      <c r="A18" s="18" t="s">
        <v>272</v>
      </c>
      <c r="B18" s="18" t="s">
        <v>271</v>
      </c>
      <c r="C18" s="18">
        <v>1</v>
      </c>
      <c r="D18" s="18">
        <v>1</v>
      </c>
      <c r="E18" s="18" t="s">
        <v>254</v>
      </c>
      <c r="F18" s="18" t="s">
        <v>270</v>
      </c>
      <c r="G18" s="18">
        <v>310</v>
      </c>
      <c r="H18" s="18">
        <v>298</v>
      </c>
      <c r="I18" s="18">
        <v>278</v>
      </c>
      <c r="J18" s="18">
        <v>162</v>
      </c>
      <c r="K18" s="18">
        <v>111</v>
      </c>
      <c r="L18" s="18">
        <v>129</v>
      </c>
    </row>
    <row r="19" spans="1:12">
      <c r="A19" s="18" t="s">
        <v>269</v>
      </c>
      <c r="B19" s="18" t="s">
        <v>268</v>
      </c>
      <c r="C19" s="18">
        <v>1</v>
      </c>
      <c r="D19" s="18">
        <v>1</v>
      </c>
      <c r="E19" s="18" t="s">
        <v>254</v>
      </c>
      <c r="F19" s="18" t="s">
        <v>267</v>
      </c>
      <c r="G19" s="18">
        <v>260</v>
      </c>
      <c r="H19" s="18">
        <v>248</v>
      </c>
      <c r="I19" s="18">
        <v>231</v>
      </c>
      <c r="J19" s="18">
        <v>125</v>
      </c>
      <c r="K19" s="18">
        <v>84</v>
      </c>
      <c r="L19" s="18">
        <v>97</v>
      </c>
    </row>
    <row r="20" spans="1:12" s="12" customFormat="1">
      <c r="A20" s="12" t="s">
        <v>266</v>
      </c>
      <c r="B20" s="12" t="s">
        <v>266</v>
      </c>
    </row>
    <row r="21" spans="1:12">
      <c r="A21" s="18" t="s">
        <v>265</v>
      </c>
      <c r="B21" s="18" t="s">
        <v>264</v>
      </c>
      <c r="C21" s="18">
        <v>1</v>
      </c>
      <c r="D21" s="18">
        <v>1</v>
      </c>
      <c r="E21" s="18" t="s">
        <v>254</v>
      </c>
      <c r="F21" s="18" t="s">
        <v>263</v>
      </c>
      <c r="G21" s="18">
        <v>363</v>
      </c>
      <c r="H21" s="18">
        <v>351</v>
      </c>
      <c r="I21" s="18">
        <v>336</v>
      </c>
      <c r="J21" s="18">
        <v>243</v>
      </c>
      <c r="K21" s="18">
        <v>189</v>
      </c>
      <c r="L21" s="18">
        <v>197</v>
      </c>
    </row>
    <row r="22" spans="1:12">
      <c r="A22" s="18" t="s">
        <v>262</v>
      </c>
      <c r="B22" s="18" t="s">
        <v>261</v>
      </c>
      <c r="C22" s="18">
        <v>1</v>
      </c>
      <c r="D22" s="18">
        <v>1</v>
      </c>
      <c r="E22" s="18" t="s">
        <v>254</v>
      </c>
      <c r="F22" s="18" t="s">
        <v>260</v>
      </c>
      <c r="G22" s="18">
        <v>369</v>
      </c>
      <c r="H22" s="18">
        <v>358</v>
      </c>
      <c r="I22" s="18">
        <v>344</v>
      </c>
      <c r="J22" s="18">
        <v>252</v>
      </c>
      <c r="K22" s="18">
        <v>199</v>
      </c>
      <c r="L22" s="18">
        <v>207</v>
      </c>
    </row>
    <row r="23" spans="1:12">
      <c r="A23" s="18" t="s">
        <v>259</v>
      </c>
      <c r="B23" s="18" t="s">
        <v>258</v>
      </c>
      <c r="C23" s="18">
        <v>1</v>
      </c>
      <c r="D23" s="18">
        <v>1</v>
      </c>
      <c r="E23" s="18" t="s">
        <v>254</v>
      </c>
      <c r="F23" s="18" t="s">
        <v>257</v>
      </c>
      <c r="G23" s="18">
        <v>397</v>
      </c>
      <c r="H23" s="18">
        <v>392</v>
      </c>
      <c r="I23" s="18">
        <v>383</v>
      </c>
      <c r="J23" s="18">
        <v>271</v>
      </c>
      <c r="K23" s="18">
        <v>212</v>
      </c>
      <c r="L23" s="18">
        <v>232</v>
      </c>
    </row>
    <row r="24" spans="1:12">
      <c r="A24" s="18" t="s">
        <v>256</v>
      </c>
      <c r="B24" s="18" t="s">
        <v>255</v>
      </c>
      <c r="C24" s="18">
        <v>1</v>
      </c>
      <c r="D24" s="18">
        <v>1</v>
      </c>
      <c r="E24" s="18" t="s">
        <v>254</v>
      </c>
      <c r="F24" s="18" t="s">
        <v>253</v>
      </c>
      <c r="G24" s="18">
        <v>379</v>
      </c>
      <c r="H24" s="18">
        <v>378</v>
      </c>
      <c r="I24" s="18">
        <v>372</v>
      </c>
      <c r="J24" s="18">
        <v>265</v>
      </c>
      <c r="K24" s="18">
        <v>198</v>
      </c>
      <c r="L24" s="18">
        <v>217</v>
      </c>
    </row>
    <row r="25" spans="1:12" s="40" customFormat="1">
      <c r="A25" s="40" t="s">
        <v>235</v>
      </c>
      <c r="B25" s="40" t="s">
        <v>235</v>
      </c>
      <c r="E25" s="40" t="s">
        <v>242</v>
      </c>
    </row>
    <row r="26" spans="1:12">
      <c r="A26" s="18" t="s">
        <v>251</v>
      </c>
      <c r="B26" s="18" t="s">
        <v>250</v>
      </c>
      <c r="C26" s="18">
        <v>1</v>
      </c>
      <c r="D26" s="18">
        <v>1</v>
      </c>
      <c r="E26" s="18" t="s">
        <v>242</v>
      </c>
      <c r="F26" s="18" t="s">
        <v>252</v>
      </c>
      <c r="G26" s="18">
        <v>2.83</v>
      </c>
      <c r="H26" s="18">
        <v>3.84</v>
      </c>
      <c r="I26" s="18">
        <v>4.5199999999999996</v>
      </c>
      <c r="J26" s="18">
        <v>2.71</v>
      </c>
      <c r="K26" s="18">
        <v>2.3199999999999998</v>
      </c>
      <c r="L26" s="18">
        <v>3.11</v>
      </c>
    </row>
    <row r="27" spans="1:12">
      <c r="A27" s="18" t="s">
        <v>251</v>
      </c>
      <c r="B27" s="18" t="s">
        <v>250</v>
      </c>
      <c r="C27" s="18">
        <v>1</v>
      </c>
      <c r="D27" s="18">
        <v>1</v>
      </c>
      <c r="E27" s="18" t="s">
        <v>227</v>
      </c>
      <c r="F27" s="18" t="s">
        <v>249</v>
      </c>
      <c r="G27" s="18">
        <v>2.75</v>
      </c>
      <c r="H27" s="18">
        <v>3.73</v>
      </c>
      <c r="I27" s="18">
        <v>4.3899999999999997</v>
      </c>
      <c r="J27" s="18">
        <v>2.63</v>
      </c>
      <c r="K27" s="18">
        <v>2.25</v>
      </c>
      <c r="L27" s="18">
        <v>3.02</v>
      </c>
    </row>
    <row r="28" spans="1:12" s="12" customFormat="1">
      <c r="A28" s="12" t="s">
        <v>248</v>
      </c>
      <c r="B28" s="12" t="s">
        <v>248</v>
      </c>
      <c r="E28" s="12" t="s">
        <v>242</v>
      </c>
    </row>
    <row r="29" spans="1:12">
      <c r="A29" s="18" t="s">
        <v>224</v>
      </c>
      <c r="B29" s="18" t="s">
        <v>247</v>
      </c>
      <c r="C29" s="18">
        <v>1</v>
      </c>
      <c r="D29" s="18">
        <v>1</v>
      </c>
      <c r="E29" s="18" t="s">
        <v>242</v>
      </c>
      <c r="F29" s="18" t="s">
        <v>246</v>
      </c>
      <c r="G29" s="18">
        <v>3.88</v>
      </c>
      <c r="H29" s="18">
        <v>4.6399999999999997</v>
      </c>
      <c r="I29" s="18">
        <v>5.55</v>
      </c>
      <c r="J29" s="18">
        <v>3.84</v>
      </c>
      <c r="K29" s="18">
        <v>3.34</v>
      </c>
      <c r="L29" s="18">
        <v>4.1399999999999997</v>
      </c>
    </row>
    <row r="30" spans="1:12">
      <c r="A30" s="18" t="s">
        <v>221</v>
      </c>
      <c r="B30" s="18" t="s">
        <v>245</v>
      </c>
      <c r="C30" s="18">
        <v>1</v>
      </c>
      <c r="D30" s="18">
        <v>1</v>
      </c>
      <c r="E30" s="18" t="s">
        <v>242</v>
      </c>
      <c r="F30" s="18" t="s">
        <v>244</v>
      </c>
      <c r="G30" s="18">
        <v>8.11</v>
      </c>
      <c r="H30" s="18">
        <v>8.07</v>
      </c>
      <c r="I30" s="18">
        <v>8.8699999999999992</v>
      </c>
      <c r="J30" s="18">
        <v>7.88</v>
      </c>
      <c r="K30" s="18">
        <v>7.39</v>
      </c>
      <c r="L30" s="18">
        <v>7.96</v>
      </c>
    </row>
    <row r="31" spans="1:12">
      <c r="A31" s="18" t="s">
        <v>218</v>
      </c>
      <c r="B31" s="18" t="s">
        <v>243</v>
      </c>
      <c r="C31" s="18">
        <v>1</v>
      </c>
      <c r="D31" s="18">
        <v>1</v>
      </c>
      <c r="E31" s="18" t="s">
        <v>242</v>
      </c>
      <c r="F31" s="18" t="s">
        <v>241</v>
      </c>
      <c r="G31" s="18">
        <v>10.65</v>
      </c>
      <c r="H31" s="18">
        <v>10.29</v>
      </c>
      <c r="I31" s="18">
        <v>10.94</v>
      </c>
      <c r="J31" s="18">
        <v>10.36</v>
      </c>
      <c r="K31" s="18">
        <v>9.58</v>
      </c>
      <c r="L31" s="18">
        <v>9.99</v>
      </c>
    </row>
    <row r="32" spans="1:12" s="40" customFormat="1">
      <c r="A32" s="40" t="s">
        <v>240</v>
      </c>
      <c r="B32" s="40" t="s">
        <v>240</v>
      </c>
      <c r="E32" s="40" t="s">
        <v>227</v>
      </c>
    </row>
    <row r="33" spans="1:12" s="12" customFormat="1">
      <c r="A33" s="12" t="s">
        <v>239</v>
      </c>
      <c r="B33" s="12" t="s">
        <v>239</v>
      </c>
      <c r="E33" s="12" t="s">
        <v>227</v>
      </c>
    </row>
    <row r="34" spans="1:12">
      <c r="A34" s="18" t="s">
        <v>238</v>
      </c>
      <c r="B34" s="18" t="s">
        <v>237</v>
      </c>
      <c r="C34" s="18">
        <v>1</v>
      </c>
      <c r="D34" s="18">
        <v>1</v>
      </c>
      <c r="E34" s="18" t="s">
        <v>227</v>
      </c>
      <c r="F34" s="18" t="s">
        <v>236</v>
      </c>
      <c r="G34" s="18">
        <v>2.38</v>
      </c>
      <c r="H34" s="18">
        <v>2.34</v>
      </c>
      <c r="I34" s="18">
        <v>2.36</v>
      </c>
      <c r="J34" s="18">
        <v>2.23</v>
      </c>
      <c r="K34" s="18">
        <v>2.1800000000000002</v>
      </c>
      <c r="L34" s="18">
        <v>2.2000000000000002</v>
      </c>
    </row>
    <row r="35" spans="1:12">
      <c r="A35" s="18" t="s">
        <v>235</v>
      </c>
      <c r="B35" s="18" t="s">
        <v>234</v>
      </c>
      <c r="C35" s="18">
        <v>1</v>
      </c>
      <c r="D35" s="18">
        <v>1</v>
      </c>
      <c r="E35" s="18" t="s">
        <v>227</v>
      </c>
      <c r="F35" s="18" t="s">
        <v>233</v>
      </c>
      <c r="G35" s="18">
        <v>3.42</v>
      </c>
      <c r="H35" s="18">
        <v>4.33</v>
      </c>
      <c r="I35" s="18">
        <v>4.9800000000000004</v>
      </c>
      <c r="J35" s="18">
        <v>3.22</v>
      </c>
      <c r="K35" s="18">
        <v>3.14</v>
      </c>
      <c r="L35" s="18">
        <v>3.86</v>
      </c>
    </row>
    <row r="36" spans="1:12">
      <c r="A36" s="18" t="s">
        <v>232</v>
      </c>
      <c r="B36" s="18" t="s">
        <v>231</v>
      </c>
      <c r="C36" s="18">
        <v>1</v>
      </c>
      <c r="D36" s="18">
        <v>1</v>
      </c>
      <c r="E36" s="18" t="s">
        <v>227</v>
      </c>
      <c r="F36" s="18" t="s">
        <v>230</v>
      </c>
      <c r="G36" s="18">
        <v>21.05</v>
      </c>
      <c r="H36" s="18">
        <v>19.32</v>
      </c>
      <c r="I36" s="18">
        <v>19.190000000000001</v>
      </c>
      <c r="J36" s="18">
        <v>10.38</v>
      </c>
      <c r="K36" s="18">
        <v>7.43</v>
      </c>
      <c r="L36" s="18">
        <v>7.87</v>
      </c>
    </row>
    <row r="37" spans="1:12">
      <c r="A37" s="18" t="s">
        <v>229</v>
      </c>
      <c r="B37" s="18" t="s">
        <v>228</v>
      </c>
      <c r="C37" s="18">
        <v>1</v>
      </c>
      <c r="D37" s="18">
        <v>1</v>
      </c>
      <c r="E37" s="18" t="s">
        <v>227</v>
      </c>
      <c r="F37" s="18" t="s">
        <v>226</v>
      </c>
      <c r="G37" s="18">
        <v>23.51</v>
      </c>
      <c r="H37" s="18">
        <v>23.05</v>
      </c>
      <c r="I37" s="18">
        <v>22.32</v>
      </c>
      <c r="J37" s="18">
        <v>14.45</v>
      </c>
      <c r="K37" s="18">
        <v>10.9</v>
      </c>
      <c r="L37" s="18">
        <v>12.68</v>
      </c>
    </row>
    <row r="38" spans="1:12" s="12" customFormat="1">
      <c r="A38" s="12" t="s">
        <v>225</v>
      </c>
      <c r="B38" s="12" t="s">
        <v>225</v>
      </c>
      <c r="E38" s="12" t="s">
        <v>216</v>
      </c>
    </row>
    <row r="39" spans="1:12">
      <c r="A39" s="18" t="s">
        <v>224</v>
      </c>
      <c r="B39" s="18" t="s">
        <v>223</v>
      </c>
      <c r="C39" s="18">
        <v>1</v>
      </c>
      <c r="D39" s="18">
        <v>1</v>
      </c>
      <c r="E39" s="18" t="s">
        <v>216</v>
      </c>
      <c r="F39" s="18" t="s">
        <v>222</v>
      </c>
      <c r="G39" s="18">
        <v>6.67</v>
      </c>
      <c r="H39" s="18">
        <v>6.89</v>
      </c>
      <c r="I39" s="18">
        <v>7.1</v>
      </c>
      <c r="J39" s="18">
        <v>6.9</v>
      </c>
      <c r="K39" s="18">
        <v>6.91</v>
      </c>
      <c r="L39" s="18">
        <v>7.04</v>
      </c>
    </row>
    <row r="40" spans="1:12">
      <c r="A40" s="18" t="s">
        <v>221</v>
      </c>
      <c r="B40" s="18" t="s">
        <v>220</v>
      </c>
      <c r="C40" s="18">
        <v>1</v>
      </c>
      <c r="D40" s="18">
        <v>1</v>
      </c>
      <c r="E40" s="18" t="s">
        <v>216</v>
      </c>
      <c r="F40" s="18" t="s">
        <v>219</v>
      </c>
      <c r="G40" s="18">
        <v>10.09</v>
      </c>
      <c r="H40" s="18">
        <v>10.26</v>
      </c>
      <c r="I40" s="18">
        <v>10.74</v>
      </c>
      <c r="J40" s="18">
        <v>10.59</v>
      </c>
      <c r="K40" s="18">
        <v>10.59</v>
      </c>
      <c r="L40" s="18">
        <v>10.79</v>
      </c>
    </row>
    <row r="41" spans="1:12">
      <c r="A41" s="18" t="s">
        <v>218</v>
      </c>
      <c r="B41" s="18" t="s">
        <v>217</v>
      </c>
      <c r="C41" s="18">
        <v>1</v>
      </c>
      <c r="D41" s="18">
        <v>1</v>
      </c>
      <c r="E41" s="18" t="s">
        <v>216</v>
      </c>
      <c r="F41" s="18" t="s">
        <v>215</v>
      </c>
      <c r="G41" s="18">
        <v>11.88</v>
      </c>
      <c r="H41" s="18">
        <v>12.13</v>
      </c>
      <c r="I41" s="18">
        <v>12.52</v>
      </c>
      <c r="J41" s="18">
        <v>12.67</v>
      </c>
      <c r="K41" s="18">
        <v>12.58</v>
      </c>
      <c r="L41" s="18">
        <v>12.87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4" sqref="A24"/>
    </sheetView>
  </sheetViews>
  <sheetFormatPr defaultRowHeight="15"/>
  <cols>
    <col min="1" max="1" width="22.7109375" bestFit="1" customWidth="1"/>
    <col min="2" max="2" width="23.140625" customWidth="1"/>
  </cols>
  <sheetData>
    <row r="1" spans="1:3">
      <c r="A1" s="19" t="s">
        <v>307</v>
      </c>
      <c r="B1" s="18"/>
      <c r="C1" s="18"/>
    </row>
    <row r="2" spans="1:3">
      <c r="A2" s="18">
        <v>3412.1416416000002</v>
      </c>
      <c r="B2" s="18" t="s">
        <v>308</v>
      </c>
      <c r="C2" s="18"/>
    </row>
    <row r="3" spans="1:3">
      <c r="A3" s="18"/>
      <c r="B3" s="18"/>
      <c r="C3" s="18"/>
    </row>
    <row r="4" spans="1:3">
      <c r="A4" s="19" t="s">
        <v>309</v>
      </c>
      <c r="B4" s="18"/>
      <c r="C4" s="18"/>
    </row>
    <row r="5" spans="1:3">
      <c r="A5" s="18">
        <v>1027000</v>
      </c>
      <c r="B5" s="18" t="s">
        <v>310</v>
      </c>
      <c r="C5" s="18" t="s">
        <v>314</v>
      </c>
    </row>
    <row r="7" spans="1:3">
      <c r="A7" s="19" t="s">
        <v>312</v>
      </c>
    </row>
    <row r="8" spans="1:3">
      <c r="A8">
        <v>5.101</v>
      </c>
      <c r="B8" t="s">
        <v>313</v>
      </c>
      <c r="C8" t="s">
        <v>314</v>
      </c>
    </row>
    <row r="9" spans="1:3" s="18" customFormat="1"/>
    <row r="10" spans="1:3">
      <c r="A10" s="19" t="s">
        <v>311</v>
      </c>
    </row>
    <row r="11" spans="1:3">
      <c r="A11">
        <v>5.7549999999999999</v>
      </c>
      <c r="B11" t="s">
        <v>313</v>
      </c>
      <c r="C11" t="s">
        <v>314</v>
      </c>
    </row>
    <row r="13" spans="1:3" s="18" customFormat="1">
      <c r="A13" s="19" t="s">
        <v>318</v>
      </c>
    </row>
    <row r="14" spans="1:3" s="18" customFormat="1">
      <c r="A14" s="18">
        <v>5.76</v>
      </c>
      <c r="B14" s="18" t="s">
        <v>313</v>
      </c>
      <c r="C14" s="18" t="s">
        <v>314</v>
      </c>
    </row>
    <row r="15" spans="1:3" s="18" customFormat="1"/>
    <row r="16" spans="1:3" s="18" customFormat="1">
      <c r="A16" s="19" t="s">
        <v>319</v>
      </c>
    </row>
    <row r="17" spans="1:3" s="18" customFormat="1">
      <c r="A17" s="18">
        <v>5.67</v>
      </c>
      <c r="B17" s="18" t="s">
        <v>313</v>
      </c>
      <c r="C17" s="18" t="s">
        <v>314</v>
      </c>
    </row>
    <row r="18" spans="1:3" s="18" customFormat="1"/>
    <row r="19" spans="1:3">
      <c r="A19" s="19" t="s">
        <v>316</v>
      </c>
    </row>
    <row r="20" spans="1:3">
      <c r="A20">
        <v>42</v>
      </c>
      <c r="B20" t="s">
        <v>317</v>
      </c>
      <c r="C20" t="s">
        <v>315</v>
      </c>
    </row>
    <row r="21" spans="1:3">
      <c r="A21" s="19" t="s">
        <v>347</v>
      </c>
    </row>
    <row r="22" spans="1:3">
      <c r="A22">
        <v>947817</v>
      </c>
      <c r="B22" t="s">
        <v>145</v>
      </c>
      <c r="C22" t="s">
        <v>359</v>
      </c>
    </row>
    <row r="23" spans="1:3">
      <c r="A23" s="19" t="s">
        <v>400</v>
      </c>
    </row>
    <row r="24" spans="1:3">
      <c r="A24">
        <v>14.74</v>
      </c>
      <c r="B24" t="s">
        <v>401</v>
      </c>
      <c r="C24" t="s">
        <v>407</v>
      </c>
    </row>
    <row r="25" spans="1:3">
      <c r="A25" s="17">
        <v>15.12</v>
      </c>
      <c r="B25" s="18" t="s">
        <v>402</v>
      </c>
      <c r="C25" s="18" t="s">
        <v>407</v>
      </c>
    </row>
    <row r="26" spans="1:3">
      <c r="A26" s="17">
        <v>15.78</v>
      </c>
      <c r="B26" s="18" t="s">
        <v>403</v>
      </c>
      <c r="C26" s="18" t="s">
        <v>407</v>
      </c>
    </row>
    <row r="27" spans="1:3">
      <c r="A27" s="17">
        <v>16.87</v>
      </c>
      <c r="B27" s="18" t="s">
        <v>404</v>
      </c>
      <c r="C27" s="18" t="s">
        <v>407</v>
      </c>
    </row>
    <row r="28" spans="1:3">
      <c r="A28" s="228">
        <v>17.2</v>
      </c>
      <c r="B28" s="18" t="s">
        <v>405</v>
      </c>
      <c r="C28" s="18" t="s">
        <v>407</v>
      </c>
    </row>
    <row r="29" spans="1:3">
      <c r="A29" s="227">
        <f>AVERAGE(A24:A28)</f>
        <v>15.942000000000002</v>
      </c>
      <c r="B29" t="s">
        <v>406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/>
  </sheetViews>
  <sheetFormatPr defaultRowHeight="15"/>
  <cols>
    <col min="1" max="1" width="30" customWidth="1"/>
    <col min="2" max="2" width="13.42578125" customWidth="1"/>
    <col min="3" max="3" width="16.7109375" customWidth="1"/>
  </cols>
  <sheetData>
    <row r="1" spans="1:30">
      <c r="A1" s="6" t="s">
        <v>52</v>
      </c>
      <c r="B1" s="9" t="s">
        <v>120</v>
      </c>
      <c r="C1" s="6" t="s">
        <v>121</v>
      </c>
    </row>
    <row r="2" spans="1:30">
      <c r="A2" t="s">
        <v>119</v>
      </c>
      <c r="B2" s="10">
        <v>0.7</v>
      </c>
      <c r="C2" t="s">
        <v>122</v>
      </c>
    </row>
    <row r="3" spans="1:30">
      <c r="A3" t="s">
        <v>129</v>
      </c>
      <c r="B3" s="10">
        <v>3.58</v>
      </c>
      <c r="C3" s="1" t="s">
        <v>122</v>
      </c>
    </row>
    <row r="4" spans="1:30">
      <c r="A4" t="s">
        <v>134</v>
      </c>
      <c r="B4" s="10">
        <v>31.79</v>
      </c>
      <c r="C4" s="1" t="s">
        <v>122</v>
      </c>
    </row>
    <row r="5" spans="1:30" s="1" customFormat="1">
      <c r="A5" s="1" t="s">
        <v>150</v>
      </c>
      <c r="B5" s="14">
        <v>13.85</v>
      </c>
      <c r="C5" s="1" t="s">
        <v>143</v>
      </c>
    </row>
    <row r="7" spans="1:30" s="1" customFormat="1">
      <c r="A7" s="6" t="s">
        <v>152</v>
      </c>
      <c r="B7" s="6"/>
      <c r="C7" s="6"/>
    </row>
    <row r="8" spans="1:30" s="15" customFormat="1">
      <c r="A8" s="16"/>
      <c r="B8" s="16">
        <v>1000000</v>
      </c>
      <c r="C8" s="16" t="s">
        <v>153</v>
      </c>
    </row>
    <row r="9" spans="1:30" s="1" customFormat="1">
      <c r="B9" s="1">
        <v>1.1299999999999999</v>
      </c>
      <c r="C9" s="1" t="s">
        <v>144</v>
      </c>
    </row>
    <row r="10" spans="1:30" s="1" customFormat="1">
      <c r="B10" s="1">
        <v>947817</v>
      </c>
      <c r="C10" s="1" t="s">
        <v>145</v>
      </c>
    </row>
    <row r="11" spans="1:30" s="1" customFormat="1"/>
    <row r="12" spans="1:30">
      <c r="A12" t="s">
        <v>151</v>
      </c>
    </row>
    <row r="13" spans="1:30">
      <c r="A13" t="str">
        <f>About!A68</f>
        <v>We assume the price of biodiesel scales up or down by the same percentage as biofuel gasoline,</v>
      </c>
    </row>
    <row r="14" spans="1:30">
      <c r="A14" t="str">
        <f>About!A69</f>
        <v>since we assume these two technologies experience similar cost trends.</v>
      </c>
    </row>
    <row r="16" spans="1:30" s="1" customFormat="1">
      <c r="A16" s="6" t="s">
        <v>138</v>
      </c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>
      <c r="B17" s="1">
        <v>2012</v>
      </c>
      <c r="C17">
        <v>2013</v>
      </c>
      <c r="D17">
        <v>2014</v>
      </c>
      <c r="E17" s="1">
        <v>2015</v>
      </c>
      <c r="F17" s="1">
        <v>2016</v>
      </c>
      <c r="G17" s="1">
        <v>2017</v>
      </c>
      <c r="H17" s="1">
        <v>2018</v>
      </c>
      <c r="I17" s="1">
        <v>2019</v>
      </c>
      <c r="J17" s="1">
        <v>2020</v>
      </c>
      <c r="K17" s="1">
        <v>2021</v>
      </c>
      <c r="L17" s="1">
        <v>2022</v>
      </c>
      <c r="M17" s="1">
        <v>2023</v>
      </c>
      <c r="N17" s="1">
        <v>2024</v>
      </c>
      <c r="O17" s="1">
        <v>2025</v>
      </c>
      <c r="P17" s="1">
        <v>2026</v>
      </c>
      <c r="Q17" s="1">
        <v>2027</v>
      </c>
      <c r="R17" s="1">
        <v>2028</v>
      </c>
      <c r="S17" s="1">
        <v>2029</v>
      </c>
      <c r="T17" s="1">
        <v>2030</v>
      </c>
      <c r="U17" s="1">
        <v>2031</v>
      </c>
      <c r="V17" s="1">
        <v>2032</v>
      </c>
      <c r="W17" s="1">
        <v>2033</v>
      </c>
      <c r="X17" s="1">
        <v>2034</v>
      </c>
      <c r="Y17" s="1">
        <v>2035</v>
      </c>
      <c r="Z17" s="1">
        <v>2036</v>
      </c>
      <c r="AA17" s="1">
        <v>2037</v>
      </c>
      <c r="AB17" s="1">
        <v>2038</v>
      </c>
      <c r="AC17" s="1">
        <v>2039</v>
      </c>
      <c r="AD17" s="1">
        <v>2040</v>
      </c>
    </row>
    <row r="18" spans="1:30">
      <c r="A18" s="1" t="s">
        <v>119</v>
      </c>
      <c r="B18" s="11">
        <f t="shared" ref="B18" si="0">$B2/$B$8</f>
        <v>6.9999999999999997E-7</v>
      </c>
      <c r="C18" s="11">
        <f>$B2/$B$8</f>
        <v>6.9999999999999997E-7</v>
      </c>
      <c r="D18" s="11">
        <f t="shared" ref="D18:T18" si="1">$B2/$B$8</f>
        <v>6.9999999999999997E-7</v>
      </c>
      <c r="E18" s="11">
        <f t="shared" si="1"/>
        <v>6.9999999999999997E-7</v>
      </c>
      <c r="F18" s="11">
        <f t="shared" si="1"/>
        <v>6.9999999999999997E-7</v>
      </c>
      <c r="G18" s="11">
        <f t="shared" si="1"/>
        <v>6.9999999999999997E-7</v>
      </c>
      <c r="H18" s="11">
        <f t="shared" si="1"/>
        <v>6.9999999999999997E-7</v>
      </c>
      <c r="I18" s="11">
        <f t="shared" si="1"/>
        <v>6.9999999999999997E-7</v>
      </c>
      <c r="J18" s="11">
        <f t="shared" si="1"/>
        <v>6.9999999999999997E-7</v>
      </c>
      <c r="K18" s="11">
        <f t="shared" si="1"/>
        <v>6.9999999999999997E-7</v>
      </c>
      <c r="L18" s="11">
        <f t="shared" si="1"/>
        <v>6.9999999999999997E-7</v>
      </c>
      <c r="M18" s="11">
        <f t="shared" si="1"/>
        <v>6.9999999999999997E-7</v>
      </c>
      <c r="N18" s="11">
        <f t="shared" si="1"/>
        <v>6.9999999999999997E-7</v>
      </c>
      <c r="O18" s="11">
        <f t="shared" si="1"/>
        <v>6.9999999999999997E-7</v>
      </c>
      <c r="P18" s="11">
        <f t="shared" si="1"/>
        <v>6.9999999999999997E-7</v>
      </c>
      <c r="Q18" s="11">
        <f t="shared" si="1"/>
        <v>6.9999999999999997E-7</v>
      </c>
      <c r="R18" s="11">
        <f t="shared" si="1"/>
        <v>6.9999999999999997E-7</v>
      </c>
      <c r="S18" s="11">
        <f t="shared" si="1"/>
        <v>6.9999999999999997E-7</v>
      </c>
      <c r="T18" s="11">
        <f t="shared" si="1"/>
        <v>6.9999999999999997E-7</v>
      </c>
      <c r="U18" s="11">
        <f t="shared" ref="U18:AD18" si="2">$B2/$B$8</f>
        <v>6.9999999999999997E-7</v>
      </c>
      <c r="V18" s="11">
        <f t="shared" si="2"/>
        <v>6.9999999999999997E-7</v>
      </c>
      <c r="W18" s="11">
        <f t="shared" si="2"/>
        <v>6.9999999999999997E-7</v>
      </c>
      <c r="X18" s="11">
        <f t="shared" si="2"/>
        <v>6.9999999999999997E-7</v>
      </c>
      <c r="Y18" s="11">
        <f t="shared" si="2"/>
        <v>6.9999999999999997E-7</v>
      </c>
      <c r="Z18" s="11">
        <f t="shared" si="2"/>
        <v>6.9999999999999997E-7</v>
      </c>
      <c r="AA18" s="11">
        <f t="shared" si="2"/>
        <v>6.9999999999999997E-7</v>
      </c>
      <c r="AB18" s="11">
        <f t="shared" si="2"/>
        <v>6.9999999999999997E-7</v>
      </c>
      <c r="AC18" s="11">
        <f t="shared" si="2"/>
        <v>6.9999999999999997E-7</v>
      </c>
      <c r="AD18" s="11">
        <f t="shared" si="2"/>
        <v>6.9999999999999997E-7</v>
      </c>
    </row>
    <row r="19" spans="1:30">
      <c r="A19" s="1" t="s">
        <v>129</v>
      </c>
      <c r="B19" s="11">
        <f t="shared" ref="B19" si="3">$B3/$B$8</f>
        <v>3.58E-6</v>
      </c>
      <c r="C19" s="11">
        <f>$B3/$B$8</f>
        <v>3.58E-6</v>
      </c>
      <c r="D19" s="11">
        <f t="shared" ref="D19:T19" si="4">$B3/$B$8</f>
        <v>3.58E-6</v>
      </c>
      <c r="E19" s="11">
        <f t="shared" si="4"/>
        <v>3.58E-6</v>
      </c>
      <c r="F19" s="11">
        <f t="shared" si="4"/>
        <v>3.58E-6</v>
      </c>
      <c r="G19" s="11">
        <f t="shared" si="4"/>
        <v>3.58E-6</v>
      </c>
      <c r="H19" s="11">
        <f t="shared" si="4"/>
        <v>3.58E-6</v>
      </c>
      <c r="I19" s="11">
        <f t="shared" si="4"/>
        <v>3.58E-6</v>
      </c>
      <c r="J19" s="11">
        <f t="shared" si="4"/>
        <v>3.58E-6</v>
      </c>
      <c r="K19" s="11">
        <f t="shared" si="4"/>
        <v>3.58E-6</v>
      </c>
      <c r="L19" s="11">
        <f t="shared" si="4"/>
        <v>3.58E-6</v>
      </c>
      <c r="M19" s="11">
        <f t="shared" si="4"/>
        <v>3.58E-6</v>
      </c>
      <c r="N19" s="11">
        <f t="shared" si="4"/>
        <v>3.58E-6</v>
      </c>
      <c r="O19" s="11">
        <f t="shared" si="4"/>
        <v>3.58E-6</v>
      </c>
      <c r="P19" s="11">
        <f t="shared" si="4"/>
        <v>3.58E-6</v>
      </c>
      <c r="Q19" s="11">
        <f t="shared" si="4"/>
        <v>3.58E-6</v>
      </c>
      <c r="R19" s="11">
        <f t="shared" si="4"/>
        <v>3.58E-6</v>
      </c>
      <c r="S19" s="11">
        <f t="shared" si="4"/>
        <v>3.58E-6</v>
      </c>
      <c r="T19" s="11">
        <f t="shared" si="4"/>
        <v>3.58E-6</v>
      </c>
      <c r="U19" s="11">
        <f t="shared" ref="U19:AD19" si="5">$B3/$B$8</f>
        <v>3.58E-6</v>
      </c>
      <c r="V19" s="11">
        <f t="shared" si="5"/>
        <v>3.58E-6</v>
      </c>
      <c r="W19" s="11">
        <f t="shared" si="5"/>
        <v>3.58E-6</v>
      </c>
      <c r="X19" s="11">
        <f t="shared" si="5"/>
        <v>3.58E-6</v>
      </c>
      <c r="Y19" s="11">
        <f t="shared" si="5"/>
        <v>3.58E-6</v>
      </c>
      <c r="Z19" s="11">
        <f t="shared" si="5"/>
        <v>3.58E-6</v>
      </c>
      <c r="AA19" s="11">
        <f t="shared" si="5"/>
        <v>3.58E-6</v>
      </c>
      <c r="AB19" s="11">
        <f t="shared" si="5"/>
        <v>3.58E-6</v>
      </c>
      <c r="AC19" s="11">
        <f t="shared" si="5"/>
        <v>3.58E-6</v>
      </c>
      <c r="AD19" s="11">
        <f t="shared" si="5"/>
        <v>3.58E-6</v>
      </c>
    </row>
    <row r="20" spans="1:30">
      <c r="A20" s="1" t="s">
        <v>134</v>
      </c>
      <c r="B20" s="11">
        <f>$B4/$B8*('AEO Table 3'!B31/'AEO Table 3'!$B31)</f>
        <v>3.1789999999999999E-5</v>
      </c>
      <c r="C20" s="11">
        <f>$B4/$B8*('AEO Table 3'!C31/'AEO Table 3'!$B31)</f>
        <v>2.9431665487692026E-5</v>
      </c>
      <c r="D20" s="11">
        <f>$B4/$B8*('AEO Table 3'!D31/'AEO Table 3'!$B31)</f>
        <v>2.8785821048819021E-5</v>
      </c>
      <c r="E20" s="11">
        <f>$B4/$B8*('AEO Table 3'!E31/'AEO Table 3'!$B31)</f>
        <v>1.9948504423024559E-5</v>
      </c>
      <c r="F20" s="11">
        <f>$B4/$B8*('AEO Table 3'!F31/'AEO Table 3'!$B31)</f>
        <v>2.2755375186330983E-5</v>
      </c>
      <c r="G20" s="11">
        <f>$B4/$B8*('AEO Table 3'!G31/'AEO Table 3'!$B31)</f>
        <v>2.6585714724306063E-5</v>
      </c>
      <c r="H20" s="11">
        <f>$B4/$B8*('AEO Table 3'!H31/'AEO Table 3'!$B31)</f>
        <v>2.6899423238695211E-5</v>
      </c>
      <c r="I20" s="11">
        <f>$B4/$B8*('AEO Table 3'!I31/'AEO Table 3'!$B31)</f>
        <v>2.6718384063134744E-5</v>
      </c>
      <c r="J20" s="11">
        <f>$B4/$B8*('AEO Table 3'!J31/'AEO Table 3'!$B31)</f>
        <v>2.7045840787809576E-5</v>
      </c>
      <c r="K20" s="11">
        <f>$B4/$B8*('AEO Table 3'!K31/'AEO Table 3'!$B31)</f>
        <v>2.7015510134508988E-5</v>
      </c>
      <c r="L20" s="11">
        <f>$B4/$B8*('AEO Table 3'!L31/'AEO Table 3'!$B31)</f>
        <v>2.58107493026917E-5</v>
      </c>
      <c r="M20" s="11">
        <f>$B4/$B8*('AEO Table 3'!M31/'AEO Table 3'!$B31)</f>
        <v>2.601556647096388E-5</v>
      </c>
      <c r="N20" s="11">
        <f>$B4/$B8*('AEO Table 3'!N31/'AEO Table 3'!$B31)</f>
        <v>2.6075317760018951E-5</v>
      </c>
      <c r="O20" s="11">
        <f>$B4/$B8*('AEO Table 3'!O31/'AEO Table 3'!$B31)</f>
        <v>2.585859111554399E-5</v>
      </c>
      <c r="P20" s="11">
        <f>$B4/$B8*('AEO Table 3'!P31/'AEO Table 3'!$B31)</f>
        <v>2.6006471638071525E-5</v>
      </c>
      <c r="Q20" s="11">
        <f>$B4/$B8*('AEO Table 3'!Q31/'AEO Table 3'!$B31)</f>
        <v>2.635129972508207E-5</v>
      </c>
      <c r="R20" s="11">
        <f>$B4/$B8*('AEO Table 3'!R31/'AEO Table 3'!$B31)</f>
        <v>2.6837064776083373E-5</v>
      </c>
      <c r="S20" s="11">
        <f>$B4/$B8*('AEO Table 3'!S31/'AEO Table 3'!$B31)</f>
        <v>2.7334790948118852E-5</v>
      </c>
      <c r="T20" s="11">
        <f>$B4/$B8*('AEO Table 3'!T31/'AEO Table 3'!$B31)</f>
        <v>2.7816278382396558E-5</v>
      </c>
      <c r="U20" s="11">
        <f>$B4/$B8*('AEO Table 3'!U31/'AEO Table 3'!$B31)</f>
        <v>2.7883295564970485E-5</v>
      </c>
      <c r="V20" s="11">
        <f>$B4/$B8*('AEO Table 3'!V31/'AEO Table 3'!$B31)</f>
        <v>2.8412270421705812E-5</v>
      </c>
      <c r="W20" s="11">
        <f>$B4/$B8*('AEO Table 3'!W31/'AEO Table 3'!$B31)</f>
        <v>2.8724320068493785E-5</v>
      </c>
      <c r="X20" s="11">
        <f>$B4/$B8*('AEO Table 3'!X31/'AEO Table 3'!$B31)</f>
        <v>2.9138827718178911E-5</v>
      </c>
      <c r="Y20" s="11">
        <f>$B4/$B8*('AEO Table 3'!Y31/'AEO Table 3'!$B31)</f>
        <v>2.9533475258912496E-5</v>
      </c>
      <c r="Z20" s="11">
        <f>$B4/$B8*('AEO Table 3'!Z31/'AEO Table 3'!$B31)</f>
        <v>2.978496065576516E-5</v>
      </c>
      <c r="AA20" s="11">
        <f>$B4/$B8*('AEO Table 3'!AA31/'AEO Table 3'!$B31)</f>
        <v>3.0125702568099472E-5</v>
      </c>
      <c r="AB20" s="11">
        <f>$B4/$B8*('AEO Table 3'!AB31/'AEO Table 3'!$B31)</f>
        <v>3.0640073513118774E-5</v>
      </c>
      <c r="AC20" s="11">
        <f>$B4/$B8*('AEO Table 3'!AC31/'AEO Table 3'!$B31)</f>
        <v>3.1058783093136682E-5</v>
      </c>
      <c r="AD20" s="11">
        <f>$B4/$B8*('AEO Table 3'!AD31/'AEO Table 3'!$B31)</f>
        <v>3.1534509457430689E-5</v>
      </c>
    </row>
    <row r="21" spans="1:30">
      <c r="A21" t="s">
        <v>150</v>
      </c>
      <c r="B21" s="11">
        <f t="shared" ref="B21" si="6">$B5*$B9/$B10</f>
        <v>1.6512153717437014E-5</v>
      </c>
      <c r="C21" s="11">
        <f>$B5*$B9/$B10</f>
        <v>1.6512153717437014E-5</v>
      </c>
      <c r="D21" s="11">
        <f t="shared" ref="D21:T21" si="7">$B5*$B9/$B10</f>
        <v>1.6512153717437014E-5</v>
      </c>
      <c r="E21" s="11">
        <f t="shared" si="7"/>
        <v>1.6512153717437014E-5</v>
      </c>
      <c r="F21" s="11">
        <f t="shared" si="7"/>
        <v>1.6512153717437014E-5</v>
      </c>
      <c r="G21" s="11">
        <f t="shared" si="7"/>
        <v>1.6512153717437014E-5</v>
      </c>
      <c r="H21" s="11">
        <f t="shared" si="7"/>
        <v>1.6512153717437014E-5</v>
      </c>
      <c r="I21" s="11">
        <f t="shared" si="7"/>
        <v>1.6512153717437014E-5</v>
      </c>
      <c r="J21" s="11">
        <f t="shared" si="7"/>
        <v>1.6512153717437014E-5</v>
      </c>
      <c r="K21" s="11">
        <f t="shared" si="7"/>
        <v>1.6512153717437014E-5</v>
      </c>
      <c r="L21" s="11">
        <f t="shared" si="7"/>
        <v>1.6512153717437014E-5</v>
      </c>
      <c r="M21" s="11">
        <f t="shared" si="7"/>
        <v>1.6512153717437014E-5</v>
      </c>
      <c r="N21" s="11">
        <f t="shared" si="7"/>
        <v>1.6512153717437014E-5</v>
      </c>
      <c r="O21" s="11">
        <f t="shared" si="7"/>
        <v>1.6512153717437014E-5</v>
      </c>
      <c r="P21" s="11">
        <f t="shared" si="7"/>
        <v>1.6512153717437014E-5</v>
      </c>
      <c r="Q21" s="11">
        <f t="shared" si="7"/>
        <v>1.6512153717437014E-5</v>
      </c>
      <c r="R21" s="11">
        <f t="shared" si="7"/>
        <v>1.6512153717437014E-5</v>
      </c>
      <c r="S21" s="11">
        <f t="shared" si="7"/>
        <v>1.6512153717437014E-5</v>
      </c>
      <c r="T21" s="11">
        <f t="shared" si="7"/>
        <v>1.6512153717437014E-5</v>
      </c>
      <c r="U21" s="11">
        <f t="shared" ref="U21:AD21" si="8">$B5*$B9/$B10</f>
        <v>1.6512153717437014E-5</v>
      </c>
      <c r="V21" s="11">
        <f t="shared" si="8"/>
        <v>1.6512153717437014E-5</v>
      </c>
      <c r="W21" s="11">
        <f t="shared" si="8"/>
        <v>1.6512153717437014E-5</v>
      </c>
      <c r="X21" s="11">
        <f t="shared" si="8"/>
        <v>1.6512153717437014E-5</v>
      </c>
      <c r="Y21" s="11">
        <f t="shared" si="8"/>
        <v>1.6512153717437014E-5</v>
      </c>
      <c r="Z21" s="11">
        <f t="shared" si="8"/>
        <v>1.6512153717437014E-5</v>
      </c>
      <c r="AA21" s="11">
        <f t="shared" si="8"/>
        <v>1.6512153717437014E-5</v>
      </c>
      <c r="AB21" s="11">
        <f t="shared" si="8"/>
        <v>1.6512153717437014E-5</v>
      </c>
      <c r="AC21" s="11">
        <f t="shared" si="8"/>
        <v>1.6512153717437014E-5</v>
      </c>
      <c r="AD21" s="11">
        <f t="shared" si="8"/>
        <v>1.6512153717437014E-5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workbookViewId="0"/>
  </sheetViews>
  <sheetFormatPr defaultRowHeight="15"/>
  <cols>
    <col min="1" max="1" width="43.7109375" customWidth="1"/>
    <col min="2" max="2" width="12" bestFit="1" customWidth="1"/>
    <col min="4" max="4" width="12" bestFit="1" customWidth="1"/>
  </cols>
  <sheetData>
    <row r="1" spans="1:27">
      <c r="A1" s="19" t="s">
        <v>46</v>
      </c>
      <c r="B1" s="19">
        <v>2015</v>
      </c>
      <c r="C1" s="19">
        <v>2016</v>
      </c>
      <c r="D1" s="19">
        <v>2017</v>
      </c>
      <c r="E1" s="36">
        <v>2018</v>
      </c>
      <c r="F1" s="19">
        <v>2019</v>
      </c>
      <c r="G1" s="19">
        <v>2020</v>
      </c>
      <c r="H1" s="19">
        <v>2021</v>
      </c>
      <c r="I1" s="19">
        <v>2022</v>
      </c>
      <c r="J1" s="19">
        <v>2023</v>
      </c>
      <c r="K1" s="19">
        <v>2024</v>
      </c>
      <c r="L1" s="19">
        <v>2025</v>
      </c>
      <c r="M1" s="19">
        <v>2026</v>
      </c>
      <c r="N1" s="19">
        <v>2027</v>
      </c>
      <c r="O1" s="19">
        <v>2028</v>
      </c>
      <c r="P1" s="19">
        <v>2029</v>
      </c>
      <c r="Q1" s="19">
        <v>2030</v>
      </c>
      <c r="R1" s="19">
        <v>2031</v>
      </c>
      <c r="S1" s="19">
        <v>2032</v>
      </c>
      <c r="T1" s="19">
        <v>2033</v>
      </c>
      <c r="U1" s="19">
        <v>2034</v>
      </c>
      <c r="V1" s="19">
        <v>2035</v>
      </c>
      <c r="W1" s="19">
        <v>2036</v>
      </c>
      <c r="X1" s="19">
        <v>2037</v>
      </c>
      <c r="Y1" s="19">
        <v>2038</v>
      </c>
      <c r="Z1" s="19">
        <v>2039</v>
      </c>
      <c r="AA1" s="19">
        <v>2040</v>
      </c>
    </row>
    <row r="2" spans="1:27" s="12" customFormat="1">
      <c r="A2" s="6" t="s">
        <v>413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s="17" customFormat="1">
      <c r="A3" s="19" t="s">
        <v>47</v>
      </c>
      <c r="B3" s="17">
        <f>'STEO Table 2'!J41/10^6*About!$A84</f>
        <v>1.2292439698418258E-5</v>
      </c>
      <c r="C3" s="17">
        <f>'STEO Table 2'!K41/10^6*About!$A84</f>
        <v>1.2205121657940148E-5</v>
      </c>
      <c r="D3" s="17">
        <f>C3*(1+'AEO Table 3'!$AE$10)</f>
        <v>1.2284296282135205E-5</v>
      </c>
      <c r="E3" s="17">
        <f>D3*(1+'AEO Table 3'!$AE$10)</f>
        <v>1.2363984512117416E-5</v>
      </c>
      <c r="F3" s="17">
        <f>E3*(1+'AEO Table 3'!$AE$10)</f>
        <v>1.2444189679647521E-5</v>
      </c>
      <c r="G3" s="17">
        <f>F3*(1+'AEO Table 3'!$AE$10)</f>
        <v>1.2524915138099393E-5</v>
      </c>
      <c r="H3" s="17">
        <f>G3*(1+'AEO Table 3'!$AE$10)</f>
        <v>1.2606164262600242E-5</v>
      </c>
      <c r="I3" s="17">
        <f>H3*(1+'AEO Table 3'!$AE$10)</f>
        <v>1.2687940450171728E-5</v>
      </c>
      <c r="J3" s="17">
        <f>I3*(1+'AEO Table 3'!$AE$10)</f>
        <v>1.2770247119871991E-5</v>
      </c>
      <c r="K3" s="17">
        <f>J3*(1+'AEO Table 3'!$AE$10)</f>
        <v>1.2853087712938599E-5</v>
      </c>
      <c r="L3" s="17">
        <f>K3*(1+'AEO Table 3'!$AE$10)</f>
        <v>1.2936465692932431E-5</v>
      </c>
      <c r="M3" s="17">
        <f>L3*(1+'AEO Table 3'!$AE$10)</f>
        <v>1.3020384545882483E-5</v>
      </c>
      <c r="N3" s="17">
        <f>M3*(1+'AEO Table 3'!$AE$10)</f>
        <v>1.3104847780431621E-5</v>
      </c>
      <c r="O3" s="17">
        <f>N3*(1+'AEO Table 3'!$AE$10)</f>
        <v>1.318985892798328E-5</v>
      </c>
      <c r="P3" s="17">
        <f>O3*(1+'AEO Table 3'!$AE$10)</f>
        <v>1.3275421542849107E-5</v>
      </c>
      <c r="Q3" s="17">
        <f>P3*(1+'AEO Table 3'!$AE$10)</f>
        <v>1.3361539202397568E-5</v>
      </c>
      <c r="R3" s="17">
        <f>Q3*(1+'AEO Table 3'!$AE$10)</f>
        <v>1.3448215507203519E-5</v>
      </c>
      <c r="S3" s="17">
        <f>R3*(1+'AEO Table 3'!$AE$10)</f>
        <v>1.3535454081198747E-5</v>
      </c>
      <c r="T3" s="17">
        <f>S3*(1+'AEO Table 3'!$AE$10)</f>
        <v>1.3623258571823481E-5</v>
      </c>
      <c r="U3" s="17">
        <f>T3*(1+'AEO Table 3'!$AE$10)</f>
        <v>1.3711632650178899E-5</v>
      </c>
      <c r="V3" s="17">
        <f>U3*(1+'AEO Table 3'!$AE$10)</f>
        <v>1.3800580011180608E-5</v>
      </c>
      <c r="W3" s="17">
        <f>V3*(1+'AEO Table 3'!$AE$10)</f>
        <v>1.3890104373713136E-5</v>
      </c>
      <c r="X3" s="17">
        <f>W3*(1+'AEO Table 3'!$AE$10)</f>
        <v>1.3980209480785411E-5</v>
      </c>
      <c r="Y3" s="17">
        <f>X3*(1+'AEO Table 3'!$AE$10)</f>
        <v>1.4070899099687265E-5</v>
      </c>
      <c r="Z3" s="17">
        <f>Y3*(1+'AEO Table 3'!$AE$10)</f>
        <v>1.4162177022146935E-5</v>
      </c>
      <c r="AA3" s="17">
        <f>Z3*(1+'AEO Table 3'!$AE$10)</f>
        <v>1.4254047064489602E-5</v>
      </c>
    </row>
    <row r="4" spans="1:27" s="17" customFormat="1">
      <c r="A4" s="19" t="s">
        <v>48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1:27" s="17" customFormat="1">
      <c r="A5" s="19" t="s">
        <v>50</v>
      </c>
      <c r="B5" s="17">
        <f>'STEO Table 2'!J41/10^6*About!$A84</f>
        <v>1.2292439698418258E-5</v>
      </c>
      <c r="C5" s="17">
        <f>'STEO Table 2'!K41/10^6*About!$A84</f>
        <v>1.2205121657940148E-5</v>
      </c>
      <c r="D5" s="17">
        <f>C5*(1+'AEO Table 3'!$AE$10)</f>
        <v>1.2284296282135205E-5</v>
      </c>
      <c r="E5" s="17">
        <f>D5*(1+'AEO Table 3'!$AE$10)</f>
        <v>1.2363984512117416E-5</v>
      </c>
      <c r="F5" s="17">
        <f>E5*(1+'AEO Table 3'!$AE$10)</f>
        <v>1.2444189679647521E-5</v>
      </c>
      <c r="G5" s="17">
        <f>F5*(1+'AEO Table 3'!$AE$10)</f>
        <v>1.2524915138099393E-5</v>
      </c>
      <c r="H5" s="17">
        <f>G5*(1+'AEO Table 3'!$AE$10)</f>
        <v>1.2606164262600242E-5</v>
      </c>
      <c r="I5" s="17">
        <f>H5*(1+'AEO Table 3'!$AE$10)</f>
        <v>1.2687940450171728E-5</v>
      </c>
      <c r="J5" s="17">
        <f>I5*(1+'AEO Table 3'!$AE$10)</f>
        <v>1.2770247119871991E-5</v>
      </c>
      <c r="K5" s="17">
        <f>J5*(1+'AEO Table 3'!$AE$10)</f>
        <v>1.2853087712938599E-5</v>
      </c>
      <c r="L5" s="17">
        <f>K5*(1+'AEO Table 3'!$AE$10)</f>
        <v>1.2936465692932431E-5</v>
      </c>
      <c r="M5" s="17">
        <f>L5*(1+'AEO Table 3'!$AE$10)</f>
        <v>1.3020384545882483E-5</v>
      </c>
      <c r="N5" s="17">
        <f>M5*(1+'AEO Table 3'!$AE$10)</f>
        <v>1.3104847780431621E-5</v>
      </c>
      <c r="O5" s="17">
        <f>N5*(1+'AEO Table 3'!$AE$10)</f>
        <v>1.318985892798328E-5</v>
      </c>
      <c r="P5" s="17">
        <f>O5*(1+'AEO Table 3'!$AE$10)</f>
        <v>1.3275421542849107E-5</v>
      </c>
      <c r="Q5" s="17">
        <f>P5*(1+'AEO Table 3'!$AE$10)</f>
        <v>1.3361539202397568E-5</v>
      </c>
      <c r="R5" s="17">
        <f>Q5*(1+'AEO Table 3'!$AE$10)</f>
        <v>1.3448215507203519E-5</v>
      </c>
      <c r="S5" s="17">
        <f>R5*(1+'AEO Table 3'!$AE$10)</f>
        <v>1.3535454081198747E-5</v>
      </c>
      <c r="T5" s="17">
        <f>S5*(1+'AEO Table 3'!$AE$10)</f>
        <v>1.3623258571823481E-5</v>
      </c>
      <c r="U5" s="17">
        <f>T5*(1+'AEO Table 3'!$AE$10)</f>
        <v>1.3711632650178899E-5</v>
      </c>
      <c r="V5" s="17">
        <f>U5*(1+'AEO Table 3'!$AE$10)</f>
        <v>1.3800580011180608E-5</v>
      </c>
      <c r="W5" s="17">
        <f>V5*(1+'AEO Table 3'!$AE$10)</f>
        <v>1.3890104373713136E-5</v>
      </c>
      <c r="X5" s="17">
        <f>W5*(1+'AEO Table 3'!$AE$10)</f>
        <v>1.3980209480785411E-5</v>
      </c>
      <c r="Y5" s="17">
        <f>X5*(1+'AEO Table 3'!$AE$10)</f>
        <v>1.4070899099687265E-5</v>
      </c>
      <c r="Z5" s="17">
        <f>Y5*(1+'AEO Table 3'!$AE$10)</f>
        <v>1.4162177022146935E-5</v>
      </c>
      <c r="AA5" s="17">
        <f>Z5*(1+'AEO Table 3'!$AE$10)</f>
        <v>1.4254047064489602E-5</v>
      </c>
    </row>
    <row r="6" spans="1:27" s="17" customFormat="1">
      <c r="A6" s="19" t="s">
        <v>51</v>
      </c>
      <c r="B6" s="17">
        <f>'STEO Table 2'!J40/10^6*About!$A84</f>
        <v>1.0274422762924179E-5</v>
      </c>
      <c r="C6" s="17">
        <f>'STEO Table 2'!K40/10^6*About!$A84</f>
        <v>1.0274422762924179E-5</v>
      </c>
      <c r="D6" s="17">
        <f>C6*(1+'AEO Table 3'!$AE$17)</f>
        <v>1.03315588279088E-5</v>
      </c>
      <c r="E6" s="17">
        <f>D6*(1+'AEO Table 3'!$AE$17)</f>
        <v>1.0389012626550799E-5</v>
      </c>
      <c r="F6" s="17">
        <f>E6*(1+'AEO Table 3'!$AE$17)</f>
        <v>1.0446785925767047E-5</v>
      </c>
      <c r="G6" s="17">
        <f>F6*(1+'AEO Table 3'!$AE$17)</f>
        <v>1.0504880502300237E-5</v>
      </c>
      <c r="H6" s="17">
        <f>G6*(1+'AEO Table 3'!$AE$17)</f>
        <v>1.0563298142773528E-5</v>
      </c>
      <c r="I6" s="17">
        <f>H6*(1+'AEO Table 3'!$AE$17)</f>
        <v>1.0622040643745491E-5</v>
      </c>
      <c r="J6" s="17">
        <f>I6*(1+'AEO Table 3'!$AE$17)</f>
        <v>1.0681109811765358E-5</v>
      </c>
      <c r="K6" s="17">
        <f>J6*(1+'AEO Table 3'!$AE$17)</f>
        <v>1.0740507463428584E-5</v>
      </c>
      <c r="L6" s="17">
        <f>K6*(1+'AEO Table 3'!$AE$17)</f>
        <v>1.0800235425432709E-5</v>
      </c>
      <c r="M6" s="17">
        <f>L6*(1+'AEO Table 3'!$AE$17)</f>
        <v>1.086029553463354E-5</v>
      </c>
      <c r="N6" s="17">
        <f>M6*(1+'AEO Table 3'!$AE$17)</f>
        <v>1.0920689638101636E-5</v>
      </c>
      <c r="O6" s="17">
        <f>N6*(1+'AEO Table 3'!$AE$17)</f>
        <v>1.0981419593179118E-5</v>
      </c>
      <c r="P6" s="17">
        <f>O6*(1+'AEO Table 3'!$AE$17)</f>
        <v>1.1042487267536785E-5</v>
      </c>
      <c r="Q6" s="17">
        <f>P6*(1+'AEO Table 3'!$AE$17)</f>
        <v>1.1103894539231556E-5</v>
      </c>
      <c r="R6" s="17">
        <f>Q6*(1+'AEO Table 3'!$AE$17)</f>
        <v>1.1165643296764222E-5</v>
      </c>
      <c r="S6" s="17">
        <f>R6*(1+'AEO Table 3'!$AE$17)</f>
        <v>1.1227735439137526E-5</v>
      </c>
      <c r="T6" s="17">
        <f>S6*(1+'AEO Table 3'!$AE$17)</f>
        <v>1.1290172875914569E-5</v>
      </c>
      <c r="U6" s="17">
        <f>T6*(1+'AEO Table 3'!$AE$17)</f>
        <v>1.1352957527277529E-5</v>
      </c>
      <c r="V6" s="17">
        <f>U6*(1+'AEO Table 3'!$AE$17)</f>
        <v>1.1416091324086718E-5</v>
      </c>
      <c r="W6" s="17">
        <f>V6*(1+'AEO Table 3'!$AE$17)</f>
        <v>1.1479576207939963E-5</v>
      </c>
      <c r="X6" s="17">
        <f>W6*(1+'AEO Table 3'!$AE$17)</f>
        <v>1.1543414131232317E-5</v>
      </c>
      <c r="Y6" s="17">
        <f>X6*(1+'AEO Table 3'!$AE$17)</f>
        <v>1.1607607057216099E-5</v>
      </c>
      <c r="Z6" s="17">
        <f>Y6*(1+'AEO Table 3'!$AE$17)</f>
        <v>1.1672156960061277E-5</v>
      </c>
      <c r="AA6" s="17">
        <f>Z6*(1+'AEO Table 3'!$AE$17)</f>
        <v>1.1737065824916177E-5</v>
      </c>
    </row>
    <row r="7" spans="1:27" s="17" customFormat="1">
      <c r="A7" s="19" t="s">
        <v>49</v>
      </c>
      <c r="B7" s="17">
        <f>'STEO Table 2'!J39/10^6*About!$A84</f>
        <v>6.6943831033217031E-6</v>
      </c>
      <c r="C7" s="229">
        <f>'STEO Table 2'!K39/10^6*About!$A84</f>
        <v>6.7040851078192708E-6</v>
      </c>
      <c r="D7" s="17">
        <f>C7*(1+'AEO Table 3'!$AE$27)</f>
        <v>6.7537422662128874E-6</v>
      </c>
      <c r="E7" s="17">
        <f>D7*(1+'AEO Table 3'!$AE$27)</f>
        <v>6.8037672351787255E-6</v>
      </c>
      <c r="F7" s="17">
        <f>E7*(1+'AEO Table 3'!$AE$27)</f>
        <v>6.854162739089694E-6</v>
      </c>
      <c r="G7" s="17">
        <f>F7*(1+'AEO Table 3'!$AE$27)</f>
        <v>6.9049315224981311E-6</v>
      </c>
      <c r="H7" s="17">
        <f>G7*(1+'AEO Table 3'!$AE$27)</f>
        <v>6.9560763502852741E-6</v>
      </c>
      <c r="I7" s="17">
        <f>H7*(1+'AEO Table 3'!$AE$27)</f>
        <v>7.0076000078118364E-6</v>
      </c>
      <c r="J7" s="17">
        <f>I7*(1+'AEO Table 3'!$AE$27)</f>
        <v>7.0595053010696985E-6</v>
      </c>
      <c r="K7" s="17">
        <f>J7*(1+'AEO Table 3'!$AE$27)</f>
        <v>7.1117950568347214E-6</v>
      </c>
      <c r="L7" s="17">
        <f>K7*(1+'AEO Table 3'!$AE$27)</f>
        <v>7.1644721228206954E-6</v>
      </c>
      <c r="M7" s="17">
        <f>L7*(1+'AEO Table 3'!$AE$27)</f>
        <v>7.2175393678344275E-6</v>
      </c>
      <c r="N7" s="17">
        <f>M7*(1+'AEO Table 3'!$AE$27)</f>
        <v>7.2709996819319763E-6</v>
      </c>
      <c r="O7" s="17">
        <f>N7*(1+'AEO Table 3'!$AE$27)</f>
        <v>7.3248559765760463E-6</v>
      </c>
      <c r="P7" s="17">
        <f>O7*(1+'AEO Table 3'!$AE$27)</f>
        <v>7.379111184794545E-6</v>
      </c>
      <c r="Q7" s="17">
        <f>P7*(1+'AEO Table 3'!$AE$27)</f>
        <v>7.4337682613403173E-6</v>
      </c>
      <c r="R7" s="17">
        <f>Q7*(1+'AEO Table 3'!$AE$27)</f>
        <v>7.4888301828520649E-6</v>
      </c>
      <c r="S7" s="17">
        <f>R7*(1+'AEO Table 3'!$AE$27)</f>
        <v>7.5442999480164495E-6</v>
      </c>
      <c r="T7" s="229">
        <f>S7*(1+'AEO Table 3'!$AE$27)</f>
        <v>7.6001805777314069E-6</v>
      </c>
      <c r="U7" s="17">
        <f>T7*(1+'AEO Table 3'!$AE$27)</f>
        <v>7.6564751152706625E-6</v>
      </c>
      <c r="V7" s="17">
        <f>U7*(1+'AEO Table 3'!$AE$27)</f>
        <v>7.7131866264494718E-6</v>
      </c>
      <c r="W7" s="17">
        <f>V7*(1+'AEO Table 3'!$AE$27)</f>
        <v>7.7703181997915824E-6</v>
      </c>
      <c r="X7" s="17">
        <f>W7*(1+'AEO Table 3'!$AE$27)</f>
        <v>7.8278729466974376E-6</v>
      </c>
      <c r="Y7" s="17">
        <f>X7*(1+'AEO Table 3'!$AE$27)</f>
        <v>7.8858540016136242E-6</v>
      </c>
      <c r="Z7" s="17">
        <f>Y7*(1+'AEO Table 3'!$AE$27)</f>
        <v>7.9442645222035752E-6</v>
      </c>
      <c r="AA7" s="229">
        <f>Z7*(1+'AEO Table 3'!$AE$27)</f>
        <v>8.003107689519536E-6</v>
      </c>
    </row>
    <row r="8" spans="1:27" s="17" customFormat="1">
      <c r="A8" s="19" t="s">
        <v>158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</row>
    <row r="9" spans="1:27" s="17" customFormat="1">
      <c r="A9" s="19" t="s">
        <v>161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</row>
    <row r="10" spans="1:27" s="12" customFormat="1">
      <c r="A10" s="6" t="s">
        <v>238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s="18" customFormat="1">
      <c r="A11" s="19" t="s">
        <v>47</v>
      </c>
      <c r="B11" s="7">
        <v>0</v>
      </c>
      <c r="C11" s="7">
        <v>0</v>
      </c>
      <c r="D11" s="7">
        <v>0</v>
      </c>
      <c r="E11" s="39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  <row r="12" spans="1:27" s="18" customFormat="1">
      <c r="A12" s="19" t="s">
        <v>48</v>
      </c>
      <c r="B12" s="18">
        <f>'STEO Table 2'!J34/10^6*About!A84</f>
        <v>2.1635470029575938E-6</v>
      </c>
      <c r="C12" s="11">
        <f>'STEO Table 2'!K34/10^6*About!A84</f>
        <v>2.1150369804697555E-6</v>
      </c>
      <c r="D12" s="15">
        <f>C12*(1+'AEO Table 3'!$AE$43)</f>
        <v>2.1323506731918811E-6</v>
      </c>
      <c r="E12" s="15">
        <f>D12*(1+'AEO Table 3'!$AE$43)</f>
        <v>2.1498060958026301E-6</v>
      </c>
      <c r="F12" s="15">
        <f>E12*(1+'AEO Table 3'!$AE$43)</f>
        <v>2.1674044085028704E-6</v>
      </c>
      <c r="G12" s="15">
        <f>F12*(1+'AEO Table 3'!$AE$43)</f>
        <v>2.1851467809908752E-6</v>
      </c>
      <c r="H12" s="15">
        <f>G12*(1+'AEO Table 3'!$AE$43)</f>
        <v>2.2030343925400667E-6</v>
      </c>
      <c r="I12" s="15">
        <f>H12*(1+'AEO Table 3'!$AE$43)</f>
        <v>2.2210684320773998E-6</v>
      </c>
      <c r="J12" s="15">
        <f>I12*(1+'AEO Table 3'!$AE$43)</f>
        <v>2.2392500982623853E-6</v>
      </c>
      <c r="K12" s="15">
        <f>J12*(1+'AEO Table 3'!$AE$43)</f>
        <v>2.2575805995667614E-6</v>
      </c>
      <c r="L12" s="15">
        <f>K12*(1+'AEO Table 3'!$AE$43)</f>
        <v>2.2760611543548149E-6</v>
      </c>
      <c r="M12" s="15">
        <f>L12*(1+'AEO Table 3'!$AE$43)</f>
        <v>2.2946929909643635E-6</v>
      </c>
      <c r="N12" s="15">
        <f>M12*(1+'AEO Table 3'!$AE$43)</f>
        <v>2.313477347788398E-6</v>
      </c>
      <c r="O12" s="15">
        <f>N12*(1+'AEO Table 3'!$AE$43)</f>
        <v>2.3324154733573937E-6</v>
      </c>
      <c r="P12" s="15">
        <f>O12*(1+'AEO Table 3'!$AE$43)</f>
        <v>2.3515086264222976E-6</v>
      </c>
      <c r="Q12" s="15">
        <f>P12*(1+'AEO Table 3'!$AE$43)</f>
        <v>2.3707580760381908E-6</v>
      </c>
      <c r="R12" s="15">
        <f>Q12*(1+'AEO Table 3'!$AE$43)</f>
        <v>2.3901651016486396E-6</v>
      </c>
      <c r="S12" s="15">
        <f>R12*(1+'AEO Table 3'!$AE$43)</f>
        <v>2.4097309931707352E-6</v>
      </c>
      <c r="T12" s="15">
        <f>S12*(1+'AEO Table 3'!$AE$43)</f>
        <v>2.429457051080831E-6</v>
      </c>
      <c r="U12" s="15">
        <f>T12*(1+'AEO Table 3'!$AE$43)</f>
        <v>2.4493445865009786E-6</v>
      </c>
      <c r="V12" s="15">
        <f>U12*(1+'AEO Table 3'!$AE$43)</f>
        <v>2.4693949212860758E-6</v>
      </c>
      <c r="W12" s="15">
        <f>V12*(1+'AEO Table 3'!$AE$43)</f>
        <v>2.4896093881117237E-6</v>
      </c>
      <c r="X12" s="15">
        <f>W12*(1+'AEO Table 3'!$AE$43)</f>
        <v>2.5099893305628061E-6</v>
      </c>
      <c r="Y12" s="15">
        <f>X12*(1+'AEO Table 3'!$AE$43)</f>
        <v>2.5305361032227933E-6</v>
      </c>
      <c r="Z12" s="15">
        <f>Y12*(1+'AEO Table 3'!$AE$43)</f>
        <v>2.5512510717637752E-6</v>
      </c>
      <c r="AA12" s="15">
        <f>Z12*(1+'AEO Table 3'!$AE$43)</f>
        <v>2.5721356130372337E-6</v>
      </c>
    </row>
    <row r="13" spans="1:27" s="18" customFormat="1">
      <c r="A13" s="19" t="s">
        <v>50</v>
      </c>
      <c r="B13" s="18">
        <v>0</v>
      </c>
      <c r="C13" s="18">
        <v>0</v>
      </c>
      <c r="D13" s="18">
        <v>0</v>
      </c>
      <c r="E13" s="15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s="18" customFormat="1">
      <c r="A14" s="19" t="s">
        <v>51</v>
      </c>
      <c r="B14" s="18">
        <v>0</v>
      </c>
      <c r="C14" s="18">
        <v>0</v>
      </c>
      <c r="D14" s="18">
        <v>0</v>
      </c>
      <c r="E14" s="15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s="18" customFormat="1">
      <c r="A15" s="19" t="s">
        <v>49</v>
      </c>
      <c r="B15" s="15">
        <f>('AEO Table 2'!E45*'AEO Table 3'!E24+'AEO Table 2'!E46*'AEO Table 3'!E25)/SUM('AEO Table 2'!E45:E46)/10^6*About!$A$82</f>
        <v>3.9142052874351403E-6</v>
      </c>
      <c r="C15" s="15">
        <f>('AEO Table 2'!F45*'AEO Table 3'!F24+'AEO Table 2'!F46*'AEO Table 3'!F25)/SUM('AEO Table 2'!F45:F46)/10^6*About!$A$82</f>
        <v>4.058973757691832E-6</v>
      </c>
      <c r="D15" s="15">
        <f>('AEO Table 2'!G45*'AEO Table 3'!G24+'AEO Table 2'!G46*'AEO Table 3'!G25)/SUM('AEO Table 2'!G45:G46)/10^6*About!$A$82</f>
        <v>4.1312856771110437E-6</v>
      </c>
      <c r="E15" s="15">
        <f>('AEO Table 2'!H45*'AEO Table 3'!H24+'AEO Table 2'!H46*'AEO Table 3'!H25)/SUM('AEO Table 2'!H45:H46)/10^6*About!$A$82</f>
        <v>4.1432718853932369E-6</v>
      </c>
      <c r="F15" s="18">
        <f>('AEO Table 2'!I45*'AEO Table 3'!I24+'AEO Table 2'!I46*'AEO Table 3'!I25)/SUM('AEO Table 2'!I45:I46)/10^6*About!$A$82</f>
        <v>4.1913335247139252E-6</v>
      </c>
      <c r="G15" s="18">
        <f>('AEO Table 2'!J45*'AEO Table 3'!J24+'AEO Table 2'!J46*'AEO Table 3'!J25)/SUM('AEO Table 2'!J45:J46)/10^6*About!$A$82</f>
        <v>4.2527025835690872E-6</v>
      </c>
      <c r="H15" s="18">
        <f>('AEO Table 2'!K45*'AEO Table 3'!K24+'AEO Table 2'!K46*'AEO Table 3'!K25)/SUM('AEO Table 2'!K45:K46)/10^6*About!$A$82</f>
        <v>4.3101289501849105E-6</v>
      </c>
      <c r="I15" s="18">
        <f>('AEO Table 2'!L45*'AEO Table 3'!L24+'AEO Table 2'!L46*'AEO Table 3'!L25)/SUM('AEO Table 2'!L45:L46)/10^6*About!$A$82</f>
        <v>4.358073511931411E-6</v>
      </c>
      <c r="J15" s="18">
        <f>('AEO Table 2'!M45*'AEO Table 3'!M24+'AEO Table 2'!M46*'AEO Table 3'!M25)/SUM('AEO Table 2'!M45:M46)/10^6*About!$A$82</f>
        <v>4.3980582369081243E-6</v>
      </c>
      <c r="K15" s="18">
        <f>('AEO Table 2'!N45*'AEO Table 3'!N24+'AEO Table 2'!N46*'AEO Table 3'!N25)/SUM('AEO Table 2'!N45:N46)/10^6*About!$A$82</f>
        <v>4.4365706952809169E-6</v>
      </c>
      <c r="L15" s="18">
        <f>('AEO Table 2'!O45*'AEO Table 3'!O24+'AEO Table 2'!O46*'AEO Table 3'!O25)/SUM('AEO Table 2'!O45:O46)/10^6*About!$A$82</f>
        <v>4.4737014742273437E-6</v>
      </c>
      <c r="M15" s="18">
        <f>('AEO Table 2'!P45*'AEO Table 3'!P24+'AEO Table 2'!P46*'AEO Table 3'!P25)/SUM('AEO Table 2'!P45:P46)/10^6*About!$A$82</f>
        <v>4.5081926708551435E-6</v>
      </c>
      <c r="N15" s="18">
        <f>('AEO Table 2'!Q45*'AEO Table 3'!Q24+'AEO Table 2'!Q46*'AEO Table 3'!Q25)/SUM('AEO Table 2'!Q45:Q46)/10^6*About!$A$82</f>
        <v>4.5506020774574189E-6</v>
      </c>
      <c r="O15" s="18">
        <f>('AEO Table 2'!R45*'AEO Table 3'!R24+'AEO Table 2'!R46*'AEO Table 3'!R25)/SUM('AEO Table 2'!R45:R46)/10^6*About!$A$82</f>
        <v>4.588797158007282E-6</v>
      </c>
      <c r="P15" s="18">
        <f>('AEO Table 2'!S45*'AEO Table 3'!S24+'AEO Table 2'!S46*'AEO Table 3'!S25)/SUM('AEO Table 2'!S45:S46)/10^6*About!$A$82</f>
        <v>4.6305091686481142E-6</v>
      </c>
      <c r="Q15" s="18">
        <f>('AEO Table 2'!T45*'AEO Table 3'!T24+'AEO Table 2'!T46*'AEO Table 3'!T25)/SUM('AEO Table 2'!T45:T46)/10^6*About!$A$82</f>
        <v>4.6669673010236646E-6</v>
      </c>
      <c r="R15" s="18">
        <f>('AEO Table 2'!U45*'AEO Table 3'!U24+'AEO Table 2'!U46*'AEO Table 3'!U25)/SUM('AEO Table 2'!U45:U46)/10^6*About!$A$82</f>
        <v>4.698257637850925E-6</v>
      </c>
      <c r="S15" s="18">
        <f>('AEO Table 2'!V45*'AEO Table 3'!V24+'AEO Table 2'!V46*'AEO Table 3'!V25)/SUM('AEO Table 2'!V45:V46)/10^6*About!$A$82</f>
        <v>4.7285753273480635E-6</v>
      </c>
      <c r="T15" s="18">
        <f>('AEO Table 2'!W45*'AEO Table 3'!W24+'AEO Table 2'!W46*'AEO Table 3'!W25)/SUM('AEO Table 2'!W45:W46)/10^6*About!$A$82</f>
        <v>4.7597275759923018E-6</v>
      </c>
      <c r="U15" s="18">
        <f>('AEO Table 2'!X45*'AEO Table 3'!X24+'AEO Table 2'!X46*'AEO Table 3'!X25)/SUM('AEO Table 2'!X45:X46)/10^6*About!$A$82</f>
        <v>4.7808505440390342E-6</v>
      </c>
      <c r="V15" s="18">
        <f>('AEO Table 2'!Y45*'AEO Table 3'!Y24+'AEO Table 2'!Y46*'AEO Table 3'!Y25)/SUM('AEO Table 2'!Y45:Y46)/10^6*About!$A$82</f>
        <v>4.8013382249482126E-6</v>
      </c>
      <c r="W15" s="18">
        <f>('AEO Table 2'!Z45*'AEO Table 3'!Z24+'AEO Table 2'!Z46*'AEO Table 3'!Z25)/SUM('AEO Table 2'!Z45:Z46)/10^6*About!$A$82</f>
        <v>4.8256910838324667E-6</v>
      </c>
      <c r="X15" s="18">
        <f>('AEO Table 2'!AA45*'AEO Table 3'!AA24+'AEO Table 2'!AA46*'AEO Table 3'!AA25)/SUM('AEO Table 2'!AA45:AA46)/10^6*About!$A$82</f>
        <v>4.8521621690288984E-6</v>
      </c>
      <c r="Y15" s="18">
        <f>('AEO Table 2'!AB45*'AEO Table 3'!AB24+'AEO Table 2'!AB46*'AEO Table 3'!AB25)/SUM('AEO Table 2'!AB45:AB46)/10^6*About!$A$82</f>
        <v>4.8844007844567596E-6</v>
      </c>
      <c r="Z15" s="18">
        <f>('AEO Table 2'!AC45*'AEO Table 3'!AC24+'AEO Table 2'!AC46*'AEO Table 3'!AC25)/SUM('AEO Table 2'!AC45:AC46)/10^6*About!$A$82</f>
        <v>4.9190753716757288E-6</v>
      </c>
      <c r="AA15" s="18">
        <f>('AEO Table 2'!AD45*'AEO Table 3'!AD24+'AEO Table 2'!AD46*'AEO Table 3'!AD25)/SUM('AEO Table 2'!AD45:AD46)/10^6*About!$A$82</f>
        <v>4.9369152822355E-6</v>
      </c>
    </row>
    <row r="16" spans="1:27" s="18" customFormat="1">
      <c r="A16" s="19" t="s">
        <v>158</v>
      </c>
      <c r="B16" s="15">
        <f t="shared" ref="B16:AA16" si="0">B12</f>
        <v>2.1635470029575938E-6</v>
      </c>
      <c r="C16" s="15">
        <f t="shared" si="0"/>
        <v>2.1150369804697555E-6</v>
      </c>
      <c r="D16" s="15">
        <f t="shared" si="0"/>
        <v>2.1323506731918811E-6</v>
      </c>
      <c r="E16" s="15">
        <f t="shared" si="0"/>
        <v>2.1498060958026301E-6</v>
      </c>
      <c r="F16" s="18">
        <f t="shared" si="0"/>
        <v>2.1674044085028704E-6</v>
      </c>
      <c r="G16" s="18">
        <f t="shared" si="0"/>
        <v>2.1851467809908752E-6</v>
      </c>
      <c r="H16" s="18">
        <f t="shared" si="0"/>
        <v>2.2030343925400667E-6</v>
      </c>
      <c r="I16" s="18">
        <f t="shared" si="0"/>
        <v>2.2210684320773998E-6</v>
      </c>
      <c r="J16" s="18">
        <f t="shared" si="0"/>
        <v>2.2392500982623853E-6</v>
      </c>
      <c r="K16" s="18">
        <f t="shared" si="0"/>
        <v>2.2575805995667614E-6</v>
      </c>
      <c r="L16" s="18">
        <f t="shared" si="0"/>
        <v>2.2760611543548149E-6</v>
      </c>
      <c r="M16" s="18">
        <f t="shared" si="0"/>
        <v>2.2946929909643635E-6</v>
      </c>
      <c r="N16" s="18">
        <f t="shared" si="0"/>
        <v>2.313477347788398E-6</v>
      </c>
      <c r="O16" s="18">
        <f t="shared" si="0"/>
        <v>2.3324154733573937E-6</v>
      </c>
      <c r="P16" s="18">
        <f t="shared" si="0"/>
        <v>2.3515086264222976E-6</v>
      </c>
      <c r="Q16" s="18">
        <f t="shared" si="0"/>
        <v>2.3707580760381908E-6</v>
      </c>
      <c r="R16" s="18">
        <f t="shared" si="0"/>
        <v>2.3901651016486396E-6</v>
      </c>
      <c r="S16" s="18">
        <f t="shared" si="0"/>
        <v>2.4097309931707352E-6</v>
      </c>
      <c r="T16" s="18">
        <f t="shared" si="0"/>
        <v>2.429457051080831E-6</v>
      </c>
      <c r="U16" s="18">
        <f t="shared" si="0"/>
        <v>2.4493445865009786E-6</v>
      </c>
      <c r="V16" s="18">
        <f t="shared" si="0"/>
        <v>2.4693949212860758E-6</v>
      </c>
      <c r="W16" s="18">
        <f t="shared" si="0"/>
        <v>2.4896093881117237E-6</v>
      </c>
      <c r="X16" s="18">
        <f t="shared" si="0"/>
        <v>2.5099893305628061E-6</v>
      </c>
      <c r="Y16" s="18">
        <f t="shared" si="0"/>
        <v>2.5305361032227933E-6</v>
      </c>
      <c r="Z16" s="18">
        <f t="shared" si="0"/>
        <v>2.5512510717637752E-6</v>
      </c>
      <c r="AA16" s="18">
        <f t="shared" si="0"/>
        <v>2.5721356130372337E-6</v>
      </c>
    </row>
    <row r="17" spans="1:27" s="18" customFormat="1">
      <c r="A17" s="19" t="s">
        <v>161</v>
      </c>
      <c r="B17" s="18">
        <v>0</v>
      </c>
      <c r="C17" s="18">
        <v>0</v>
      </c>
      <c r="D17" s="18">
        <v>0</v>
      </c>
      <c r="E17" s="15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</row>
    <row r="18" spans="1:27" s="12" customFormat="1">
      <c r="A18" s="6" t="s">
        <v>235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19" t="s">
        <v>47</v>
      </c>
      <c r="B19" s="5">
        <f>'AEO Table 3'!E36/10^6*About!$A$82</f>
        <v>1.6678513529999999E-5</v>
      </c>
      <c r="C19" s="5">
        <f>'AEO Table 3'!F36/10^6*About!$A$82</f>
        <v>1.6839768602999997E-5</v>
      </c>
      <c r="D19" s="5">
        <f>'AEO Table 3'!G36/10^6*About!$A$82</f>
        <v>1.6989914004000001E-5</v>
      </c>
      <c r="E19" s="37">
        <f>'AEO Table 3'!H36/10^6*About!$A$82</f>
        <v>1.7193276471000003E-5</v>
      </c>
      <c r="F19" s="5">
        <f>'AEO Table 3'!I36/10^6*About!$A$82</f>
        <v>1.7375100624E-5</v>
      </c>
      <c r="G19" s="5">
        <f>'AEO Table 3'!J36/10^6*About!$A$82</f>
        <v>1.7545308773999999E-5</v>
      </c>
      <c r="H19" s="5">
        <f>'AEO Table 3'!K36/10^6*About!$A$82</f>
        <v>1.7552060841000001E-5</v>
      </c>
      <c r="I19" s="5">
        <f>'AEO Table 3'!L36/10^6*About!$A$82</f>
        <v>1.7335123176000001E-5</v>
      </c>
      <c r="J19" s="5">
        <f>'AEO Table 3'!M36/10^6*About!$A$82</f>
        <v>1.7086699223999998E-5</v>
      </c>
      <c r="K19" s="5">
        <f>'AEO Table 3'!N36/10^6*About!$A$82</f>
        <v>1.6789154256E-5</v>
      </c>
      <c r="L19" s="5">
        <f>'AEO Table 3'!O36/10^6*About!$A$82</f>
        <v>1.6541101415999997E-5</v>
      </c>
      <c r="M19" s="5">
        <f>'AEO Table 3'!P36/10^6*About!$A$82</f>
        <v>1.6321769289E-5</v>
      </c>
      <c r="N19" s="5">
        <f>'AEO Table 3'!Q36/10^6*About!$A$82</f>
        <v>1.6022174321999998E-5</v>
      </c>
      <c r="O19" s="5">
        <f>'AEO Table 3'!R36/10^6*About!$A$82</f>
        <v>1.5718878104999999E-5</v>
      </c>
      <c r="P19" s="5">
        <f>'AEO Table 3'!S36/10^6*About!$A$82</f>
        <v>1.5572466525E-5</v>
      </c>
      <c r="Q19" s="5">
        <f>'AEO Table 3'!T36/10^6*About!$A$82</f>
        <v>1.5485996441999999E-5</v>
      </c>
      <c r="R19" s="5">
        <f>'AEO Table 3'!U36/10^6*About!$A$82</f>
        <v>1.5645807534E-5</v>
      </c>
      <c r="S19" s="5">
        <f>'AEO Table 3'!V36/10^6*About!$A$82</f>
        <v>1.5929508840000001E-5</v>
      </c>
      <c r="T19" s="5">
        <f>'AEO Table 3'!W36/10^6*About!$A$82</f>
        <v>1.6216973576999999E-5</v>
      </c>
      <c r="U19" s="5">
        <f>'AEO Table 3'!X36/10^6*About!$A$82</f>
        <v>1.6540789524000001E-5</v>
      </c>
      <c r="V19" s="5">
        <f>'AEO Table 3'!Y36/10^6*About!$A$82</f>
        <v>1.6897246548E-5</v>
      </c>
      <c r="W19" s="5">
        <f>'AEO Table 3'!Z36/10^6*About!$A$82</f>
        <v>1.7299889250000002E-5</v>
      </c>
      <c r="X19" s="5">
        <f>'AEO Table 3'!AA36/10^6*About!$A$82</f>
        <v>1.777641285E-5</v>
      </c>
      <c r="Y19" s="5">
        <f>'AEO Table 3'!AB36/10^6*About!$A$82</f>
        <v>1.8262427442E-5</v>
      </c>
      <c r="Z19" s="5">
        <f>'AEO Table 3'!AC36/10^6*About!$A$82</f>
        <v>1.88234718E-5</v>
      </c>
      <c r="AA19" s="5">
        <f>'AEO Table 3'!AD36/10^6*About!$A$82</f>
        <v>1.9378132241999997E-5</v>
      </c>
    </row>
    <row r="20" spans="1:27">
      <c r="A20" s="19" t="s">
        <v>48</v>
      </c>
      <c r="B20" s="18">
        <f>'STEO Table 2'!J35/'Conversion Factors'!$A$5*About!A84</f>
        <v>3.0419137762578331E-6</v>
      </c>
      <c r="C20" s="18">
        <f>'STEO Table 2'!K35/'Conversion Factors'!$A$5*About!A84</f>
        <v>2.966338278711055E-6</v>
      </c>
      <c r="D20" s="15">
        <f>C20*(1+'AEO Table 3'!$AE$42)</f>
        <v>3.0366523612696216E-6</v>
      </c>
      <c r="E20" s="15">
        <f>D20*(1+'AEO Table 3'!$AE$42)</f>
        <v>3.1086331688411565E-6</v>
      </c>
      <c r="F20" s="15">
        <f>E20*(1+'AEO Table 3'!$AE$42)</f>
        <v>3.1823202094753671E-6</v>
      </c>
      <c r="G20" s="15">
        <f>F20*(1+'AEO Table 3'!$AE$42)</f>
        <v>3.2577539277207711E-6</v>
      </c>
      <c r="H20" s="15">
        <f>G20*(1+'AEO Table 3'!$AE$42)</f>
        <v>3.3349757268234639E-6</v>
      </c>
      <c r="I20" s="15">
        <f>H20*(1+'AEO Table 3'!$AE$42)</f>
        <v>3.4140279914520872E-6</v>
      </c>
      <c r="J20" s="15">
        <f>I20*(1+'AEO Table 3'!$AE$42)</f>
        <v>3.4949541109614673E-6</v>
      </c>
      <c r="K20" s="15">
        <f>J20*(1+'AEO Table 3'!$AE$42)</f>
        <v>3.5777985032076976E-6</v>
      </c>
      <c r="L20" s="15">
        <f>K20*(1+'AEO Table 3'!$AE$42)</f>
        <v>3.6626066389277328E-6</v>
      </c>
      <c r="M20" s="15">
        <f>L20*(1+'AEO Table 3'!$AE$42)</f>
        <v>3.7494250666968757E-6</v>
      </c>
      <c r="N20" s="15">
        <f>M20*(1+'AEO Table 3'!$AE$42)</f>
        <v>3.8383014384778584E-6</v>
      </c>
      <c r="O20" s="15">
        <f>N20*(1+'AEO Table 3'!$AE$42)</f>
        <v>3.9292845357755376E-6</v>
      </c>
      <c r="P20" s="15">
        <f>O20*(1+'AEO Table 3'!$AE$42)</f>
        <v>4.0224242964115605E-6</v>
      </c>
      <c r="Q20" s="15">
        <f>P20*(1+'AEO Table 3'!$AE$42)</f>
        <v>4.1177718419337001E-6</v>
      </c>
      <c r="R20" s="15">
        <f>Q20*(1+'AEO Table 3'!$AE$42)</f>
        <v>4.2153795056748964E-6</v>
      </c>
      <c r="S20" s="15">
        <f>R20*(1+'AEO Table 3'!$AE$42)</f>
        <v>4.3153008614774137E-6</v>
      </c>
      <c r="T20" s="15">
        <f>S20*(1+'AEO Table 3'!$AE$42)</f>
        <v>4.4175907530978743E-6</v>
      </c>
      <c r="U20" s="15">
        <f>T20*(1+'AEO Table 3'!$AE$42)</f>
        <v>4.5223053243093061E-6</v>
      </c>
      <c r="V20" s="15">
        <f>U20*(1+'AEO Table 3'!$AE$42)</f>
        <v>4.6295020497167335E-6</v>
      </c>
      <c r="W20" s="15">
        <f>V20*(1+'AEO Table 3'!$AE$42)</f>
        <v>4.7392397663032191E-6</v>
      </c>
      <c r="X20" s="15">
        <f>W20*(1+'AEO Table 3'!$AE$42)</f>
        <v>4.8515787057236706E-6</v>
      </c>
      <c r="Y20" s="15">
        <f>X20*(1+'AEO Table 3'!$AE$42)</f>
        <v>4.9665805273641439E-6</v>
      </c>
      <c r="Z20" s="15">
        <f>Y20*(1+'AEO Table 3'!$AE$42)</f>
        <v>5.0843083521847832E-6</v>
      </c>
      <c r="AA20" s="15">
        <f>Z20*(1+'AEO Table 3'!$AE$42)</f>
        <v>5.2048267973649706E-6</v>
      </c>
    </row>
    <row r="21" spans="1:27">
      <c r="A21" s="19" t="s">
        <v>50</v>
      </c>
      <c r="B21" s="18">
        <f>'STEO Table 2'!J31/'Conversion Factors'!$A$5*About!A84</f>
        <v>9.7870269323078104E-6</v>
      </c>
      <c r="C21" s="18">
        <f>'STEO Table 2'!K31/'Conversion Factors'!$A$5*About!A84</f>
        <v>9.0501658312267207E-6</v>
      </c>
      <c r="D21" s="15">
        <f>C21*(1+'AEO Table 3'!$AE$9)</f>
        <v>9.1970047718383744E-6</v>
      </c>
      <c r="E21" s="15">
        <f>D21*(1+'AEO Table 3'!$AE$9)</f>
        <v>9.3462261742614518E-6</v>
      </c>
      <c r="F21" s="15">
        <f>E21*(1+'AEO Table 3'!$AE$9)</f>
        <v>9.4978686939388437E-6</v>
      </c>
      <c r="G21" s="15">
        <f>F21*(1+'AEO Table 3'!$AE$9)</f>
        <v>9.6519716134980007E-6</v>
      </c>
      <c r="H21" s="15">
        <f>G21*(1+'AEO Table 3'!$AE$9)</f>
        <v>9.8085748529270058E-6</v>
      </c>
      <c r="I21" s="15">
        <f>H21*(1+'AEO Table 3'!$AE$9)</f>
        <v>9.9677189799157457E-6</v>
      </c>
      <c r="J21" s="15">
        <f>I21*(1+'AEO Table 3'!$AE$9)</f>
        <v>1.0129445220364877E-5</v>
      </c>
      <c r="K21" s="15">
        <f>J21*(1+'AEO Table 3'!$AE$9)</f>
        <v>1.0293795469065297E-5</v>
      </c>
      <c r="L21" s="15">
        <f>K21*(1+'AEO Table 3'!$AE$9)</f>
        <v>1.0460812300550881E-5</v>
      </c>
      <c r="M21" s="15">
        <f>L21*(1+'AEO Table 3'!$AE$9)</f>
        <v>1.0630538980127317E-5</v>
      </c>
      <c r="N21" s="15">
        <f>M21*(1+'AEO Table 3'!$AE$9)</f>
        <v>1.0803019475079882E-5</v>
      </c>
      <c r="O21" s="15">
        <f>N21*(1+'AEO Table 3'!$AE$9)</f>
        <v>1.0978298466063053E-5</v>
      </c>
      <c r="P21" s="15">
        <f>O21*(1+'AEO Table 3'!$AE$9)</f>
        <v>1.1156421358674925E-5</v>
      </c>
      <c r="Q21" s="15">
        <f>P21*(1+'AEO Table 3'!$AE$9)</f>
        <v>1.1337434295219426E-5</v>
      </c>
      <c r="R21" s="15">
        <f>Q21*(1+'AEO Table 3'!$AE$9)</f>
        <v>1.1521384166659361E-5</v>
      </c>
      <c r="S21" s="15">
        <f>R21*(1+'AEO Table 3'!$AE$9)</f>
        <v>1.1708318624763408E-5</v>
      </c>
      <c r="T21" s="15">
        <f>S21*(1+'AEO Table 3'!$AE$9)</f>
        <v>1.1898286094450194E-5</v>
      </c>
      <c r="U21" s="15">
        <f>T21*(1+'AEO Table 3'!$AE$9)</f>
        <v>1.2091335786332647E-5</v>
      </c>
      <c r="V21" s="15">
        <f>U21*(1+'AEO Table 3'!$AE$9)</f>
        <v>1.2287517709465893E-5</v>
      </c>
      <c r="W21" s="15">
        <f>V21*(1+'AEO Table 3'!$AE$9)</f>
        <v>1.2486882684301977E-5</v>
      </c>
      <c r="X21" s="15">
        <f>W21*(1+'AEO Table 3'!$AE$9)</f>
        <v>1.2689482355854776E-5</v>
      </c>
      <c r="Y21" s="15">
        <f>X21*(1+'AEO Table 3'!$AE$9)</f>
        <v>1.2895369207078519E-5</v>
      </c>
      <c r="Z21" s="15">
        <f>Y21*(1+'AEO Table 3'!$AE$9)</f>
        <v>1.3104596572463367E-5</v>
      </c>
      <c r="AA21" s="15">
        <f>Z21*(1+'AEO Table 3'!$AE$9)</f>
        <v>1.3317218651851585E-5</v>
      </c>
    </row>
    <row r="22" spans="1:27">
      <c r="A22" s="19" t="s">
        <v>51</v>
      </c>
      <c r="B22" s="18">
        <f>'STEO Table 2'!J30/'Conversion Factors'!$A$5*About!A84</f>
        <v>7.4441865083576787E-6</v>
      </c>
      <c r="C22" s="18">
        <f>'STEO Table 2'!K30/'Conversion Factors'!$A$5*About!A84</f>
        <v>6.9812865858836607E-6</v>
      </c>
      <c r="D22" s="15">
        <f>C22*(1+'AEO Table 3'!$AE$16)</f>
        <v>7.0961985630873053E-6</v>
      </c>
      <c r="E22" s="15">
        <f>D22*(1+'AEO Table 3'!$AE$16)</f>
        <v>7.2130019914357217E-6</v>
      </c>
      <c r="F22" s="15">
        <f>E22*(1+'AEO Table 3'!$AE$16)</f>
        <v>7.3317280042147533E-6</v>
      </c>
      <c r="G22" s="15">
        <f>F22*(1+'AEO Table 3'!$AE$16)</f>
        <v>7.4524082471641278E-6</v>
      </c>
      <c r="H22" s="15">
        <f>G22*(1+'AEO Table 3'!$AE$16)</f>
        <v>7.5750748869124487E-6</v>
      </c>
      <c r="I22" s="15">
        <f>H22*(1+'AEO Table 3'!$AE$16)</f>
        <v>7.6997606195510271E-6</v>
      </c>
      <c r="J22" s="15">
        <f>I22*(1+'AEO Table 3'!$AE$16)</f>
        <v>7.8264986793488365E-6</v>
      </c>
      <c r="K22" s="15">
        <f>J22*(1+'AEO Table 3'!$AE$16)</f>
        <v>7.9553228476109169E-6</v>
      </c>
      <c r="L22" s="15">
        <f>K22*(1+'AEO Table 3'!$AE$16)</f>
        <v>8.0862674616825912E-6</v>
      </c>
      <c r="M22" s="15">
        <f>L22*(1+'AEO Table 3'!$AE$16)</f>
        <v>8.2193674241018862E-6</v>
      </c>
      <c r="N22" s="15">
        <f>M22*(1+'AEO Table 3'!$AE$16)</f>
        <v>8.3546582119026033E-6</v>
      </c>
      <c r="O22" s="15">
        <f>N22*(1+'AEO Table 3'!$AE$16)</f>
        <v>8.4921758860705203E-6</v>
      </c>
      <c r="P22" s="15">
        <f>O22*(1+'AEO Table 3'!$AE$16)</f>
        <v>8.6319571011552398E-6</v>
      </c>
      <c r="Q22" s="15">
        <f>P22*(1+'AEO Table 3'!$AE$16)</f>
        <v>8.7740391150402551E-6</v>
      </c>
      <c r="R22" s="15">
        <f>Q22*(1+'AEO Table 3'!$AE$16)</f>
        <v>8.9184597988738173E-6</v>
      </c>
      <c r="S22" s="15">
        <f>R22*(1+'AEO Table 3'!$AE$16)</f>
        <v>9.0652576471632788E-6</v>
      </c>
      <c r="T22" s="15">
        <f>S22*(1+'AEO Table 3'!$AE$16)</f>
        <v>9.2144717880355849E-6</v>
      </c>
      <c r="U22" s="15">
        <f>T22*(1+'AEO Table 3'!$AE$16)</f>
        <v>9.3661419936666498E-6</v>
      </c>
      <c r="V22" s="15">
        <f>U22*(1+'AEO Table 3'!$AE$16)</f>
        <v>9.5203086908824026E-6</v>
      </c>
      <c r="W22" s="15">
        <f>V22*(1+'AEO Table 3'!$AE$16)</f>
        <v>9.6770129719343269E-6</v>
      </c>
      <c r="X22" s="15">
        <f>W22*(1+'AEO Table 3'!$AE$16)</f>
        <v>9.8362966054523643E-6</v>
      </c>
      <c r="Y22" s="15">
        <f>X22*(1+'AEO Table 3'!$AE$16)</f>
        <v>9.998202047578109E-6</v>
      </c>
      <c r="Z22" s="15">
        <f>Y22*(1+'AEO Table 3'!$AE$16)</f>
        <v>1.0162772453281244E-5</v>
      </c>
      <c r="AA22" s="15">
        <f>Z22*(1+'AEO Table 3'!$AE$16)</f>
        <v>1.0330051687862252E-5</v>
      </c>
    </row>
    <row r="23" spans="1:27">
      <c r="A23" s="19" t="s">
        <v>49</v>
      </c>
      <c r="B23" s="18">
        <f>'STEO Table 2'!J29/'Conversion Factors'!$A$5*About!A84</f>
        <v>3.6276238822453662E-6</v>
      </c>
      <c r="C23" s="18">
        <f>'STEO Table 2'!K29/'Conversion Factors'!$A$5*About!A84</f>
        <v>3.1552770225780008E-6</v>
      </c>
      <c r="D23" s="15">
        <f>C23*(1+'AEO Table 3'!$AE$23)</f>
        <v>3.2329063031644871E-6</v>
      </c>
      <c r="E23" s="15">
        <f>D23*(1+'AEO Table 3'!$AE$23)</f>
        <v>3.3124454969412426E-6</v>
      </c>
      <c r="F23" s="15">
        <f>E23*(1+'AEO Table 3'!$AE$23)</f>
        <v>3.3939415935024877E-6</v>
      </c>
      <c r="G23" s="15">
        <f>F23*(1+'AEO Table 3'!$AE$23)</f>
        <v>3.4774427385274294E-6</v>
      </c>
      <c r="H23" s="15">
        <f>G23*(1+'AEO Table 3'!$AE$23)</f>
        <v>3.5629982622234196E-6</v>
      </c>
      <c r="I23" s="15">
        <f>H23*(1+'AEO Table 3'!$AE$23)</f>
        <v>3.6506587084689024E-6</v>
      </c>
      <c r="J23" s="15">
        <f>I23*(1+'AEO Table 3'!$AE$23)</f>
        <v>3.7404758646733625E-6</v>
      </c>
      <c r="K23" s="15">
        <f>J23*(1+'AEO Table 3'!$AE$23)</f>
        <v>3.8325027923719213E-6</v>
      </c>
      <c r="L23" s="15">
        <f>K23*(1+'AEO Table 3'!$AE$23)</f>
        <v>3.9267938585726474E-6</v>
      </c>
      <c r="M23" s="15">
        <f>L23*(1+'AEO Table 3'!$AE$23)</f>
        <v>4.0234047678751099E-6</v>
      </c>
      <c r="N23" s="15">
        <f>M23*(1+'AEO Table 3'!$AE$23)</f>
        <v>4.1223925953791413E-6</v>
      </c>
      <c r="O23" s="15">
        <f>N23*(1+'AEO Table 3'!$AE$23)</f>
        <v>4.2238158204032541E-6</v>
      </c>
      <c r="P23" s="15">
        <f>O23*(1+'AEO Table 3'!$AE$23)</f>
        <v>4.327734361032635E-6</v>
      </c>
      <c r="Q23" s="15">
        <f>P23*(1+'AEO Table 3'!$AE$23)</f>
        <v>4.4342096095171207E-6</v>
      </c>
      <c r="R23" s="15">
        <f>Q23*(1+'AEO Table 3'!$AE$23)</f>
        <v>4.5433044685400698E-6</v>
      </c>
      <c r="S23" s="15">
        <f>R23*(1+'AEO Table 3'!$AE$23)</f>
        <v>4.6550833883795605E-6</v>
      </c>
      <c r="T23" s="15">
        <f>S23*(1+'AEO Table 3'!$AE$23)</f>
        <v>4.7696124049838624E-6</v>
      </c>
      <c r="U23" s="15">
        <f>T23*(1+'AEO Table 3'!$AE$23)</f>
        <v>4.8869591789836796E-6</v>
      </c>
      <c r="V23" s="15">
        <f>U23*(1+'AEO Table 3'!$AE$23)</f>
        <v>5.0071930356642148E-6</v>
      </c>
      <c r="W23" s="15">
        <f>V23*(1+'AEO Table 3'!$AE$23)</f>
        <v>5.130385005920661E-6</v>
      </c>
      <c r="X23" s="15">
        <f>W23*(1+'AEO Table 3'!$AE$23)</f>
        <v>5.2566078682213271E-6</v>
      </c>
      <c r="Y23" s="15">
        <f>X23*(1+'AEO Table 3'!$AE$23)</f>
        <v>5.3859361916031765E-6</v>
      </c>
      <c r="Z23" s="15">
        <f>Y23*(1+'AEO Table 3'!$AE$23)</f>
        <v>5.5184463797251891E-6</v>
      </c>
      <c r="AA23" s="15">
        <f>Z23*(1+'AEO Table 3'!$AE$23)</f>
        <v>5.6542167160055676E-6</v>
      </c>
    </row>
    <row r="24" spans="1:27">
      <c r="A24" s="19" t="s">
        <v>158</v>
      </c>
      <c r="B24" s="18">
        <f t="shared" ref="B24:AA24" si="1">B20</f>
        <v>3.0419137762578331E-6</v>
      </c>
      <c r="C24" s="18">
        <f t="shared" si="1"/>
        <v>2.966338278711055E-6</v>
      </c>
      <c r="D24" s="18">
        <f t="shared" si="1"/>
        <v>3.0366523612696216E-6</v>
      </c>
      <c r="E24" s="15">
        <f t="shared" si="1"/>
        <v>3.1086331688411565E-6</v>
      </c>
      <c r="F24" s="18">
        <f t="shared" si="1"/>
        <v>3.1823202094753671E-6</v>
      </c>
      <c r="G24" s="18">
        <f t="shared" si="1"/>
        <v>3.2577539277207711E-6</v>
      </c>
      <c r="H24" s="18">
        <f t="shared" si="1"/>
        <v>3.3349757268234639E-6</v>
      </c>
      <c r="I24" s="18">
        <f t="shared" si="1"/>
        <v>3.4140279914520872E-6</v>
      </c>
      <c r="J24" s="18">
        <f t="shared" si="1"/>
        <v>3.4949541109614673E-6</v>
      </c>
      <c r="K24" s="18">
        <f t="shared" si="1"/>
        <v>3.5777985032076976E-6</v>
      </c>
      <c r="L24" s="18">
        <f t="shared" si="1"/>
        <v>3.6626066389277328E-6</v>
      </c>
      <c r="M24" s="18">
        <f t="shared" si="1"/>
        <v>3.7494250666968757E-6</v>
      </c>
      <c r="N24" s="18">
        <f t="shared" si="1"/>
        <v>3.8383014384778584E-6</v>
      </c>
      <c r="O24" s="18">
        <f t="shared" si="1"/>
        <v>3.9292845357755376E-6</v>
      </c>
      <c r="P24" s="18">
        <f t="shared" si="1"/>
        <v>4.0224242964115605E-6</v>
      </c>
      <c r="Q24" s="18">
        <f t="shared" si="1"/>
        <v>4.1177718419337001E-6</v>
      </c>
      <c r="R24" s="18">
        <f t="shared" si="1"/>
        <v>4.2153795056748964E-6</v>
      </c>
      <c r="S24" s="18">
        <f t="shared" si="1"/>
        <v>4.3153008614774137E-6</v>
      </c>
      <c r="T24" s="18">
        <f t="shared" si="1"/>
        <v>4.4175907530978743E-6</v>
      </c>
      <c r="U24" s="18">
        <f t="shared" si="1"/>
        <v>4.5223053243093061E-6</v>
      </c>
      <c r="V24" s="18">
        <f t="shared" si="1"/>
        <v>4.6295020497167335E-6</v>
      </c>
      <c r="W24" s="18">
        <f t="shared" si="1"/>
        <v>4.7392397663032191E-6</v>
      </c>
      <c r="X24" s="18">
        <f t="shared" si="1"/>
        <v>4.8515787057236706E-6</v>
      </c>
      <c r="Y24" s="18">
        <f t="shared" si="1"/>
        <v>4.9665805273641439E-6</v>
      </c>
      <c r="Z24" s="18">
        <f t="shared" si="1"/>
        <v>5.0843083521847832E-6</v>
      </c>
      <c r="AA24" s="18">
        <f t="shared" si="1"/>
        <v>5.2048267973649706E-6</v>
      </c>
    </row>
    <row r="25" spans="1:27">
      <c r="A25" s="19" t="s">
        <v>161</v>
      </c>
      <c r="B25" s="18">
        <v>0</v>
      </c>
      <c r="C25" s="18">
        <v>0</v>
      </c>
      <c r="D25" s="18">
        <v>0</v>
      </c>
      <c r="E25" s="15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</row>
    <row r="26" spans="1:27" s="12" customFormat="1">
      <c r="A26" s="6" t="s">
        <v>360</v>
      </c>
    </row>
    <row r="27" spans="1:27" s="18" customFormat="1">
      <c r="A27" s="19" t="s">
        <v>47</v>
      </c>
      <c r="B27" s="5">
        <f>'STEO Table 2'!J23/100*'Conversion Factors'!$A$20/'Conversion Factors'!$A$11/10^6*About!A84</f>
        <v>1.9188221579724654E-5</v>
      </c>
      <c r="C27" s="5">
        <f>'STEO Table 2'!K23/100*'Conversion Factors'!$A$20/'Conversion Factors'!$A$11/10^6*About!A84</f>
        <v>1.5010712084507852E-5</v>
      </c>
      <c r="D27" s="37">
        <f>C27*(1+'AEO Table 3'!$AE$34)</f>
        <v>1.5125544031954336E-5</v>
      </c>
      <c r="E27" s="37">
        <f>D27*(1+'AEO Table 3'!$AE$34)</f>
        <v>1.5241254443798786E-5</v>
      </c>
      <c r="F27" s="37">
        <f>E27*(1+'AEO Table 3'!$AE$34)</f>
        <v>1.5357850040293846E-5</v>
      </c>
      <c r="G27" s="37">
        <f>F27*(1+'AEO Table 3'!$AE$34)</f>
        <v>1.5475337593102094E-5</v>
      </c>
      <c r="H27" s="37">
        <f>G27*(1+'AEO Table 3'!$AE$34)</f>
        <v>1.5593723925689324E-5</v>
      </c>
      <c r="I27" s="37">
        <f>H27*(1+'AEO Table 3'!$AE$34)</f>
        <v>1.5713015913720845E-5</v>
      </c>
      <c r="J27" s="37">
        <f>I27*(1+'AEO Table 3'!$AE$34)</f>
        <v>1.5833220485460807E-5</v>
      </c>
      <c r="K27" s="37">
        <f>J27*(1+'AEO Table 3'!$AE$34)</f>
        <v>1.5954344622174581E-5</v>
      </c>
      <c r="L27" s="37">
        <f>K27*(1+'AEO Table 3'!$AE$34)</f>
        <v>1.6076395358534217E-5</v>
      </c>
      <c r="M27" s="37">
        <f>L27*(1+'AEO Table 3'!$AE$34)</f>
        <v>1.6199379783027003E-5</v>
      </c>
      <c r="N27" s="37">
        <f>M27*(1+'AEO Table 3'!$AE$34)</f>
        <v>1.6323305038367157E-5</v>
      </c>
      <c r="O27" s="37">
        <f>N27*(1+'AEO Table 3'!$AE$34)</f>
        <v>1.6448178321910666E-5</v>
      </c>
      <c r="P27" s="37">
        <f>O27*(1+'AEO Table 3'!$AE$34)</f>
        <v>1.6574006886073283E-5</v>
      </c>
      <c r="Q27" s="37">
        <f>P27*(1+'AEO Table 3'!$AE$34)</f>
        <v>1.6700798038751743E-5</v>
      </c>
      <c r="R27" s="37">
        <f>Q27*(1+'AEO Table 3'!$AE$34)</f>
        <v>1.6828559143748191E-5</v>
      </c>
      <c r="S27" s="37">
        <f>R27*(1+'AEO Table 3'!$AE$34)</f>
        <v>1.6957297621197863E-5</v>
      </c>
      <c r="T27" s="37">
        <f>S27*(1+'AEO Table 3'!$AE$34)</f>
        <v>1.7087020948000026E-5</v>
      </c>
      <c r="U27" s="37">
        <f>T27*(1+'AEO Table 3'!$AE$34)</f>
        <v>1.7217736658252225E-5</v>
      </c>
      <c r="V27" s="37">
        <f>U27*(1+'AEO Table 3'!$AE$34)</f>
        <v>1.7349452343687853E-5</v>
      </c>
      <c r="W27" s="37">
        <f>V27*(1+'AEO Table 3'!$AE$34)</f>
        <v>1.7482175654117065E-5</v>
      </c>
      <c r="X27" s="37">
        <f>W27*(1+'AEO Table 3'!$AE$34)</f>
        <v>1.7615914297871059E-5</v>
      </c>
      <c r="Y27" s="37">
        <f>X27*(1+'AEO Table 3'!$AE$34)</f>
        <v>1.775067604224977E-5</v>
      </c>
      <c r="Z27" s="37">
        <f>Y27*(1+'AEO Table 3'!$AE$34)</f>
        <v>1.788646871397298E-5</v>
      </c>
      <c r="AA27" s="37">
        <f>Z27*(1+'AEO Table 3'!$AE$34)</f>
        <v>1.8023300199634872E-5</v>
      </c>
    </row>
    <row r="28" spans="1:27" s="18" customFormat="1">
      <c r="A28" s="19" t="s">
        <v>48</v>
      </c>
      <c r="B28" s="18">
        <f>'STEO Table 2'!J37/10^6*About!A84</f>
        <v>1.4019396498985304E-5</v>
      </c>
      <c r="C28" s="18">
        <f>'STEO Table 2'!K37/10^6*About!A84</f>
        <v>1.0575184902348777E-5</v>
      </c>
      <c r="D28" s="15">
        <f>C28*(1+'AEO Table 3'!$AE$40)</f>
        <v>1.0665243176977179E-5</v>
      </c>
      <c r="E28" s="15">
        <f>D28*(1+'AEO Table 3'!$AE$40)</f>
        <v>1.0756068387872315E-5</v>
      </c>
      <c r="F28" s="15">
        <f>E28*(1+'AEO Table 3'!$AE$40)</f>
        <v>1.0847667066263436E-5</v>
      </c>
      <c r="G28" s="15">
        <f>F28*(1+'AEO Table 3'!$AE$40)</f>
        <v>1.0940045798999735E-5</v>
      </c>
      <c r="H28" s="15">
        <f>G28*(1+'AEO Table 3'!$AE$40)</f>
        <v>1.1033211229024016E-5</v>
      </c>
      <c r="I28" s="15">
        <f>H28*(1+'AEO Table 3'!$AE$40)</f>
        <v>1.1127170055850383E-5</v>
      </c>
      <c r="J28" s="15">
        <f>I28*(1+'AEO Table 3'!$AE$40)</f>
        <v>1.1221929036046005E-5</v>
      </c>
      <c r="K28" s="15">
        <f>J28*(1+'AEO Table 3'!$AE$40)</f>
        <v>1.1317494983716972E-5</v>
      </c>
      <c r="L28" s="15">
        <f>K28*(1+'AEO Table 3'!$AE$40)</f>
        <v>1.1413874770998304E-5</v>
      </c>
      <c r="M28" s="15">
        <f>L28*(1+'AEO Table 3'!$AE$40)</f>
        <v>1.1511075328548126E-5</v>
      </c>
      <c r="N28" s="15">
        <f>M28*(1+'AEO Table 3'!$AE$40)</f>
        <v>1.1609103646046041E-5</v>
      </c>
      <c r="O28" s="15">
        <f>N28*(1+'AEO Table 3'!$AE$40)</f>
        <v>1.1707966772695768E-5</v>
      </c>
      <c r="P28" s="15">
        <f>O28*(1+'AEO Table 3'!$AE$40)</f>
        <v>1.1807671817732044E-5</v>
      </c>
      <c r="Q28" s="15">
        <f>P28*(1+'AEO Table 3'!$AE$40)</f>
        <v>1.1908225950931851E-5</v>
      </c>
      <c r="R28" s="15">
        <f>Q28*(1+'AEO Table 3'!$AE$40)</f>
        <v>1.2009636403129986E-5</v>
      </c>
      <c r="S28" s="15">
        <f>R28*(1+'AEO Table 3'!$AE$40)</f>
        <v>1.2111910466739041E-5</v>
      </c>
      <c r="T28" s="15">
        <f>S28*(1+'AEO Table 3'!$AE$40)</f>
        <v>1.221505549627379E-5</v>
      </c>
      <c r="U28" s="15">
        <f>T28*(1+'AEO Table 3'!$AE$40)</f>
        <v>1.2319078908880056E-5</v>
      </c>
      <c r="V28" s="15">
        <f>U28*(1+'AEO Table 3'!$AE$40)</f>
        <v>1.2423988184868079E-5</v>
      </c>
      <c r="W28" s="15">
        <f>V28*(1+'AEO Table 3'!$AE$40)</f>
        <v>1.2529790868250415E-5</v>
      </c>
      <c r="X28" s="15">
        <f>W28*(1+'AEO Table 3'!$AE$40)</f>
        <v>1.2636494567284435E-5</v>
      </c>
      <c r="Y28" s="15">
        <f>X28*(1+'AEO Table 3'!$AE$40)</f>
        <v>1.2744106955019428E-5</v>
      </c>
      <c r="Z28" s="15">
        <f>Y28*(1+'AEO Table 3'!$AE$40)</f>
        <v>1.2852635769848373E-5</v>
      </c>
      <c r="AA28" s="15">
        <f>Z28*(1+'AEO Table 3'!$AE$40)</f>
        <v>1.2962088816064401E-5</v>
      </c>
    </row>
    <row r="29" spans="1:27" s="18" customFormat="1">
      <c r="A29" s="19" t="s">
        <v>50</v>
      </c>
      <c r="B29" s="18">
        <f>'STEO Table 2'!J24/100*'Conversion Factors'!$A$20/'Conversion Factors'!$A$14/10^6*About!A84</f>
        <v>1.8747102440612561E-5</v>
      </c>
      <c r="C29" s="18">
        <f>'STEO Table 2'!K24/100*'Conversion Factors'!$A$20/'Conversion Factors'!$A$14/10^6*About!A84</f>
        <v>1.4007268993363347E-5</v>
      </c>
      <c r="D29" s="15">
        <f>C29*(1+'AEO Table 3'!$AE$8)</f>
        <v>1.4105698072579709E-5</v>
      </c>
      <c r="E29" s="15">
        <f>D29*(1+'AEO Table 3'!$AE$8)</f>
        <v>1.4204818812935725E-5</v>
      </c>
      <c r="F29" s="15">
        <f>E29*(1+'AEO Table 3'!$AE$8)</f>
        <v>1.4304636074734222E-5</v>
      </c>
      <c r="G29" s="15">
        <f>F29*(1+'AEO Table 3'!$AE$8)</f>
        <v>1.4405154752431378E-5</v>
      </c>
      <c r="H29" s="15">
        <f>G29*(1+'AEO Table 3'!$AE$8)</f>
        <v>1.4506379774876711E-5</v>
      </c>
      <c r="I29" s="15">
        <f>H29*(1+'AEO Table 3'!$AE$8)</f>
        <v>1.4608316105554768E-5</v>
      </c>
      <c r="J29" s="15">
        <f>I29*(1+'AEO Table 3'!$AE$8)</f>
        <v>1.47109687428285E-5</v>
      </c>
      <c r="K29" s="15">
        <f>J29*(1+'AEO Table 3'!$AE$8)</f>
        <v>1.4814342720184356E-5</v>
      </c>
      <c r="L29" s="15">
        <f>K29*(1+'AEO Table 3'!$AE$8)</f>
        <v>1.4918443106479089E-5</v>
      </c>
      <c r="M29" s="15">
        <f>L29*(1+'AEO Table 3'!$AE$8)</f>
        <v>1.5023275006188317E-5</v>
      </c>
      <c r="N29" s="15">
        <f>M29*(1+'AEO Table 3'!$AE$8)</f>
        <v>1.51288435596568E-5</v>
      </c>
      <c r="O29" s="15">
        <f>N29*(1+'AEO Table 3'!$AE$8)</f>
        <v>1.5235153943350508E-5</v>
      </c>
      <c r="P29" s="15">
        <f>O29*(1+'AEO Table 3'!$AE$8)</f>
        <v>1.534221137011043E-5</v>
      </c>
      <c r="Q29" s="15">
        <f>P29*(1+'AEO Table 3'!$AE$8)</f>
        <v>1.5450021089408194E-5</v>
      </c>
      <c r="R29" s="15">
        <f>Q29*(1+'AEO Table 3'!$AE$8)</f>
        <v>1.5558588387603463E-5</v>
      </c>
      <c r="S29" s="15">
        <f>R29*(1+'AEO Table 3'!$AE$8)</f>
        <v>1.566791858820315E-5</v>
      </c>
      <c r="T29" s="15">
        <f>S29*(1+'AEO Table 3'!$AE$8)</f>
        <v>1.5778017052122454E-5</v>
      </c>
      <c r="U29" s="15">
        <f>T29*(1+'AEO Table 3'!$AE$8)</f>
        <v>1.5888889177947717E-5</v>
      </c>
      <c r="V29" s="15">
        <f>U29*(1+'AEO Table 3'!$AE$8)</f>
        <v>1.6000540402201154E-5</v>
      </c>
      <c r="W29" s="15">
        <f>V29*(1+'AEO Table 3'!$AE$8)</f>
        <v>1.6112976199607418E-5</v>
      </c>
      <c r="X29" s="15">
        <f>W29*(1+'AEO Table 3'!$AE$8)</f>
        <v>1.6226202083362058E-5</v>
      </c>
      <c r="Y29" s="15">
        <f>X29*(1+'AEO Table 3'!$AE$8)</f>
        <v>1.6340223605401843E-5</v>
      </c>
      <c r="Z29" s="15">
        <f>Y29*(1+'AEO Table 3'!$AE$8)</f>
        <v>1.6455046356676999E-5</v>
      </c>
      <c r="AA29" s="15">
        <f>Z29*(1+'AEO Table 3'!$AE$8)</f>
        <v>1.6570675967425367E-5</v>
      </c>
    </row>
    <row r="30" spans="1:27" s="18" customFormat="1">
      <c r="A30" s="19" t="s">
        <v>51</v>
      </c>
      <c r="B30" s="18">
        <f>'STEO Table 2'!J24/100*'Conversion Factors'!$A$20/'Conversion Factors'!$A$14/10^6*About!A84</f>
        <v>1.8747102440612561E-5</v>
      </c>
      <c r="C30" s="18">
        <f>'STEO Table 2'!K24/100*'Conversion Factors'!$A$20/'Conversion Factors'!$A$14/10^6*About!A84</f>
        <v>1.4007268993363347E-5</v>
      </c>
      <c r="D30" s="15">
        <f>C30*(1+'AEO Table 3'!$AE$14)</f>
        <v>1.4109297940711006E-5</v>
      </c>
      <c r="E30" s="15">
        <f>D30*(1+'AEO Table 3'!$AE$14)</f>
        <v>1.4212070066911146E-5</v>
      </c>
      <c r="F30" s="15">
        <f>E30*(1+'AEO Table 3'!$AE$14)</f>
        <v>1.4315590785278528E-5</v>
      </c>
      <c r="G30" s="15">
        <f>F30*(1+'AEO Table 3'!$AE$14)</f>
        <v>1.4419865548558498E-5</v>
      </c>
      <c r="H30" s="15">
        <f>G30*(1+'AEO Table 3'!$AE$14)</f>
        <v>1.4524899849214199E-5</v>
      </c>
      <c r="I30" s="15">
        <f>H30*(1+'AEO Table 3'!$AE$14)</f>
        <v>1.4630699219715875E-5</v>
      </c>
      <c r="J30" s="15">
        <f>I30*(1+'AEO Table 3'!$AE$14)</f>
        <v>1.4737269232832287E-5</v>
      </c>
      <c r="K30" s="15">
        <f>J30*(1+'AEO Table 3'!$AE$14)</f>
        <v>1.4844615501924238E-5</v>
      </c>
      <c r="L30" s="15">
        <f>K30*(1+'AEO Table 3'!$AE$14)</f>
        <v>1.4952743681240255E-5</v>
      </c>
      <c r="M30" s="15">
        <f>L30*(1+'AEO Table 3'!$AE$14)</f>
        <v>1.506165946621441E-5</v>
      </c>
      <c r="N30" s="15">
        <f>M30*(1+'AEO Table 3'!$AE$14)</f>
        <v>1.5171368593766316E-5</v>
      </c>
      <c r="O30" s="15">
        <f>N30*(1+'AEO Table 3'!$AE$14)</f>
        <v>1.5281876842603312E-5</v>
      </c>
      <c r="P30" s="15">
        <f>O30*(1+'AEO Table 3'!$AE$14)</f>
        <v>1.5393190033524835E-5</v>
      </c>
      <c r="Q30" s="15">
        <f>P30*(1+'AEO Table 3'!$AE$14)</f>
        <v>1.5505314029729031E-5</v>
      </c>
      <c r="R30" s="15">
        <f>Q30*(1+'AEO Table 3'!$AE$14)</f>
        <v>1.5618254737121579E-5</v>
      </c>
      <c r="S30" s="15">
        <f>R30*(1+'AEO Table 3'!$AE$14)</f>
        <v>1.5732018104626774E-5</v>
      </c>
      <c r="T30" s="15">
        <f>S30*(1+'AEO Table 3'!$AE$14)</f>
        <v>1.5846610124500876E-5</v>
      </c>
      <c r="U30" s="15">
        <f>T30*(1+'AEO Table 3'!$AE$14)</f>
        <v>1.5962036832647742E-5</v>
      </c>
      <c r="V30" s="15">
        <f>U30*(1+'AEO Table 3'!$AE$14)</f>
        <v>1.607830430893675E-5</v>
      </c>
      <c r="W30" s="15">
        <f>V30*(1+'AEO Table 3'!$AE$14)</f>
        <v>1.6195418677523047E-5</v>
      </c>
      <c r="X30" s="15">
        <f>W30*(1+'AEO Table 3'!$AE$14)</f>
        <v>1.6313386107170126E-5</v>
      </c>
      <c r="Y30" s="15">
        <f>X30*(1+'AEO Table 3'!$AE$14)</f>
        <v>1.6432212811574753E-5</v>
      </c>
      <c r="Z30" s="15">
        <f>Y30*(1+'AEO Table 3'!$AE$14)</f>
        <v>1.6551905049694264E-5</v>
      </c>
      <c r="AA30" s="15">
        <f>Z30*(1+'AEO Table 3'!$AE$14)</f>
        <v>1.6672469126076238E-5</v>
      </c>
    </row>
    <row r="31" spans="1:27" s="18" customFormat="1">
      <c r="A31" s="19" t="s">
        <v>49</v>
      </c>
      <c r="B31" s="18">
        <f>'STEO Table 2'!J15/100*'Conversion Factors'!$A$20/'Conversion Factors'!$A$11/10^6*About!A84</f>
        <v>1.1824476028834014E-5</v>
      </c>
      <c r="C31" s="18">
        <f>'STEO Table 2'!K15/100*'Conversion Factors'!$A$20/'Conversion Factors'!$A$11/10^6*About!A84</f>
        <v>8.142603253388692E-6</v>
      </c>
      <c r="D31" s="15">
        <f>C31*(1+'AEO Table 3'!$AE$21)</f>
        <v>8.1970772691538638E-6</v>
      </c>
      <c r="E31" s="15">
        <f>D31*(1+'AEO Table 3'!$AE$21)</f>
        <v>8.2519157160845038E-6</v>
      </c>
      <c r="F31" s="15">
        <f>E31*(1+'AEO Table 3'!$AE$21)</f>
        <v>8.3071210322251106E-6</v>
      </c>
      <c r="G31" s="15">
        <f>F31*(1+'AEO Table 3'!$AE$21)</f>
        <v>8.3626956719306966E-6</v>
      </c>
      <c r="H31" s="15">
        <f>G31*(1+'AEO Table 3'!$AE$21)</f>
        <v>8.4186421059759132E-6</v>
      </c>
      <c r="I31" s="15">
        <f>H31*(1+'AEO Table 3'!$AE$21)</f>
        <v>8.4749628216648919E-6</v>
      </c>
      <c r="J31" s="15">
        <f>I31*(1+'AEO Table 3'!$AE$21)</f>
        <v>8.5316603229418302E-6</v>
      </c>
      <c r="K31" s="15">
        <f>J31*(1+'AEO Table 3'!$AE$21)</f>
        <v>8.5887371305023111E-6</v>
      </c>
      <c r="L31" s="15">
        <f>K31*(1+'AEO Table 3'!$AE$21)</f>
        <v>8.6461957819053717E-6</v>
      </c>
      <c r="M31" s="15">
        <f>L31*(1+'AEO Table 3'!$AE$21)</f>
        <v>8.7040388316863186E-6</v>
      </c>
      <c r="N31" s="15">
        <f>M31*(1+'AEO Table 3'!$AE$21)</f>
        <v>8.7622688514703004E-6</v>
      </c>
      <c r="O31" s="15">
        <f>N31*(1+'AEO Table 3'!$AE$21)</f>
        <v>8.8208884300866382E-6</v>
      </c>
      <c r="P31" s="15">
        <f>O31*(1+'AEO Table 3'!$AE$21)</f>
        <v>8.879900173683919E-6</v>
      </c>
      <c r="Q31" s="15">
        <f>P31*(1+'AEO Table 3'!$AE$21)</f>
        <v>8.9393067058458659E-6</v>
      </c>
      <c r="R31" s="15">
        <f>Q31*(1+'AEO Table 3'!$AE$21)</f>
        <v>8.9991106677079753E-6</v>
      </c>
      <c r="S31" s="15">
        <f>R31*(1+'AEO Table 3'!$AE$21)</f>
        <v>9.0593147180749421E-6</v>
      </c>
      <c r="T31" s="15">
        <f>S31*(1+'AEO Table 3'!$AE$21)</f>
        <v>9.1199215335388635E-6</v>
      </c>
      <c r="U31" s="15">
        <f>T31*(1+'AEO Table 3'!$AE$21)</f>
        <v>9.1809338085982385E-6</v>
      </c>
      <c r="V31" s="15">
        <f>U31*(1+'AEO Table 3'!$AE$21)</f>
        <v>9.2423542557777622E-6</v>
      </c>
      <c r="W31" s="15">
        <f>V31*(1+'AEO Table 3'!$AE$21)</f>
        <v>9.304185605748916E-6</v>
      </c>
      <c r="X31" s="15">
        <f>W31*(1+'AEO Table 3'!$AE$21)</f>
        <v>9.3664306074513766E-6</v>
      </c>
      <c r="Y31" s="15">
        <f>X31*(1+'AEO Table 3'!$AE$21)</f>
        <v>9.4290920282152272E-6</v>
      </c>
      <c r="Z31" s="15">
        <f>Y31*(1+'AEO Table 3'!$AE$21)</f>
        <v>9.4921726538839875E-6</v>
      </c>
      <c r="AA31" s="15">
        <f>Z31*(1+'AEO Table 3'!$AE$21)</f>
        <v>9.5556752889384718E-6</v>
      </c>
    </row>
    <row r="32" spans="1:27" s="18" customFormat="1">
      <c r="A32" s="19" t="s">
        <v>158</v>
      </c>
      <c r="B32" s="18">
        <f t="shared" ref="B32:AA32" si="2">B28</f>
        <v>1.4019396498985304E-5</v>
      </c>
      <c r="C32" s="18">
        <f t="shared" si="2"/>
        <v>1.0575184902348777E-5</v>
      </c>
      <c r="D32" s="18">
        <f t="shared" si="2"/>
        <v>1.0665243176977179E-5</v>
      </c>
      <c r="E32" s="15">
        <f t="shared" si="2"/>
        <v>1.0756068387872315E-5</v>
      </c>
      <c r="F32" s="18">
        <f t="shared" si="2"/>
        <v>1.0847667066263436E-5</v>
      </c>
      <c r="G32" s="18">
        <f t="shared" si="2"/>
        <v>1.0940045798999735E-5</v>
      </c>
      <c r="H32" s="18">
        <f t="shared" si="2"/>
        <v>1.1033211229024016E-5</v>
      </c>
      <c r="I32" s="18">
        <f t="shared" si="2"/>
        <v>1.1127170055850383E-5</v>
      </c>
      <c r="J32" s="18">
        <f t="shared" si="2"/>
        <v>1.1221929036046005E-5</v>
      </c>
      <c r="K32" s="18">
        <f t="shared" si="2"/>
        <v>1.1317494983716972E-5</v>
      </c>
      <c r="L32" s="18">
        <f t="shared" si="2"/>
        <v>1.1413874770998304E-5</v>
      </c>
      <c r="M32" s="18">
        <f t="shared" si="2"/>
        <v>1.1511075328548126E-5</v>
      </c>
      <c r="N32" s="18">
        <f t="shared" si="2"/>
        <v>1.1609103646046041E-5</v>
      </c>
      <c r="O32" s="18">
        <f t="shared" si="2"/>
        <v>1.1707966772695768E-5</v>
      </c>
      <c r="P32" s="18">
        <f t="shared" si="2"/>
        <v>1.1807671817732044E-5</v>
      </c>
      <c r="Q32" s="18">
        <f t="shared" si="2"/>
        <v>1.1908225950931851E-5</v>
      </c>
      <c r="R32" s="18">
        <f t="shared" si="2"/>
        <v>1.2009636403129986E-5</v>
      </c>
      <c r="S32" s="18">
        <f t="shared" si="2"/>
        <v>1.2111910466739041E-5</v>
      </c>
      <c r="T32" s="18">
        <f t="shared" si="2"/>
        <v>1.221505549627379E-5</v>
      </c>
      <c r="U32" s="18">
        <f t="shared" si="2"/>
        <v>1.2319078908880056E-5</v>
      </c>
      <c r="V32" s="18">
        <f t="shared" si="2"/>
        <v>1.2423988184868079E-5</v>
      </c>
      <c r="W32" s="18">
        <f t="shared" si="2"/>
        <v>1.2529790868250415E-5</v>
      </c>
      <c r="X32" s="18">
        <f t="shared" si="2"/>
        <v>1.2636494567284435E-5</v>
      </c>
      <c r="Y32" s="18">
        <f t="shared" si="2"/>
        <v>1.2744106955019428E-5</v>
      </c>
      <c r="Z32" s="18">
        <f t="shared" si="2"/>
        <v>1.2852635769848373E-5</v>
      </c>
      <c r="AA32" s="18">
        <f t="shared" si="2"/>
        <v>1.2962088816064401E-5</v>
      </c>
    </row>
    <row r="33" spans="1:27" s="18" customFormat="1">
      <c r="A33" s="19" t="s">
        <v>161</v>
      </c>
      <c r="B33" s="18">
        <v>0</v>
      </c>
      <c r="C33" s="18">
        <v>0</v>
      </c>
      <c r="D33" s="18">
        <v>0</v>
      </c>
      <c r="E33" s="15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</row>
    <row r="36" spans="1:27" s="18" customFormat="1">
      <c r="A36" s="19"/>
      <c r="B36" s="19"/>
      <c r="C36" s="19"/>
      <c r="D36" s="19"/>
      <c r="E36" s="36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s="18" customFormat="1">
      <c r="A37" s="19"/>
      <c r="B37" s="19"/>
      <c r="C37" s="19"/>
      <c r="D37" s="19"/>
      <c r="E37" s="36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s="18" customFormat="1">
      <c r="A38" s="19"/>
      <c r="B38" s="19"/>
      <c r="C38" s="19"/>
      <c r="D38" s="19"/>
      <c r="E38" s="36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s="18" customFormat="1">
      <c r="A39" s="19"/>
      <c r="B39" s="19"/>
      <c r="C39" s="19"/>
      <c r="D39" s="19"/>
      <c r="E39" s="36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s="18" customFormat="1">
      <c r="A40" s="19"/>
      <c r="B40" s="19"/>
      <c r="C40" s="19"/>
      <c r="D40" s="19"/>
      <c r="E40" s="36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s="18" customFormat="1">
      <c r="A41" s="19"/>
      <c r="B41" s="19"/>
      <c r="C41" s="19"/>
      <c r="D41" s="19"/>
      <c r="E41" s="36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s="18" customFormat="1">
      <c r="A42" s="19"/>
      <c r="B42" s="19"/>
      <c r="C42" s="19"/>
      <c r="D42" s="19"/>
      <c r="E42" s="36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s="18" customFormat="1">
      <c r="A43" s="19"/>
      <c r="B43" s="19"/>
      <c r="C43" s="19"/>
      <c r="D43" s="19"/>
      <c r="E43" s="36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s="18" customFormat="1">
      <c r="A44" s="19"/>
      <c r="B44" s="19"/>
      <c r="C44" s="19"/>
      <c r="D44" s="19"/>
      <c r="E44" s="36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s="18" customFormat="1">
      <c r="A45" s="19"/>
      <c r="B45" s="19"/>
      <c r="C45" s="19"/>
      <c r="D45" s="19"/>
      <c r="E45" s="36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s="18" customFormat="1">
      <c r="A46" s="19"/>
      <c r="B46" s="19"/>
      <c r="C46" s="19"/>
      <c r="D46" s="19"/>
      <c r="E46" s="36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s="18" customFormat="1">
      <c r="A47" s="19"/>
      <c r="B47" s="19"/>
      <c r="C47" s="19"/>
      <c r="D47" s="19"/>
      <c r="E47" s="36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57" spans="1:27">
      <c r="A57" s="19"/>
      <c r="B57" s="5"/>
      <c r="C57" s="5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>
      <c r="A58" s="19"/>
      <c r="B58" s="18"/>
      <c r="C58" s="18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19"/>
      <c r="B59" s="18"/>
      <c r="C59" s="18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19"/>
      <c r="B60" s="18"/>
      <c r="C60" s="18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>
      <c r="A61" s="19"/>
      <c r="B61" s="18"/>
      <c r="C61" s="18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>
      <c r="A62" s="19"/>
      <c r="B62" s="18"/>
      <c r="C62" s="18"/>
      <c r="D62" s="18"/>
      <c r="E62" s="15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9"/>
      <c r="B63" s="18"/>
      <c r="C63" s="18"/>
      <c r="D63" s="18"/>
      <c r="E63" s="15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</sheetData>
  <pageMargins left="0.7" right="0.7" top="0.75" bottom="0.75" header="0.3" footer="0.3"/>
  <ignoredErrors>
    <ignoredError sqref="B15:AA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About</vt:lpstr>
      <vt:lpstr>MX Elec Sector Fuel Prices</vt:lpstr>
      <vt:lpstr>MX Elec Prices by Sector</vt:lpstr>
      <vt:lpstr>AEO Table 2</vt:lpstr>
      <vt:lpstr>AEO Table 3</vt:lpstr>
      <vt:lpstr>STEO Table 2</vt:lpstr>
      <vt:lpstr>Conversion Factors</vt:lpstr>
      <vt:lpstr>Other Fuels</vt:lpstr>
      <vt:lpstr>U.S. Prices for Ratios</vt:lpstr>
      <vt:lpstr>BFCpUEbS-electricity</vt:lpstr>
      <vt:lpstr>BFCpUEbS-coal</vt:lpstr>
      <vt:lpstr>BFCpUEbS-natural-gas</vt:lpstr>
      <vt:lpstr>BFCpUEbS-nuclear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</vt:lpstr>
      <vt:lpstr>BFCpUEbS-heat</vt:lpstr>
      <vt:lpstr>'MX Elec Prices by Sector'!Print_Area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Jeffrey Rissman</cp:lastModifiedBy>
  <dcterms:created xsi:type="dcterms:W3CDTF">2012-03-07T20:42:24Z</dcterms:created>
  <dcterms:modified xsi:type="dcterms:W3CDTF">2016-06-30T21:58:47Z</dcterms:modified>
</cp:coreProperties>
</file>