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MI/elec/EIaE/"/>
    </mc:Choice>
  </mc:AlternateContent>
  <xr:revisionPtr revIDLastSave="0" documentId="8_{2C8DE107-C419-ED4B-87C6-48AEE1E59C1A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R14" i="6" l="1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C17" i="11" l="1"/>
  <c r="C16" i="11"/>
  <c r="B11" i="11"/>
  <c r="B29" i="8"/>
  <c r="B26" i="8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1" i="11" s="1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8" i="2"/>
  <c r="C7" i="4" s="1"/>
  <c r="D7" i="4" s="1"/>
  <c r="R18" i="2"/>
  <c r="C15" i="4" s="1"/>
  <c r="D15" i="4" s="1"/>
  <c r="R15" i="2"/>
  <c r="C16" i="4" s="1"/>
  <c r="D16" i="4" s="1"/>
  <c r="AC88" i="4"/>
  <c r="AG7" i="6"/>
  <c r="R44" i="2" l="1"/>
  <c r="C44" i="4" s="1"/>
  <c r="D44" i="4" s="1"/>
  <c r="R36" i="2"/>
  <c r="C30" i="4" s="1"/>
  <c r="D30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C13" i="11"/>
  <c r="R39" i="2"/>
  <c r="C39" i="4" s="1"/>
  <c r="D39" i="4" s="1"/>
  <c r="R26" i="2"/>
  <c r="C26" i="4" s="1"/>
  <c r="D26" i="4" s="1"/>
  <c r="R10" i="2"/>
  <c r="C9" i="4" s="1"/>
  <c r="D9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E11" i="11" l="1"/>
  <c r="E13" i="11"/>
  <c r="E17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7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I3" i="11"/>
  <c r="H7" i="11"/>
  <c r="H15" i="11"/>
  <c r="H14" i="11"/>
  <c r="I15" i="11"/>
  <c r="I6" i="11"/>
  <c r="H8" i="11"/>
  <c r="H11" i="11"/>
  <c r="I9" i="11"/>
  <c r="H3" i="11"/>
  <c r="H16" i="11"/>
  <c r="I7" i="11"/>
  <c r="H4" i="11"/>
  <c r="I17" i="11"/>
  <c r="I13" i="11"/>
  <c r="I16" i="11"/>
  <c r="H13" i="11"/>
  <c r="H10" i="11"/>
  <c r="H6" i="11"/>
  <c r="I14" i="11"/>
  <c r="I12" i="11"/>
  <c r="H5" i="11"/>
  <c r="I10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1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B15" i="8"/>
  <c r="C19" i="8" l="1"/>
  <c r="J11" i="11"/>
  <c r="J17" i="11"/>
  <c r="J6" i="11"/>
  <c r="I2" i="11"/>
  <c r="J9" i="11"/>
  <c r="J4" i="11"/>
  <c r="I4" i="11"/>
  <c r="I5" i="11"/>
  <c r="C18" i="8"/>
  <c r="C27" i="8"/>
  <c r="AG94" i="4"/>
  <c r="AG95" i="4"/>
  <c r="AG96" i="4"/>
  <c r="AG97" i="4"/>
  <c r="AG92" i="4"/>
  <c r="AG101" i="4"/>
  <c r="C23" i="8"/>
  <c r="AN10" i="6"/>
  <c r="J12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3" i="11" l="1"/>
  <c r="J8" i="11"/>
  <c r="J15" i="11"/>
  <c r="J14" i="11"/>
  <c r="J3" i="11"/>
  <c r="J5" i="11"/>
  <c r="J16" i="11"/>
  <c r="J7" i="11"/>
  <c r="J2" i="11"/>
  <c r="J10" i="11"/>
  <c r="AN15" i="6"/>
  <c r="AO11" i="6"/>
  <c r="AO7" i="6"/>
  <c r="AP6" i="6"/>
  <c r="AN14" i="6"/>
  <c r="AO10" i="6"/>
  <c r="K17" i="11" s="1"/>
  <c r="K11" i="11" l="1"/>
  <c r="K3" i="11"/>
  <c r="K10" i="11"/>
  <c r="K14" i="11"/>
  <c r="K6" i="11"/>
  <c r="K2" i="11"/>
  <c r="K4" i="11"/>
  <c r="K16" i="11"/>
  <c r="K9" i="11"/>
  <c r="K8" i="11"/>
  <c r="K12" i="11"/>
  <c r="K5" i="11"/>
  <c r="K15" i="11"/>
  <c r="K13" i="11"/>
  <c r="K7" i="11"/>
  <c r="AP10" i="6"/>
  <c r="L11" i="11" s="1"/>
  <c r="AO14" i="6"/>
  <c r="AQ6" i="6"/>
  <c r="AP7" i="6"/>
  <c r="AP11" i="6"/>
  <c r="AO15" i="6"/>
  <c r="L16" i="11" l="1"/>
  <c r="L10" i="11"/>
  <c r="L2" i="11"/>
  <c r="L13" i="11"/>
  <c r="L7" i="11"/>
  <c r="L14" i="11"/>
  <c r="L12" i="1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L5" i="11"/>
  <c r="L4" i="11"/>
  <c r="L9" i="11"/>
  <c r="L17" i="11"/>
  <c r="L6" i="11"/>
  <c r="L3" i="11"/>
  <c r="L8" i="11"/>
  <c r="L15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4" i="11" l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<sst xmlns="http://schemas.openxmlformats.org/spreadsheetml/2006/main" count="54856" uniqueCount="4506">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</sst>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72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MI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MI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2455.3740671999999</v>
      </c>
      <c r="R17" s="1">
        <f t="shared" si="3"/>
        <v>0.65363561927499669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390.95564789999997</v>
      </c>
      <c r="R38" s="1">
        <f t="shared" si="5"/>
        <v>0.10407478861890215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910.15783667000005</v>
      </c>
      <c r="R52" s="1">
        <f t="shared" si="5"/>
        <v>0.24228959210610124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3756.4875517699998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>
        <f t="shared" si="6"/>
        <v>10.63885267</v>
      </c>
      <c r="M115" s="1" t="str">
        <f t="shared" si="7"/>
        <v>WI</v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>
        <f t="shared" si="8"/>
        <v>899.51898400000005</v>
      </c>
      <c r="M182" s="1" t="str">
        <f t="shared" si="9"/>
        <v>WI</v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>
        <f t="shared" si="10"/>
        <v>378.44506719999998</v>
      </c>
      <c r="M252" s="1" t="str">
        <f t="shared" si="11"/>
        <v>IN</v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>
        <f t="shared" si="10"/>
        <v>390.95564789999997</v>
      </c>
      <c r="M253" s="1" t="str">
        <f t="shared" si="11"/>
        <v>OH</v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>
        <f t="shared" si="10"/>
        <v>2076.9290000000001</v>
      </c>
      <c r="M254" s="1" t="str">
        <f t="shared" si="11"/>
        <v>IN</v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3756.4875517700002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0.65363561927499669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0.10407478861890215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0.24228959210610124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</v>
      </c>
      <c r="E54" s="70">
        <f>SUM(E3:E53)</f>
        <v>0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</v>
      </c>
      <c r="C61" s="1">
        <f>SUMIFS('ReEDs Generation Data'!H$729:H$1448,'ReEDs Generation Data'!$E$729:$E$1448,Calculations!$A61)</f>
        <v>0</v>
      </c>
      <c r="D61" s="1">
        <f>SUMIFS('ReEDs Generation Data'!I$729:I$1448,'ReEDs Generation Data'!$E$729:$E$1448,Calculations!$A61)</f>
        <v>0</v>
      </c>
      <c r="E61" s="1">
        <f>SUMIFS('ReEDs Generation Data'!J$729:J$1448,'ReEDs Generation Data'!$E$729:$E$1448,Calculations!$A61)</f>
        <v>0</v>
      </c>
      <c r="F61" s="1">
        <f>SUMIFS('ReEDs Generation Data'!K$729:K$1448,'ReEDs Generation Data'!$E$729:$E$1448,Calculations!$A61)</f>
        <v>0</v>
      </c>
      <c r="G61" s="1">
        <f>SUMIFS('ReEDs Generation Data'!L$729:L$1448,'ReEDs Generation Data'!$E$729:$E$1448,Calculations!$A61)</f>
        <v>0</v>
      </c>
      <c r="H61" s="1">
        <f>SUMIFS('ReEDs Generation Data'!M$729:M$1448,'ReEDs Generation Data'!$E$729:$E$1448,Calculations!$A61)</f>
        <v>0</v>
      </c>
      <c r="I61" s="1">
        <f>SUMIFS('ReEDs Generation Data'!N$729:N$1448,'ReEDs Generation Data'!$E$729:$E$1448,Calculations!$A61)</f>
        <v>0</v>
      </c>
      <c r="J61" s="1">
        <f>SUMIFS('ReEDs Generation Data'!O$729:O$1448,'ReEDs Generation Data'!$E$729:$E$1448,Calculations!$A61)</f>
        <v>0</v>
      </c>
      <c r="K61" s="1">
        <f>SUMIFS('ReEDs Generation Data'!P$729:P$1448,'ReEDs Generation Data'!$E$729:$E$1448,Calculations!$A61)</f>
        <v>0</v>
      </c>
      <c r="L61" s="1">
        <f>SUMIFS('ReEDs Generation Data'!Q$729:Q$1448,'ReEDs Generation Data'!$E$729:$E$1448,Calculations!$A61)</f>
        <v>0</v>
      </c>
      <c r="M61" s="1">
        <f>SUMIFS('ReEDs Generation Data'!R$729:R$1448,'ReEDs Generation Data'!$E$729:$E$1448,Calculations!$A61)</f>
        <v>0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</v>
      </c>
      <c r="C63" s="1">
        <f>SUMIFS('ReEDs Generation Data'!H$729:H$1448,'ReEDs Generation Data'!$E$729:$E$1448,Calculations!$A63)</f>
        <v>0</v>
      </c>
      <c r="D63" s="1">
        <f>SUMIFS('ReEDs Generation Data'!I$729:I$1448,'ReEDs Generation Data'!$E$729:$E$1448,Calculations!$A63)</f>
        <v>0</v>
      </c>
      <c r="E63" s="1">
        <f>SUMIFS('ReEDs Generation Data'!J$729:J$1448,'ReEDs Generation Data'!$E$729:$E$1448,Calculations!$A63)</f>
        <v>0</v>
      </c>
      <c r="F63" s="1">
        <f>SUMIFS('ReEDs Generation Data'!K$729:K$1448,'ReEDs Generation Data'!$E$729:$E$1448,Calculations!$A63)</f>
        <v>0</v>
      </c>
      <c r="G63" s="1">
        <f>SUMIFS('ReEDs Generation Data'!L$729:L$1448,'ReEDs Generation Data'!$E$729:$E$1448,Calculations!$A63)</f>
        <v>0</v>
      </c>
      <c r="H63" s="1">
        <f>SUMIFS('ReEDs Generation Data'!M$729:M$1448,'ReEDs Generation Data'!$E$729:$E$1448,Calculations!$A63)</f>
        <v>0</v>
      </c>
      <c r="I63" s="1">
        <f>SUMIFS('ReEDs Generation Data'!N$729:N$1448,'ReEDs Generation Data'!$E$729:$E$1448,Calculations!$A63)</f>
        <v>0</v>
      </c>
      <c r="J63" s="1">
        <f>SUMIFS('ReEDs Generation Data'!O$729:O$1448,'ReEDs Generation Data'!$E$729:$E$1448,Calculations!$A63)</f>
        <v>0</v>
      </c>
      <c r="K63" s="1">
        <f>SUMIFS('ReEDs Generation Data'!P$729:P$1448,'ReEDs Generation Data'!$E$729:$E$1448,Calculations!$A63)</f>
        <v>0</v>
      </c>
      <c r="L63" s="1">
        <f>SUMIFS('ReEDs Generation Data'!Q$729:Q$1448,'ReEDs Generation Data'!$E$729:$E$1448,Calculations!$A63)</f>
        <v>0</v>
      </c>
      <c r="M63" s="1">
        <f>SUMIFS('ReEDs Generation Data'!R$729:R$1448,'ReEDs Generation Data'!$E$729:$E$1448,Calculations!$A63)</f>
        <v>0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0</v>
      </c>
      <c r="C65" s="1">
        <f>SUMIFS('ReEDs Generation Data'!H$729:H$1448,'ReEDs Generation Data'!$E$729:$E$1448,Calculations!$A65)</f>
        <v>0</v>
      </c>
      <c r="D65" s="1">
        <f>SUMIFS('ReEDs Generation Data'!I$729:I$1448,'ReEDs Generation Data'!$E$729:$E$1448,Calculations!$A65)</f>
        <v>0</v>
      </c>
      <c r="E65" s="1">
        <f>SUMIFS('ReEDs Generation Data'!J$729:J$1448,'ReEDs Generation Data'!$E$729:$E$1448,Calculations!$A65)</f>
        <v>0</v>
      </c>
      <c r="F65" s="1">
        <f>SUMIFS('ReEDs Generation Data'!K$729:K$1448,'ReEDs Generation Data'!$E$729:$E$1448,Calculations!$A65)</f>
        <v>0</v>
      </c>
      <c r="G65" s="1">
        <f>SUMIFS('ReEDs Generation Data'!L$729:L$1448,'ReEDs Generation Data'!$E$729:$E$1448,Calculations!$A65)</f>
        <v>0</v>
      </c>
      <c r="H65" s="1">
        <f>SUMIFS('ReEDs Generation Data'!M$729:M$1448,'ReEDs Generation Data'!$E$729:$E$1448,Calculations!$A65)</f>
        <v>0</v>
      </c>
      <c r="I65" s="1">
        <f>SUMIFS('ReEDs Generation Data'!N$729:N$1448,'ReEDs Generation Data'!$E$729:$E$1448,Calculations!$A65)</f>
        <v>0</v>
      </c>
      <c r="J65" s="1">
        <f>SUMIFS('ReEDs Generation Data'!O$729:O$1448,'ReEDs Generation Data'!$E$729:$E$1448,Calculations!$A65)</f>
        <v>0</v>
      </c>
      <c r="K65" s="1">
        <f>SUMIFS('ReEDs Generation Data'!P$729:P$1448,'ReEDs Generation Data'!$E$729:$E$1448,Calculations!$A65)</f>
        <v>0</v>
      </c>
      <c r="L65" s="1">
        <f>SUMIFS('ReEDs Generation Data'!Q$729:Q$1448,'ReEDs Generation Data'!$E$729:$E$1448,Calculations!$A65)</f>
        <v>0</v>
      </c>
      <c r="M65" s="1">
        <f>SUMIFS('ReEDs Generation Data'!R$729:R$1448,'ReEDs Generation Data'!$E$729:$E$1448,Calculations!$A65)</f>
        <v>0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0</v>
      </c>
      <c r="C73" s="1">
        <f>SUMIFS('ReEDs Generation Data'!H$729:H$1448,'ReEDs Generation Data'!$E$729:$E$1448,Calculations!$A73)</f>
        <v>0</v>
      </c>
      <c r="D73" s="1">
        <f>SUMIFS('ReEDs Generation Data'!I$729:I$1448,'ReEDs Generation Data'!$E$729:$E$1448,Calculations!$A73)</f>
        <v>0</v>
      </c>
      <c r="E73" s="1">
        <f>SUMIFS('ReEDs Generation Data'!J$729:J$1448,'ReEDs Generation Data'!$E$729:$E$1448,Calculations!$A73)</f>
        <v>0</v>
      </c>
      <c r="F73" s="1">
        <f>SUMIFS('ReEDs Generation Data'!K$729:K$1448,'ReEDs Generation Data'!$E$729:$E$1448,Calculations!$A73)</f>
        <v>0</v>
      </c>
      <c r="G73" s="1">
        <f>SUMIFS('ReEDs Generation Data'!L$729:L$1448,'ReEDs Generation Data'!$E$729:$E$1448,Calculations!$A73)</f>
        <v>0</v>
      </c>
      <c r="H73" s="1">
        <f>SUMIFS('ReEDs Generation Data'!M$729:M$1448,'ReEDs Generation Data'!$E$729:$E$1448,Calculations!$A73)</f>
        <v>0</v>
      </c>
      <c r="I73" s="1">
        <f>SUMIFS('ReEDs Generation Data'!N$729:N$1448,'ReEDs Generation Data'!$E$729:$E$1448,Calculations!$A73)</f>
        <v>0</v>
      </c>
      <c r="J73" s="1">
        <f>SUMIFS('ReEDs Generation Data'!O$729:O$1448,'ReEDs Generation Data'!$E$729:$E$1448,Calculations!$A73)</f>
        <v>0</v>
      </c>
      <c r="K73" s="1">
        <f>SUMIFS('ReEDs Generation Data'!P$729:P$1448,'ReEDs Generation Data'!$E$729:$E$1448,Calculations!$A73)</f>
        <v>0</v>
      </c>
      <c r="L73" s="1">
        <f>SUMIFS('ReEDs Generation Data'!Q$729:Q$1448,'ReEDs Generation Data'!$E$729:$E$1448,Calculations!$A73)</f>
        <v>0</v>
      </c>
      <c r="M73" s="1">
        <f>SUMIFS('ReEDs Generation Data'!R$729:R$1448,'ReEDs Generation Data'!$E$729:$E$1448,Calculations!$A73)</f>
        <v>0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</v>
      </c>
      <c r="G1449" s="70">
        <f t="shared" si="312"/>
        <v>0</v>
      </c>
      <c r="H1449" s="70">
        <f t="shared" si="312"/>
        <v>0</v>
      </c>
      <c r="I1449" s="70">
        <f t="shared" si="312"/>
        <v>0</v>
      </c>
      <c r="J1449" s="70">
        <f t="shared" si="312"/>
        <v>0</v>
      </c>
      <c r="K1449" s="70">
        <f t="shared" si="312"/>
        <v>0</v>
      </c>
      <c r="L1449" s="70">
        <f t="shared" si="312"/>
        <v>0</v>
      </c>
      <c r="M1449" s="70">
        <f t="shared" si="312"/>
        <v>0</v>
      </c>
      <c r="N1449" s="70">
        <f t="shared" si="312"/>
        <v>0</v>
      </c>
      <c r="O1449" s="70">
        <f t="shared" si="312"/>
        <v>0</v>
      </c>
      <c r="P1449" s="70">
        <f t="shared" si="312"/>
        <v>0</v>
      </c>
      <c r="Q1449" s="70">
        <f t="shared" si="312"/>
        <v>0</v>
      </c>
      <c r="R1449" s="70">
        <f t="shared" si="312"/>
        <v>0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MI</v>
      </c>
      <c r="C6" s="1">
        <f t="shared" ref="C6:AE6" si="1">SUMIFS(C$20:C$119,$B$20:$B$119,$B$6,$A$20:$A$119,$A$6)</f>
        <v>3135880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806667</v>
      </c>
      <c r="K6" s="1">
        <f t="shared" si="1"/>
        <v>13319056</v>
      </c>
      <c r="L6" s="1">
        <f t="shared" si="1"/>
        <v>13892710</v>
      </c>
      <c r="M6" s="1">
        <f t="shared" si="1"/>
        <v>13581288</v>
      </c>
      <c r="N6" s="1">
        <f t="shared" si="1"/>
        <v>3595157</v>
      </c>
      <c r="O6" s="1">
        <f t="shared" si="1"/>
        <v>2644718</v>
      </c>
      <c r="P6" s="1">
        <f t="shared" si="1"/>
        <v>13442948</v>
      </c>
      <c r="Q6" s="1">
        <f t="shared" si="1"/>
        <v>4401794</v>
      </c>
      <c r="R6" s="1">
        <f t="shared" si="1"/>
        <v>4207616</v>
      </c>
      <c r="S6" s="1">
        <f t="shared" si="1"/>
        <v>9749351</v>
      </c>
      <c r="T6" s="1">
        <f t="shared" si="1"/>
        <v>1857500</v>
      </c>
      <c r="U6" s="1">
        <f t="shared" si="1"/>
        <v>0</v>
      </c>
      <c r="V6" s="1">
        <f t="shared" si="1"/>
        <v>204074</v>
      </c>
      <c r="W6" s="1">
        <f t="shared" si="1"/>
        <v>0</v>
      </c>
      <c r="X6" s="1">
        <f t="shared" si="1"/>
        <v>899647</v>
      </c>
      <c r="Y6" s="1">
        <f t="shared" si="1"/>
        <v>2227684</v>
      </c>
      <c r="Z6" s="1">
        <f t="shared" si="1"/>
        <v>1251369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MI</v>
      </c>
      <c r="C7" s="1">
        <f t="shared" ref="C7:AE7" si="3">SUMIFS(C$20:C$119,$B$20:$B$119,$B$7,$A$20:$A$119,$A$7)</f>
        <v>0</v>
      </c>
      <c r="D7" s="1">
        <f t="shared" si="3"/>
        <v>10864462</v>
      </c>
      <c r="E7" s="1">
        <f t="shared" si="3"/>
        <v>740387</v>
      </c>
      <c r="F7" s="1">
        <f t="shared" si="3"/>
        <v>10072794</v>
      </c>
      <c r="G7" s="1">
        <f t="shared" si="3"/>
        <v>2971852</v>
      </c>
      <c r="H7" s="1">
        <f t="shared" si="3"/>
        <v>6602996</v>
      </c>
      <c r="I7" s="1">
        <f t="shared" si="3"/>
        <v>6249131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1249307</v>
      </c>
      <c r="V7" s="1">
        <f t="shared" si="3"/>
        <v>0</v>
      </c>
      <c r="W7" s="1">
        <f t="shared" si="3"/>
        <v>2254058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297513</v>
      </c>
      <c r="AB7" s="1">
        <f t="shared" si="3"/>
        <v>10050154</v>
      </c>
      <c r="AC7" s="1">
        <f t="shared" si="3"/>
        <v>6498717</v>
      </c>
      <c r="AD7" s="1">
        <f t="shared" si="3"/>
        <v>7499733</v>
      </c>
      <c r="AE7" s="1">
        <f t="shared" si="3"/>
        <v>8941213</v>
      </c>
      <c r="AF7" s="48">
        <f>AVERAGE(U7:AE7)</f>
        <v>3344608.6363636362</v>
      </c>
      <c r="AG7" s="48">
        <f t="shared" ref="AG7:BK7" si="4">AF7</f>
        <v>3344608.6363636362</v>
      </c>
      <c r="AH7" s="48">
        <f t="shared" si="4"/>
        <v>3344608.6363636362</v>
      </c>
      <c r="AI7" s="48">
        <f t="shared" si="4"/>
        <v>3344608.6363636362</v>
      </c>
      <c r="AJ7" s="48">
        <f t="shared" si="4"/>
        <v>3344608.6363636362</v>
      </c>
      <c r="AK7" s="48">
        <f t="shared" si="4"/>
        <v>3344608.6363636362</v>
      </c>
      <c r="AL7" s="48">
        <f t="shared" si="4"/>
        <v>3344608.6363636362</v>
      </c>
      <c r="AM7" s="48">
        <f t="shared" si="4"/>
        <v>3344608.6363636362</v>
      </c>
      <c r="AN7" s="48">
        <f t="shared" si="4"/>
        <v>3344608.6363636362</v>
      </c>
      <c r="AO7" s="48">
        <f t="shared" si="4"/>
        <v>3344608.6363636362</v>
      </c>
      <c r="AP7" s="48">
        <f t="shared" si="4"/>
        <v>3344608.6363636362</v>
      </c>
      <c r="AQ7" s="48">
        <f t="shared" si="4"/>
        <v>3344608.6363636362</v>
      </c>
      <c r="AR7" s="48">
        <f t="shared" si="4"/>
        <v>3344608.6363636362</v>
      </c>
      <c r="AS7" s="48">
        <f t="shared" si="4"/>
        <v>3344608.6363636362</v>
      </c>
      <c r="AT7" s="48">
        <f t="shared" si="4"/>
        <v>3344608.6363636362</v>
      </c>
      <c r="AU7" s="48">
        <f t="shared" si="4"/>
        <v>3344608.6363636362</v>
      </c>
      <c r="AV7" s="48">
        <f t="shared" si="4"/>
        <v>3344608.6363636362</v>
      </c>
      <c r="AW7" s="48">
        <f t="shared" si="4"/>
        <v>3344608.6363636362</v>
      </c>
      <c r="AX7" s="48">
        <f t="shared" si="4"/>
        <v>3344608.6363636362</v>
      </c>
      <c r="AY7" s="48">
        <f t="shared" si="4"/>
        <v>3344608.6363636362</v>
      </c>
      <c r="AZ7" s="48">
        <f t="shared" si="4"/>
        <v>3344608.6363636362</v>
      </c>
      <c r="BA7" s="48">
        <f t="shared" si="4"/>
        <v>3344608.6363636362</v>
      </c>
      <c r="BB7" s="48">
        <f t="shared" si="4"/>
        <v>3344608.6363636362</v>
      </c>
      <c r="BC7" s="48">
        <f t="shared" si="4"/>
        <v>3344608.6363636362</v>
      </c>
      <c r="BD7" s="48">
        <f t="shared" si="4"/>
        <v>3344608.6363636362</v>
      </c>
      <c r="BE7" s="48">
        <f t="shared" si="4"/>
        <v>3344608.6363636362</v>
      </c>
      <c r="BF7" s="48">
        <f t="shared" si="4"/>
        <v>3344608.6363636362</v>
      </c>
      <c r="BG7" s="48">
        <f t="shared" si="4"/>
        <v>3344608.6363636362</v>
      </c>
      <c r="BH7" s="48">
        <f t="shared" si="4"/>
        <v>3344608.6363636362</v>
      </c>
      <c r="BI7" s="48">
        <f t="shared" si="4"/>
        <v>3344608.6363636362</v>
      </c>
      <c r="BJ7" s="48">
        <f t="shared" si="4"/>
        <v>3344608.6363636362</v>
      </c>
      <c r="BK7" s="48">
        <f t="shared" si="4"/>
        <v>3344608.6363636362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MI</v>
      </c>
      <c r="C10" s="29">
        <f t="shared" ref="C10:AE10" si="6">SUMIFS(C$122:C$219,$B$122:$B$219,$B$6,$A$122:$A$219,$A$6)</f>
        <v>39599</v>
      </c>
      <c r="D10" s="29">
        <f t="shared" si="6"/>
        <v>107629</v>
      </c>
      <c r="E10" s="29">
        <f t="shared" si="6"/>
        <v>83476</v>
      </c>
      <c r="F10" s="29">
        <f t="shared" si="6"/>
        <v>2419866</v>
      </c>
      <c r="G10" s="29">
        <f t="shared" si="6"/>
        <v>6910227</v>
      </c>
      <c r="H10" s="29">
        <f t="shared" si="6"/>
        <v>5800588</v>
      </c>
      <c r="I10" s="29">
        <f t="shared" si="6"/>
        <v>2125829</v>
      </c>
      <c r="J10" s="29">
        <f t="shared" si="6"/>
        <v>3384292</v>
      </c>
      <c r="K10" s="29">
        <f t="shared" si="6"/>
        <v>2027472</v>
      </c>
      <c r="L10" s="29">
        <f t="shared" si="6"/>
        <v>889216</v>
      </c>
      <c r="M10" s="29">
        <f t="shared" si="6"/>
        <v>1328760</v>
      </c>
      <c r="N10" s="29">
        <f t="shared" si="6"/>
        <v>74012</v>
      </c>
      <c r="O10" s="29">
        <f t="shared" si="6"/>
        <v>240232</v>
      </c>
      <c r="P10" s="29">
        <f t="shared" si="6"/>
        <v>1253352</v>
      </c>
      <c r="Q10" s="29">
        <f t="shared" si="6"/>
        <v>2054387</v>
      </c>
      <c r="R10" s="29">
        <f t="shared" si="6"/>
        <v>1681055</v>
      </c>
      <c r="S10" s="29">
        <f t="shared" si="6"/>
        <v>357046</v>
      </c>
      <c r="T10" s="29">
        <f t="shared" si="6"/>
        <v>1681860</v>
      </c>
      <c r="U10" s="29">
        <f t="shared" si="6"/>
        <v>6305172</v>
      </c>
      <c r="V10" s="29">
        <f t="shared" si="6"/>
        <v>7576434</v>
      </c>
      <c r="W10" s="29">
        <f t="shared" si="6"/>
        <v>6117627</v>
      </c>
      <c r="X10" s="29">
        <f t="shared" si="6"/>
        <v>4525243</v>
      </c>
      <c r="Y10" s="29">
        <f t="shared" si="6"/>
        <v>4572066</v>
      </c>
      <c r="Z10" s="29">
        <f t="shared" si="6"/>
        <v>6032954</v>
      </c>
      <c r="AA10" s="29">
        <f t="shared" si="6"/>
        <v>6175525</v>
      </c>
      <c r="AB10" s="29">
        <f t="shared" si="6"/>
        <v>8481253</v>
      </c>
      <c r="AC10" s="29">
        <f t="shared" si="6"/>
        <v>7837006</v>
      </c>
      <c r="AD10" s="29">
        <f t="shared" si="6"/>
        <v>5734967</v>
      </c>
      <c r="AE10" s="29">
        <f t="shared" si="6"/>
        <v>6540049</v>
      </c>
      <c r="AF10" s="35">
        <f t="shared" ref="AF10:BK10" si="7">AE10</f>
        <v>6540049</v>
      </c>
      <c r="AG10" s="35">
        <f t="shared" si="7"/>
        <v>6540049</v>
      </c>
      <c r="AH10" s="35">
        <f t="shared" si="7"/>
        <v>6540049</v>
      </c>
      <c r="AI10" s="35">
        <f t="shared" si="7"/>
        <v>6540049</v>
      </c>
      <c r="AJ10" s="35">
        <f t="shared" si="7"/>
        <v>6540049</v>
      </c>
      <c r="AK10" s="35">
        <f t="shared" si="7"/>
        <v>6540049</v>
      </c>
      <c r="AL10" s="35">
        <f t="shared" si="7"/>
        <v>6540049</v>
      </c>
      <c r="AM10" s="35">
        <f t="shared" si="7"/>
        <v>6540049</v>
      </c>
      <c r="AN10" s="35">
        <f t="shared" si="7"/>
        <v>6540049</v>
      </c>
      <c r="AO10" s="35">
        <f t="shared" si="7"/>
        <v>6540049</v>
      </c>
      <c r="AP10" s="35">
        <f t="shared" si="7"/>
        <v>6540049</v>
      </c>
      <c r="AQ10" s="35">
        <f t="shared" si="7"/>
        <v>6540049</v>
      </c>
      <c r="AR10" s="35">
        <f t="shared" si="7"/>
        <v>6540049</v>
      </c>
      <c r="AS10" s="35">
        <f t="shared" si="7"/>
        <v>6540049</v>
      </c>
      <c r="AT10" s="35">
        <f t="shared" si="7"/>
        <v>6540049</v>
      </c>
      <c r="AU10" s="35">
        <f t="shared" si="7"/>
        <v>6540049</v>
      </c>
      <c r="AV10" s="35">
        <f t="shared" si="7"/>
        <v>6540049</v>
      </c>
      <c r="AW10" s="35">
        <f t="shared" si="7"/>
        <v>6540049</v>
      </c>
      <c r="AX10" s="35">
        <f t="shared" si="7"/>
        <v>6540049</v>
      </c>
      <c r="AY10" s="35">
        <f t="shared" si="7"/>
        <v>6540049</v>
      </c>
      <c r="AZ10" s="35">
        <f t="shared" si="7"/>
        <v>6540049</v>
      </c>
      <c r="BA10" s="35">
        <f t="shared" si="7"/>
        <v>6540049</v>
      </c>
      <c r="BB10" s="35">
        <f t="shared" si="7"/>
        <v>6540049</v>
      </c>
      <c r="BC10" s="35">
        <f t="shared" si="7"/>
        <v>6540049</v>
      </c>
      <c r="BD10" s="35">
        <f t="shared" si="7"/>
        <v>6540049</v>
      </c>
      <c r="BE10" s="35">
        <f t="shared" si="7"/>
        <v>6540049</v>
      </c>
      <c r="BF10" s="35">
        <f t="shared" si="7"/>
        <v>6540049</v>
      </c>
      <c r="BG10" s="35">
        <f t="shared" si="7"/>
        <v>6540049</v>
      </c>
      <c r="BH10" s="35">
        <f t="shared" si="7"/>
        <v>6540049</v>
      </c>
      <c r="BI10" s="35">
        <f t="shared" si="7"/>
        <v>6540049</v>
      </c>
      <c r="BJ10" s="35">
        <f t="shared" si="7"/>
        <v>6540049</v>
      </c>
      <c r="BK10" s="35">
        <f t="shared" si="7"/>
        <v>6540049</v>
      </c>
    </row>
    <row r="11" spans="1:63">
      <c r="A11" s="1" t="s">
        <v>546</v>
      </c>
      <c r="B11" s="29" t="str">
        <f>About!B2</f>
        <v>MI</v>
      </c>
      <c r="C11" s="29">
        <f t="shared" ref="C11:AE11" si="8">SUMIFS(C$122:C$219,$B$122:$B$219,$B$7,$A$122:$A$219,$A$7)</f>
        <v>10957882</v>
      </c>
      <c r="D11" s="29">
        <f t="shared" si="8"/>
        <v>553719</v>
      </c>
      <c r="E11" s="29">
        <f t="shared" si="8"/>
        <v>314833</v>
      </c>
      <c r="F11" s="29">
        <f t="shared" si="8"/>
        <v>28736</v>
      </c>
      <c r="G11" s="29">
        <f t="shared" si="8"/>
        <v>1172</v>
      </c>
      <c r="H11" s="29">
        <f t="shared" si="8"/>
        <v>40982</v>
      </c>
      <c r="I11" s="29">
        <f t="shared" si="8"/>
        <v>219123</v>
      </c>
      <c r="J11" s="29">
        <f t="shared" si="8"/>
        <v>2004494</v>
      </c>
      <c r="K11" s="29">
        <f t="shared" si="8"/>
        <v>3561049</v>
      </c>
      <c r="L11" s="29">
        <f t="shared" si="8"/>
        <v>1108301</v>
      </c>
      <c r="M11" s="29">
        <f t="shared" si="8"/>
        <v>1656102</v>
      </c>
      <c r="N11" s="29">
        <f t="shared" si="8"/>
        <v>2175612</v>
      </c>
      <c r="O11" s="29">
        <f t="shared" si="8"/>
        <v>2474343</v>
      </c>
      <c r="P11" s="29">
        <f t="shared" si="8"/>
        <v>4817768</v>
      </c>
      <c r="Q11" s="29">
        <f t="shared" si="8"/>
        <v>5258329</v>
      </c>
      <c r="R11" s="29">
        <f t="shared" si="8"/>
        <v>4411246</v>
      </c>
      <c r="S11" s="29">
        <f t="shared" si="8"/>
        <v>2473613</v>
      </c>
      <c r="T11" s="29">
        <f t="shared" si="8"/>
        <v>2887818</v>
      </c>
      <c r="U11" s="29">
        <f t="shared" si="8"/>
        <v>4000591</v>
      </c>
      <c r="V11" s="29">
        <f t="shared" si="8"/>
        <v>1939287</v>
      </c>
      <c r="W11" s="29">
        <f t="shared" si="8"/>
        <v>2553774</v>
      </c>
      <c r="X11" s="29">
        <f t="shared" si="8"/>
        <v>456671</v>
      </c>
      <c r="Y11" s="29">
        <f t="shared" si="8"/>
        <v>302005</v>
      </c>
      <c r="Z11" s="29">
        <f t="shared" si="8"/>
        <v>214848</v>
      </c>
      <c r="AA11" s="29">
        <f t="shared" si="8"/>
        <v>331263</v>
      </c>
      <c r="AB11" s="29">
        <f t="shared" si="8"/>
        <v>190098</v>
      </c>
      <c r="AC11" s="29">
        <f t="shared" si="8"/>
        <v>30268</v>
      </c>
      <c r="AD11" s="29">
        <f t="shared" si="8"/>
        <v>29468</v>
      </c>
      <c r="AE11" s="29">
        <f t="shared" si="8"/>
        <v>53295</v>
      </c>
      <c r="AF11" s="35">
        <f>AVERAGE(W11:AE11)</f>
        <v>462410</v>
      </c>
      <c r="AG11" s="35">
        <f t="shared" ref="AG11:BK11" si="9">AF11</f>
        <v>462410</v>
      </c>
      <c r="AH11" s="35">
        <f t="shared" si="9"/>
        <v>462410</v>
      </c>
      <c r="AI11" s="35">
        <f t="shared" si="9"/>
        <v>462410</v>
      </c>
      <c r="AJ11" s="35">
        <f t="shared" si="9"/>
        <v>462410</v>
      </c>
      <c r="AK11" s="35">
        <f t="shared" si="9"/>
        <v>462410</v>
      </c>
      <c r="AL11" s="35">
        <f t="shared" si="9"/>
        <v>462410</v>
      </c>
      <c r="AM11" s="35">
        <f t="shared" si="9"/>
        <v>462410</v>
      </c>
      <c r="AN11" s="35">
        <f t="shared" si="9"/>
        <v>462410</v>
      </c>
      <c r="AO11" s="35">
        <f t="shared" si="9"/>
        <v>462410</v>
      </c>
      <c r="AP11" s="35">
        <f t="shared" si="9"/>
        <v>462410</v>
      </c>
      <c r="AQ11" s="35">
        <f t="shared" si="9"/>
        <v>462410</v>
      </c>
      <c r="AR11" s="35">
        <f t="shared" si="9"/>
        <v>462410</v>
      </c>
      <c r="AS11" s="35">
        <f t="shared" si="9"/>
        <v>462410</v>
      </c>
      <c r="AT11" s="35">
        <f t="shared" si="9"/>
        <v>462410</v>
      </c>
      <c r="AU11" s="35">
        <f t="shared" si="9"/>
        <v>462410</v>
      </c>
      <c r="AV11" s="35">
        <f t="shared" si="9"/>
        <v>462410</v>
      </c>
      <c r="AW11" s="35">
        <f t="shared" si="9"/>
        <v>462410</v>
      </c>
      <c r="AX11" s="35">
        <f t="shared" si="9"/>
        <v>462410</v>
      </c>
      <c r="AY11" s="35">
        <f t="shared" si="9"/>
        <v>462410</v>
      </c>
      <c r="AZ11" s="35">
        <f t="shared" si="9"/>
        <v>462410</v>
      </c>
      <c r="BA11" s="35">
        <f t="shared" si="9"/>
        <v>462410</v>
      </c>
      <c r="BB11" s="35">
        <f t="shared" si="9"/>
        <v>462410</v>
      </c>
      <c r="BC11" s="35">
        <f t="shared" si="9"/>
        <v>462410</v>
      </c>
      <c r="BD11" s="35">
        <f t="shared" si="9"/>
        <v>462410</v>
      </c>
      <c r="BE11" s="35">
        <f t="shared" si="9"/>
        <v>462410</v>
      </c>
      <c r="BF11" s="35">
        <f t="shared" si="9"/>
        <v>462410</v>
      </c>
      <c r="BG11" s="35">
        <f t="shared" si="9"/>
        <v>462410</v>
      </c>
      <c r="BH11" s="35">
        <f t="shared" si="9"/>
        <v>462410</v>
      </c>
      <c r="BI11" s="35">
        <f t="shared" si="9"/>
        <v>462410</v>
      </c>
      <c r="BJ11" s="35">
        <f t="shared" si="9"/>
        <v>462410</v>
      </c>
      <c r="BK11" s="35">
        <f t="shared" si="9"/>
        <v>462410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MI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2391130</v>
      </c>
      <c r="G14" s="29">
        <f t="shared" si="11"/>
        <v>6909055</v>
      </c>
      <c r="H14" s="29">
        <f t="shared" si="11"/>
        <v>5759606</v>
      </c>
      <c r="I14" s="29">
        <f t="shared" si="11"/>
        <v>1906706</v>
      </c>
      <c r="J14" s="29">
        <f t="shared" si="11"/>
        <v>1379798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2304581</v>
      </c>
      <c r="V14" s="29">
        <f t="shared" si="11"/>
        <v>5637147</v>
      </c>
      <c r="W14" s="29">
        <f t="shared" si="11"/>
        <v>3563853</v>
      </c>
      <c r="X14" s="29">
        <f t="shared" si="11"/>
        <v>4068572</v>
      </c>
      <c r="Y14" s="29">
        <f t="shared" si="11"/>
        <v>4270061</v>
      </c>
      <c r="Z14" s="29">
        <f t="shared" si="11"/>
        <v>5818106</v>
      </c>
      <c r="AA14" s="29">
        <f t="shared" si="11"/>
        <v>5844262</v>
      </c>
      <c r="AB14" s="29">
        <f t="shared" si="11"/>
        <v>8291155</v>
      </c>
      <c r="AC14" s="29">
        <f t="shared" si="11"/>
        <v>7806738</v>
      </c>
      <c r="AD14" s="29">
        <f t="shared" si="11"/>
        <v>5705499</v>
      </c>
      <c r="AE14" s="29">
        <f t="shared" si="11"/>
        <v>6486754</v>
      </c>
      <c r="AF14" s="29">
        <f t="shared" si="11"/>
        <v>6077639</v>
      </c>
      <c r="AG14" s="29">
        <f t="shared" si="11"/>
        <v>6077639</v>
      </c>
      <c r="AH14" s="29">
        <f t="shared" si="11"/>
        <v>6077639</v>
      </c>
      <c r="AI14" s="29">
        <f t="shared" ref="AI14:BK14" si="12">IF(AI10&gt;AI11,AI10-AI11,0)</f>
        <v>6077639</v>
      </c>
      <c r="AJ14" s="29">
        <f t="shared" si="12"/>
        <v>6077639</v>
      </c>
      <c r="AK14" s="29">
        <f t="shared" si="12"/>
        <v>6077639</v>
      </c>
      <c r="AL14" s="29">
        <f t="shared" si="12"/>
        <v>6077639</v>
      </c>
      <c r="AM14" s="29">
        <f t="shared" si="12"/>
        <v>6077639</v>
      </c>
      <c r="AN14" s="29">
        <f t="shared" si="12"/>
        <v>6077639</v>
      </c>
      <c r="AO14" s="29">
        <f t="shared" si="12"/>
        <v>6077639</v>
      </c>
      <c r="AP14" s="29">
        <f t="shared" si="12"/>
        <v>6077639</v>
      </c>
      <c r="AQ14" s="29">
        <f t="shared" si="12"/>
        <v>6077639</v>
      </c>
      <c r="AR14" s="29">
        <f t="shared" si="12"/>
        <v>6077639</v>
      </c>
      <c r="AS14" s="29">
        <f t="shared" si="12"/>
        <v>6077639</v>
      </c>
      <c r="AT14" s="29">
        <f t="shared" si="12"/>
        <v>6077639</v>
      </c>
      <c r="AU14" s="29">
        <f t="shared" si="12"/>
        <v>6077639</v>
      </c>
      <c r="AV14" s="29">
        <f t="shared" si="12"/>
        <v>6077639</v>
      </c>
      <c r="AW14" s="29">
        <f t="shared" si="12"/>
        <v>6077639</v>
      </c>
      <c r="AX14" s="29">
        <f t="shared" si="12"/>
        <v>6077639</v>
      </c>
      <c r="AY14" s="29">
        <f t="shared" si="12"/>
        <v>6077639</v>
      </c>
      <c r="AZ14" s="29">
        <f t="shared" si="12"/>
        <v>6077639</v>
      </c>
      <c r="BA14" s="29">
        <f t="shared" si="12"/>
        <v>6077639</v>
      </c>
      <c r="BB14" s="29">
        <f t="shared" si="12"/>
        <v>6077639</v>
      </c>
      <c r="BC14" s="29">
        <f t="shared" si="12"/>
        <v>6077639</v>
      </c>
      <c r="BD14" s="29">
        <f t="shared" si="12"/>
        <v>6077639</v>
      </c>
      <c r="BE14" s="29">
        <f t="shared" si="12"/>
        <v>6077639</v>
      </c>
      <c r="BF14" s="29">
        <f t="shared" si="12"/>
        <v>6077639</v>
      </c>
      <c r="BG14" s="29">
        <f t="shared" si="12"/>
        <v>6077639</v>
      </c>
      <c r="BH14" s="29">
        <f t="shared" si="12"/>
        <v>6077639</v>
      </c>
      <c r="BI14" s="29">
        <f t="shared" si="12"/>
        <v>6077639</v>
      </c>
      <c r="BJ14" s="29">
        <f t="shared" si="12"/>
        <v>6077639</v>
      </c>
      <c r="BK14" s="29">
        <f t="shared" si="12"/>
        <v>6077639</v>
      </c>
    </row>
    <row r="15" spans="1:63">
      <c r="A15" s="1" t="s">
        <v>546</v>
      </c>
      <c r="B15" s="29" t="str">
        <f>About!B2</f>
        <v>MI</v>
      </c>
      <c r="C15" s="29">
        <f t="shared" ref="C15:AH15" si="13">IF(C11&gt;C10,C11-C10,0)</f>
        <v>10918283</v>
      </c>
      <c r="D15" s="29">
        <f t="shared" si="13"/>
        <v>446090</v>
      </c>
      <c r="E15" s="29">
        <f t="shared" si="13"/>
        <v>231357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1533577</v>
      </c>
      <c r="L15" s="29">
        <f t="shared" si="13"/>
        <v>219085</v>
      </c>
      <c r="M15" s="29">
        <f t="shared" si="13"/>
        <v>327342</v>
      </c>
      <c r="N15" s="29">
        <f t="shared" si="13"/>
        <v>2101600</v>
      </c>
      <c r="O15" s="29">
        <f t="shared" si="13"/>
        <v>2234111</v>
      </c>
      <c r="P15" s="29">
        <f t="shared" si="13"/>
        <v>3564416</v>
      </c>
      <c r="Q15" s="29">
        <f t="shared" si="13"/>
        <v>3203942</v>
      </c>
      <c r="R15" s="29">
        <f t="shared" si="13"/>
        <v>2730191</v>
      </c>
      <c r="S15" s="29">
        <f t="shared" si="13"/>
        <v>2116567</v>
      </c>
      <c r="T15" s="29">
        <f t="shared" si="13"/>
        <v>1205958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541158.2218372823</v>
      </c>
      <c r="C15" s="94">
        <f t="shared" ref="C15:C30" si="1">B15/SUM($B$15:$B$30)</f>
        <v>8.2745285522674544E-2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603631.01965453487</v>
      </c>
      <c r="C16" s="94">
        <f t="shared" si="1"/>
        <v>9.2297629521511951E-2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955609.87038615567</v>
      </c>
      <c r="C17" s="9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3999267.4868410444</v>
      </c>
      <c r="C18" s="9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306729.50379985262</v>
      </c>
      <c r="C19" s="94">
        <f t="shared" si="1"/>
        <v>4.6900184356394356E-2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33321.492127753459</v>
      </c>
      <c r="C20" s="9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37694.79098688106</v>
      </c>
      <c r="C22" s="9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37694.79098688106</v>
      </c>
      <c r="C23" s="9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24941.823379616035</v>
      </c>
      <c r="C24" s="94">
        <f t="shared" si="1"/>
        <v>3.8137058880776012E-3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541158.2218372823</v>
      </c>
      <c r="C2" s="111">
        <f>(Calculations!C60*'EIA SEDS data'!AG$6)+('EIA SEDS data'!AG$10*IF(About!$N$12,Calculations!$B114,Calculations!C92)) + 'Manual Adjustment'!$B33</f>
        <v>476580.46767251752</v>
      </c>
      <c r="D2" s="111">
        <f>(Calculations!D60*'EIA SEDS data'!AH$6)+('EIA SEDS data'!AH$10*IF(About!$N$12,Calculations!$B114,Calculations!D92)) + 'Manual Adjustment'!$B33</f>
        <v>405526.79813678976</v>
      </c>
      <c r="E2" s="111">
        <f>(Calculations!E60*'EIA SEDS data'!AI$6)+('EIA SEDS data'!AI$10*IF(About!$N$12,Calculations!$B114,Calculations!E92)) + 'Manual Adjustment'!$B33</f>
        <v>280046.98206385132</v>
      </c>
      <c r="F2" s="111">
        <f>(Calculations!F60*'EIA SEDS data'!AJ$6)+('EIA SEDS data'!AJ$10*IF(About!$N$12,Calculations!$B114,Calculations!F92)) + 'Manual Adjustment'!$B33</f>
        <v>255273.60401859714</v>
      </c>
      <c r="G2" s="111">
        <f>(Calculations!G60*'EIA SEDS data'!AK$6)+('EIA SEDS data'!AK$10*IF(About!$N$12,Calculations!$B114,Calculations!G92)) + 'Manual Adjustment'!$B33</f>
        <v>220249.7730906627</v>
      </c>
      <c r="H2" s="111">
        <f>(Calculations!H60*'EIA SEDS data'!AL$6)+('EIA SEDS data'!AL$10*IF(About!$N$12,Calculations!$B114,Calculations!H92)) + 'Manual Adjustment'!$B33</f>
        <v>230265.59564445922</v>
      </c>
      <c r="I2" s="111">
        <f>(Calculations!I60*'EIA SEDS data'!AM$6)+('EIA SEDS data'!AM$10*IF(About!$N$12,Calculations!$B114,Calculations!I92)) + 'Manual Adjustment'!$B33</f>
        <v>221020.91917597171</v>
      </c>
      <c r="J2" s="111">
        <f>(Calculations!J60*'EIA SEDS data'!AN$6)+('EIA SEDS data'!AN$10*IF(About!$N$12,Calculations!$B114,Calculations!J92)) + 'Manual Adjustment'!$B33</f>
        <v>215018.84692385234</v>
      </c>
      <c r="K2" s="111">
        <f>(Calculations!K60*'EIA SEDS data'!AO$6)+('EIA SEDS data'!AO$10*IF(About!$N$12,Calculations!$B114,Calculations!K92)) + 'Manual Adjustment'!$B33</f>
        <v>124279.21736236376</v>
      </c>
      <c r="L2" s="111">
        <f>(Calculations!L60*'EIA SEDS data'!AP$6)+('EIA SEDS data'!AP$10*IF(About!$N$12,Calculations!$B114,Calculations!L92)) + 'Manual Adjustment'!$B33</f>
        <v>28874.621620494428</v>
      </c>
      <c r="M2" s="111">
        <f>(Calculations!M60*'EIA SEDS data'!AQ$6)+('EIA SEDS data'!AQ$10*IF(About!$N$12,Calculations!$B114,Calculations!M92)) + 'Manual Adjustment'!$B33</f>
        <v>30080.820434597037</v>
      </c>
      <c r="N2" s="111">
        <f t="shared" ref="N2:AG14" si="0">M2</f>
        <v>30080.820434597037</v>
      </c>
      <c r="O2" s="111">
        <f t="shared" si="0"/>
        <v>30080.820434597037</v>
      </c>
      <c r="P2" s="111">
        <f t="shared" si="0"/>
        <v>30080.820434597037</v>
      </c>
      <c r="Q2" s="111">
        <f t="shared" si="0"/>
        <v>30080.820434597037</v>
      </c>
      <c r="R2" s="111">
        <f t="shared" si="0"/>
        <v>30080.820434597037</v>
      </c>
      <c r="S2" s="111">
        <f t="shared" si="0"/>
        <v>30080.820434597037</v>
      </c>
      <c r="T2" s="111">
        <f t="shared" si="0"/>
        <v>30080.820434597037</v>
      </c>
      <c r="U2" s="111">
        <f t="shared" si="0"/>
        <v>30080.820434597037</v>
      </c>
      <c r="V2" s="111">
        <f t="shared" si="0"/>
        <v>30080.820434597037</v>
      </c>
      <c r="W2" s="111">
        <f t="shared" si="0"/>
        <v>30080.820434597037</v>
      </c>
      <c r="X2" s="111">
        <f t="shared" si="0"/>
        <v>30080.820434597037</v>
      </c>
      <c r="Y2" s="111">
        <f t="shared" si="0"/>
        <v>30080.820434597037</v>
      </c>
      <c r="Z2" s="111">
        <f t="shared" si="0"/>
        <v>30080.820434597037</v>
      </c>
      <c r="AA2" s="111">
        <f t="shared" si="0"/>
        <v>30080.820434597037</v>
      </c>
      <c r="AB2" s="111">
        <f t="shared" si="0"/>
        <v>30080.820434597037</v>
      </c>
      <c r="AC2" s="111">
        <f t="shared" si="0"/>
        <v>30080.820434597037</v>
      </c>
      <c r="AD2" s="111">
        <f t="shared" si="0"/>
        <v>30080.820434597037</v>
      </c>
      <c r="AE2" s="111">
        <f t="shared" si="0"/>
        <v>30080.820434597037</v>
      </c>
      <c r="AF2" s="111">
        <f t="shared" si="0"/>
        <v>30080.820434597037</v>
      </c>
      <c r="AG2" s="111">
        <f t="shared" si="0"/>
        <v>30080.820434597037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603631.01965453487</v>
      </c>
      <c r="C3" s="111">
        <f>(Calculations!C61*'EIA SEDS data'!AG$6)+('EIA SEDS data'!AG$10*IF(About!$N$12,Calculations!$B115,Calculations!C93)) + 'Manual Adjustment'!$B34</f>
        <v>694074.30389274342</v>
      </c>
      <c r="D3" s="111">
        <f>(Calculations!D61*'EIA SEDS data'!AH$6)+('EIA SEDS data'!AH$10*IF(About!$N$12,Calculations!$B115,Calculations!D93)) + 'Manual Adjustment'!$B34</f>
        <v>696332.04044184648</v>
      </c>
      <c r="E3" s="111">
        <f>(Calculations!E61*'EIA SEDS data'!AI$6)+('EIA SEDS data'!AI$10*IF(About!$N$12,Calculations!$B115,Calculations!E93)) + 'Manual Adjustment'!$B34</f>
        <v>845678.55965901981</v>
      </c>
      <c r="F3" s="111">
        <f>(Calculations!F61*'EIA SEDS data'!AJ$6)+('EIA SEDS data'!AJ$10*IF(About!$N$12,Calculations!$B115,Calculations!F93)) + 'Manual Adjustment'!$B34</f>
        <v>902837.56007265626</v>
      </c>
      <c r="G3" s="111">
        <f>(Calculations!G61*'EIA SEDS data'!AK$6)+('EIA SEDS data'!AK$10*IF(About!$N$12,Calculations!$B115,Calculations!G93)) + 'Manual Adjustment'!$B34</f>
        <v>918341.04432540794</v>
      </c>
      <c r="H3" s="111">
        <f>(Calculations!H61*'EIA SEDS data'!AL$6)+('EIA SEDS data'!AL$10*IF(About!$N$12,Calculations!$B115,Calculations!H93)) + 'Manual Adjustment'!$B34</f>
        <v>976193.17909581529</v>
      </c>
      <c r="I3" s="111">
        <f>(Calculations!I61*'EIA SEDS data'!AM$6)+('EIA SEDS data'!AM$10*IF(About!$N$12,Calculations!$B115,Calculations!I93)) + 'Manual Adjustment'!$B34</f>
        <v>936270.86426863621</v>
      </c>
      <c r="J3" s="111">
        <f>(Calculations!J61*'EIA SEDS data'!AN$6)+('EIA SEDS data'!AN$10*IF(About!$N$12,Calculations!$B115,Calculations!J93)) + 'Manual Adjustment'!$B34</f>
        <v>910770.07363367605</v>
      </c>
      <c r="K3" s="111">
        <f>(Calculations!K61*'EIA SEDS data'!AO$6)+('EIA SEDS data'!AO$10*IF(About!$N$12,Calculations!$B115,Calculations!K93)) + 'Manual Adjustment'!$B34</f>
        <v>978956.77569793083</v>
      </c>
      <c r="L3" s="111">
        <f>(Calculations!L61*'EIA SEDS data'!AP$6)+('EIA SEDS data'!AP$10*IF(About!$N$12,Calculations!$B115,Calculations!L93)) + 'Manual Adjustment'!$B34</f>
        <v>1094157.7390340385</v>
      </c>
      <c r="M3" s="111">
        <f>(Calculations!M61*'EIA SEDS data'!AQ$6)+('EIA SEDS data'!AQ$10*IF(About!$N$12,Calculations!$B115,Calculations!M93)) + 'Manual Adjustment'!$B34</f>
        <v>1042846.8202245684</v>
      </c>
      <c r="N3" s="111">
        <f t="shared" si="0"/>
        <v>1042846.8202245684</v>
      </c>
      <c r="O3" s="111">
        <f t="shared" si="0"/>
        <v>1042846.8202245684</v>
      </c>
      <c r="P3" s="111">
        <f t="shared" si="0"/>
        <v>1042846.8202245684</v>
      </c>
      <c r="Q3" s="111">
        <f t="shared" si="0"/>
        <v>1042846.8202245684</v>
      </c>
      <c r="R3" s="111">
        <f t="shared" si="0"/>
        <v>1042846.8202245684</v>
      </c>
      <c r="S3" s="111">
        <f t="shared" si="0"/>
        <v>1042846.8202245684</v>
      </c>
      <c r="T3" s="111">
        <f t="shared" si="0"/>
        <v>1042846.8202245684</v>
      </c>
      <c r="U3" s="111">
        <f t="shared" si="0"/>
        <v>1042846.8202245684</v>
      </c>
      <c r="V3" s="111">
        <f t="shared" si="0"/>
        <v>1042846.8202245684</v>
      </c>
      <c r="W3" s="111">
        <f t="shared" si="0"/>
        <v>1042846.8202245684</v>
      </c>
      <c r="X3" s="111">
        <f t="shared" si="0"/>
        <v>1042846.8202245684</v>
      </c>
      <c r="Y3" s="111">
        <f t="shared" si="0"/>
        <v>1042846.8202245684</v>
      </c>
      <c r="Z3" s="111">
        <f t="shared" si="0"/>
        <v>1042846.8202245684</v>
      </c>
      <c r="AA3" s="111">
        <f t="shared" si="0"/>
        <v>1042846.8202245684</v>
      </c>
      <c r="AB3" s="111">
        <f t="shared" si="0"/>
        <v>1042846.8202245684</v>
      </c>
      <c r="AC3" s="111">
        <f t="shared" si="0"/>
        <v>1042846.8202245684</v>
      </c>
      <c r="AD3" s="111">
        <f t="shared" si="0"/>
        <v>1042846.8202245684</v>
      </c>
      <c r="AE3" s="111">
        <f t="shared" si="0"/>
        <v>1042846.8202245684</v>
      </c>
      <c r="AF3" s="111">
        <f t="shared" si="0"/>
        <v>1042846.8202245684</v>
      </c>
      <c r="AG3" s="111">
        <f t="shared" si="0"/>
        <v>1042846.8202245684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955609.87038615567</v>
      </c>
      <c r="C4" s="111">
        <f>(Calculations!C62*'EIA SEDS data'!AG$6)+('EIA SEDS data'!AG$10*IF(About!$N$12,Calculations!$B116,Calculations!C94)) + 'Manual Adjustment'!$B35</f>
        <v>897646.19688444841</v>
      </c>
      <c r="D4" s="111">
        <f>(Calculations!D62*'EIA SEDS data'!AH$6)+('EIA SEDS data'!AH$10*IF(About!$N$12,Calculations!$B116,Calculations!D94)) + 'Manual Adjustment'!$B35</f>
        <v>903577.9351478212</v>
      </c>
      <c r="E4" s="111">
        <f>(Calculations!E62*'EIA SEDS data'!AI$6)+('EIA SEDS data'!AI$10*IF(About!$N$12,Calculations!$B116,Calculations!E94)) + 'Manual Adjustment'!$B35</f>
        <v>770037.88810640201</v>
      </c>
      <c r="F4" s="111">
        <f>(Calculations!F62*'EIA SEDS data'!AJ$6)+('EIA SEDS data'!AJ$10*IF(About!$N$12,Calculations!$B116,Calculations!F94)) + 'Manual Adjustment'!$B35</f>
        <v>725070.23945189652</v>
      </c>
      <c r="G4" s="111">
        <f>(Calculations!G62*'EIA SEDS data'!AK$6)+('EIA SEDS data'!AK$10*IF(About!$N$12,Calculations!$B116,Calculations!G94)) + 'Manual Adjustment'!$B35</f>
        <v>775326.93309440673</v>
      </c>
      <c r="H4" s="111">
        <f>(Calculations!H62*'EIA SEDS data'!AL$6)+('EIA SEDS data'!AL$10*IF(About!$N$12,Calculations!$B116,Calculations!H94)) + 'Manual Adjustment'!$B35</f>
        <v>621135.97734345717</v>
      </c>
      <c r="I4" s="111">
        <f>(Calculations!I62*'EIA SEDS data'!AM$6)+('EIA SEDS data'!AM$10*IF(About!$N$12,Calculations!$B116,Calculations!I94)) + 'Manual Adjustment'!$B35</f>
        <v>682766.27917861717</v>
      </c>
      <c r="J4" s="111">
        <f>(Calculations!J62*'EIA SEDS data'!AN$6)+('EIA SEDS data'!AN$10*IF(About!$N$12,Calculations!$B116,Calculations!J94)) + 'Manual Adjustment'!$B35</f>
        <v>673412.45648479636</v>
      </c>
      <c r="K4" s="111">
        <f>(Calculations!K62*'EIA SEDS data'!AO$6)+('EIA SEDS data'!AO$10*IF(About!$N$12,Calculations!$B116,Calculations!K94)) + 'Manual Adjustment'!$B35</f>
        <v>721313.8191061574</v>
      </c>
      <c r="L4" s="111">
        <f>(Calculations!L62*'EIA SEDS data'!AP$6)+('EIA SEDS data'!AP$10*IF(About!$N$12,Calculations!$B116,Calculations!L94)) + 'Manual Adjustment'!$B35</f>
        <v>659989.96888474934</v>
      </c>
      <c r="M4" s="111">
        <f>(Calculations!M62*'EIA SEDS data'!AQ$6)+('EIA SEDS data'!AQ$10*IF(About!$N$12,Calculations!$B116,Calculations!M94)) + 'Manual Adjustment'!$B35</f>
        <v>708573.24054441415</v>
      </c>
      <c r="N4" s="111">
        <f t="shared" si="0"/>
        <v>708573.24054441415</v>
      </c>
      <c r="O4" s="111">
        <f t="shared" si="0"/>
        <v>708573.24054441415</v>
      </c>
      <c r="P4" s="111">
        <f t="shared" si="0"/>
        <v>708573.24054441415</v>
      </c>
      <c r="Q4" s="111">
        <f t="shared" si="0"/>
        <v>708573.24054441415</v>
      </c>
      <c r="R4" s="111">
        <f t="shared" si="0"/>
        <v>708573.24054441415</v>
      </c>
      <c r="S4" s="111">
        <f t="shared" si="0"/>
        <v>708573.24054441415</v>
      </c>
      <c r="T4" s="111">
        <f t="shared" si="0"/>
        <v>708573.24054441415</v>
      </c>
      <c r="U4" s="111">
        <f t="shared" si="0"/>
        <v>708573.24054441415</v>
      </c>
      <c r="V4" s="111">
        <f t="shared" si="0"/>
        <v>708573.24054441415</v>
      </c>
      <c r="W4" s="111">
        <f t="shared" si="0"/>
        <v>708573.24054441415</v>
      </c>
      <c r="X4" s="111">
        <f t="shared" si="0"/>
        <v>708573.24054441415</v>
      </c>
      <c r="Y4" s="111">
        <f t="shared" si="0"/>
        <v>708573.24054441415</v>
      </c>
      <c r="Z4" s="111">
        <f t="shared" si="0"/>
        <v>708573.24054441415</v>
      </c>
      <c r="AA4" s="111">
        <f t="shared" si="0"/>
        <v>708573.24054441415</v>
      </c>
      <c r="AB4" s="111">
        <f t="shared" si="0"/>
        <v>708573.24054441415</v>
      </c>
      <c r="AC4" s="111">
        <f t="shared" si="0"/>
        <v>708573.24054441415</v>
      </c>
      <c r="AD4" s="111">
        <f t="shared" si="0"/>
        <v>708573.24054441415</v>
      </c>
      <c r="AE4" s="111">
        <f t="shared" si="0"/>
        <v>708573.24054441415</v>
      </c>
      <c r="AF4" s="111">
        <f t="shared" si="0"/>
        <v>708573.24054441415</v>
      </c>
      <c r="AG4" s="111">
        <f t="shared" si="0"/>
        <v>708573.24054441415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3999267.4868410444</v>
      </c>
      <c r="C5" s="111">
        <f>(Calculations!C63*'EIA SEDS data'!AG$6)+('EIA SEDS data'!AG$10*IF(About!$N$12,Calculations!$B117,Calculations!C95)) + 'Manual Adjustment'!$B36</f>
        <v>4015468.4446740928</v>
      </c>
      <c r="D5" s="111">
        <f>(Calculations!D63*'EIA SEDS data'!AH$6)+('EIA SEDS data'!AH$10*IF(About!$N$12,Calculations!$B117,Calculations!D95)) + 'Manual Adjustment'!$B36</f>
        <v>4065560.1434075702</v>
      </c>
      <c r="E5" s="111">
        <f>(Calculations!E63*'EIA SEDS data'!AI$6)+('EIA SEDS data'!AI$10*IF(About!$N$12,Calculations!$B117,Calculations!E95)) + 'Manual Adjustment'!$B36</f>
        <v>4123225.1089223442</v>
      </c>
      <c r="F5" s="111">
        <f>(Calculations!F63*'EIA SEDS data'!AJ$6)+('EIA SEDS data'!AJ$10*IF(About!$N$12,Calculations!$B117,Calculations!F95)) + 'Manual Adjustment'!$B36</f>
        <v>4128687.464128878</v>
      </c>
      <c r="G5" s="111">
        <f>(Calculations!G63*'EIA SEDS data'!AK$6)+('EIA SEDS data'!AK$10*IF(About!$N$12,Calculations!$B117,Calculations!G95)) + 'Manual Adjustment'!$B36</f>
        <v>4095854.414172289</v>
      </c>
      <c r="H5" s="111">
        <f>(Calculations!H63*'EIA SEDS data'!AL$6)+('EIA SEDS data'!AL$10*IF(About!$N$12,Calculations!$B117,Calculations!H95)) + 'Manual Adjustment'!$B36</f>
        <v>4137778.3056619805</v>
      </c>
      <c r="I5" s="111">
        <f>(Calculations!I63*'EIA SEDS data'!AM$6)+('EIA SEDS data'!AM$10*IF(About!$N$12,Calculations!$B117,Calculations!I95)) + 'Manual Adjustment'!$B36</f>
        <v>4102241.2772351457</v>
      </c>
      <c r="J5" s="111">
        <f>(Calculations!J63*'EIA SEDS data'!AN$6)+('EIA SEDS data'!AN$10*IF(About!$N$12,Calculations!$B117,Calculations!J95)) + 'Manual Adjustment'!$B36</f>
        <v>4119873.2427003281</v>
      </c>
      <c r="K5" s="111">
        <f>(Calculations!K63*'EIA SEDS data'!AO$6)+('EIA SEDS data'!AO$10*IF(About!$N$12,Calculations!$B117,Calculations!K95)) + 'Manual Adjustment'!$B36</f>
        <v>4072113.4345863927</v>
      </c>
      <c r="L5" s="111">
        <f>(Calculations!L63*'EIA SEDS data'!AP$6)+('EIA SEDS data'!AP$10*IF(About!$N$12,Calculations!$B117,Calculations!L95)) + 'Manual Adjustment'!$B36</f>
        <v>4102346.2908928096</v>
      </c>
      <c r="M5" s="111">
        <f>(Calculations!M63*'EIA SEDS data'!AQ$6)+('EIA SEDS data'!AQ$10*IF(About!$N$12,Calculations!$B117,Calculations!M95)) + 'Manual Adjustment'!$B36</f>
        <v>4060278.070447986</v>
      </c>
      <c r="N5" s="111">
        <f t="shared" si="0"/>
        <v>4060278.070447986</v>
      </c>
      <c r="O5" s="111">
        <f t="shared" si="0"/>
        <v>4060278.070447986</v>
      </c>
      <c r="P5" s="111">
        <f t="shared" si="0"/>
        <v>4060278.070447986</v>
      </c>
      <c r="Q5" s="111">
        <f t="shared" si="0"/>
        <v>4060278.070447986</v>
      </c>
      <c r="R5" s="111">
        <f t="shared" si="0"/>
        <v>4060278.070447986</v>
      </c>
      <c r="S5" s="111">
        <f t="shared" si="0"/>
        <v>4060278.070447986</v>
      </c>
      <c r="T5" s="111">
        <f t="shared" si="0"/>
        <v>4060278.070447986</v>
      </c>
      <c r="U5" s="111">
        <f t="shared" si="0"/>
        <v>4060278.070447986</v>
      </c>
      <c r="V5" s="111">
        <f t="shared" si="0"/>
        <v>4060278.070447986</v>
      </c>
      <c r="W5" s="111">
        <f t="shared" si="0"/>
        <v>4060278.070447986</v>
      </c>
      <c r="X5" s="111">
        <f t="shared" si="0"/>
        <v>4060278.070447986</v>
      </c>
      <c r="Y5" s="111">
        <f t="shared" si="0"/>
        <v>4060278.070447986</v>
      </c>
      <c r="Z5" s="111">
        <f t="shared" si="0"/>
        <v>4060278.070447986</v>
      </c>
      <c r="AA5" s="111">
        <f t="shared" si="0"/>
        <v>4060278.070447986</v>
      </c>
      <c r="AB5" s="111">
        <f t="shared" si="0"/>
        <v>4060278.070447986</v>
      </c>
      <c r="AC5" s="111">
        <f t="shared" si="0"/>
        <v>4060278.070447986</v>
      </c>
      <c r="AD5" s="111">
        <f t="shared" si="0"/>
        <v>4060278.070447986</v>
      </c>
      <c r="AE5" s="111">
        <f t="shared" si="0"/>
        <v>4060278.070447986</v>
      </c>
      <c r="AF5" s="111">
        <f t="shared" si="0"/>
        <v>4060278.070447986</v>
      </c>
      <c r="AG5" s="111">
        <f t="shared" si="0"/>
        <v>4060278.070447986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306729.50379985262</v>
      </c>
      <c r="C6" s="111">
        <f>(Calculations!C64*'EIA SEDS data'!AG$6)+('EIA SEDS data'!AG$10*IF(About!$N$12,Calculations!$B118,Calculations!C96)) + 'Manual Adjustment'!$B37</f>
        <v>317700.33220309007</v>
      </c>
      <c r="D6" s="111">
        <f>(Calculations!D64*'EIA SEDS data'!AH$6)+('EIA SEDS data'!AH$10*IF(About!$N$12,Calculations!$B118,Calculations!D96)) + 'Manual Adjustment'!$B37</f>
        <v>323254.04538075766</v>
      </c>
      <c r="E6" s="111">
        <f>(Calculations!E64*'EIA SEDS data'!AI$6)+('EIA SEDS data'!AI$10*IF(About!$N$12,Calculations!$B118,Calculations!E96)) + 'Manual Adjustment'!$B37</f>
        <v>364357.20757791982</v>
      </c>
      <c r="F6" s="111">
        <f>(Calculations!F64*'EIA SEDS data'!AJ$6)+('EIA SEDS data'!AJ$10*IF(About!$N$12,Calculations!$B118,Calculations!F96)) + 'Manual Adjustment'!$B37</f>
        <v>365711.00061052246</v>
      </c>
      <c r="G6" s="111">
        <f>(Calculations!G64*'EIA SEDS data'!AK$6)+('EIA SEDS data'!AK$10*IF(About!$N$12,Calculations!$B118,Calculations!G96)) + 'Manual Adjustment'!$B37</f>
        <v>368823.18174126063</v>
      </c>
      <c r="H6" s="111">
        <f>(Calculations!H64*'EIA SEDS data'!AL$6)+('EIA SEDS data'!AL$10*IF(About!$N$12,Calculations!$B118,Calculations!H96)) + 'Manual Adjustment'!$B37</f>
        <v>409720.01010287006</v>
      </c>
      <c r="I6" s="111">
        <f>(Calculations!I64*'EIA SEDS data'!AM$6)+('EIA SEDS data'!AM$10*IF(About!$N$12,Calculations!$B118,Calculations!I96)) + 'Manual Adjustment'!$B37</f>
        <v>431330.28695436945</v>
      </c>
      <c r="J6" s="111">
        <f>(Calculations!J64*'EIA SEDS data'!AN$6)+('EIA SEDS data'!AN$10*IF(About!$N$12,Calculations!$B118,Calculations!J96)) + 'Manual Adjustment'!$B37</f>
        <v>454605.28793061344</v>
      </c>
      <c r="K6" s="111">
        <f>(Calculations!K64*'EIA SEDS data'!AO$6)+('EIA SEDS data'!AO$10*IF(About!$N$12,Calculations!$B118,Calculations!K96)) + 'Manual Adjustment'!$B37</f>
        <v>475997.99125082378</v>
      </c>
      <c r="L6" s="111">
        <f>(Calculations!L64*'EIA SEDS data'!AP$6)+('EIA SEDS data'!AP$10*IF(About!$N$12,Calculations!$B118,Calculations!L96)) + 'Manual Adjustment'!$B37</f>
        <v>490358.71794617706</v>
      </c>
      <c r="M6" s="111">
        <f>(Calculations!M64*'EIA SEDS data'!AQ$6)+('EIA SEDS data'!AQ$10*IF(About!$N$12,Calculations!$B118,Calculations!M96)) + 'Manual Adjustment'!$B37</f>
        <v>534480.89880706684</v>
      </c>
      <c r="N6" s="111">
        <f t="shared" si="0"/>
        <v>534480.89880706684</v>
      </c>
      <c r="O6" s="111">
        <f t="shared" si="0"/>
        <v>534480.89880706684</v>
      </c>
      <c r="P6" s="111">
        <f t="shared" si="0"/>
        <v>534480.89880706684</v>
      </c>
      <c r="Q6" s="111">
        <f t="shared" si="0"/>
        <v>534480.89880706684</v>
      </c>
      <c r="R6" s="111">
        <f t="shared" si="0"/>
        <v>534480.89880706684</v>
      </c>
      <c r="S6" s="111">
        <f t="shared" si="0"/>
        <v>534480.89880706684</v>
      </c>
      <c r="T6" s="111">
        <f t="shared" si="0"/>
        <v>534480.89880706684</v>
      </c>
      <c r="U6" s="111">
        <f t="shared" si="0"/>
        <v>534480.89880706684</v>
      </c>
      <c r="V6" s="111">
        <f t="shared" si="0"/>
        <v>534480.89880706684</v>
      </c>
      <c r="W6" s="111">
        <f t="shared" si="0"/>
        <v>534480.89880706684</v>
      </c>
      <c r="X6" s="111">
        <f t="shared" si="0"/>
        <v>534480.89880706684</v>
      </c>
      <c r="Y6" s="111">
        <f t="shared" si="0"/>
        <v>534480.89880706684</v>
      </c>
      <c r="Z6" s="111">
        <f t="shared" si="0"/>
        <v>534480.89880706684</v>
      </c>
      <c r="AA6" s="111">
        <f t="shared" si="0"/>
        <v>534480.89880706684</v>
      </c>
      <c r="AB6" s="111">
        <f t="shared" si="0"/>
        <v>534480.89880706684</v>
      </c>
      <c r="AC6" s="111">
        <f t="shared" si="0"/>
        <v>534480.89880706684</v>
      </c>
      <c r="AD6" s="111">
        <f t="shared" si="0"/>
        <v>534480.89880706684</v>
      </c>
      <c r="AE6" s="111">
        <f t="shared" si="0"/>
        <v>534480.89880706684</v>
      </c>
      <c r="AF6" s="111">
        <f t="shared" si="0"/>
        <v>534480.89880706684</v>
      </c>
      <c r="AG6" s="111">
        <f t="shared" si="0"/>
        <v>534480.89880706684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33321.492127753459</v>
      </c>
      <c r="C7" s="111">
        <f>(Calculations!C65*'EIA SEDS data'!AG$6)+('EIA SEDS data'!AG$10*IF(About!$N$12,Calculations!$B119,Calculations!C97)) + 'Manual Adjustment'!$B38</f>
        <v>33791.085610323295</v>
      </c>
      <c r="D7" s="111">
        <f>(Calculations!D65*'EIA SEDS data'!AH$6)+('EIA SEDS data'!AH$10*IF(About!$N$12,Calculations!$B119,Calculations!D97)) + 'Manual Adjustment'!$B38</f>
        <v>36622.454291460184</v>
      </c>
      <c r="E7" s="111">
        <f>(Calculations!E65*'EIA SEDS data'!AI$6)+('EIA SEDS data'!AI$10*IF(About!$N$12,Calculations!$B119,Calculations!E97)) + 'Manual Adjustment'!$B38</f>
        <v>44751.624968660479</v>
      </c>
      <c r="F7" s="111">
        <f>(Calculations!F65*'EIA SEDS data'!AJ$6)+('EIA SEDS data'!AJ$10*IF(About!$N$12,Calculations!$B119,Calculations!F97)) + 'Manual Adjustment'!$B38</f>
        <v>45122.937369610045</v>
      </c>
      <c r="G7" s="111">
        <f>(Calculations!G65*'EIA SEDS data'!AK$6)+('EIA SEDS data'!AK$10*IF(About!$N$12,Calculations!$B119,Calculations!G97)) + 'Manual Adjustment'!$B38</f>
        <v>45809.089772171668</v>
      </c>
      <c r="H7" s="111">
        <f>(Calculations!H65*'EIA SEDS data'!AL$6)+('EIA SEDS data'!AL$10*IF(About!$N$12,Calculations!$B119,Calculations!H97)) + 'Manual Adjustment'!$B38</f>
        <v>47828.390715063986</v>
      </c>
      <c r="I7" s="111">
        <f>(Calculations!I65*'EIA SEDS data'!AM$6)+('EIA SEDS data'!AM$10*IF(About!$N$12,Calculations!$B119,Calculations!I97)) + 'Manual Adjustment'!$B38</f>
        <v>48319.138267689952</v>
      </c>
      <c r="J7" s="111">
        <f>(Calculations!J65*'EIA SEDS data'!AN$6)+('EIA SEDS data'!AN$10*IF(About!$N$12,Calculations!$B119,Calculations!J97)) + 'Manual Adjustment'!$B38</f>
        <v>48470.808556310025</v>
      </c>
      <c r="K7" s="111">
        <f>(Calculations!K65*'EIA SEDS data'!AO$6)+('EIA SEDS data'!AO$10*IF(About!$N$12,Calculations!$B119,Calculations!K97)) + 'Manual Adjustment'!$B38</f>
        <v>48592.6902280309</v>
      </c>
      <c r="L7" s="111">
        <f>(Calculations!L65*'EIA SEDS data'!AP$6)+('EIA SEDS data'!AP$10*IF(About!$N$12,Calculations!$B119,Calculations!L97)) + 'Manual Adjustment'!$B38</f>
        <v>48931.805172235123</v>
      </c>
      <c r="M7" s="111">
        <f>(Calculations!M65*'EIA SEDS data'!AQ$6)+('EIA SEDS data'!AQ$10*IF(About!$N$12,Calculations!$B119,Calculations!M97)) + 'Manual Adjustment'!$B38</f>
        <v>49586.682447015155</v>
      </c>
      <c r="N7" s="111">
        <f t="shared" si="0"/>
        <v>49586.682447015155</v>
      </c>
      <c r="O7" s="111">
        <f t="shared" si="0"/>
        <v>49586.682447015155</v>
      </c>
      <c r="P7" s="111">
        <f t="shared" si="0"/>
        <v>49586.682447015155</v>
      </c>
      <c r="Q7" s="111">
        <f t="shared" si="0"/>
        <v>49586.682447015155</v>
      </c>
      <c r="R7" s="111">
        <f t="shared" si="0"/>
        <v>49586.682447015155</v>
      </c>
      <c r="S7" s="111">
        <f t="shared" si="0"/>
        <v>49586.682447015155</v>
      </c>
      <c r="T7" s="111">
        <f t="shared" si="0"/>
        <v>49586.682447015155</v>
      </c>
      <c r="U7" s="111">
        <f t="shared" si="0"/>
        <v>49586.682447015155</v>
      </c>
      <c r="V7" s="111">
        <f t="shared" si="0"/>
        <v>49586.682447015155</v>
      </c>
      <c r="W7" s="111">
        <f t="shared" si="0"/>
        <v>49586.682447015155</v>
      </c>
      <c r="X7" s="111">
        <f t="shared" si="0"/>
        <v>49586.682447015155</v>
      </c>
      <c r="Y7" s="111">
        <f t="shared" si="0"/>
        <v>49586.682447015155</v>
      </c>
      <c r="Z7" s="111">
        <f t="shared" si="0"/>
        <v>49586.682447015155</v>
      </c>
      <c r="AA7" s="111">
        <f t="shared" si="0"/>
        <v>49586.682447015155</v>
      </c>
      <c r="AB7" s="111">
        <f t="shared" si="0"/>
        <v>49586.682447015155</v>
      </c>
      <c r="AC7" s="111">
        <f t="shared" si="0"/>
        <v>49586.682447015155</v>
      </c>
      <c r="AD7" s="111">
        <f t="shared" si="0"/>
        <v>49586.682447015155</v>
      </c>
      <c r="AE7" s="111">
        <f t="shared" si="0"/>
        <v>49586.682447015155</v>
      </c>
      <c r="AF7" s="111">
        <f t="shared" si="0"/>
        <v>49586.682447015155</v>
      </c>
      <c r="AG7" s="111">
        <f t="shared" si="0"/>
        <v>49586.682447015155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37694.79098688106</v>
      </c>
      <c r="C9" s="111">
        <f>(Calculations!C67*'EIA SEDS data'!AG$6)+('EIA SEDS data'!AG$10*IF(About!$N$12,Calculations!$B121,Calculations!C99)) + 'Manual Adjustment'!$B40</f>
        <v>41971.57612796325</v>
      </c>
      <c r="D9" s="111">
        <f>(Calculations!D67*'EIA SEDS data'!AH$6)+('EIA SEDS data'!AH$10*IF(About!$N$12,Calculations!$B121,Calculations!D99)) + 'Manual Adjustment'!$B40</f>
        <v>43227.428644381405</v>
      </c>
      <c r="E9" s="111">
        <f>(Calculations!E67*'EIA SEDS data'!AI$6)+('EIA SEDS data'!AI$10*IF(About!$N$12,Calculations!$B121,Calculations!E99)) + 'Manual Adjustment'!$B40</f>
        <v>44668.627285738628</v>
      </c>
      <c r="F9" s="111">
        <f>(Calculations!F67*'EIA SEDS data'!AJ$6)+('EIA SEDS data'!AJ$10*IF(About!$N$12,Calculations!$B121,Calculations!F99)) + 'Manual Adjustment'!$B40</f>
        <v>47856.232055981855</v>
      </c>
      <c r="G9" s="111">
        <f>(Calculations!G67*'EIA SEDS data'!AK$6)+('EIA SEDS data'!AK$10*IF(About!$N$12,Calculations!$B121,Calculations!G99)) + 'Manual Adjustment'!$B40</f>
        <v>47574.033221872225</v>
      </c>
      <c r="H9" s="111">
        <f>(Calculations!H67*'EIA SEDS data'!AL$6)+('EIA SEDS data'!AL$10*IF(About!$N$12,Calculations!$B121,Calculations!H99)) + 'Manual Adjustment'!$B40</f>
        <v>48154.192041851697</v>
      </c>
      <c r="I9" s="111">
        <f>(Calculations!I67*'EIA SEDS data'!AM$6)+('EIA SEDS data'!AM$10*IF(About!$N$12,Calculations!$B121,Calculations!I99)) + 'Manual Adjustment'!$B40</f>
        <v>48496.595185748425</v>
      </c>
      <c r="J9" s="111">
        <f>(Calculations!J67*'EIA SEDS data'!AN$6)+('EIA SEDS data'!AN$10*IF(About!$N$12,Calculations!$B121,Calculations!J99)) + 'Manual Adjustment'!$B40</f>
        <v>48794.802729384581</v>
      </c>
      <c r="K9" s="111">
        <f>(Calculations!K67*'EIA SEDS data'!AO$6)+('EIA SEDS data'!AO$10*IF(About!$N$12,Calculations!$B121,Calculations!K99)) + 'Manual Adjustment'!$B40</f>
        <v>50129.078228897946</v>
      </c>
      <c r="L9" s="111">
        <f>(Calculations!L67*'EIA SEDS data'!AP$6)+('EIA SEDS data'!AP$10*IF(About!$N$12,Calculations!$B121,Calculations!L99)) + 'Manual Adjustment'!$B40</f>
        <v>48666.728918304063</v>
      </c>
      <c r="M9" s="111">
        <f>(Calculations!M67*'EIA SEDS data'!AQ$6)+('EIA SEDS data'!AQ$10*IF(About!$N$12,Calculations!$B121,Calculations!M99)) + 'Manual Adjustment'!$B40</f>
        <v>48376.490993729371</v>
      </c>
      <c r="N9" s="111">
        <f t="shared" si="0"/>
        <v>48376.490993729371</v>
      </c>
      <c r="O9" s="111">
        <f t="shared" si="0"/>
        <v>48376.490993729371</v>
      </c>
      <c r="P9" s="111">
        <f t="shared" si="0"/>
        <v>48376.490993729371</v>
      </c>
      <c r="Q9" s="111">
        <f t="shared" si="0"/>
        <v>48376.490993729371</v>
      </c>
      <c r="R9" s="111">
        <f t="shared" si="0"/>
        <v>48376.490993729371</v>
      </c>
      <c r="S9" s="111">
        <f t="shared" si="0"/>
        <v>48376.490993729371</v>
      </c>
      <c r="T9" s="111">
        <f t="shared" si="0"/>
        <v>48376.490993729371</v>
      </c>
      <c r="U9" s="111">
        <f t="shared" si="0"/>
        <v>48376.490993729371</v>
      </c>
      <c r="V9" s="111">
        <f t="shared" si="0"/>
        <v>48376.490993729371</v>
      </c>
      <c r="W9" s="111">
        <f t="shared" si="0"/>
        <v>48376.490993729371</v>
      </c>
      <c r="X9" s="111">
        <f t="shared" si="0"/>
        <v>48376.490993729371</v>
      </c>
      <c r="Y9" s="111">
        <f t="shared" si="0"/>
        <v>48376.490993729371</v>
      </c>
      <c r="Z9" s="111">
        <f t="shared" si="0"/>
        <v>48376.490993729371</v>
      </c>
      <c r="AA9" s="111">
        <f t="shared" si="0"/>
        <v>48376.490993729371</v>
      </c>
      <c r="AB9" s="111">
        <f t="shared" si="0"/>
        <v>48376.490993729371</v>
      </c>
      <c r="AC9" s="111">
        <f t="shared" si="0"/>
        <v>48376.490993729371</v>
      </c>
      <c r="AD9" s="111">
        <f t="shared" si="0"/>
        <v>48376.490993729371</v>
      </c>
      <c r="AE9" s="111">
        <f t="shared" si="0"/>
        <v>48376.490993729371</v>
      </c>
      <c r="AF9" s="111">
        <f t="shared" si="0"/>
        <v>48376.490993729371</v>
      </c>
      <c r="AG9" s="111">
        <f t="shared" si="0"/>
        <v>48376.490993729371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37694.79098688106</v>
      </c>
      <c r="C10" s="111">
        <f>(Calculations!C68*'EIA SEDS data'!AG$6)+('EIA SEDS data'!AG$10*IF(About!$N$12,Calculations!$B122,Calculations!C100)) + 'Manual Adjustment'!$B41</f>
        <v>41971.57612796325</v>
      </c>
      <c r="D10" s="111">
        <f>(Calculations!D68*'EIA SEDS data'!AH$6)+('EIA SEDS data'!AH$10*IF(About!$N$12,Calculations!$B122,Calculations!D100)) + 'Manual Adjustment'!$B41</f>
        <v>43227.428644381405</v>
      </c>
      <c r="E10" s="111">
        <f>(Calculations!E68*'EIA SEDS data'!AI$6)+('EIA SEDS data'!AI$10*IF(About!$N$12,Calculations!$B122,Calculations!E100)) + 'Manual Adjustment'!$B41</f>
        <v>44668.627285738628</v>
      </c>
      <c r="F10" s="111">
        <f>(Calculations!F68*'EIA SEDS data'!AJ$6)+('EIA SEDS data'!AJ$10*IF(About!$N$12,Calculations!$B122,Calculations!F100)) + 'Manual Adjustment'!$B41</f>
        <v>47856.232055981855</v>
      </c>
      <c r="G10" s="111">
        <f>(Calculations!G68*'EIA SEDS data'!AK$6)+('EIA SEDS data'!AK$10*IF(About!$N$12,Calculations!$B122,Calculations!G100)) + 'Manual Adjustment'!$B41</f>
        <v>47574.033221872225</v>
      </c>
      <c r="H10" s="111">
        <f>(Calculations!H68*'EIA SEDS data'!AL$6)+('EIA SEDS data'!AL$10*IF(About!$N$12,Calculations!$B122,Calculations!H100)) + 'Manual Adjustment'!$B41</f>
        <v>48154.192041851697</v>
      </c>
      <c r="I10" s="111">
        <f>(Calculations!I68*'EIA SEDS data'!AM$6)+('EIA SEDS data'!AM$10*IF(About!$N$12,Calculations!$B122,Calculations!I100)) + 'Manual Adjustment'!$B41</f>
        <v>48496.595185748425</v>
      </c>
      <c r="J10" s="111">
        <f>(Calculations!J68*'EIA SEDS data'!AN$6)+('EIA SEDS data'!AN$10*IF(About!$N$12,Calculations!$B122,Calculations!J100)) + 'Manual Adjustment'!$B41</f>
        <v>48794.802729384581</v>
      </c>
      <c r="K10" s="111">
        <f>(Calculations!K68*'EIA SEDS data'!AO$6)+('EIA SEDS data'!AO$10*IF(About!$N$12,Calculations!$B122,Calculations!K100)) + 'Manual Adjustment'!$B41</f>
        <v>50129.078228897946</v>
      </c>
      <c r="L10" s="111">
        <f>(Calculations!L68*'EIA SEDS data'!AP$6)+('EIA SEDS data'!AP$10*IF(About!$N$12,Calculations!$B122,Calculations!L100)) + 'Manual Adjustment'!$B41</f>
        <v>48666.728918304063</v>
      </c>
      <c r="M10" s="111">
        <f>(Calculations!M68*'EIA SEDS data'!AQ$6)+('EIA SEDS data'!AQ$10*IF(About!$N$12,Calculations!$B122,Calculations!M100)) + 'Manual Adjustment'!$B41</f>
        <v>48376.490993729371</v>
      </c>
      <c r="N10" s="111">
        <f t="shared" si="0"/>
        <v>48376.490993729371</v>
      </c>
      <c r="O10" s="111">
        <f t="shared" si="0"/>
        <v>48376.490993729371</v>
      </c>
      <c r="P10" s="111">
        <f t="shared" si="0"/>
        <v>48376.490993729371</v>
      </c>
      <c r="Q10" s="111">
        <f t="shared" si="0"/>
        <v>48376.490993729371</v>
      </c>
      <c r="R10" s="111">
        <f t="shared" si="0"/>
        <v>48376.490993729371</v>
      </c>
      <c r="S10" s="111">
        <f t="shared" si="0"/>
        <v>48376.490993729371</v>
      </c>
      <c r="T10" s="111">
        <f t="shared" si="0"/>
        <v>48376.490993729371</v>
      </c>
      <c r="U10" s="111">
        <f t="shared" si="0"/>
        <v>48376.490993729371</v>
      </c>
      <c r="V10" s="111">
        <f t="shared" si="0"/>
        <v>48376.490993729371</v>
      </c>
      <c r="W10" s="111">
        <f t="shared" si="0"/>
        <v>48376.490993729371</v>
      </c>
      <c r="X10" s="111">
        <f t="shared" si="0"/>
        <v>48376.490993729371</v>
      </c>
      <c r="Y10" s="111">
        <f t="shared" si="0"/>
        <v>48376.490993729371</v>
      </c>
      <c r="Z10" s="111">
        <f t="shared" si="0"/>
        <v>48376.490993729371</v>
      </c>
      <c r="AA10" s="111">
        <f t="shared" si="0"/>
        <v>48376.490993729371</v>
      </c>
      <c r="AB10" s="111">
        <f t="shared" si="0"/>
        <v>48376.490993729371</v>
      </c>
      <c r="AC10" s="111">
        <f t="shared" si="0"/>
        <v>48376.490993729371</v>
      </c>
      <c r="AD10" s="111">
        <f t="shared" si="0"/>
        <v>48376.490993729371</v>
      </c>
      <c r="AE10" s="111">
        <f t="shared" si="0"/>
        <v>48376.490993729371</v>
      </c>
      <c r="AF10" s="111">
        <f t="shared" si="0"/>
        <v>48376.490993729371</v>
      </c>
      <c r="AG10" s="111">
        <f t="shared" si="0"/>
        <v>48376.490993729371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24941.823379616035</v>
      </c>
      <c r="C11" s="111">
        <f>(Calculations!C69*'EIA SEDS data'!AG$6)+('EIA SEDS data'!AG$10*IF(About!$N$12,Calculations!$B123,Calculations!C101)) + 'Manual Adjustment'!$B42</f>
        <v>20845.016806856984</v>
      </c>
      <c r="D11" s="111">
        <f>(Calculations!D69*'EIA SEDS data'!AH$6)+('EIA SEDS data'!AH$10*IF(About!$N$12,Calculations!$B123,Calculations!D101)) + 'Manual Adjustment'!$B42</f>
        <v>22720.725904991967</v>
      </c>
      <c r="E11" s="111">
        <f>(Calculations!E69*'EIA SEDS data'!AI$6)+('EIA SEDS data'!AI$10*IF(About!$N$12,Calculations!$B123,Calculations!E101)) + 'Manual Adjustment'!$B42</f>
        <v>22614.374130324191</v>
      </c>
      <c r="F11" s="111">
        <f>(Calculations!F69*'EIA SEDS data'!AJ$6)+('EIA SEDS data'!AJ$10*IF(About!$N$12,Calculations!$B123,Calculations!F101)) + 'Manual Adjustment'!$B42</f>
        <v>21633.730235875613</v>
      </c>
      <c r="G11" s="111">
        <f>(Calculations!G69*'EIA SEDS data'!AK$6)+('EIA SEDS data'!AK$10*IF(About!$N$12,Calculations!$B123,Calculations!G101)) + 'Manual Adjustment'!$B42</f>
        <v>20496.497360056714</v>
      </c>
      <c r="H11" s="111">
        <f>(Calculations!H69*'EIA SEDS data'!AL$6)+('EIA SEDS data'!AL$10*IF(About!$N$12,Calculations!$B123,Calculations!H101)) + 'Manual Adjustment'!$B42</f>
        <v>20819.157352650465</v>
      </c>
      <c r="I11" s="111">
        <f>(Calculations!I69*'EIA SEDS data'!AM$6)+('EIA SEDS data'!AM$10*IF(About!$N$12,Calculations!$B123,Calculations!I101)) + 'Manual Adjustment'!$B42</f>
        <v>21107.044548073616</v>
      </c>
      <c r="J11" s="111">
        <f>(Calculations!J69*'EIA SEDS data'!AN$6)+('EIA SEDS data'!AN$10*IF(About!$N$12,Calculations!$B123,Calculations!J101)) + 'Manual Adjustment'!$B42</f>
        <v>20308.678311654094</v>
      </c>
      <c r="K11" s="111">
        <f>(Calculations!K69*'EIA SEDS data'!AO$6)+('EIA SEDS data'!AO$10*IF(About!$N$12,Calculations!$B123,Calculations!K101)) + 'Manual Adjustment'!$B42</f>
        <v>18536.915310504621</v>
      </c>
      <c r="L11" s="111">
        <f>(Calculations!L69*'EIA SEDS data'!AP$6)+('EIA SEDS data'!AP$10*IF(About!$N$12,Calculations!$B123,Calculations!L101)) + 'Manual Adjustment'!$B42</f>
        <v>18056.39861288889</v>
      </c>
      <c r="M11" s="111">
        <f>(Calculations!M69*'EIA SEDS data'!AQ$6)+('EIA SEDS data'!AQ$10*IF(About!$N$12,Calculations!$B123,Calculations!M101)) + 'Manual Adjustment'!$B42</f>
        <v>17449.485106892782</v>
      </c>
      <c r="N11" s="111">
        <f t="shared" si="0"/>
        <v>17449.485106892782</v>
      </c>
      <c r="O11" s="111">
        <f t="shared" si="0"/>
        <v>17449.485106892782</v>
      </c>
      <c r="P11" s="111">
        <f t="shared" si="0"/>
        <v>17449.485106892782</v>
      </c>
      <c r="Q11" s="111">
        <f t="shared" si="0"/>
        <v>17449.485106892782</v>
      </c>
      <c r="R11" s="111">
        <f t="shared" si="0"/>
        <v>17449.485106892782</v>
      </c>
      <c r="S11" s="111">
        <f t="shared" si="0"/>
        <v>17449.485106892782</v>
      </c>
      <c r="T11" s="111">
        <f t="shared" si="0"/>
        <v>17449.485106892782</v>
      </c>
      <c r="U11" s="111">
        <f t="shared" si="0"/>
        <v>17449.485106892782</v>
      </c>
      <c r="V11" s="111">
        <f t="shared" si="0"/>
        <v>17449.485106892782</v>
      </c>
      <c r="W11" s="111">
        <f t="shared" si="0"/>
        <v>17449.485106892782</v>
      </c>
      <c r="X11" s="111">
        <f t="shared" si="0"/>
        <v>17449.485106892782</v>
      </c>
      <c r="Y11" s="111">
        <f t="shared" si="0"/>
        <v>17449.485106892782</v>
      </c>
      <c r="Z11" s="111">
        <f t="shared" si="0"/>
        <v>17449.485106892782</v>
      </c>
      <c r="AA11" s="111">
        <f t="shared" si="0"/>
        <v>17449.485106892782</v>
      </c>
      <c r="AB11" s="111">
        <f t="shared" si="0"/>
        <v>17449.485106892782</v>
      </c>
      <c r="AC11" s="111">
        <f t="shared" si="0"/>
        <v>17449.485106892782</v>
      </c>
      <c r="AD11" s="111">
        <f t="shared" si="0"/>
        <v>17449.485106892782</v>
      </c>
      <c r="AE11" s="111">
        <f t="shared" si="0"/>
        <v>17449.485106892782</v>
      </c>
      <c r="AF11" s="111">
        <f t="shared" si="0"/>
        <v>17449.485106892782</v>
      </c>
      <c r="AG11" s="111">
        <f t="shared" si="0"/>
        <v>17449.485106892782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60.809725087264674</v>
      </c>
      <c r="C2" s="66">
        <f>SUMIFS('State Generation Costs Calcs'!C105:C155,'State Generation Costs Calcs'!$A$105:$A$155,About!$B$2)*About!$A$52</f>
        <v>57.779661815319209</v>
      </c>
      <c r="D2" s="66">
        <f>SUMIFS('State Generation Costs Calcs'!D105:D155,'State Generation Costs Calcs'!$A$105:$A$155,About!$B$2)*About!$A$52</f>
        <v>57.258544022201306</v>
      </c>
      <c r="E2" s="66">
        <f>SUMIFS('State Generation Costs Calcs'!E105:E155,'State Generation Costs Calcs'!$A$105:$A$155,About!$B$2)*About!$A$52</f>
        <v>56.428564680188188</v>
      </c>
      <c r="F2" s="66">
        <f>SUMIFS('State Generation Costs Calcs'!F105:F155,'State Generation Costs Calcs'!$A$105:$A$155,About!$B$2)*About!$A$52</f>
        <v>55.701381971480771</v>
      </c>
      <c r="G2" s="66">
        <f>SUMIFS('State Generation Costs Calcs'!G105:G155,'State Generation Costs Calcs'!$A$105:$A$155,About!$B$2)*About!$A$52</f>
        <v>55.797167601027219</v>
      </c>
      <c r="H2" s="66">
        <f>SUMIFS('State Generation Costs Calcs'!H105:H155,'State Generation Costs Calcs'!$A$105:$A$155,About!$B$2)*About!$A$52</f>
        <v>56.272215009429274</v>
      </c>
      <c r="I2" s="66">
        <f>SUMIFS('State Generation Costs Calcs'!I105:I155,'State Generation Costs Calcs'!$A$105:$A$155,About!$B$2)*About!$A$52</f>
        <v>56.687821403851537</v>
      </c>
      <c r="J2" s="66">
        <f>SUMIFS('State Generation Costs Calcs'!J105:J155,'State Generation Costs Calcs'!$A$105:$A$155,About!$B$2)*About!$A$52</f>
        <v>56.82483480576991</v>
      </c>
      <c r="K2" s="66">
        <f>SUMIFS('State Generation Costs Calcs'!K105:K155,'State Generation Costs Calcs'!$A$105:$A$155,About!$B$2)*About!$A$52</f>
        <v>56.053438204350961</v>
      </c>
      <c r="L2" s="66">
        <f>SUMIFS('State Generation Costs Calcs'!L105:L155,'State Generation Costs Calcs'!$A$105:$A$155,About!$B$2)*About!$A$52</f>
        <v>55.212120370104145</v>
      </c>
      <c r="M2" s="66">
        <f>SUMIFS('State Generation Costs Calcs'!M105:M155,'State Generation Costs Calcs'!$A$105:$A$155,About!$B$2)*About!$A$52</f>
        <v>54.583977551342073</v>
      </c>
      <c r="N2" s="66">
        <f>SUMIFS('State Generation Costs Calcs'!N105:N155,'State Generation Costs Calcs'!$A$105:$A$155,About!$B$2)*About!$A$52</f>
        <v>53.722530108175967</v>
      </c>
      <c r="O2" s="66">
        <f>SUMIFS('State Generation Costs Calcs'!O105:O155,'State Generation Costs Calcs'!$A$105:$A$155,About!$B$2)*About!$A$52</f>
        <v>52.910178223936867</v>
      </c>
      <c r="P2" s="66">
        <f>SUMIFS('State Generation Costs Calcs'!P105:P155,'State Generation Costs Calcs'!$A$105:$A$155,About!$B$2)*About!$A$52</f>
        <v>52.917338459688288</v>
      </c>
      <c r="Q2" s="66">
        <f>SUMIFS('State Generation Costs Calcs'!Q105:Q155,'State Generation Costs Calcs'!$A$105:$A$155,About!$B$2)*About!$A$52</f>
        <v>52.67452184605262</v>
      </c>
      <c r="R2" s="66">
        <f>SUMIFS('State Generation Costs Calcs'!R105:R155,'State Generation Costs Calcs'!$A$105:$A$155,About!$B$2)*About!$A$52</f>
        <v>51.861069690622344</v>
      </c>
      <c r="S2" s="66">
        <f>SUMIFS('State Generation Costs Calcs'!S105:S155,'State Generation Costs Calcs'!$A$105:$A$155,About!$B$2)*About!$A$52</f>
        <v>51.425087998536753</v>
      </c>
      <c r="T2" s="66">
        <f>SUMIFS('State Generation Costs Calcs'!T105:T155,'State Generation Costs Calcs'!$A$105:$A$155,About!$B$2)*About!$A$52</f>
        <v>51.00245639575364</v>
      </c>
      <c r="U2" s="66">
        <f>SUMIFS('State Generation Costs Calcs'!U105:U155,'State Generation Costs Calcs'!$A$105:$A$155,About!$B$2)*About!$A$52</f>
        <v>51.085013543077807</v>
      </c>
      <c r="V2" s="66">
        <f>SUMIFS('State Generation Costs Calcs'!V105:V155,'State Generation Costs Calcs'!$A$105:$A$155,About!$B$2)*About!$A$52</f>
        <v>50.710347825919882</v>
      </c>
      <c r="W2" s="66">
        <f>SUMIFS('State Generation Costs Calcs'!W105:W155,'State Generation Costs Calcs'!$A$105:$A$155,About!$B$2)*About!$A$52</f>
        <v>50.058730451106541</v>
      </c>
      <c r="X2" s="66">
        <f>SUMIFS('State Generation Costs Calcs'!X105:X155,'State Generation Costs Calcs'!$A$105:$A$155,About!$B$2)*About!$A$52</f>
        <v>49.74683120627811</v>
      </c>
      <c r="Y2" s="66">
        <f>SUMIFS('State Generation Costs Calcs'!Y105:Y155,'State Generation Costs Calcs'!$A$105:$A$155,About!$B$2)*About!$A$52</f>
        <v>49.429394092564117</v>
      </c>
      <c r="Z2" s="66">
        <f>SUMIFS('State Generation Costs Calcs'!Z105:Z155,'State Generation Costs Calcs'!$A$105:$A$155,About!$B$2)*About!$A$52</f>
        <v>49.085860867123884</v>
      </c>
      <c r="AA2" s="66">
        <f>SUMIFS('State Generation Costs Calcs'!AA105:AA155,'State Generation Costs Calcs'!$A$105:$A$155,About!$B$2)*About!$A$52</f>
        <v>49.03998548182031</v>
      </c>
      <c r="AB2" s="66">
        <f>SUMIFS('State Generation Costs Calcs'!AB105:AB155,'State Generation Costs Calcs'!$A$105:$A$155,About!$B$2)*About!$A$52</f>
        <v>48.825786717948432</v>
      </c>
      <c r="AC2" s="66">
        <f>SUMIFS('State Generation Costs Calcs'!AC105:AC155,'State Generation Costs Calcs'!$A$105:$A$155,About!$B$2)*About!$A$52</f>
        <v>48.589776774338063</v>
      </c>
      <c r="AD2" s="66">
        <f>SUMIFS('State Generation Costs Calcs'!AD105:AD155,'State Generation Costs Calcs'!$A$105:$A$155,About!$B$2)*About!$A$52</f>
        <v>48.746392971743987</v>
      </c>
      <c r="AE2" s="66">
        <f>SUMIFS('State Generation Costs Calcs'!AE105:AE155,'State Generation Costs Calcs'!$A$105:$A$155,About!$B$2)*About!$A$52</f>
        <v>48.65660704348948</v>
      </c>
      <c r="AF2" s="66">
        <f>SUMIFS('State Generation Costs Calcs'!AF105:AF155,'State Generation Costs Calcs'!$A$105:$A$155,About!$B$2)*About!$A$52</f>
        <v>48.506321999069009</v>
      </c>
      <c r="AG2" s="66">
        <f>SUMIFS('State Generation Costs Calcs'!AG105:AG155,'State Generation Costs Calcs'!$A$105:$A$155,About!$B$2)*About!$A$52</f>
        <v>48.556218857002271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60.809725087264674</v>
      </c>
      <c r="C2" s="67">
        <f>SUMIFS('State Generation Costs Calcs'!C105:C155,'State Generation Costs Calcs'!$A$105:$A$155,About!$B$2)*About!$A$52</f>
        <v>57.779661815319209</v>
      </c>
      <c r="D2" s="67">
        <f>SUMIFS('State Generation Costs Calcs'!D105:D155,'State Generation Costs Calcs'!$A$105:$A$155,About!$B$2)*About!$A$52</f>
        <v>57.258544022201306</v>
      </c>
      <c r="E2" s="67">
        <f>SUMIFS('State Generation Costs Calcs'!E105:E155,'State Generation Costs Calcs'!$A$105:$A$155,About!$B$2)*About!$A$52</f>
        <v>56.428564680188188</v>
      </c>
      <c r="F2" s="67">
        <f>SUMIFS('State Generation Costs Calcs'!F105:F155,'State Generation Costs Calcs'!$A$105:$A$155,About!$B$2)*About!$A$52</f>
        <v>55.701381971480771</v>
      </c>
      <c r="G2" s="67">
        <f>SUMIFS('State Generation Costs Calcs'!G105:G155,'State Generation Costs Calcs'!$A$105:$A$155,About!$B$2)*About!$A$52</f>
        <v>55.797167601027219</v>
      </c>
      <c r="H2" s="67">
        <f>SUMIFS('State Generation Costs Calcs'!H105:H155,'State Generation Costs Calcs'!$A$105:$A$155,About!$B$2)*About!$A$52</f>
        <v>56.272215009429274</v>
      </c>
      <c r="I2" s="67">
        <f>SUMIFS('State Generation Costs Calcs'!I105:I155,'State Generation Costs Calcs'!$A$105:$A$155,About!$B$2)*About!$A$52</f>
        <v>56.687821403851537</v>
      </c>
      <c r="J2" s="67">
        <f>SUMIFS('State Generation Costs Calcs'!J105:J155,'State Generation Costs Calcs'!$A$105:$A$155,About!$B$2)*About!$A$52</f>
        <v>56.82483480576991</v>
      </c>
      <c r="K2" s="67">
        <f>SUMIFS('State Generation Costs Calcs'!K105:K155,'State Generation Costs Calcs'!$A$105:$A$155,About!$B$2)*About!$A$52</f>
        <v>56.053438204350961</v>
      </c>
      <c r="L2" s="67">
        <f>SUMIFS('State Generation Costs Calcs'!L105:L155,'State Generation Costs Calcs'!$A$105:$A$155,About!$B$2)*About!$A$52</f>
        <v>55.212120370104145</v>
      </c>
      <c r="M2" s="67">
        <f>SUMIFS('State Generation Costs Calcs'!M105:M155,'State Generation Costs Calcs'!$A$105:$A$155,About!$B$2)*About!$A$52</f>
        <v>54.583977551342073</v>
      </c>
      <c r="N2" s="67">
        <f>SUMIFS('State Generation Costs Calcs'!N105:N155,'State Generation Costs Calcs'!$A$105:$A$155,About!$B$2)*About!$A$52</f>
        <v>53.722530108175967</v>
      </c>
      <c r="O2" s="67">
        <f>SUMIFS('State Generation Costs Calcs'!O105:O155,'State Generation Costs Calcs'!$A$105:$A$155,About!$B$2)*About!$A$52</f>
        <v>52.910178223936867</v>
      </c>
      <c r="P2" s="67">
        <f>SUMIFS('State Generation Costs Calcs'!P105:P155,'State Generation Costs Calcs'!$A$105:$A$155,About!$B$2)*About!$A$52</f>
        <v>52.917338459688288</v>
      </c>
      <c r="Q2" s="67">
        <f>SUMIFS('State Generation Costs Calcs'!Q105:Q155,'State Generation Costs Calcs'!$A$105:$A$155,About!$B$2)*About!$A$52</f>
        <v>52.67452184605262</v>
      </c>
      <c r="R2" s="67">
        <f>SUMIFS('State Generation Costs Calcs'!R105:R155,'State Generation Costs Calcs'!$A$105:$A$155,About!$B$2)*About!$A$52</f>
        <v>51.861069690622344</v>
      </c>
      <c r="S2" s="67">
        <f>SUMIFS('State Generation Costs Calcs'!S105:S155,'State Generation Costs Calcs'!$A$105:$A$155,About!$B$2)*About!$A$52</f>
        <v>51.425087998536753</v>
      </c>
      <c r="T2" s="67">
        <f>SUMIFS('State Generation Costs Calcs'!T105:T155,'State Generation Costs Calcs'!$A$105:$A$155,About!$B$2)*About!$A$52</f>
        <v>51.00245639575364</v>
      </c>
      <c r="U2" s="67">
        <f>SUMIFS('State Generation Costs Calcs'!U105:U155,'State Generation Costs Calcs'!$A$105:$A$155,About!$B$2)*About!$A$52</f>
        <v>51.085013543077807</v>
      </c>
      <c r="V2" s="67">
        <f>SUMIFS('State Generation Costs Calcs'!V105:V155,'State Generation Costs Calcs'!$A$105:$A$155,About!$B$2)*About!$A$52</f>
        <v>50.710347825919882</v>
      </c>
      <c r="W2" s="67">
        <f>SUMIFS('State Generation Costs Calcs'!W105:W155,'State Generation Costs Calcs'!$A$105:$A$155,About!$B$2)*About!$A$52</f>
        <v>50.058730451106541</v>
      </c>
      <c r="X2" s="67">
        <f>SUMIFS('State Generation Costs Calcs'!X105:X155,'State Generation Costs Calcs'!$A$105:$A$155,About!$B$2)*About!$A$52</f>
        <v>49.74683120627811</v>
      </c>
      <c r="Y2" s="67">
        <f>SUMIFS('State Generation Costs Calcs'!Y105:Y155,'State Generation Costs Calcs'!$A$105:$A$155,About!$B$2)*About!$A$52</f>
        <v>49.429394092564117</v>
      </c>
      <c r="Z2" s="67">
        <f>SUMIFS('State Generation Costs Calcs'!Z105:Z155,'State Generation Costs Calcs'!$A$105:$A$155,About!$B$2)*About!$A$52</f>
        <v>49.085860867123884</v>
      </c>
      <c r="AA2" s="67">
        <f>SUMIFS('State Generation Costs Calcs'!AA105:AA155,'State Generation Costs Calcs'!$A$105:$A$155,About!$B$2)*About!$A$52</f>
        <v>49.03998548182031</v>
      </c>
      <c r="AB2" s="67">
        <f>SUMIFS('State Generation Costs Calcs'!AB105:AB155,'State Generation Costs Calcs'!$A$105:$A$155,About!$B$2)*About!$A$52</f>
        <v>48.825786717948432</v>
      </c>
      <c r="AC2" s="67">
        <f>SUMIFS('State Generation Costs Calcs'!AC105:AC155,'State Generation Costs Calcs'!$A$105:$A$155,About!$B$2)*About!$A$52</f>
        <v>48.589776774338063</v>
      </c>
      <c r="AD2" s="67">
        <f>SUMIFS('State Generation Costs Calcs'!AD105:AD155,'State Generation Costs Calcs'!$A$105:$A$155,About!$B$2)*About!$A$52</f>
        <v>48.746392971743987</v>
      </c>
      <c r="AE2" s="67">
        <f>SUMIFS('State Generation Costs Calcs'!AE105:AE155,'State Generation Costs Calcs'!$A$105:$A$155,About!$B$2)*About!$A$52</f>
        <v>48.65660704348948</v>
      </c>
      <c r="AF2" s="67">
        <f>SUMIFS('State Generation Costs Calcs'!AF105:AF155,'State Generation Costs Calcs'!$A$105:$A$155,About!$B$2)*About!$A$52</f>
        <v>48.506321999069009</v>
      </c>
      <c r="AG2" s="67">
        <f>SUMIFS('State Generation Costs Calcs'!AG105:AG155,'State Generation Costs Calcs'!$A$105:$A$155,About!$B$2)*About!$A$52</f>
        <v>48.556218857002271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2021-05-20T15:29:39Z</dcterms:modified>
</cp:coreProperties>
</file>