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aaggarwal/Library/Containers/com.microsoft.Excel/Data/eps-michigan/InputData/elec/EIaE/"/>
    </mc:Choice>
  </mc:AlternateContent>
  <xr:revisionPtr revIDLastSave="0" documentId="13_ncr:1_{F5E59416-163B-F34F-BE85-155318EBAA30}" xr6:coauthVersionLast="47" xr6:coauthVersionMax="47" xr10:uidLastSave="{00000000-0000-0000-0000-000000000000}"/>
  <bookViews>
    <workbookView xWindow="9020" yWindow="1460" windowWidth="19780" windowHeight="12680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15" i="2"/>
  <c r="C16" i="4" s="1"/>
  <c r="D16" i="4" s="1"/>
  <c r="AC88" i="4"/>
  <c r="AG7" i="6"/>
  <c r="R24" i="2" l="1"/>
  <c r="C22" i="4" s="1"/>
  <c r="D22" i="4" s="1"/>
  <c r="R43" i="2"/>
  <c r="C43" i="4" s="1"/>
  <c r="D43" i="4" s="1"/>
  <c r="R9" i="2"/>
  <c r="C8" i="4" s="1"/>
  <c r="D8" i="4" s="1"/>
  <c r="R44" i="2"/>
  <c r="C44" i="4" s="1"/>
  <c r="D44" i="4" s="1"/>
  <c r="R8" i="2"/>
  <c r="C7" i="4" s="1"/>
  <c r="D7" i="4" s="1"/>
  <c r="R39" i="2"/>
  <c r="C39" i="4" s="1"/>
  <c r="D39" i="4" s="1"/>
  <c r="R18" i="2"/>
  <c r="C15" i="4" s="1"/>
  <c r="D15" i="4" s="1"/>
  <c r="R26" i="2"/>
  <c r="C26" i="4" s="1"/>
  <c r="D26" i="4" s="1"/>
  <c r="R36" i="2"/>
  <c r="C30" i="4" s="1"/>
  <c r="D30" i="4" s="1"/>
  <c r="R45" i="2"/>
  <c r="C45" i="4" s="1"/>
  <c r="D45" i="4" s="1"/>
  <c r="R10" i="2"/>
  <c r="C9" i="4" s="1"/>
  <c r="D9" i="4" s="1"/>
  <c r="R34" i="2"/>
  <c r="C35" i="4" s="1"/>
  <c r="D35" i="4" s="1"/>
  <c r="R47" i="2"/>
  <c r="C47" i="4" s="1"/>
  <c r="D47" i="4" s="1"/>
  <c r="R29" i="2"/>
  <c r="C29" i="4" s="1"/>
  <c r="D29" i="4" s="1"/>
  <c r="R11" i="2"/>
  <c r="C11" i="4" s="1"/>
  <c r="D11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<sst xmlns="http://schemas.openxmlformats.org/spreadsheetml/2006/main" count="54856" uniqueCount="4506">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</sst>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4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  <xf numFmtId="11" fontId="0" fillId="0" borderId="7" xfId="0" applyNumberFormat="1"/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72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MI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MI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2455.3740671999999</v>
      </c>
      <c r="R17" s="1">
        <f t="shared" si="3"/>
        <v>0.65363561927499669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390.95564789999997</v>
      </c>
      <c r="R38" s="1">
        <f t="shared" si="5"/>
        <v>0.10407478861890215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910.15783667000005</v>
      </c>
      <c r="R52" s="1">
        <f t="shared" si="5"/>
        <v>0.24228959210610124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3756.4875517699998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>
        <f t="shared" si="6"/>
        <v>10.63885267</v>
      </c>
      <c r="M115" s="1" t="str">
        <f t="shared" si="7"/>
        <v>WI</v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>
        <f t="shared" si="8"/>
        <v>899.51898400000005</v>
      </c>
      <c r="M182" s="1" t="str">
        <f t="shared" si="9"/>
        <v>WI</v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>
        <f t="shared" si="10"/>
        <v>378.44506719999998</v>
      </c>
      <c r="M252" s="1" t="str">
        <f t="shared" si="11"/>
        <v>IN</v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>
        <f t="shared" si="10"/>
        <v>390.95564789999997</v>
      </c>
      <c r="M253" s="1" t="str">
        <f t="shared" si="11"/>
        <v>OH</v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>
        <f t="shared" si="10"/>
        <v>2076.9290000000001</v>
      </c>
      <c r="M254" s="1" t="str">
        <f t="shared" si="11"/>
        <v>IN</v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3756.4875517700002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0.65363561927499669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0.10407478861890215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0.24228959210610124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</v>
      </c>
      <c r="E54" s="70">
        <f>SUM(E3:E53)</f>
        <v>0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</v>
      </c>
      <c r="C61" s="1">
        <f>SUMIFS('ReEDs Generation Data'!H$729:H$1448,'ReEDs Generation Data'!$E$729:$E$1448,Calculations!$A61)</f>
        <v>0</v>
      </c>
      <c r="D61" s="1">
        <f>SUMIFS('ReEDs Generation Data'!I$729:I$1448,'ReEDs Generation Data'!$E$729:$E$1448,Calculations!$A61)</f>
        <v>0</v>
      </c>
      <c r="E61" s="1">
        <f>SUMIFS('ReEDs Generation Data'!J$729:J$1448,'ReEDs Generation Data'!$E$729:$E$1448,Calculations!$A61)</f>
        <v>0</v>
      </c>
      <c r="F61" s="1">
        <f>SUMIFS('ReEDs Generation Data'!K$729:K$1448,'ReEDs Generation Data'!$E$729:$E$1448,Calculations!$A61)</f>
        <v>0</v>
      </c>
      <c r="G61" s="1">
        <f>SUMIFS('ReEDs Generation Data'!L$729:L$1448,'ReEDs Generation Data'!$E$729:$E$1448,Calculations!$A61)</f>
        <v>0</v>
      </c>
      <c r="H61" s="1">
        <f>SUMIFS('ReEDs Generation Data'!M$729:M$1448,'ReEDs Generation Data'!$E$729:$E$1448,Calculations!$A61)</f>
        <v>0</v>
      </c>
      <c r="I61" s="1">
        <f>SUMIFS('ReEDs Generation Data'!N$729:N$1448,'ReEDs Generation Data'!$E$729:$E$1448,Calculations!$A61)</f>
        <v>0</v>
      </c>
      <c r="J61" s="1">
        <f>SUMIFS('ReEDs Generation Data'!O$729:O$1448,'ReEDs Generation Data'!$E$729:$E$1448,Calculations!$A61)</f>
        <v>0</v>
      </c>
      <c r="K61" s="1">
        <f>SUMIFS('ReEDs Generation Data'!P$729:P$1448,'ReEDs Generation Data'!$E$729:$E$1448,Calculations!$A61)</f>
        <v>0</v>
      </c>
      <c r="L61" s="1">
        <f>SUMIFS('ReEDs Generation Data'!Q$729:Q$1448,'ReEDs Generation Data'!$E$729:$E$1448,Calculations!$A61)</f>
        <v>0</v>
      </c>
      <c r="M61" s="1">
        <f>SUMIFS('ReEDs Generation Data'!R$729:R$1448,'ReEDs Generation Data'!$E$729:$E$1448,Calculations!$A61)</f>
        <v>0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</v>
      </c>
      <c r="C63" s="1">
        <f>SUMIFS('ReEDs Generation Data'!H$729:H$1448,'ReEDs Generation Data'!$E$729:$E$1448,Calculations!$A63)</f>
        <v>0</v>
      </c>
      <c r="D63" s="1">
        <f>SUMIFS('ReEDs Generation Data'!I$729:I$1448,'ReEDs Generation Data'!$E$729:$E$1448,Calculations!$A63)</f>
        <v>0</v>
      </c>
      <c r="E63" s="1">
        <f>SUMIFS('ReEDs Generation Data'!J$729:J$1448,'ReEDs Generation Data'!$E$729:$E$1448,Calculations!$A63)</f>
        <v>0</v>
      </c>
      <c r="F63" s="1">
        <f>SUMIFS('ReEDs Generation Data'!K$729:K$1448,'ReEDs Generation Data'!$E$729:$E$1448,Calculations!$A63)</f>
        <v>0</v>
      </c>
      <c r="G63" s="1">
        <f>SUMIFS('ReEDs Generation Data'!L$729:L$1448,'ReEDs Generation Data'!$E$729:$E$1448,Calculations!$A63)</f>
        <v>0</v>
      </c>
      <c r="H63" s="1">
        <f>SUMIFS('ReEDs Generation Data'!M$729:M$1448,'ReEDs Generation Data'!$E$729:$E$1448,Calculations!$A63)</f>
        <v>0</v>
      </c>
      <c r="I63" s="1">
        <f>SUMIFS('ReEDs Generation Data'!N$729:N$1448,'ReEDs Generation Data'!$E$729:$E$1448,Calculations!$A63)</f>
        <v>0</v>
      </c>
      <c r="J63" s="1">
        <f>SUMIFS('ReEDs Generation Data'!O$729:O$1448,'ReEDs Generation Data'!$E$729:$E$1448,Calculations!$A63)</f>
        <v>0</v>
      </c>
      <c r="K63" s="1">
        <f>SUMIFS('ReEDs Generation Data'!P$729:P$1448,'ReEDs Generation Data'!$E$729:$E$1448,Calculations!$A63)</f>
        <v>0</v>
      </c>
      <c r="L63" s="1">
        <f>SUMIFS('ReEDs Generation Data'!Q$729:Q$1448,'ReEDs Generation Data'!$E$729:$E$1448,Calculations!$A63)</f>
        <v>0</v>
      </c>
      <c r="M63" s="1">
        <f>SUMIFS('ReEDs Generation Data'!R$729:R$1448,'ReEDs Generation Data'!$E$729:$E$1448,Calculations!$A63)</f>
        <v>0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0</v>
      </c>
      <c r="C65" s="1">
        <f>SUMIFS('ReEDs Generation Data'!H$729:H$1448,'ReEDs Generation Data'!$E$729:$E$1448,Calculations!$A65)</f>
        <v>0</v>
      </c>
      <c r="D65" s="1">
        <f>SUMIFS('ReEDs Generation Data'!I$729:I$1448,'ReEDs Generation Data'!$E$729:$E$1448,Calculations!$A65)</f>
        <v>0</v>
      </c>
      <c r="E65" s="1">
        <f>SUMIFS('ReEDs Generation Data'!J$729:J$1448,'ReEDs Generation Data'!$E$729:$E$1448,Calculations!$A65)</f>
        <v>0</v>
      </c>
      <c r="F65" s="1">
        <f>SUMIFS('ReEDs Generation Data'!K$729:K$1448,'ReEDs Generation Data'!$E$729:$E$1448,Calculations!$A65)</f>
        <v>0</v>
      </c>
      <c r="G65" s="1">
        <f>SUMIFS('ReEDs Generation Data'!L$729:L$1448,'ReEDs Generation Data'!$E$729:$E$1448,Calculations!$A65)</f>
        <v>0</v>
      </c>
      <c r="H65" s="1">
        <f>SUMIFS('ReEDs Generation Data'!M$729:M$1448,'ReEDs Generation Data'!$E$729:$E$1448,Calculations!$A65)</f>
        <v>0</v>
      </c>
      <c r="I65" s="1">
        <f>SUMIFS('ReEDs Generation Data'!N$729:N$1448,'ReEDs Generation Data'!$E$729:$E$1448,Calculations!$A65)</f>
        <v>0</v>
      </c>
      <c r="J65" s="1">
        <f>SUMIFS('ReEDs Generation Data'!O$729:O$1448,'ReEDs Generation Data'!$E$729:$E$1448,Calculations!$A65)</f>
        <v>0</v>
      </c>
      <c r="K65" s="1">
        <f>SUMIFS('ReEDs Generation Data'!P$729:P$1448,'ReEDs Generation Data'!$E$729:$E$1448,Calculations!$A65)</f>
        <v>0</v>
      </c>
      <c r="L65" s="1">
        <f>SUMIFS('ReEDs Generation Data'!Q$729:Q$1448,'ReEDs Generation Data'!$E$729:$E$1448,Calculations!$A65)</f>
        <v>0</v>
      </c>
      <c r="M65" s="1">
        <f>SUMIFS('ReEDs Generation Data'!R$729:R$1448,'ReEDs Generation Data'!$E$729:$E$1448,Calculations!$A65)</f>
        <v>0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</v>
      </c>
      <c r="C73" s="1">
        <f>SUMIFS('ReEDs Generation Data'!H$729:H$1448,'ReEDs Generation Data'!$E$729:$E$1448,Calculations!$A73)</f>
        <v>0</v>
      </c>
      <c r="D73" s="1">
        <f>SUMIFS('ReEDs Generation Data'!I$729:I$1448,'ReEDs Generation Data'!$E$729:$E$1448,Calculations!$A73)</f>
        <v>0</v>
      </c>
      <c r="E73" s="1">
        <f>SUMIFS('ReEDs Generation Data'!J$729:J$1448,'ReEDs Generation Data'!$E$729:$E$1448,Calculations!$A73)</f>
        <v>0</v>
      </c>
      <c r="F73" s="1">
        <f>SUMIFS('ReEDs Generation Data'!K$729:K$1448,'ReEDs Generation Data'!$E$729:$E$1448,Calculations!$A73)</f>
        <v>0</v>
      </c>
      <c r="G73" s="1">
        <f>SUMIFS('ReEDs Generation Data'!L$729:L$1448,'ReEDs Generation Data'!$E$729:$E$1448,Calculations!$A73)</f>
        <v>0</v>
      </c>
      <c r="H73" s="1">
        <f>SUMIFS('ReEDs Generation Data'!M$729:M$1448,'ReEDs Generation Data'!$E$729:$E$1448,Calculations!$A73)</f>
        <v>0</v>
      </c>
      <c r="I73" s="1">
        <f>SUMIFS('ReEDs Generation Data'!N$729:N$1448,'ReEDs Generation Data'!$E$729:$E$1448,Calculations!$A73)</f>
        <v>0</v>
      </c>
      <c r="J73" s="1">
        <f>SUMIFS('ReEDs Generation Data'!O$729:O$1448,'ReEDs Generation Data'!$E$729:$E$1448,Calculations!$A73)</f>
        <v>0</v>
      </c>
      <c r="K73" s="1">
        <f>SUMIFS('ReEDs Generation Data'!P$729:P$1448,'ReEDs Generation Data'!$E$729:$E$1448,Calculations!$A73)</f>
        <v>0</v>
      </c>
      <c r="L73" s="1">
        <f>SUMIFS('ReEDs Generation Data'!Q$729:Q$1448,'ReEDs Generation Data'!$E$729:$E$1448,Calculations!$A73)</f>
        <v>0</v>
      </c>
      <c r="M73" s="1">
        <f>SUMIFS('ReEDs Generation Data'!R$729:R$1448,'ReEDs Generation Data'!$E$729:$E$1448,Calculations!$A73)</f>
        <v>0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</v>
      </c>
      <c r="G1449" s="70">
        <f t="shared" si="312"/>
        <v>0</v>
      </c>
      <c r="H1449" s="70">
        <f t="shared" si="312"/>
        <v>0</v>
      </c>
      <c r="I1449" s="70">
        <f t="shared" si="312"/>
        <v>0</v>
      </c>
      <c r="J1449" s="70">
        <f t="shared" si="312"/>
        <v>0</v>
      </c>
      <c r="K1449" s="70">
        <f t="shared" si="312"/>
        <v>0</v>
      </c>
      <c r="L1449" s="70">
        <f t="shared" si="312"/>
        <v>0</v>
      </c>
      <c r="M1449" s="70">
        <f t="shared" si="312"/>
        <v>0</v>
      </c>
      <c r="N1449" s="70">
        <f t="shared" si="312"/>
        <v>0</v>
      </c>
      <c r="O1449" s="70">
        <f t="shared" si="312"/>
        <v>0</v>
      </c>
      <c r="P1449" s="70">
        <f t="shared" si="312"/>
        <v>0</v>
      </c>
      <c r="Q1449" s="70">
        <f t="shared" si="312"/>
        <v>0</v>
      </c>
      <c r="R1449" s="70">
        <f t="shared" si="312"/>
        <v>0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MI</v>
      </c>
      <c r="C6" s="1">
        <f t="shared" ref="C6:AE6" si="1">SUMIFS(C$20:C$119,$B$20:$B$119,$B$6,$A$20:$A$119,$A$6)</f>
        <v>3135880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806667</v>
      </c>
      <c r="K6" s="1">
        <f t="shared" si="1"/>
        <v>13319056</v>
      </c>
      <c r="L6" s="1">
        <f t="shared" si="1"/>
        <v>13892710</v>
      </c>
      <c r="M6" s="1">
        <f t="shared" si="1"/>
        <v>13581288</v>
      </c>
      <c r="N6" s="1">
        <f t="shared" si="1"/>
        <v>3595157</v>
      </c>
      <c r="O6" s="1">
        <f t="shared" si="1"/>
        <v>2644718</v>
      </c>
      <c r="P6" s="1">
        <f t="shared" si="1"/>
        <v>13442948</v>
      </c>
      <c r="Q6" s="1">
        <f t="shared" si="1"/>
        <v>4401794</v>
      </c>
      <c r="R6" s="1">
        <f t="shared" si="1"/>
        <v>4207616</v>
      </c>
      <c r="S6" s="1">
        <f t="shared" si="1"/>
        <v>9749351</v>
      </c>
      <c r="T6" s="1">
        <f t="shared" si="1"/>
        <v>1857500</v>
      </c>
      <c r="U6" s="1">
        <f t="shared" si="1"/>
        <v>0</v>
      </c>
      <c r="V6" s="1">
        <f t="shared" si="1"/>
        <v>204074</v>
      </c>
      <c r="W6" s="1">
        <f t="shared" si="1"/>
        <v>0</v>
      </c>
      <c r="X6" s="1">
        <f t="shared" si="1"/>
        <v>899647</v>
      </c>
      <c r="Y6" s="1">
        <f t="shared" si="1"/>
        <v>2227684</v>
      </c>
      <c r="Z6" s="1">
        <f t="shared" si="1"/>
        <v>1251369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MI</v>
      </c>
      <c r="C7" s="1">
        <f t="shared" ref="C7:AE7" si="3">SUMIFS(C$20:C$119,$B$20:$B$119,$B$7,$A$20:$A$119,$A$7)</f>
        <v>0</v>
      </c>
      <c r="D7" s="1">
        <f t="shared" si="3"/>
        <v>10864462</v>
      </c>
      <c r="E7" s="1">
        <f t="shared" si="3"/>
        <v>740387</v>
      </c>
      <c r="F7" s="1">
        <f t="shared" si="3"/>
        <v>10072794</v>
      </c>
      <c r="G7" s="1">
        <f t="shared" si="3"/>
        <v>2971852</v>
      </c>
      <c r="H7" s="1">
        <f t="shared" si="3"/>
        <v>6602996</v>
      </c>
      <c r="I7" s="1">
        <f t="shared" si="3"/>
        <v>6249131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1249307</v>
      </c>
      <c r="V7" s="1">
        <f t="shared" si="3"/>
        <v>0</v>
      </c>
      <c r="W7" s="1">
        <f t="shared" si="3"/>
        <v>2254058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297513</v>
      </c>
      <c r="AB7" s="1">
        <f t="shared" si="3"/>
        <v>10050154</v>
      </c>
      <c r="AC7" s="1">
        <f t="shared" si="3"/>
        <v>6498717</v>
      </c>
      <c r="AD7" s="1">
        <f t="shared" si="3"/>
        <v>7499733</v>
      </c>
      <c r="AE7" s="1">
        <f t="shared" si="3"/>
        <v>8941213</v>
      </c>
      <c r="AF7" s="48">
        <f>AVERAGE(U7:AE7)</f>
        <v>3344608.6363636362</v>
      </c>
      <c r="AG7" s="48">
        <f t="shared" ref="AG7:BK7" si="4">AF7</f>
        <v>3344608.6363636362</v>
      </c>
      <c r="AH7" s="48">
        <f t="shared" si="4"/>
        <v>3344608.6363636362</v>
      </c>
      <c r="AI7" s="48">
        <f t="shared" si="4"/>
        <v>3344608.6363636362</v>
      </c>
      <c r="AJ7" s="48">
        <f t="shared" si="4"/>
        <v>3344608.6363636362</v>
      </c>
      <c r="AK7" s="48">
        <f t="shared" si="4"/>
        <v>3344608.6363636362</v>
      </c>
      <c r="AL7" s="48">
        <f t="shared" si="4"/>
        <v>3344608.6363636362</v>
      </c>
      <c r="AM7" s="48">
        <f t="shared" si="4"/>
        <v>3344608.6363636362</v>
      </c>
      <c r="AN7" s="48">
        <f t="shared" si="4"/>
        <v>3344608.6363636362</v>
      </c>
      <c r="AO7" s="48">
        <f t="shared" si="4"/>
        <v>3344608.6363636362</v>
      </c>
      <c r="AP7" s="48">
        <f t="shared" si="4"/>
        <v>3344608.6363636362</v>
      </c>
      <c r="AQ7" s="48">
        <f t="shared" si="4"/>
        <v>3344608.6363636362</v>
      </c>
      <c r="AR7" s="48">
        <f t="shared" si="4"/>
        <v>3344608.6363636362</v>
      </c>
      <c r="AS7" s="48">
        <f t="shared" si="4"/>
        <v>3344608.6363636362</v>
      </c>
      <c r="AT7" s="48">
        <f t="shared" si="4"/>
        <v>3344608.6363636362</v>
      </c>
      <c r="AU7" s="48">
        <f t="shared" si="4"/>
        <v>3344608.6363636362</v>
      </c>
      <c r="AV7" s="48">
        <f t="shared" si="4"/>
        <v>3344608.6363636362</v>
      </c>
      <c r="AW7" s="48">
        <f t="shared" si="4"/>
        <v>3344608.6363636362</v>
      </c>
      <c r="AX7" s="48">
        <f t="shared" si="4"/>
        <v>3344608.6363636362</v>
      </c>
      <c r="AY7" s="48">
        <f t="shared" si="4"/>
        <v>3344608.6363636362</v>
      </c>
      <c r="AZ7" s="48">
        <f t="shared" si="4"/>
        <v>3344608.6363636362</v>
      </c>
      <c r="BA7" s="48">
        <f t="shared" si="4"/>
        <v>3344608.6363636362</v>
      </c>
      <c r="BB7" s="48">
        <f t="shared" si="4"/>
        <v>3344608.6363636362</v>
      </c>
      <c r="BC7" s="48">
        <f t="shared" si="4"/>
        <v>3344608.6363636362</v>
      </c>
      <c r="BD7" s="48">
        <f t="shared" si="4"/>
        <v>3344608.6363636362</v>
      </c>
      <c r="BE7" s="48">
        <f t="shared" si="4"/>
        <v>3344608.6363636362</v>
      </c>
      <c r="BF7" s="48">
        <f t="shared" si="4"/>
        <v>3344608.6363636362</v>
      </c>
      <c r="BG7" s="48">
        <f t="shared" si="4"/>
        <v>3344608.6363636362</v>
      </c>
      <c r="BH7" s="48">
        <f t="shared" si="4"/>
        <v>3344608.6363636362</v>
      </c>
      <c r="BI7" s="48">
        <f t="shared" si="4"/>
        <v>3344608.6363636362</v>
      </c>
      <c r="BJ7" s="48">
        <f t="shared" si="4"/>
        <v>3344608.6363636362</v>
      </c>
      <c r="BK7" s="48">
        <f t="shared" si="4"/>
        <v>3344608.6363636362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MI</v>
      </c>
      <c r="C10" s="29">
        <f t="shared" ref="C10:AE10" si="6">SUMIFS(C$122:C$219,$B$122:$B$219,$B$6,$A$122:$A$219,$A$6)</f>
        <v>39599</v>
      </c>
      <c r="D10" s="29">
        <f t="shared" si="6"/>
        <v>107629</v>
      </c>
      <c r="E10" s="29">
        <f t="shared" si="6"/>
        <v>83476</v>
      </c>
      <c r="F10" s="29">
        <f t="shared" si="6"/>
        <v>2419866</v>
      </c>
      <c r="G10" s="29">
        <f t="shared" si="6"/>
        <v>6910227</v>
      </c>
      <c r="H10" s="29">
        <f t="shared" si="6"/>
        <v>5800588</v>
      </c>
      <c r="I10" s="29">
        <f t="shared" si="6"/>
        <v>2125829</v>
      </c>
      <c r="J10" s="29">
        <f t="shared" si="6"/>
        <v>3384292</v>
      </c>
      <c r="K10" s="29">
        <f t="shared" si="6"/>
        <v>2027472</v>
      </c>
      <c r="L10" s="29">
        <f t="shared" si="6"/>
        <v>889216</v>
      </c>
      <c r="M10" s="29">
        <f t="shared" si="6"/>
        <v>1328760</v>
      </c>
      <c r="N10" s="29">
        <f t="shared" si="6"/>
        <v>74012</v>
      </c>
      <c r="O10" s="29">
        <f t="shared" si="6"/>
        <v>240232</v>
      </c>
      <c r="P10" s="29">
        <f t="shared" si="6"/>
        <v>1253352</v>
      </c>
      <c r="Q10" s="29">
        <f t="shared" si="6"/>
        <v>2054387</v>
      </c>
      <c r="R10" s="29">
        <f t="shared" si="6"/>
        <v>1681055</v>
      </c>
      <c r="S10" s="29">
        <f t="shared" si="6"/>
        <v>357046</v>
      </c>
      <c r="T10" s="29">
        <f t="shared" si="6"/>
        <v>1681860</v>
      </c>
      <c r="U10" s="29">
        <f t="shared" si="6"/>
        <v>6305172</v>
      </c>
      <c r="V10" s="29">
        <f t="shared" si="6"/>
        <v>7576434</v>
      </c>
      <c r="W10" s="29">
        <f t="shared" si="6"/>
        <v>6117627</v>
      </c>
      <c r="X10" s="29">
        <f t="shared" si="6"/>
        <v>4525243</v>
      </c>
      <c r="Y10" s="29">
        <f t="shared" si="6"/>
        <v>4572066</v>
      </c>
      <c r="Z10" s="29">
        <f t="shared" si="6"/>
        <v>6032954</v>
      </c>
      <c r="AA10" s="29">
        <f t="shared" si="6"/>
        <v>6175525</v>
      </c>
      <c r="AB10" s="29">
        <f t="shared" si="6"/>
        <v>8481253</v>
      </c>
      <c r="AC10" s="29">
        <f t="shared" si="6"/>
        <v>7837006</v>
      </c>
      <c r="AD10" s="29">
        <f t="shared" si="6"/>
        <v>5734967</v>
      </c>
      <c r="AE10" s="29">
        <f t="shared" si="6"/>
        <v>6540049</v>
      </c>
      <c r="AF10" s="35">
        <f t="shared" ref="AF10:BK10" si="7">AE10</f>
        <v>6540049</v>
      </c>
      <c r="AG10" s="35">
        <f t="shared" si="7"/>
        <v>6540049</v>
      </c>
      <c r="AH10" s="35">
        <f t="shared" si="7"/>
        <v>6540049</v>
      </c>
      <c r="AI10" s="35">
        <f t="shared" si="7"/>
        <v>6540049</v>
      </c>
      <c r="AJ10" s="35">
        <f t="shared" si="7"/>
        <v>6540049</v>
      </c>
      <c r="AK10" s="35">
        <f t="shared" si="7"/>
        <v>6540049</v>
      </c>
      <c r="AL10" s="35">
        <f t="shared" si="7"/>
        <v>6540049</v>
      </c>
      <c r="AM10" s="35">
        <f t="shared" si="7"/>
        <v>6540049</v>
      </c>
      <c r="AN10" s="35">
        <f t="shared" si="7"/>
        <v>6540049</v>
      </c>
      <c r="AO10" s="35">
        <f t="shared" si="7"/>
        <v>6540049</v>
      </c>
      <c r="AP10" s="35">
        <f t="shared" si="7"/>
        <v>6540049</v>
      </c>
      <c r="AQ10" s="35">
        <f t="shared" si="7"/>
        <v>6540049</v>
      </c>
      <c r="AR10" s="35">
        <f t="shared" si="7"/>
        <v>6540049</v>
      </c>
      <c r="AS10" s="35">
        <f t="shared" si="7"/>
        <v>6540049</v>
      </c>
      <c r="AT10" s="35">
        <f t="shared" si="7"/>
        <v>6540049</v>
      </c>
      <c r="AU10" s="35">
        <f t="shared" si="7"/>
        <v>6540049</v>
      </c>
      <c r="AV10" s="35">
        <f t="shared" si="7"/>
        <v>6540049</v>
      </c>
      <c r="AW10" s="35">
        <f t="shared" si="7"/>
        <v>6540049</v>
      </c>
      <c r="AX10" s="35">
        <f t="shared" si="7"/>
        <v>6540049</v>
      </c>
      <c r="AY10" s="35">
        <f t="shared" si="7"/>
        <v>6540049</v>
      </c>
      <c r="AZ10" s="35">
        <f t="shared" si="7"/>
        <v>6540049</v>
      </c>
      <c r="BA10" s="35">
        <f t="shared" si="7"/>
        <v>6540049</v>
      </c>
      <c r="BB10" s="35">
        <f t="shared" si="7"/>
        <v>6540049</v>
      </c>
      <c r="BC10" s="35">
        <f t="shared" si="7"/>
        <v>6540049</v>
      </c>
      <c r="BD10" s="35">
        <f t="shared" si="7"/>
        <v>6540049</v>
      </c>
      <c r="BE10" s="35">
        <f t="shared" si="7"/>
        <v>6540049</v>
      </c>
      <c r="BF10" s="35">
        <f t="shared" si="7"/>
        <v>6540049</v>
      </c>
      <c r="BG10" s="35">
        <f t="shared" si="7"/>
        <v>6540049</v>
      </c>
      <c r="BH10" s="35">
        <f t="shared" si="7"/>
        <v>6540049</v>
      </c>
      <c r="BI10" s="35">
        <f t="shared" si="7"/>
        <v>6540049</v>
      </c>
      <c r="BJ10" s="35">
        <f t="shared" si="7"/>
        <v>6540049</v>
      </c>
      <c r="BK10" s="35">
        <f t="shared" si="7"/>
        <v>6540049</v>
      </c>
    </row>
    <row r="11" spans="1:63">
      <c r="A11" s="1" t="s">
        <v>546</v>
      </c>
      <c r="B11" s="29" t="str">
        <f>About!B2</f>
        <v>MI</v>
      </c>
      <c r="C11" s="29">
        <f t="shared" ref="C11:AE11" si="8">SUMIFS(C$122:C$219,$B$122:$B$219,$B$7,$A$122:$A$219,$A$7)</f>
        <v>10957882</v>
      </c>
      <c r="D11" s="29">
        <f t="shared" si="8"/>
        <v>553719</v>
      </c>
      <c r="E11" s="29">
        <f t="shared" si="8"/>
        <v>314833</v>
      </c>
      <c r="F11" s="29">
        <f t="shared" si="8"/>
        <v>28736</v>
      </c>
      <c r="G11" s="29">
        <f t="shared" si="8"/>
        <v>1172</v>
      </c>
      <c r="H11" s="29">
        <f t="shared" si="8"/>
        <v>40982</v>
      </c>
      <c r="I11" s="29">
        <f t="shared" si="8"/>
        <v>219123</v>
      </c>
      <c r="J11" s="29">
        <f t="shared" si="8"/>
        <v>2004494</v>
      </c>
      <c r="K11" s="29">
        <f t="shared" si="8"/>
        <v>3561049</v>
      </c>
      <c r="L11" s="29">
        <f t="shared" si="8"/>
        <v>1108301</v>
      </c>
      <c r="M11" s="29">
        <f t="shared" si="8"/>
        <v>1656102</v>
      </c>
      <c r="N11" s="29">
        <f t="shared" si="8"/>
        <v>2175612</v>
      </c>
      <c r="O11" s="29">
        <f t="shared" si="8"/>
        <v>2474343</v>
      </c>
      <c r="P11" s="29">
        <f t="shared" si="8"/>
        <v>4817768</v>
      </c>
      <c r="Q11" s="29">
        <f t="shared" si="8"/>
        <v>5258329</v>
      </c>
      <c r="R11" s="29">
        <f t="shared" si="8"/>
        <v>4411246</v>
      </c>
      <c r="S11" s="29">
        <f t="shared" si="8"/>
        <v>2473613</v>
      </c>
      <c r="T11" s="29">
        <f t="shared" si="8"/>
        <v>2887818</v>
      </c>
      <c r="U11" s="29">
        <f t="shared" si="8"/>
        <v>4000591</v>
      </c>
      <c r="V11" s="29">
        <f t="shared" si="8"/>
        <v>1939287</v>
      </c>
      <c r="W11" s="29">
        <f t="shared" si="8"/>
        <v>2553774</v>
      </c>
      <c r="X11" s="29">
        <f t="shared" si="8"/>
        <v>456671</v>
      </c>
      <c r="Y11" s="29">
        <f t="shared" si="8"/>
        <v>302005</v>
      </c>
      <c r="Z11" s="29">
        <f t="shared" si="8"/>
        <v>214848</v>
      </c>
      <c r="AA11" s="29">
        <f t="shared" si="8"/>
        <v>331263</v>
      </c>
      <c r="AB11" s="29">
        <f t="shared" si="8"/>
        <v>190098</v>
      </c>
      <c r="AC11" s="29">
        <f t="shared" si="8"/>
        <v>30268</v>
      </c>
      <c r="AD11" s="29">
        <f t="shared" si="8"/>
        <v>29468</v>
      </c>
      <c r="AE11" s="29">
        <f t="shared" si="8"/>
        <v>53295</v>
      </c>
      <c r="AF11" s="35">
        <f>AVERAGE(W11:AE11)</f>
        <v>462410</v>
      </c>
      <c r="AG11" s="35">
        <f t="shared" ref="AG11:BK11" si="9">AF11</f>
        <v>462410</v>
      </c>
      <c r="AH11" s="35">
        <f t="shared" si="9"/>
        <v>462410</v>
      </c>
      <c r="AI11" s="35">
        <f t="shared" si="9"/>
        <v>462410</v>
      </c>
      <c r="AJ11" s="35">
        <f t="shared" si="9"/>
        <v>462410</v>
      </c>
      <c r="AK11" s="35">
        <f t="shared" si="9"/>
        <v>462410</v>
      </c>
      <c r="AL11" s="35">
        <f t="shared" si="9"/>
        <v>462410</v>
      </c>
      <c r="AM11" s="35">
        <f t="shared" si="9"/>
        <v>462410</v>
      </c>
      <c r="AN11" s="35">
        <f t="shared" si="9"/>
        <v>462410</v>
      </c>
      <c r="AO11" s="35">
        <f t="shared" si="9"/>
        <v>462410</v>
      </c>
      <c r="AP11" s="35">
        <f t="shared" si="9"/>
        <v>462410</v>
      </c>
      <c r="AQ11" s="35">
        <f t="shared" si="9"/>
        <v>462410</v>
      </c>
      <c r="AR11" s="35">
        <f t="shared" si="9"/>
        <v>462410</v>
      </c>
      <c r="AS11" s="35">
        <f t="shared" si="9"/>
        <v>462410</v>
      </c>
      <c r="AT11" s="35">
        <f t="shared" si="9"/>
        <v>462410</v>
      </c>
      <c r="AU11" s="35">
        <f t="shared" si="9"/>
        <v>462410</v>
      </c>
      <c r="AV11" s="35">
        <f t="shared" si="9"/>
        <v>462410</v>
      </c>
      <c r="AW11" s="35">
        <f t="shared" si="9"/>
        <v>462410</v>
      </c>
      <c r="AX11" s="35">
        <f t="shared" si="9"/>
        <v>462410</v>
      </c>
      <c r="AY11" s="35">
        <f t="shared" si="9"/>
        <v>462410</v>
      </c>
      <c r="AZ11" s="35">
        <f t="shared" si="9"/>
        <v>462410</v>
      </c>
      <c r="BA11" s="35">
        <f t="shared" si="9"/>
        <v>462410</v>
      </c>
      <c r="BB11" s="35">
        <f t="shared" si="9"/>
        <v>462410</v>
      </c>
      <c r="BC11" s="35">
        <f t="shared" si="9"/>
        <v>462410</v>
      </c>
      <c r="BD11" s="35">
        <f t="shared" si="9"/>
        <v>462410</v>
      </c>
      <c r="BE11" s="35">
        <f t="shared" si="9"/>
        <v>462410</v>
      </c>
      <c r="BF11" s="35">
        <f t="shared" si="9"/>
        <v>462410</v>
      </c>
      <c r="BG11" s="35">
        <f t="shared" si="9"/>
        <v>462410</v>
      </c>
      <c r="BH11" s="35">
        <f t="shared" si="9"/>
        <v>462410</v>
      </c>
      <c r="BI11" s="35">
        <f t="shared" si="9"/>
        <v>462410</v>
      </c>
      <c r="BJ11" s="35">
        <f t="shared" si="9"/>
        <v>462410</v>
      </c>
      <c r="BK11" s="35">
        <f t="shared" si="9"/>
        <v>462410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MI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2391130</v>
      </c>
      <c r="G14" s="29">
        <f t="shared" si="11"/>
        <v>6909055</v>
      </c>
      <c r="H14" s="29">
        <f t="shared" si="11"/>
        <v>5759606</v>
      </c>
      <c r="I14" s="29">
        <f t="shared" si="11"/>
        <v>1906706</v>
      </c>
      <c r="J14" s="29">
        <f t="shared" si="11"/>
        <v>1379798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2304581</v>
      </c>
      <c r="V14" s="29">
        <f t="shared" si="11"/>
        <v>5637147</v>
      </c>
      <c r="W14" s="29">
        <f t="shared" si="11"/>
        <v>3563853</v>
      </c>
      <c r="X14" s="29">
        <f t="shared" si="11"/>
        <v>4068572</v>
      </c>
      <c r="Y14" s="29">
        <f t="shared" si="11"/>
        <v>4270061</v>
      </c>
      <c r="Z14" s="29">
        <f t="shared" si="11"/>
        <v>5818106</v>
      </c>
      <c r="AA14" s="29">
        <f t="shared" si="11"/>
        <v>5844262</v>
      </c>
      <c r="AB14" s="29">
        <f t="shared" si="11"/>
        <v>8291155</v>
      </c>
      <c r="AC14" s="29">
        <f t="shared" si="11"/>
        <v>7806738</v>
      </c>
      <c r="AD14" s="29">
        <f t="shared" si="11"/>
        <v>5705499</v>
      </c>
      <c r="AE14" s="29">
        <f t="shared" si="11"/>
        <v>6486754</v>
      </c>
      <c r="AF14" s="29">
        <f t="shared" si="11"/>
        <v>6077639</v>
      </c>
      <c r="AG14" s="29">
        <f t="shared" si="11"/>
        <v>6077639</v>
      </c>
      <c r="AH14" s="29">
        <f t="shared" si="11"/>
        <v>6077639</v>
      </c>
      <c r="AI14" s="29">
        <f t="shared" ref="AI14:BK14" si="12">IF(AI10&gt;AI11,AI10-AI11,0)</f>
        <v>6077639</v>
      </c>
      <c r="AJ14" s="29">
        <f t="shared" si="12"/>
        <v>6077639</v>
      </c>
      <c r="AK14" s="29">
        <f t="shared" si="12"/>
        <v>6077639</v>
      </c>
      <c r="AL14" s="29">
        <f t="shared" si="12"/>
        <v>6077639</v>
      </c>
      <c r="AM14" s="29">
        <f t="shared" si="12"/>
        <v>6077639</v>
      </c>
      <c r="AN14" s="29">
        <f t="shared" si="12"/>
        <v>6077639</v>
      </c>
      <c r="AO14" s="29">
        <f t="shared" si="12"/>
        <v>6077639</v>
      </c>
      <c r="AP14" s="29">
        <f t="shared" si="12"/>
        <v>6077639</v>
      </c>
      <c r="AQ14" s="29">
        <f t="shared" si="12"/>
        <v>6077639</v>
      </c>
      <c r="AR14" s="29">
        <f t="shared" si="12"/>
        <v>6077639</v>
      </c>
      <c r="AS14" s="29">
        <f t="shared" si="12"/>
        <v>6077639</v>
      </c>
      <c r="AT14" s="29">
        <f t="shared" si="12"/>
        <v>6077639</v>
      </c>
      <c r="AU14" s="29">
        <f t="shared" si="12"/>
        <v>6077639</v>
      </c>
      <c r="AV14" s="29">
        <f t="shared" si="12"/>
        <v>6077639</v>
      </c>
      <c r="AW14" s="29">
        <f t="shared" si="12"/>
        <v>6077639</v>
      </c>
      <c r="AX14" s="29">
        <f t="shared" si="12"/>
        <v>6077639</v>
      </c>
      <c r="AY14" s="29">
        <f t="shared" si="12"/>
        <v>6077639</v>
      </c>
      <c r="AZ14" s="29">
        <f t="shared" si="12"/>
        <v>6077639</v>
      </c>
      <c r="BA14" s="29">
        <f t="shared" si="12"/>
        <v>6077639</v>
      </c>
      <c r="BB14" s="29">
        <f t="shared" si="12"/>
        <v>6077639</v>
      </c>
      <c r="BC14" s="29">
        <f t="shared" si="12"/>
        <v>6077639</v>
      </c>
      <c r="BD14" s="29">
        <f t="shared" si="12"/>
        <v>6077639</v>
      </c>
      <c r="BE14" s="29">
        <f t="shared" si="12"/>
        <v>6077639</v>
      </c>
      <c r="BF14" s="29">
        <f t="shared" si="12"/>
        <v>6077639</v>
      </c>
      <c r="BG14" s="29">
        <f t="shared" si="12"/>
        <v>6077639</v>
      </c>
      <c r="BH14" s="29">
        <f t="shared" si="12"/>
        <v>6077639</v>
      </c>
      <c r="BI14" s="29">
        <f t="shared" si="12"/>
        <v>6077639</v>
      </c>
      <c r="BJ14" s="29">
        <f t="shared" si="12"/>
        <v>6077639</v>
      </c>
      <c r="BK14" s="29">
        <f t="shared" si="12"/>
        <v>6077639</v>
      </c>
    </row>
    <row r="15" spans="1:63">
      <c r="A15" s="1" t="s">
        <v>546</v>
      </c>
      <c r="B15" s="29" t="str">
        <f>About!B2</f>
        <v>MI</v>
      </c>
      <c r="C15" s="29">
        <f t="shared" ref="C15:AH15" si="13">IF(C11&gt;C10,C11-C10,0)</f>
        <v>10918283</v>
      </c>
      <c r="D15" s="29">
        <f t="shared" si="13"/>
        <v>446090</v>
      </c>
      <c r="E15" s="29">
        <f t="shared" si="13"/>
        <v>231357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1533577</v>
      </c>
      <c r="L15" s="29">
        <f t="shared" si="13"/>
        <v>219085</v>
      </c>
      <c r="M15" s="29">
        <f t="shared" si="13"/>
        <v>327342</v>
      </c>
      <c r="N15" s="29">
        <f t="shared" si="13"/>
        <v>2101600</v>
      </c>
      <c r="O15" s="29">
        <f t="shared" si="13"/>
        <v>2234111</v>
      </c>
      <c r="P15" s="29">
        <f t="shared" si="13"/>
        <v>3564416</v>
      </c>
      <c r="Q15" s="29">
        <f t="shared" si="13"/>
        <v>3203942</v>
      </c>
      <c r="R15" s="29">
        <f t="shared" si="13"/>
        <v>2730191</v>
      </c>
      <c r="S15" s="29">
        <f t="shared" si="13"/>
        <v>2116567</v>
      </c>
      <c r="T15" s="29">
        <f t="shared" si="13"/>
        <v>1205958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60" customFormat="1">
      <c r="A1" s="160" t="s">
        <v>571</v>
      </c>
    </row>
    <row r="2" spans="1:9" s="161" customFormat="1">
      <c r="A2" s="161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106132523</v>
      </c>
      <c r="C5" s="80" t="s">
        <v>575</v>
      </c>
      <c r="F5" s="162" t="s">
        <v>596</v>
      </c>
      <c r="G5" s="159"/>
      <c r="I5" s="107"/>
    </row>
    <row r="6" spans="1:9">
      <c r="A6" s="78" t="s">
        <v>576</v>
      </c>
      <c r="B6" s="109">
        <f>IF(B5=0,0,SUMIFS(G6:G55,F6:F55,About!B2))</f>
        <v>102831743.68600002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>
        <f>ROUND((B5-B6)/B6, 3) * 100</f>
        <v>3.2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3300779.3139999807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3300779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541158.2218372823</v>
      </c>
      <c r="C15" s="154">
        <f t="shared" ref="C15:C30" si="1">B15/SUM($B$15:$B$30)</f>
        <v>8.2745285522674544E-2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603631.01965453487</v>
      </c>
      <c r="C16" s="154">
        <f t="shared" si="1"/>
        <v>9.2297629521511951E-2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955609.87038615567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3999267.4868410444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306729.50379985262</v>
      </c>
      <c r="C19" s="154">
        <f t="shared" si="1"/>
        <v>4.6900184356394356E-2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33321.492127753459</v>
      </c>
      <c r="C20" s="15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37694.79098688106</v>
      </c>
      <c r="C22" s="15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37694.79098688106</v>
      </c>
      <c r="C23" s="15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24941.823379616035</v>
      </c>
      <c r="C24" s="15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273123.92678426619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304654.10625584057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482298.72473812121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2018440.4416110043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154807.15834637199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16817.441570682695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19024.656594323664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19024.656594323664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12588.201505046471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597</v>
      </c>
    </row>
    <row r="2" spans="1:16" s="118" customFormat="1" ht="16" customHeight="1">
      <c r="A2" s="118" t="s">
        <v>598</v>
      </c>
      <c r="O2" s="119" t="s">
        <v>599</v>
      </c>
      <c r="P2" s="119" t="b">
        <v>1</v>
      </c>
    </row>
    <row r="3" spans="1:16" s="118" customFormat="1" ht="16" customHeight="1">
      <c r="A3" s="118" t="s">
        <v>600</v>
      </c>
      <c r="O3" s="119" t="s">
        <v>601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32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6" thickBot="1">
      <c r="A2" s="134"/>
      <c r="B2" s="134"/>
    </row>
    <row r="3" spans="1:10" ht="43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9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6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9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6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9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9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43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57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9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6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9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43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7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6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9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9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43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43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9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43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71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7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43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43" thickBot="1">
      <c r="D27" s="141" t="s">
        <v>740</v>
      </c>
      <c r="E27" s="142" t="s">
        <v>4465</v>
      </c>
      <c r="F27" s="143" t="s">
        <v>4417</v>
      </c>
    </row>
    <row r="28" spans="1:10" ht="16" thickBot="1">
      <c r="D28" s="141" t="s">
        <v>669</v>
      </c>
      <c r="E28" s="142" t="s">
        <v>4466</v>
      </c>
      <c r="F28" s="143" t="s">
        <v>496</v>
      </c>
    </row>
    <row r="29" spans="1:10" ht="16" thickBot="1">
      <c r="D29" s="141" t="s">
        <v>633</v>
      </c>
      <c r="E29" s="142" t="s">
        <v>4467</v>
      </c>
      <c r="F29" s="143" t="s">
        <v>4417</v>
      </c>
    </row>
    <row r="30" spans="1:10" ht="16" thickBot="1">
      <c r="D30" s="141" t="s">
        <v>1840</v>
      </c>
      <c r="E30" s="142" t="s">
        <v>4468</v>
      </c>
      <c r="F30" s="143" t="s">
        <v>4417</v>
      </c>
    </row>
    <row r="31" spans="1:10" ht="16" thickBot="1">
      <c r="D31" s="141" t="s">
        <v>641</v>
      </c>
      <c r="E31" s="142" t="s">
        <v>4469</v>
      </c>
      <c r="F31" s="143" t="s">
        <v>487</v>
      </c>
    </row>
    <row r="32" spans="1:10" ht="43" thickBot="1">
      <c r="D32" s="141" t="s">
        <v>659</v>
      </c>
      <c r="E32" s="142" t="s">
        <v>4470</v>
      </c>
      <c r="F32" s="143" t="s">
        <v>496</v>
      </c>
    </row>
    <row r="33" spans="4:6" ht="16" thickBot="1">
      <c r="D33" s="148" t="s">
        <v>123</v>
      </c>
      <c r="E33" s="149" t="s">
        <v>4471</v>
      </c>
      <c r="F33" s="143" t="s">
        <v>487</v>
      </c>
    </row>
    <row r="34" spans="4:6" ht="29" thickBot="1">
      <c r="D34" s="141" t="s">
        <v>3114</v>
      </c>
      <c r="E34" s="142" t="s">
        <v>4472</v>
      </c>
      <c r="F34" s="143" t="s">
        <v>4417</v>
      </c>
    </row>
    <row r="35" spans="4:6" ht="16" thickBot="1">
      <c r="D35" s="141" t="s">
        <v>891</v>
      </c>
      <c r="E35" s="142" t="s">
        <v>4473</v>
      </c>
      <c r="F35" s="143" t="s">
        <v>487</v>
      </c>
    </row>
    <row r="36" spans="4:6" ht="16" thickBot="1">
      <c r="D36" s="141" t="s">
        <v>1578</v>
      </c>
      <c r="E36" s="142" t="s">
        <v>4474</v>
      </c>
      <c r="F36" s="143" t="s">
        <v>494</v>
      </c>
    </row>
    <row r="37" spans="4:6" ht="16" thickBot="1">
      <c r="D37" s="141" t="s">
        <v>621</v>
      </c>
      <c r="E37" s="142" t="s">
        <v>4475</v>
      </c>
      <c r="F37" s="143" t="s">
        <v>487</v>
      </c>
    </row>
    <row r="38" spans="4:6" ht="16" thickBot="1">
      <c r="D38" s="141" t="s">
        <v>675</v>
      </c>
      <c r="E38" s="142" t="s">
        <v>4476</v>
      </c>
      <c r="F38" s="143" t="s">
        <v>4477</v>
      </c>
    </row>
    <row r="39" spans="4:6" ht="16" thickBot="1">
      <c r="D39" s="141" t="s">
        <v>930</v>
      </c>
      <c r="E39" s="142" t="s">
        <v>4478</v>
      </c>
      <c r="F39" s="143" t="s">
        <v>4417</v>
      </c>
    </row>
    <row r="40" spans="4:6" ht="16" thickBot="1">
      <c r="D40" s="141" t="s">
        <v>4479</v>
      </c>
      <c r="E40" s="142" t="s">
        <v>4480</v>
      </c>
      <c r="F40" s="143" t="s">
        <v>490</v>
      </c>
    </row>
    <row r="41" spans="4:6" ht="29" thickBot="1">
      <c r="D41" s="141" t="s">
        <v>649</v>
      </c>
      <c r="E41" s="142" t="s">
        <v>4481</v>
      </c>
      <c r="F41" s="143" t="s">
        <v>490</v>
      </c>
    </row>
    <row r="42" spans="4:6" ht="29" thickBot="1">
      <c r="D42" s="141" t="s">
        <v>874</v>
      </c>
      <c r="E42" s="142" t="s">
        <v>4482</v>
      </c>
      <c r="F42" s="143" t="s">
        <v>487</v>
      </c>
    </row>
    <row r="43" spans="4:6" ht="57" thickBot="1">
      <c r="D43" s="141" t="s">
        <v>4399</v>
      </c>
      <c r="E43" s="142" t="s">
        <v>4483</v>
      </c>
      <c r="F43" s="143" t="s">
        <v>494</v>
      </c>
    </row>
    <row r="44" spans="4:6" ht="57" thickBot="1">
      <c r="D44" s="141" t="s">
        <v>798</v>
      </c>
      <c r="E44" s="142" t="s">
        <v>4484</v>
      </c>
      <c r="F44" s="143" t="s">
        <v>494</v>
      </c>
    </row>
    <row r="45" spans="4:6" ht="16" thickBot="1">
      <c r="D45" s="141" t="s">
        <v>1571</v>
      </c>
      <c r="E45" s="142" t="s">
        <v>4485</v>
      </c>
      <c r="F45" s="143" t="s">
        <v>4417</v>
      </c>
    </row>
    <row r="46" spans="4:6" ht="16" thickBot="1">
      <c r="D46" s="141" t="s">
        <v>860</v>
      </c>
      <c r="E46" s="142" t="s">
        <v>508</v>
      </c>
      <c r="F46" s="143" t="s">
        <v>4486</v>
      </c>
    </row>
    <row r="47" spans="4:6" ht="71" thickBot="1">
      <c r="D47" s="141" t="s">
        <v>976</v>
      </c>
      <c r="E47" s="142" t="s">
        <v>4487</v>
      </c>
      <c r="F47" s="143" t="s">
        <v>496</v>
      </c>
    </row>
    <row r="48" spans="4:6" ht="16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45"/>
  <sheetViews>
    <sheetView tabSelected="1" topLeftCell="A8" workbookViewId="0">
      <selection activeCell="D26" sqref="D26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7" t="s">
        <v>4490</v>
      </c>
      <c r="B5" s="163">
        <v>27077100</v>
      </c>
      <c r="C5" s="163">
        <v>35025700</v>
      </c>
      <c r="D5" s="163">
        <v>23143600</v>
      </c>
      <c r="E5" s="163">
        <v>23526800</v>
      </c>
      <c r="F5" s="163">
        <v>25786500</v>
      </c>
      <c r="G5" s="163">
        <v>28171800</v>
      </c>
      <c r="H5" s="163">
        <v>27615300</v>
      </c>
      <c r="I5" s="163">
        <v>27059200</v>
      </c>
      <c r="J5" s="163">
        <v>25532800</v>
      </c>
      <c r="K5" s="163">
        <v>26988100</v>
      </c>
      <c r="L5" s="163">
        <v>27776600</v>
      </c>
      <c r="M5" s="163">
        <v>28077900</v>
      </c>
      <c r="N5" s="163">
        <v>28853700</v>
      </c>
      <c r="O5" s="163">
        <v>29687300</v>
      </c>
      <c r="P5" s="163">
        <v>29779700</v>
      </c>
      <c r="Q5" s="163">
        <v>29877700</v>
      </c>
      <c r="R5" s="163">
        <v>29987900</v>
      </c>
      <c r="S5" s="163">
        <v>29763500</v>
      </c>
      <c r="T5" s="163">
        <v>29259000</v>
      </c>
      <c r="U5" s="163">
        <v>28999100</v>
      </c>
      <c r="V5" s="163">
        <v>28839000</v>
      </c>
      <c r="W5" s="163">
        <v>28848400</v>
      </c>
      <c r="X5" s="163">
        <v>28975900</v>
      </c>
      <c r="Y5" s="163">
        <v>28836500</v>
      </c>
      <c r="Z5" s="163">
        <v>29095700</v>
      </c>
      <c r="AA5" s="163">
        <v>28971300</v>
      </c>
      <c r="AB5" s="163">
        <v>28720900</v>
      </c>
      <c r="AC5" s="163">
        <v>28829700</v>
      </c>
      <c r="AD5" s="163">
        <v>28618300</v>
      </c>
      <c r="AE5" s="163">
        <v>28214700</v>
      </c>
      <c r="AF5" s="163">
        <v>28464600</v>
      </c>
    </row>
    <row r="6" spans="1:32" s="107" customFormat="1" ht="15.75" customHeight="1">
      <c r="A6" s="107" t="s">
        <v>4491</v>
      </c>
      <c r="B6" s="163">
        <v>26121200</v>
      </c>
      <c r="C6" s="163">
        <v>11664400</v>
      </c>
      <c r="D6" s="163">
        <v>33747500</v>
      </c>
      <c r="E6" s="163">
        <v>34540600</v>
      </c>
      <c r="F6" s="163">
        <v>33504300</v>
      </c>
      <c r="G6" s="163">
        <v>32833000</v>
      </c>
      <c r="H6" s="163">
        <v>34887400</v>
      </c>
      <c r="I6" s="163">
        <v>37167400</v>
      </c>
      <c r="J6" s="163">
        <v>39287900</v>
      </c>
      <c r="K6" s="163">
        <v>37809000</v>
      </c>
      <c r="L6" s="163">
        <v>36994000</v>
      </c>
      <c r="M6" s="163">
        <v>36604200</v>
      </c>
      <c r="N6" s="163">
        <v>35828500</v>
      </c>
      <c r="O6" s="163">
        <v>35220200</v>
      </c>
      <c r="P6" s="163">
        <v>35192900</v>
      </c>
      <c r="Q6" s="163">
        <v>35134300</v>
      </c>
      <c r="R6" s="163">
        <v>34814500</v>
      </c>
      <c r="S6" s="163">
        <v>35043000</v>
      </c>
      <c r="T6" s="163">
        <v>35585100</v>
      </c>
      <c r="U6" s="163">
        <v>35866400</v>
      </c>
      <c r="V6" s="163">
        <v>36015500</v>
      </c>
      <c r="W6" s="163">
        <v>35995700</v>
      </c>
      <c r="X6" s="163">
        <v>35808900</v>
      </c>
      <c r="Y6" s="163">
        <v>35977000</v>
      </c>
      <c r="Z6" s="163">
        <v>35640600</v>
      </c>
      <c r="AA6" s="163">
        <v>35862100</v>
      </c>
      <c r="AB6" s="163">
        <v>35619500</v>
      </c>
      <c r="AC6" s="163">
        <v>35470800</v>
      </c>
      <c r="AD6" s="163">
        <v>35693900</v>
      </c>
      <c r="AE6" s="163">
        <v>36127100</v>
      </c>
      <c r="AF6" s="163">
        <v>35838400</v>
      </c>
    </row>
    <row r="7" spans="1:32" s="107" customFormat="1" ht="15.75" customHeight="1">
      <c r="A7" s="107" t="s">
        <v>4492</v>
      </c>
      <c r="B7" s="163">
        <v>30355600</v>
      </c>
      <c r="C7" s="163">
        <v>32923100</v>
      </c>
      <c r="D7" s="163">
        <v>24698500</v>
      </c>
      <c r="E7" s="163">
        <v>24698500</v>
      </c>
      <c r="F7" s="163">
        <v>24698500</v>
      </c>
      <c r="G7" s="163">
        <v>24698500</v>
      </c>
      <c r="H7" s="163">
        <v>24698500</v>
      </c>
      <c r="I7" s="163">
        <v>24698500</v>
      </c>
      <c r="J7" s="163">
        <v>24698500</v>
      </c>
      <c r="K7" s="163">
        <v>24698500</v>
      </c>
      <c r="L7" s="163">
        <v>24698500</v>
      </c>
      <c r="M7" s="163">
        <v>24698500</v>
      </c>
      <c r="N7" s="163">
        <v>24698500</v>
      </c>
      <c r="O7" s="163">
        <v>24698500</v>
      </c>
      <c r="P7" s="163">
        <v>24698500</v>
      </c>
      <c r="Q7" s="163">
        <v>24698500</v>
      </c>
      <c r="R7" s="163">
        <v>24698500</v>
      </c>
      <c r="S7" s="163">
        <v>24698500</v>
      </c>
      <c r="T7" s="163">
        <v>24698500</v>
      </c>
      <c r="U7" s="163">
        <v>24698500</v>
      </c>
      <c r="V7" s="163">
        <v>24698500</v>
      </c>
      <c r="W7" s="163">
        <v>24698500</v>
      </c>
      <c r="X7" s="163">
        <v>24698500</v>
      </c>
      <c r="Y7" s="163">
        <v>24698500</v>
      </c>
      <c r="Z7" s="163">
        <v>24698500</v>
      </c>
      <c r="AA7" s="163">
        <v>24698500</v>
      </c>
      <c r="AB7" s="163">
        <v>24698500</v>
      </c>
      <c r="AC7" s="163">
        <v>24698500</v>
      </c>
      <c r="AD7" s="163">
        <v>24698500</v>
      </c>
      <c r="AE7" s="163">
        <v>24698500</v>
      </c>
      <c r="AF7" s="163">
        <v>24698500</v>
      </c>
    </row>
    <row r="8" spans="1:32" s="107" customFormat="1" ht="15.75" customHeight="1">
      <c r="A8" s="107" t="s">
        <v>4493</v>
      </c>
      <c r="B8" s="163">
        <v>1773600</v>
      </c>
      <c r="C8" s="163">
        <v>1773600</v>
      </c>
      <c r="D8" s="163">
        <v>1773600</v>
      </c>
      <c r="E8" s="163">
        <v>1773600</v>
      </c>
      <c r="F8" s="163">
        <v>1766850</v>
      </c>
      <c r="G8" s="163">
        <v>1766850</v>
      </c>
      <c r="H8" s="163">
        <v>1766850</v>
      </c>
      <c r="I8" s="163">
        <v>1766850</v>
      </c>
      <c r="J8" s="163">
        <v>1766850</v>
      </c>
      <c r="K8" s="163">
        <v>1766850</v>
      </c>
      <c r="L8" s="163">
        <v>1766850</v>
      </c>
      <c r="M8" s="163">
        <v>1766850</v>
      </c>
      <c r="N8" s="163">
        <v>1766850</v>
      </c>
      <c r="O8" s="163">
        <v>1766850</v>
      </c>
      <c r="P8" s="163">
        <v>1766850</v>
      </c>
      <c r="Q8" s="163">
        <v>1766850</v>
      </c>
      <c r="R8" s="163">
        <v>1766850</v>
      </c>
      <c r="S8" s="163">
        <v>1766850</v>
      </c>
      <c r="T8" s="163">
        <v>1766850</v>
      </c>
      <c r="U8" s="163">
        <v>1766850</v>
      </c>
      <c r="V8" s="163">
        <v>1766850</v>
      </c>
      <c r="W8" s="163">
        <v>1766850</v>
      </c>
      <c r="X8" s="163">
        <v>1766850</v>
      </c>
      <c r="Y8" s="163">
        <v>1766850</v>
      </c>
      <c r="Z8" s="163">
        <v>1766850</v>
      </c>
      <c r="AA8" s="163">
        <v>1766850</v>
      </c>
      <c r="AB8" s="163">
        <v>1766850</v>
      </c>
      <c r="AC8" s="163">
        <v>1766850</v>
      </c>
      <c r="AD8" s="163">
        <v>1766850</v>
      </c>
      <c r="AE8" s="163">
        <v>1766850</v>
      </c>
      <c r="AF8" s="163">
        <v>1766850</v>
      </c>
    </row>
    <row r="9" spans="1:32" s="107" customFormat="1" ht="15.75" customHeight="1">
      <c r="A9" s="107" t="s">
        <v>4494</v>
      </c>
      <c r="B9" s="163">
        <v>8982620</v>
      </c>
      <c r="C9" s="163">
        <v>11370200</v>
      </c>
      <c r="D9" s="163">
        <v>11401900</v>
      </c>
      <c r="E9" s="163">
        <v>11405800</v>
      </c>
      <c r="F9" s="163">
        <v>11405800</v>
      </c>
      <c r="G9" s="163">
        <v>11390000</v>
      </c>
      <c r="H9" s="163">
        <v>11382100</v>
      </c>
      <c r="I9" s="163">
        <v>11322700</v>
      </c>
      <c r="J9" s="163">
        <v>11878500</v>
      </c>
      <c r="K9" s="163">
        <v>12889100</v>
      </c>
      <c r="L9" s="163">
        <v>14047300</v>
      </c>
      <c r="M9" s="163">
        <v>15407100</v>
      </c>
      <c r="N9" s="163">
        <v>16800100</v>
      </c>
      <c r="O9" s="163">
        <v>17912400</v>
      </c>
      <c r="P9" s="163">
        <v>19218300</v>
      </c>
      <c r="Q9" s="163">
        <v>20543000</v>
      </c>
      <c r="R9" s="163">
        <v>22032100</v>
      </c>
      <c r="S9" s="163">
        <v>23404800</v>
      </c>
      <c r="T9" s="163">
        <v>24757400</v>
      </c>
      <c r="U9" s="163">
        <v>26136700</v>
      </c>
      <c r="V9" s="163">
        <v>27424000</v>
      </c>
      <c r="W9" s="163">
        <v>28713300</v>
      </c>
      <c r="X9" s="163">
        <v>30134000</v>
      </c>
      <c r="Y9" s="163">
        <v>31468200</v>
      </c>
      <c r="Z9" s="163">
        <v>32837600</v>
      </c>
      <c r="AA9" s="163">
        <v>34077500</v>
      </c>
      <c r="AB9" s="163">
        <v>35921500</v>
      </c>
      <c r="AC9" s="163">
        <v>37466600</v>
      </c>
      <c r="AD9" s="163">
        <v>39043400</v>
      </c>
      <c r="AE9" s="163">
        <v>40739600</v>
      </c>
      <c r="AF9" s="163">
        <v>42475200</v>
      </c>
    </row>
    <row r="10" spans="1:32" s="107" customFormat="1" ht="15.75" customHeight="1">
      <c r="A10" s="107" t="s">
        <v>4495</v>
      </c>
      <c r="B10" s="107">
        <v>578742</v>
      </c>
      <c r="C10" s="107">
        <v>871384</v>
      </c>
      <c r="D10" s="107">
        <v>869837</v>
      </c>
      <c r="E10" s="107">
        <v>865136</v>
      </c>
      <c r="F10" s="107">
        <v>862011</v>
      </c>
      <c r="G10" s="107">
        <v>858887</v>
      </c>
      <c r="H10" s="107">
        <v>855764</v>
      </c>
      <c r="I10" s="107">
        <v>852641</v>
      </c>
      <c r="J10" s="163">
        <v>1029640</v>
      </c>
      <c r="K10" s="163">
        <v>1499740</v>
      </c>
      <c r="L10" s="163">
        <v>2070350</v>
      </c>
      <c r="M10" s="163">
        <v>2699680</v>
      </c>
      <c r="N10" s="163">
        <v>3331350</v>
      </c>
      <c r="O10" s="163">
        <v>4012650</v>
      </c>
      <c r="P10" s="163">
        <v>4876580</v>
      </c>
      <c r="Q10" s="163">
        <v>5786580</v>
      </c>
      <c r="R10" s="163">
        <v>6736000</v>
      </c>
      <c r="S10" s="163">
        <v>7594460</v>
      </c>
      <c r="T10" s="163">
        <v>8456770</v>
      </c>
      <c r="U10" s="163">
        <v>9326770</v>
      </c>
      <c r="V10" s="163">
        <v>10130800</v>
      </c>
      <c r="W10" s="163">
        <v>10828300</v>
      </c>
      <c r="X10" s="163">
        <v>11563400</v>
      </c>
      <c r="Y10" s="163">
        <v>12280100</v>
      </c>
      <c r="Z10" s="163">
        <v>12914200</v>
      </c>
      <c r="AA10" s="163">
        <v>13492800</v>
      </c>
      <c r="AB10" s="163">
        <v>14031700</v>
      </c>
      <c r="AC10" s="163">
        <v>14370200</v>
      </c>
      <c r="AD10" s="163">
        <v>14709800</v>
      </c>
      <c r="AE10" s="163">
        <v>14994300</v>
      </c>
      <c r="AF10" s="163">
        <v>15242100</v>
      </c>
    </row>
    <row r="11" spans="1:32" s="107" customFormat="1" ht="15.75" customHeight="1">
      <c r="A11" s="107" t="s">
        <v>4496</v>
      </c>
      <c r="B11" s="107">
        <v>0</v>
      </c>
      <c r="C11" s="107">
        <v>0</v>
      </c>
      <c r="D11" s="107">
        <v>0</v>
      </c>
      <c r="E11" s="107">
        <v>0</v>
      </c>
      <c r="F11" s="107">
        <v>0</v>
      </c>
      <c r="G11" s="107">
        <v>0</v>
      </c>
      <c r="H11" s="107">
        <v>0</v>
      </c>
      <c r="I11" s="107">
        <v>0</v>
      </c>
      <c r="J11" s="107">
        <v>0</v>
      </c>
      <c r="K11" s="107">
        <v>0</v>
      </c>
      <c r="L11" s="107">
        <v>0</v>
      </c>
      <c r="M11" s="107">
        <v>0</v>
      </c>
      <c r="N11" s="107">
        <v>0</v>
      </c>
      <c r="O11" s="107">
        <v>0</v>
      </c>
      <c r="P11" s="107">
        <v>0</v>
      </c>
      <c r="Q11" s="107">
        <v>0</v>
      </c>
      <c r="R11" s="107">
        <v>0</v>
      </c>
      <c r="S11" s="107">
        <v>0</v>
      </c>
      <c r="T11" s="107">
        <v>0</v>
      </c>
      <c r="U11" s="107">
        <v>0</v>
      </c>
      <c r="V11" s="107">
        <v>0</v>
      </c>
      <c r="W11" s="107">
        <v>0</v>
      </c>
      <c r="X11" s="107">
        <v>0</v>
      </c>
      <c r="Y11" s="107">
        <v>0</v>
      </c>
      <c r="Z11" s="107">
        <v>0</v>
      </c>
      <c r="AA11" s="107">
        <v>0</v>
      </c>
      <c r="AB11" s="107">
        <v>0</v>
      </c>
      <c r="AC11" s="107">
        <v>0</v>
      </c>
      <c r="AD11" s="107">
        <v>0</v>
      </c>
      <c r="AE11" s="107">
        <v>0</v>
      </c>
      <c r="AF11" s="107">
        <v>0</v>
      </c>
    </row>
    <row r="12" spans="1:32" s="107" customFormat="1" ht="15.75" customHeight="1">
      <c r="A12" s="107" t="s">
        <v>4497</v>
      </c>
      <c r="B12" s="163">
        <v>1204530</v>
      </c>
      <c r="C12" s="163">
        <v>1724670</v>
      </c>
      <c r="D12" s="163">
        <v>1535330</v>
      </c>
      <c r="E12" s="163">
        <v>1444270</v>
      </c>
      <c r="F12" s="163">
        <v>1461890</v>
      </c>
      <c r="G12" s="163">
        <v>1378870</v>
      </c>
      <c r="H12" s="163">
        <v>1298890</v>
      </c>
      <c r="I12" s="163">
        <v>1220300</v>
      </c>
      <c r="J12" s="163">
        <v>1417530</v>
      </c>
      <c r="K12" s="163">
        <v>1513920</v>
      </c>
      <c r="L12" s="163">
        <v>1570250</v>
      </c>
      <c r="M12" s="163">
        <v>1604220</v>
      </c>
      <c r="N12" s="163">
        <v>1601910</v>
      </c>
      <c r="O12" s="163">
        <v>1634760</v>
      </c>
      <c r="P12" s="163">
        <v>1627410</v>
      </c>
      <c r="Q12" s="163">
        <v>1590930</v>
      </c>
      <c r="R12" s="163">
        <v>1570430</v>
      </c>
      <c r="S12" s="163">
        <v>1543320</v>
      </c>
      <c r="T12" s="163">
        <v>1528520</v>
      </c>
      <c r="U12" s="163">
        <v>1495480</v>
      </c>
      <c r="V12" s="163">
        <v>1476840</v>
      </c>
      <c r="W12" s="163">
        <v>1474360</v>
      </c>
      <c r="X12" s="163">
        <v>1469100</v>
      </c>
      <c r="Y12" s="163">
        <v>1451240</v>
      </c>
      <c r="Z12" s="163">
        <v>1469450</v>
      </c>
      <c r="AA12" s="163">
        <v>1439680</v>
      </c>
      <c r="AB12" s="163">
        <v>1406440</v>
      </c>
      <c r="AC12" s="163">
        <v>1409340</v>
      </c>
      <c r="AD12" s="163">
        <v>1357040</v>
      </c>
      <c r="AE12" s="163">
        <v>1310690</v>
      </c>
      <c r="AF12" s="163">
        <v>1329880</v>
      </c>
    </row>
    <row r="13" spans="1:32" s="107" customFormat="1" ht="15.75" customHeight="1">
      <c r="A13" s="107" t="s">
        <v>4498</v>
      </c>
      <c r="B13" s="107">
        <v>0</v>
      </c>
      <c r="C13" s="107">
        <v>0</v>
      </c>
      <c r="D13" s="107">
        <v>0</v>
      </c>
      <c r="E13" s="107">
        <v>0</v>
      </c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>
        <v>0</v>
      </c>
      <c r="M13" s="107">
        <v>0</v>
      </c>
      <c r="N13" s="107">
        <v>0</v>
      </c>
      <c r="O13" s="107">
        <v>0</v>
      </c>
      <c r="P13" s="107">
        <v>0</v>
      </c>
      <c r="Q13" s="107">
        <v>0</v>
      </c>
      <c r="R13" s="107">
        <v>0</v>
      </c>
      <c r="S13" s="107">
        <v>0</v>
      </c>
      <c r="T13" s="107">
        <v>0</v>
      </c>
      <c r="U13" s="107">
        <v>0</v>
      </c>
      <c r="V13" s="107">
        <v>0</v>
      </c>
      <c r="W13" s="107">
        <v>0</v>
      </c>
      <c r="X13" s="107">
        <v>0</v>
      </c>
      <c r="Y13" s="107">
        <v>0</v>
      </c>
      <c r="Z13" s="107">
        <v>0</v>
      </c>
      <c r="AA13" s="107">
        <v>0</v>
      </c>
      <c r="AB13" s="107">
        <v>0</v>
      </c>
      <c r="AC13" s="107">
        <v>0</v>
      </c>
      <c r="AD13" s="107">
        <v>0</v>
      </c>
      <c r="AE13" s="107">
        <v>0</v>
      </c>
      <c r="AF13" s="107">
        <v>0</v>
      </c>
    </row>
    <row r="14" spans="1:32" s="107" customFormat="1" ht="15.75" customHeight="1">
      <c r="A14" s="107" t="s">
        <v>4499</v>
      </c>
      <c r="B14" s="107">
        <v>769091</v>
      </c>
      <c r="C14" s="107">
        <v>767348</v>
      </c>
      <c r="D14" s="107">
        <v>767348</v>
      </c>
      <c r="E14" s="107">
        <v>767348</v>
      </c>
      <c r="F14" s="107">
        <v>767348</v>
      </c>
      <c r="G14" s="107">
        <v>767348</v>
      </c>
      <c r="H14" s="107">
        <v>767348</v>
      </c>
      <c r="I14" s="107">
        <v>767348</v>
      </c>
      <c r="J14" s="107">
        <v>767348</v>
      </c>
      <c r="K14" s="107">
        <v>767348</v>
      </c>
      <c r="L14" s="107">
        <v>767348</v>
      </c>
      <c r="M14" s="107">
        <v>767348</v>
      </c>
      <c r="N14" s="107">
        <v>767348</v>
      </c>
      <c r="O14" s="107">
        <v>767348</v>
      </c>
      <c r="P14" s="107">
        <v>767348</v>
      </c>
      <c r="Q14" s="107">
        <v>767348</v>
      </c>
      <c r="R14" s="107">
        <v>767348</v>
      </c>
      <c r="S14" s="107">
        <v>767348</v>
      </c>
      <c r="T14" s="107">
        <v>767348</v>
      </c>
      <c r="U14" s="107">
        <v>767348</v>
      </c>
      <c r="V14" s="107">
        <v>767348</v>
      </c>
      <c r="W14" s="107">
        <v>767348</v>
      </c>
      <c r="X14" s="107">
        <v>767348</v>
      </c>
      <c r="Y14" s="107">
        <v>767348</v>
      </c>
      <c r="Z14" s="107">
        <v>767348</v>
      </c>
      <c r="AA14" s="107">
        <v>767348</v>
      </c>
      <c r="AB14" s="107">
        <v>767348</v>
      </c>
      <c r="AC14" s="107">
        <v>767348</v>
      </c>
      <c r="AD14" s="107">
        <v>767348</v>
      </c>
      <c r="AE14" s="107">
        <v>767348</v>
      </c>
      <c r="AF14" s="107">
        <v>767348</v>
      </c>
    </row>
    <row r="15" spans="1:32" s="107" customFormat="1" ht="15.75" customHeight="1">
      <c r="A15" s="107" t="s">
        <v>4500</v>
      </c>
      <c r="B15" s="163">
        <v>9270040</v>
      </c>
      <c r="C15" s="163">
        <v>9777580</v>
      </c>
      <c r="D15" s="163">
        <v>9777580</v>
      </c>
      <c r="E15" s="163">
        <v>9777580</v>
      </c>
      <c r="F15" s="163">
        <v>9777580</v>
      </c>
      <c r="G15" s="163">
        <v>9777580</v>
      </c>
      <c r="H15" s="163">
        <v>9777580</v>
      </c>
      <c r="I15" s="163">
        <v>9777580</v>
      </c>
      <c r="J15" s="163">
        <v>9777580</v>
      </c>
      <c r="K15" s="163">
        <v>9777580</v>
      </c>
      <c r="L15" s="163">
        <v>9777580</v>
      </c>
      <c r="M15" s="163">
        <v>9777580</v>
      </c>
      <c r="N15" s="163">
        <v>9777580</v>
      </c>
      <c r="O15" s="163">
        <v>9777580</v>
      </c>
      <c r="P15" s="163">
        <v>9777580</v>
      </c>
      <c r="Q15" s="163">
        <v>9777580</v>
      </c>
      <c r="R15" s="163">
        <v>9777580</v>
      </c>
      <c r="S15" s="163">
        <v>9777580</v>
      </c>
      <c r="T15" s="163">
        <v>9777580</v>
      </c>
      <c r="U15" s="163">
        <v>9777580</v>
      </c>
      <c r="V15" s="163">
        <v>9777580</v>
      </c>
      <c r="W15" s="163">
        <v>9777580</v>
      </c>
      <c r="X15" s="163">
        <v>9777580</v>
      </c>
      <c r="Y15" s="163">
        <v>9777580</v>
      </c>
      <c r="Z15" s="163">
        <v>9777580</v>
      </c>
      <c r="AA15" s="163">
        <v>9777580</v>
      </c>
      <c r="AB15" s="163">
        <v>9777580</v>
      </c>
      <c r="AC15" s="163">
        <v>9777580</v>
      </c>
      <c r="AD15" s="163">
        <v>9777580</v>
      </c>
      <c r="AE15" s="163">
        <v>9777580</v>
      </c>
      <c r="AF15" s="163">
        <v>9777580</v>
      </c>
    </row>
    <row r="16" spans="1:32" s="107" customFormat="1" ht="15.75" customHeight="1">
      <c r="A16" s="107" t="s">
        <v>4501</v>
      </c>
      <c r="B16" s="107">
        <v>0</v>
      </c>
      <c r="C16" s="107">
        <v>0</v>
      </c>
      <c r="D16" s="107">
        <v>0</v>
      </c>
      <c r="E16" s="107">
        <v>0</v>
      </c>
      <c r="F16" s="107">
        <v>0</v>
      </c>
      <c r="G16" s="107">
        <v>0</v>
      </c>
      <c r="H16" s="107">
        <v>0</v>
      </c>
      <c r="I16" s="107">
        <v>0</v>
      </c>
      <c r="J16" s="107">
        <v>0</v>
      </c>
      <c r="K16" s="107">
        <v>0</v>
      </c>
      <c r="L16" s="107">
        <v>0</v>
      </c>
      <c r="M16" s="107">
        <v>0</v>
      </c>
      <c r="N16" s="107">
        <v>0</v>
      </c>
      <c r="O16" s="107">
        <v>0</v>
      </c>
      <c r="P16" s="107">
        <v>0</v>
      </c>
      <c r="Q16" s="107">
        <v>0</v>
      </c>
      <c r="R16" s="107">
        <v>0</v>
      </c>
      <c r="S16" s="107">
        <v>0</v>
      </c>
      <c r="T16" s="107">
        <v>0</v>
      </c>
      <c r="U16" s="107">
        <v>0</v>
      </c>
      <c r="V16" s="107">
        <v>0</v>
      </c>
      <c r="W16" s="107">
        <v>0</v>
      </c>
      <c r="X16" s="107">
        <v>0</v>
      </c>
      <c r="Y16" s="107">
        <v>0</v>
      </c>
      <c r="Z16" s="107">
        <v>0</v>
      </c>
      <c r="AA16" s="107">
        <v>0</v>
      </c>
      <c r="AB16" s="107">
        <v>0</v>
      </c>
      <c r="AC16" s="107">
        <v>0</v>
      </c>
      <c r="AD16" s="107">
        <v>0</v>
      </c>
      <c r="AE16" s="107">
        <v>0</v>
      </c>
      <c r="AF16" s="107">
        <v>0</v>
      </c>
    </row>
    <row r="17" spans="1:32" s="107" customFormat="1" ht="15.75" customHeight="1">
      <c r="A17" s="107" t="s">
        <v>4502</v>
      </c>
      <c r="B17" s="107">
        <v>0</v>
      </c>
      <c r="C17" s="107">
        <v>0</v>
      </c>
      <c r="D17" s="107">
        <v>0</v>
      </c>
      <c r="E17" s="107">
        <v>0</v>
      </c>
      <c r="F17" s="107">
        <v>0</v>
      </c>
      <c r="G17" s="107">
        <v>0</v>
      </c>
      <c r="H17" s="107">
        <v>0</v>
      </c>
      <c r="I17" s="107">
        <v>0</v>
      </c>
      <c r="J17" s="107">
        <v>0</v>
      </c>
      <c r="K17" s="107">
        <v>0</v>
      </c>
      <c r="L17" s="107">
        <v>0</v>
      </c>
      <c r="M17" s="107">
        <v>0</v>
      </c>
      <c r="N17" s="107">
        <v>0</v>
      </c>
      <c r="O17" s="107">
        <v>0</v>
      </c>
      <c r="P17" s="107">
        <v>0</v>
      </c>
      <c r="Q17" s="107">
        <v>19272</v>
      </c>
      <c r="R17" s="107">
        <v>38544</v>
      </c>
      <c r="S17" s="107">
        <v>57816</v>
      </c>
      <c r="T17" s="107">
        <v>77088</v>
      </c>
      <c r="U17" s="107">
        <v>96360</v>
      </c>
      <c r="V17" s="107">
        <v>115632</v>
      </c>
      <c r="W17" s="107">
        <v>134904</v>
      </c>
      <c r="X17" s="107">
        <v>154176</v>
      </c>
      <c r="Y17" s="107">
        <v>173448</v>
      </c>
      <c r="Z17" s="107">
        <v>192720</v>
      </c>
      <c r="AA17" s="107">
        <v>211992</v>
      </c>
      <c r="AB17" s="107">
        <v>231264</v>
      </c>
      <c r="AC17" s="107">
        <v>231264</v>
      </c>
      <c r="AD17" s="107">
        <v>231264</v>
      </c>
      <c r="AE17" s="107">
        <v>231264</v>
      </c>
      <c r="AF17" s="107">
        <v>231264</v>
      </c>
    </row>
    <row r="18" spans="1:32" s="107" customFormat="1" ht="15.75" customHeight="1">
      <c r="A18" s="107" t="s">
        <v>4503</v>
      </c>
      <c r="B18" s="107">
        <v>0</v>
      </c>
      <c r="C18" s="107">
        <v>0</v>
      </c>
      <c r="D18" s="107">
        <v>0</v>
      </c>
      <c r="E18" s="10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0</v>
      </c>
      <c r="Z18" s="107">
        <v>0</v>
      </c>
      <c r="AA18" s="107">
        <v>0</v>
      </c>
      <c r="AB18" s="107">
        <v>0</v>
      </c>
      <c r="AC18" s="107">
        <v>0</v>
      </c>
      <c r="AD18" s="107">
        <v>0</v>
      </c>
      <c r="AE18" s="107">
        <v>0</v>
      </c>
      <c r="AF18" s="107">
        <v>0</v>
      </c>
    </row>
    <row r="19" spans="1:32" s="107" customFormat="1" ht="15.75" customHeight="1">
      <c r="A19" s="107" t="s">
        <v>4504</v>
      </c>
      <c r="B19" s="107">
        <v>0</v>
      </c>
      <c r="C19" s="107">
        <v>0</v>
      </c>
      <c r="D19" s="107">
        <v>0</v>
      </c>
      <c r="E19" s="107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107">
        <v>0</v>
      </c>
      <c r="AA19" s="107">
        <v>0</v>
      </c>
      <c r="AB19" s="107">
        <v>0</v>
      </c>
      <c r="AC19" s="107">
        <v>0</v>
      </c>
      <c r="AD19" s="107">
        <v>0</v>
      </c>
      <c r="AE19" s="107">
        <v>0</v>
      </c>
      <c r="AF19" s="107">
        <v>0</v>
      </c>
    </row>
    <row r="20" spans="1:32" s="107" customFormat="1" ht="15.75" customHeight="1">
      <c r="A20" s="107" t="s">
        <v>4505</v>
      </c>
      <c r="B20" s="107">
        <v>0</v>
      </c>
      <c r="C20" s="107">
        <v>0</v>
      </c>
      <c r="D20" s="107">
        <v>0</v>
      </c>
      <c r="E20" s="107">
        <v>0</v>
      </c>
      <c r="F20" s="107">
        <v>0</v>
      </c>
      <c r="G20" s="107">
        <v>0</v>
      </c>
      <c r="H20" s="107">
        <v>0</v>
      </c>
      <c r="I20" s="107">
        <v>0</v>
      </c>
      <c r="J20" s="107">
        <v>0</v>
      </c>
      <c r="K20" s="107">
        <v>0</v>
      </c>
      <c r="L20" s="107">
        <v>0</v>
      </c>
      <c r="M20" s="107">
        <v>0</v>
      </c>
      <c r="N20" s="107">
        <v>0</v>
      </c>
      <c r="O20" s="107">
        <v>0</v>
      </c>
      <c r="P20" s="107">
        <v>0</v>
      </c>
      <c r="Q20" s="107">
        <v>0</v>
      </c>
      <c r="R20" s="107">
        <v>0</v>
      </c>
      <c r="S20" s="107">
        <v>0</v>
      </c>
      <c r="T20" s="107">
        <v>0</v>
      </c>
      <c r="U20" s="107">
        <v>0</v>
      </c>
      <c r="V20" s="107">
        <v>0</v>
      </c>
      <c r="W20" s="107">
        <v>0</v>
      </c>
      <c r="X20" s="107">
        <v>0</v>
      </c>
      <c r="Y20" s="107">
        <v>0</v>
      </c>
      <c r="Z20" s="107">
        <v>0</v>
      </c>
      <c r="AA20" s="107">
        <v>0</v>
      </c>
      <c r="AB20" s="107">
        <v>0</v>
      </c>
      <c r="AC20" s="107">
        <v>0</v>
      </c>
      <c r="AD20" s="107">
        <v>0</v>
      </c>
      <c r="AE20" s="107">
        <v>0</v>
      </c>
      <c r="AF20" s="107">
        <v>0</v>
      </c>
    </row>
    <row r="21" spans="1:32">
      <c r="A21" s="112" t="s">
        <v>484</v>
      </c>
      <c r="B21" s="113">
        <f t="shared" ref="B21:AF21" si="0">SUM(B5:B20)</f>
        <v>106132523</v>
      </c>
      <c r="C21" s="113">
        <f t="shared" si="0"/>
        <v>105897982</v>
      </c>
      <c r="D21" s="113">
        <f t="shared" si="0"/>
        <v>107715195</v>
      </c>
      <c r="E21" s="113">
        <f t="shared" si="0"/>
        <v>108799634</v>
      </c>
      <c r="F21" s="113">
        <f t="shared" si="0"/>
        <v>110030779</v>
      </c>
      <c r="G21" s="113">
        <f t="shared" si="0"/>
        <v>111642835</v>
      </c>
      <c r="H21" s="113">
        <f t="shared" si="0"/>
        <v>113049732</v>
      </c>
      <c r="I21" s="113">
        <f t="shared" si="0"/>
        <v>114632519</v>
      </c>
      <c r="J21" s="113">
        <f t="shared" si="0"/>
        <v>116156648</v>
      </c>
      <c r="K21" s="113">
        <f t="shared" si="0"/>
        <v>117710138</v>
      </c>
      <c r="L21" s="113">
        <f t="shared" si="0"/>
        <v>119468778</v>
      </c>
      <c r="M21" s="113">
        <f t="shared" si="0"/>
        <v>121403378</v>
      </c>
      <c r="N21" s="113">
        <f t="shared" si="0"/>
        <v>123425838</v>
      </c>
      <c r="O21" s="113">
        <f t="shared" si="0"/>
        <v>125477588</v>
      </c>
      <c r="P21" s="113">
        <f t="shared" si="0"/>
        <v>127705168</v>
      </c>
      <c r="Q21" s="113">
        <f t="shared" si="0"/>
        <v>129962060</v>
      </c>
      <c r="R21" s="113">
        <f t="shared" si="0"/>
        <v>132189752</v>
      </c>
      <c r="S21" s="113">
        <f t="shared" si="0"/>
        <v>134417174</v>
      </c>
      <c r="T21" s="113">
        <f t="shared" si="0"/>
        <v>136674156</v>
      </c>
      <c r="U21" s="113">
        <f t="shared" si="0"/>
        <v>138931088</v>
      </c>
      <c r="V21" s="113">
        <f t="shared" si="0"/>
        <v>141012050</v>
      </c>
      <c r="W21" s="113">
        <f t="shared" si="0"/>
        <v>143005242</v>
      </c>
      <c r="X21" s="113">
        <f t="shared" si="0"/>
        <v>145115754</v>
      </c>
      <c r="Y21" s="113">
        <f t="shared" si="0"/>
        <v>147196766</v>
      </c>
      <c r="Z21" s="113">
        <f t="shared" si="0"/>
        <v>149160548</v>
      </c>
      <c r="AA21" s="113">
        <f t="shared" si="0"/>
        <v>151065650</v>
      </c>
      <c r="AB21" s="113">
        <f t="shared" si="0"/>
        <v>152941582</v>
      </c>
      <c r="AC21" s="113">
        <f t="shared" si="0"/>
        <v>154788182</v>
      </c>
      <c r="AD21" s="113">
        <f t="shared" si="0"/>
        <v>156663982</v>
      </c>
      <c r="AE21" s="113">
        <f t="shared" si="0"/>
        <v>158627932</v>
      </c>
      <c r="AF21" s="113">
        <f t="shared" si="0"/>
        <v>160591722</v>
      </c>
    </row>
    <row r="30" spans="1:32">
      <c r="A30" s="107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  <c r="AA30" s="163"/>
      <c r="AB30" s="163"/>
      <c r="AC30" s="163"/>
      <c r="AD30" s="163"/>
      <c r="AE30" s="163"/>
      <c r="AF30" s="163"/>
    </row>
    <row r="31" spans="1:32">
      <c r="A31" s="107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  <c r="AA31" s="163"/>
      <c r="AB31" s="163"/>
      <c r="AC31" s="163"/>
      <c r="AD31" s="163"/>
      <c r="AE31" s="163"/>
      <c r="AF31" s="163"/>
    </row>
    <row r="32" spans="1:32">
      <c r="A32" s="107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63"/>
      <c r="AC32" s="163"/>
      <c r="AD32" s="163"/>
      <c r="AE32" s="163"/>
      <c r="AF32" s="163"/>
    </row>
    <row r="33" spans="1:32">
      <c r="A33" s="107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  <c r="AF33" s="163"/>
    </row>
    <row r="34" spans="1:32">
      <c r="A34" s="107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  <c r="AA34" s="163"/>
      <c r="AB34" s="163"/>
      <c r="AC34" s="163"/>
      <c r="AD34" s="163"/>
      <c r="AE34" s="163"/>
      <c r="AF34" s="163"/>
    </row>
    <row r="35" spans="1:32">
      <c r="A35" s="107"/>
      <c r="B35" s="107"/>
      <c r="C35" s="107"/>
      <c r="D35" s="107"/>
      <c r="E35" s="107"/>
      <c r="F35" s="107"/>
      <c r="G35" s="107"/>
      <c r="H35" s="107"/>
      <c r="I35" s="107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  <c r="AA35" s="163"/>
      <c r="AB35" s="163"/>
      <c r="AC35" s="163"/>
      <c r="AD35" s="163"/>
      <c r="AE35" s="163"/>
      <c r="AF35" s="163"/>
    </row>
    <row r="36" spans="1:32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</row>
    <row r="37" spans="1:32">
      <c r="A37" s="107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</row>
    <row r="38" spans="1:32">
      <c r="A38" s="107"/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</row>
    <row r="39" spans="1:32">
      <c r="A39" s="107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</row>
    <row r="40" spans="1:32">
      <c r="A40" s="107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</row>
    <row r="41" spans="1:32">
      <c r="A41" s="107"/>
      <c r="B41" s="107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</row>
    <row r="42" spans="1:32">
      <c r="A42" s="107"/>
      <c r="B42" s="107"/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</row>
    <row r="43" spans="1:32">
      <c r="A43" s="107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</row>
    <row r="44" spans="1:32">
      <c r="A44" s="107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</row>
    <row r="45" spans="1:32">
      <c r="A45" s="107"/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273123.92678426619</v>
      </c>
      <c r="C2" s="111">
        <f>B2</f>
        <v>273123.92678426619</v>
      </c>
      <c r="D2" s="111">
        <f t="shared" ref="D2:AG10" si="0">C2</f>
        <v>273123.92678426619</v>
      </c>
      <c r="E2" s="111">
        <f t="shared" si="0"/>
        <v>273123.92678426619</v>
      </c>
      <c r="F2" s="111">
        <f t="shared" si="0"/>
        <v>273123.92678426619</v>
      </c>
      <c r="G2" s="111">
        <f t="shared" si="0"/>
        <v>273123.92678426619</v>
      </c>
      <c r="H2" s="111">
        <f t="shared" si="0"/>
        <v>273123.92678426619</v>
      </c>
      <c r="I2" s="111">
        <f t="shared" si="0"/>
        <v>273123.92678426619</v>
      </c>
      <c r="J2" s="111">
        <f t="shared" si="0"/>
        <v>273123.92678426619</v>
      </c>
      <c r="K2" s="111">
        <f t="shared" si="0"/>
        <v>273123.92678426619</v>
      </c>
      <c r="L2" s="111">
        <f t="shared" si="0"/>
        <v>273123.92678426619</v>
      </c>
      <c r="M2" s="111">
        <f t="shared" si="0"/>
        <v>273123.92678426619</v>
      </c>
      <c r="N2" s="111">
        <f t="shared" si="0"/>
        <v>273123.92678426619</v>
      </c>
      <c r="O2" s="111">
        <f t="shared" si="0"/>
        <v>273123.92678426619</v>
      </c>
      <c r="P2" s="111">
        <f t="shared" si="0"/>
        <v>273123.92678426619</v>
      </c>
      <c r="Q2" s="111">
        <f t="shared" si="0"/>
        <v>273123.92678426619</v>
      </c>
      <c r="R2" s="111">
        <f t="shared" si="0"/>
        <v>273123.92678426619</v>
      </c>
      <c r="S2" s="111">
        <f t="shared" si="0"/>
        <v>273123.92678426619</v>
      </c>
      <c r="T2" s="111">
        <f t="shared" si="0"/>
        <v>273123.92678426619</v>
      </c>
      <c r="U2" s="111">
        <f t="shared" si="0"/>
        <v>273123.92678426619</v>
      </c>
      <c r="V2" s="111">
        <f t="shared" si="0"/>
        <v>273123.92678426619</v>
      </c>
      <c r="W2" s="111">
        <f t="shared" si="0"/>
        <v>273123.92678426619</v>
      </c>
      <c r="X2" s="111">
        <f t="shared" si="0"/>
        <v>273123.92678426619</v>
      </c>
      <c r="Y2" s="111">
        <f t="shared" si="0"/>
        <v>273123.92678426619</v>
      </c>
      <c r="Z2" s="111">
        <f t="shared" si="0"/>
        <v>273123.92678426619</v>
      </c>
      <c r="AA2" s="111">
        <f t="shared" si="0"/>
        <v>273123.92678426619</v>
      </c>
      <c r="AB2" s="111">
        <f t="shared" si="0"/>
        <v>273123.92678426619</v>
      </c>
      <c r="AC2" s="111">
        <f t="shared" si="0"/>
        <v>273123.92678426619</v>
      </c>
      <c r="AD2" s="111">
        <f t="shared" si="0"/>
        <v>273123.92678426619</v>
      </c>
      <c r="AE2" s="111">
        <f t="shared" si="0"/>
        <v>273123.92678426619</v>
      </c>
      <c r="AF2" s="111">
        <f t="shared" si="0"/>
        <v>273123.92678426619</v>
      </c>
      <c r="AG2" s="111">
        <f t="shared" si="0"/>
        <v>273123.92678426619</v>
      </c>
    </row>
    <row r="3" spans="1:33">
      <c r="A3" s="4" t="s">
        <v>488</v>
      </c>
      <c r="B3" s="111">
        <f>'Manual Adjustment'!$B34</f>
        <v>304654.10625584057</v>
      </c>
      <c r="C3" s="111">
        <f t="shared" ref="C3:R17" si="1">B3</f>
        <v>304654.10625584057</v>
      </c>
      <c r="D3" s="111">
        <f t="shared" si="1"/>
        <v>304654.10625584057</v>
      </c>
      <c r="E3" s="111">
        <f t="shared" si="1"/>
        <v>304654.10625584057</v>
      </c>
      <c r="F3" s="111">
        <f t="shared" si="1"/>
        <v>304654.10625584057</v>
      </c>
      <c r="G3" s="111">
        <f t="shared" si="1"/>
        <v>304654.10625584057</v>
      </c>
      <c r="H3" s="111">
        <f t="shared" si="1"/>
        <v>304654.10625584057</v>
      </c>
      <c r="I3" s="111">
        <f t="shared" si="1"/>
        <v>304654.10625584057</v>
      </c>
      <c r="J3" s="111">
        <f t="shared" si="1"/>
        <v>304654.10625584057</v>
      </c>
      <c r="K3" s="111">
        <f t="shared" si="1"/>
        <v>304654.10625584057</v>
      </c>
      <c r="L3" s="111">
        <f t="shared" si="1"/>
        <v>304654.10625584057</v>
      </c>
      <c r="M3" s="111">
        <f t="shared" si="1"/>
        <v>304654.10625584057</v>
      </c>
      <c r="N3" s="111">
        <f t="shared" si="1"/>
        <v>304654.10625584057</v>
      </c>
      <c r="O3" s="111">
        <f t="shared" si="1"/>
        <v>304654.10625584057</v>
      </c>
      <c r="P3" s="111">
        <f t="shared" si="1"/>
        <v>304654.10625584057</v>
      </c>
      <c r="Q3" s="111">
        <f t="shared" si="1"/>
        <v>304654.10625584057</v>
      </c>
      <c r="R3" s="111">
        <f t="shared" si="1"/>
        <v>304654.10625584057</v>
      </c>
      <c r="S3" s="111">
        <f t="shared" si="0"/>
        <v>304654.10625584057</v>
      </c>
      <c r="T3" s="111">
        <f t="shared" si="0"/>
        <v>304654.10625584057</v>
      </c>
      <c r="U3" s="111">
        <f t="shared" si="0"/>
        <v>304654.10625584057</v>
      </c>
      <c r="V3" s="111">
        <f t="shared" si="0"/>
        <v>304654.10625584057</v>
      </c>
      <c r="W3" s="111">
        <f t="shared" si="0"/>
        <v>304654.10625584057</v>
      </c>
      <c r="X3" s="111">
        <f t="shared" si="0"/>
        <v>304654.10625584057</v>
      </c>
      <c r="Y3" s="111">
        <f t="shared" si="0"/>
        <v>304654.10625584057</v>
      </c>
      <c r="Z3" s="111">
        <f t="shared" si="0"/>
        <v>304654.10625584057</v>
      </c>
      <c r="AA3" s="111">
        <f t="shared" si="0"/>
        <v>304654.10625584057</v>
      </c>
      <c r="AB3" s="111">
        <f t="shared" si="0"/>
        <v>304654.10625584057</v>
      </c>
      <c r="AC3" s="111">
        <f t="shared" si="0"/>
        <v>304654.10625584057</v>
      </c>
      <c r="AD3" s="111">
        <f t="shared" si="0"/>
        <v>304654.10625584057</v>
      </c>
      <c r="AE3" s="111">
        <f t="shared" si="0"/>
        <v>304654.10625584057</v>
      </c>
      <c r="AF3" s="111">
        <f t="shared" si="0"/>
        <v>304654.10625584057</v>
      </c>
      <c r="AG3" s="111">
        <f t="shared" si="0"/>
        <v>304654.10625584057</v>
      </c>
    </row>
    <row r="4" spans="1:33">
      <c r="A4" s="4" t="s">
        <v>489</v>
      </c>
      <c r="B4" s="111">
        <f>'Manual Adjustment'!$B35</f>
        <v>482298.72473812121</v>
      </c>
      <c r="C4" s="111">
        <f t="shared" si="1"/>
        <v>482298.72473812121</v>
      </c>
      <c r="D4" s="111">
        <f t="shared" si="0"/>
        <v>482298.72473812121</v>
      </c>
      <c r="E4" s="111">
        <f t="shared" si="0"/>
        <v>482298.72473812121</v>
      </c>
      <c r="F4" s="111">
        <f t="shared" si="0"/>
        <v>482298.72473812121</v>
      </c>
      <c r="G4" s="111">
        <f t="shared" si="0"/>
        <v>482298.72473812121</v>
      </c>
      <c r="H4" s="111">
        <f t="shared" si="0"/>
        <v>482298.72473812121</v>
      </c>
      <c r="I4" s="111">
        <f t="shared" si="0"/>
        <v>482298.72473812121</v>
      </c>
      <c r="J4" s="111">
        <f t="shared" si="0"/>
        <v>482298.72473812121</v>
      </c>
      <c r="K4" s="111">
        <f t="shared" si="0"/>
        <v>482298.72473812121</v>
      </c>
      <c r="L4" s="111">
        <f t="shared" si="0"/>
        <v>482298.72473812121</v>
      </c>
      <c r="M4" s="111">
        <f t="shared" si="0"/>
        <v>482298.72473812121</v>
      </c>
      <c r="N4" s="111">
        <f t="shared" si="0"/>
        <v>482298.72473812121</v>
      </c>
      <c r="O4" s="111">
        <f t="shared" si="0"/>
        <v>482298.72473812121</v>
      </c>
      <c r="P4" s="111">
        <f t="shared" si="0"/>
        <v>482298.72473812121</v>
      </c>
      <c r="Q4" s="111">
        <f t="shared" si="0"/>
        <v>482298.72473812121</v>
      </c>
      <c r="R4" s="111">
        <f t="shared" si="0"/>
        <v>482298.72473812121</v>
      </c>
      <c r="S4" s="111">
        <f t="shared" si="0"/>
        <v>482298.72473812121</v>
      </c>
      <c r="T4" s="111">
        <f t="shared" si="0"/>
        <v>482298.72473812121</v>
      </c>
      <c r="U4" s="111">
        <f t="shared" si="0"/>
        <v>482298.72473812121</v>
      </c>
      <c r="V4" s="111">
        <f t="shared" si="0"/>
        <v>482298.72473812121</v>
      </c>
      <c r="W4" s="111">
        <f t="shared" si="0"/>
        <v>482298.72473812121</v>
      </c>
      <c r="X4" s="111">
        <f t="shared" si="0"/>
        <v>482298.72473812121</v>
      </c>
      <c r="Y4" s="111">
        <f t="shared" si="0"/>
        <v>482298.72473812121</v>
      </c>
      <c r="Z4" s="111">
        <f t="shared" si="0"/>
        <v>482298.72473812121</v>
      </c>
      <c r="AA4" s="111">
        <f t="shared" si="0"/>
        <v>482298.72473812121</v>
      </c>
      <c r="AB4" s="111">
        <f t="shared" si="0"/>
        <v>482298.72473812121</v>
      </c>
      <c r="AC4" s="111">
        <f t="shared" si="0"/>
        <v>482298.72473812121</v>
      </c>
      <c r="AD4" s="111">
        <f t="shared" si="0"/>
        <v>482298.72473812121</v>
      </c>
      <c r="AE4" s="111">
        <f t="shared" si="0"/>
        <v>482298.72473812121</v>
      </c>
      <c r="AF4" s="111">
        <f t="shared" si="0"/>
        <v>482298.72473812121</v>
      </c>
      <c r="AG4" s="111">
        <f t="shared" si="0"/>
        <v>482298.72473812121</v>
      </c>
    </row>
    <row r="5" spans="1:33">
      <c r="A5" s="4" t="s">
        <v>490</v>
      </c>
      <c r="B5" s="111">
        <f>'Manual Adjustment'!$B36</f>
        <v>2018440.4416110043</v>
      </c>
      <c r="C5" s="111">
        <f t="shared" si="1"/>
        <v>2018440.4416110043</v>
      </c>
      <c r="D5" s="111">
        <f t="shared" si="0"/>
        <v>2018440.4416110043</v>
      </c>
      <c r="E5" s="111">
        <f t="shared" si="0"/>
        <v>2018440.4416110043</v>
      </c>
      <c r="F5" s="111">
        <f t="shared" si="0"/>
        <v>2018440.4416110043</v>
      </c>
      <c r="G5" s="111">
        <f t="shared" si="0"/>
        <v>2018440.4416110043</v>
      </c>
      <c r="H5" s="111">
        <f t="shared" si="0"/>
        <v>2018440.4416110043</v>
      </c>
      <c r="I5" s="111">
        <f t="shared" si="0"/>
        <v>2018440.4416110043</v>
      </c>
      <c r="J5" s="111">
        <f t="shared" si="0"/>
        <v>2018440.4416110043</v>
      </c>
      <c r="K5" s="111">
        <f t="shared" si="0"/>
        <v>2018440.4416110043</v>
      </c>
      <c r="L5" s="111">
        <f t="shared" si="0"/>
        <v>2018440.4416110043</v>
      </c>
      <c r="M5" s="111">
        <f t="shared" si="0"/>
        <v>2018440.4416110043</v>
      </c>
      <c r="N5" s="111">
        <f t="shared" si="0"/>
        <v>2018440.4416110043</v>
      </c>
      <c r="O5" s="111">
        <f t="shared" si="0"/>
        <v>2018440.4416110043</v>
      </c>
      <c r="P5" s="111">
        <f t="shared" si="0"/>
        <v>2018440.4416110043</v>
      </c>
      <c r="Q5" s="111">
        <f t="shared" si="0"/>
        <v>2018440.4416110043</v>
      </c>
      <c r="R5" s="111">
        <f t="shared" si="0"/>
        <v>2018440.4416110043</v>
      </c>
      <c r="S5" s="111">
        <f t="shared" si="0"/>
        <v>2018440.4416110043</v>
      </c>
      <c r="T5" s="111">
        <f t="shared" si="0"/>
        <v>2018440.4416110043</v>
      </c>
      <c r="U5" s="111">
        <f t="shared" si="0"/>
        <v>2018440.4416110043</v>
      </c>
      <c r="V5" s="111">
        <f t="shared" si="0"/>
        <v>2018440.4416110043</v>
      </c>
      <c r="W5" s="111">
        <f t="shared" si="0"/>
        <v>2018440.4416110043</v>
      </c>
      <c r="X5" s="111">
        <f t="shared" si="0"/>
        <v>2018440.4416110043</v>
      </c>
      <c r="Y5" s="111">
        <f t="shared" si="0"/>
        <v>2018440.4416110043</v>
      </c>
      <c r="Z5" s="111">
        <f t="shared" si="0"/>
        <v>2018440.4416110043</v>
      </c>
      <c r="AA5" s="111">
        <f t="shared" si="0"/>
        <v>2018440.4416110043</v>
      </c>
      <c r="AB5" s="111">
        <f t="shared" si="0"/>
        <v>2018440.4416110043</v>
      </c>
      <c r="AC5" s="111">
        <f t="shared" si="0"/>
        <v>2018440.4416110043</v>
      </c>
      <c r="AD5" s="111">
        <f t="shared" si="0"/>
        <v>2018440.4416110043</v>
      </c>
      <c r="AE5" s="111">
        <f t="shared" si="0"/>
        <v>2018440.4416110043</v>
      </c>
      <c r="AF5" s="111">
        <f t="shared" si="0"/>
        <v>2018440.4416110043</v>
      </c>
      <c r="AG5" s="111">
        <f t="shared" si="0"/>
        <v>2018440.4416110043</v>
      </c>
    </row>
    <row r="6" spans="1:33">
      <c r="A6" s="4" t="s">
        <v>491</v>
      </c>
      <c r="B6" s="111">
        <f>'Manual Adjustment'!$B37</f>
        <v>154807.15834637199</v>
      </c>
      <c r="C6" s="111">
        <f t="shared" si="1"/>
        <v>154807.15834637199</v>
      </c>
      <c r="D6" s="111">
        <f t="shared" si="0"/>
        <v>154807.15834637199</v>
      </c>
      <c r="E6" s="111">
        <f t="shared" si="0"/>
        <v>154807.15834637199</v>
      </c>
      <c r="F6" s="111">
        <f t="shared" si="0"/>
        <v>154807.15834637199</v>
      </c>
      <c r="G6" s="111">
        <f t="shared" si="0"/>
        <v>154807.15834637199</v>
      </c>
      <c r="H6" s="111">
        <f t="shared" si="0"/>
        <v>154807.15834637199</v>
      </c>
      <c r="I6" s="111">
        <f t="shared" si="0"/>
        <v>154807.15834637199</v>
      </c>
      <c r="J6" s="111">
        <f t="shared" si="0"/>
        <v>154807.15834637199</v>
      </c>
      <c r="K6" s="111">
        <f t="shared" si="0"/>
        <v>154807.15834637199</v>
      </c>
      <c r="L6" s="111">
        <f t="shared" si="0"/>
        <v>154807.15834637199</v>
      </c>
      <c r="M6" s="111">
        <f t="shared" si="0"/>
        <v>154807.15834637199</v>
      </c>
      <c r="N6" s="111">
        <f t="shared" si="0"/>
        <v>154807.15834637199</v>
      </c>
      <c r="O6" s="111">
        <f t="shared" si="0"/>
        <v>154807.15834637199</v>
      </c>
      <c r="P6" s="111">
        <f t="shared" si="0"/>
        <v>154807.15834637199</v>
      </c>
      <c r="Q6" s="111">
        <f t="shared" si="0"/>
        <v>154807.15834637199</v>
      </c>
      <c r="R6" s="111">
        <f t="shared" si="0"/>
        <v>154807.15834637199</v>
      </c>
      <c r="S6" s="111">
        <f t="shared" si="0"/>
        <v>154807.15834637199</v>
      </c>
      <c r="T6" s="111">
        <f t="shared" si="0"/>
        <v>154807.15834637199</v>
      </c>
      <c r="U6" s="111">
        <f t="shared" si="0"/>
        <v>154807.15834637199</v>
      </c>
      <c r="V6" s="111">
        <f t="shared" si="0"/>
        <v>154807.15834637199</v>
      </c>
      <c r="W6" s="111">
        <f t="shared" si="0"/>
        <v>154807.15834637199</v>
      </c>
      <c r="X6" s="111">
        <f t="shared" si="0"/>
        <v>154807.15834637199</v>
      </c>
      <c r="Y6" s="111">
        <f t="shared" si="0"/>
        <v>154807.15834637199</v>
      </c>
      <c r="Z6" s="111">
        <f t="shared" si="0"/>
        <v>154807.15834637199</v>
      </c>
      <c r="AA6" s="111">
        <f t="shared" si="0"/>
        <v>154807.15834637199</v>
      </c>
      <c r="AB6" s="111">
        <f t="shared" si="0"/>
        <v>154807.15834637199</v>
      </c>
      <c r="AC6" s="111">
        <f t="shared" si="0"/>
        <v>154807.15834637199</v>
      </c>
      <c r="AD6" s="111">
        <f t="shared" si="0"/>
        <v>154807.15834637199</v>
      </c>
      <c r="AE6" s="111">
        <f t="shared" si="0"/>
        <v>154807.15834637199</v>
      </c>
      <c r="AF6" s="111">
        <f t="shared" si="0"/>
        <v>154807.15834637199</v>
      </c>
      <c r="AG6" s="111">
        <f t="shared" si="0"/>
        <v>154807.15834637199</v>
      </c>
    </row>
    <row r="7" spans="1:33">
      <c r="A7" s="4" t="s">
        <v>492</v>
      </c>
      <c r="B7" s="111">
        <f>'Manual Adjustment'!$B38</f>
        <v>16817.441570682695</v>
      </c>
      <c r="C7" s="111">
        <f t="shared" si="1"/>
        <v>16817.441570682695</v>
      </c>
      <c r="D7" s="111">
        <f t="shared" si="0"/>
        <v>16817.441570682695</v>
      </c>
      <c r="E7" s="111">
        <f t="shared" si="0"/>
        <v>16817.441570682695</v>
      </c>
      <c r="F7" s="111">
        <f t="shared" si="0"/>
        <v>16817.441570682695</v>
      </c>
      <c r="G7" s="111">
        <f t="shared" si="0"/>
        <v>16817.441570682695</v>
      </c>
      <c r="H7" s="111">
        <f t="shared" si="0"/>
        <v>16817.441570682695</v>
      </c>
      <c r="I7" s="111">
        <f t="shared" si="0"/>
        <v>16817.441570682695</v>
      </c>
      <c r="J7" s="111">
        <f t="shared" si="0"/>
        <v>16817.441570682695</v>
      </c>
      <c r="K7" s="111">
        <f t="shared" si="0"/>
        <v>16817.441570682695</v>
      </c>
      <c r="L7" s="111">
        <f t="shared" si="0"/>
        <v>16817.441570682695</v>
      </c>
      <c r="M7" s="111">
        <f t="shared" si="0"/>
        <v>16817.441570682695</v>
      </c>
      <c r="N7" s="111">
        <f t="shared" si="0"/>
        <v>16817.441570682695</v>
      </c>
      <c r="O7" s="111">
        <f t="shared" si="0"/>
        <v>16817.441570682695</v>
      </c>
      <c r="P7" s="111">
        <f t="shared" si="0"/>
        <v>16817.441570682695</v>
      </c>
      <c r="Q7" s="111">
        <f t="shared" si="0"/>
        <v>16817.441570682695</v>
      </c>
      <c r="R7" s="111">
        <f t="shared" si="0"/>
        <v>16817.441570682695</v>
      </c>
      <c r="S7" s="111">
        <f t="shared" si="0"/>
        <v>16817.441570682695</v>
      </c>
      <c r="T7" s="111">
        <f t="shared" si="0"/>
        <v>16817.441570682695</v>
      </c>
      <c r="U7" s="111">
        <f t="shared" si="0"/>
        <v>16817.441570682695</v>
      </c>
      <c r="V7" s="111">
        <f t="shared" si="0"/>
        <v>16817.441570682695</v>
      </c>
      <c r="W7" s="111">
        <f t="shared" si="0"/>
        <v>16817.441570682695</v>
      </c>
      <c r="X7" s="111">
        <f t="shared" si="0"/>
        <v>16817.441570682695</v>
      </c>
      <c r="Y7" s="111">
        <f t="shared" si="0"/>
        <v>16817.441570682695</v>
      </c>
      <c r="Z7" s="111">
        <f t="shared" si="0"/>
        <v>16817.441570682695</v>
      </c>
      <c r="AA7" s="111">
        <f t="shared" si="0"/>
        <v>16817.441570682695</v>
      </c>
      <c r="AB7" s="111">
        <f t="shared" si="0"/>
        <v>16817.441570682695</v>
      </c>
      <c r="AC7" s="111">
        <f t="shared" si="0"/>
        <v>16817.441570682695</v>
      </c>
      <c r="AD7" s="111">
        <f t="shared" si="0"/>
        <v>16817.441570682695</v>
      </c>
      <c r="AE7" s="111">
        <f t="shared" si="0"/>
        <v>16817.441570682695</v>
      </c>
      <c r="AF7" s="111">
        <f t="shared" si="0"/>
        <v>16817.441570682695</v>
      </c>
      <c r="AG7" s="111">
        <f t="shared" si="0"/>
        <v>16817.441570682695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19024.656594323664</v>
      </c>
      <c r="C9" s="111">
        <f t="shared" si="1"/>
        <v>19024.656594323664</v>
      </c>
      <c r="D9" s="111">
        <f t="shared" si="0"/>
        <v>19024.656594323664</v>
      </c>
      <c r="E9" s="111">
        <f t="shared" si="0"/>
        <v>19024.656594323664</v>
      </c>
      <c r="F9" s="111">
        <f t="shared" si="0"/>
        <v>19024.656594323664</v>
      </c>
      <c r="G9" s="111">
        <f t="shared" si="0"/>
        <v>19024.656594323664</v>
      </c>
      <c r="H9" s="111">
        <f t="shared" si="0"/>
        <v>19024.656594323664</v>
      </c>
      <c r="I9" s="111">
        <f t="shared" si="0"/>
        <v>19024.656594323664</v>
      </c>
      <c r="J9" s="111">
        <f t="shared" si="0"/>
        <v>19024.656594323664</v>
      </c>
      <c r="K9" s="111">
        <f t="shared" si="0"/>
        <v>19024.656594323664</v>
      </c>
      <c r="L9" s="111">
        <f t="shared" si="0"/>
        <v>19024.656594323664</v>
      </c>
      <c r="M9" s="111">
        <f t="shared" si="0"/>
        <v>19024.656594323664</v>
      </c>
      <c r="N9" s="111">
        <f t="shared" si="0"/>
        <v>19024.656594323664</v>
      </c>
      <c r="O9" s="111">
        <f t="shared" si="0"/>
        <v>19024.656594323664</v>
      </c>
      <c r="P9" s="111">
        <f t="shared" si="0"/>
        <v>19024.656594323664</v>
      </c>
      <c r="Q9" s="111">
        <f t="shared" si="0"/>
        <v>19024.656594323664</v>
      </c>
      <c r="R9" s="111">
        <f t="shared" si="0"/>
        <v>19024.656594323664</v>
      </c>
      <c r="S9" s="111">
        <f t="shared" si="0"/>
        <v>19024.656594323664</v>
      </c>
      <c r="T9" s="111">
        <f t="shared" si="0"/>
        <v>19024.656594323664</v>
      </c>
      <c r="U9" s="111">
        <f t="shared" si="0"/>
        <v>19024.656594323664</v>
      </c>
      <c r="V9" s="111">
        <f t="shared" si="0"/>
        <v>19024.656594323664</v>
      </c>
      <c r="W9" s="111">
        <f t="shared" si="0"/>
        <v>19024.656594323664</v>
      </c>
      <c r="X9" s="111">
        <f t="shared" si="0"/>
        <v>19024.656594323664</v>
      </c>
      <c r="Y9" s="111">
        <f t="shared" si="0"/>
        <v>19024.656594323664</v>
      </c>
      <c r="Z9" s="111">
        <f t="shared" si="0"/>
        <v>19024.656594323664</v>
      </c>
      <c r="AA9" s="111">
        <f t="shared" si="0"/>
        <v>19024.656594323664</v>
      </c>
      <c r="AB9" s="111">
        <f t="shared" si="0"/>
        <v>19024.656594323664</v>
      </c>
      <c r="AC9" s="111">
        <f t="shared" si="0"/>
        <v>19024.656594323664</v>
      </c>
      <c r="AD9" s="111">
        <f t="shared" si="0"/>
        <v>19024.656594323664</v>
      </c>
      <c r="AE9" s="111">
        <f t="shared" si="0"/>
        <v>19024.656594323664</v>
      </c>
      <c r="AF9" s="111">
        <f t="shared" si="0"/>
        <v>19024.656594323664</v>
      </c>
      <c r="AG9" s="111">
        <f t="shared" si="0"/>
        <v>19024.656594323664</v>
      </c>
    </row>
    <row r="10" spans="1:33">
      <c r="A10" s="4" t="s">
        <v>495</v>
      </c>
      <c r="B10" s="111">
        <f>'Manual Adjustment'!$B41</f>
        <v>19024.656594323664</v>
      </c>
      <c r="C10" s="111">
        <f t="shared" si="1"/>
        <v>19024.656594323664</v>
      </c>
      <c r="D10" s="111">
        <f t="shared" si="0"/>
        <v>19024.656594323664</v>
      </c>
      <c r="E10" s="111">
        <f t="shared" si="0"/>
        <v>19024.656594323664</v>
      </c>
      <c r="F10" s="111">
        <f t="shared" si="0"/>
        <v>19024.656594323664</v>
      </c>
      <c r="G10" s="111">
        <f t="shared" si="0"/>
        <v>19024.656594323664</v>
      </c>
      <c r="H10" s="111">
        <f t="shared" si="0"/>
        <v>19024.656594323664</v>
      </c>
      <c r="I10" s="111">
        <f t="shared" si="0"/>
        <v>19024.656594323664</v>
      </c>
      <c r="J10" s="111">
        <f t="shared" si="0"/>
        <v>19024.656594323664</v>
      </c>
      <c r="K10" s="111">
        <f t="shared" si="0"/>
        <v>19024.656594323664</v>
      </c>
      <c r="L10" s="111">
        <f t="shared" si="0"/>
        <v>19024.656594323664</v>
      </c>
      <c r="M10" s="111">
        <f t="shared" si="0"/>
        <v>19024.656594323664</v>
      </c>
      <c r="N10" s="111">
        <f t="shared" si="0"/>
        <v>19024.656594323664</v>
      </c>
      <c r="O10" s="111">
        <f t="shared" si="0"/>
        <v>19024.656594323664</v>
      </c>
      <c r="P10" s="111">
        <f t="shared" si="0"/>
        <v>19024.656594323664</v>
      </c>
      <c r="Q10" s="111">
        <f t="shared" si="0"/>
        <v>19024.656594323664</v>
      </c>
      <c r="R10" s="111">
        <f t="shared" si="0"/>
        <v>19024.656594323664</v>
      </c>
      <c r="S10" s="111">
        <f t="shared" si="0"/>
        <v>19024.656594323664</v>
      </c>
      <c r="T10" s="111">
        <f t="shared" si="0"/>
        <v>19024.656594323664</v>
      </c>
      <c r="U10" s="111">
        <f t="shared" si="0"/>
        <v>19024.656594323664</v>
      </c>
      <c r="V10" s="111">
        <f t="shared" si="0"/>
        <v>19024.656594323664</v>
      </c>
      <c r="W10" s="111">
        <f t="shared" si="0"/>
        <v>19024.656594323664</v>
      </c>
      <c r="X10" s="111">
        <f t="shared" si="0"/>
        <v>19024.656594323664</v>
      </c>
      <c r="Y10" s="111">
        <f t="shared" si="0"/>
        <v>19024.656594323664</v>
      </c>
      <c r="Z10" s="111">
        <f t="shared" si="0"/>
        <v>19024.656594323664</v>
      </c>
      <c r="AA10" s="111">
        <f t="shared" si="0"/>
        <v>19024.656594323664</v>
      </c>
      <c r="AB10" s="111">
        <f t="shared" si="0"/>
        <v>19024.656594323664</v>
      </c>
      <c r="AC10" s="111">
        <f t="shared" si="0"/>
        <v>19024.656594323664</v>
      </c>
      <c r="AD10" s="111">
        <f t="shared" si="0"/>
        <v>19024.656594323664</v>
      </c>
      <c r="AE10" s="111">
        <f t="shared" si="0"/>
        <v>19024.656594323664</v>
      </c>
      <c r="AF10" s="111">
        <f t="shared" si="0"/>
        <v>19024.656594323664</v>
      </c>
      <c r="AG10" s="111">
        <f t="shared" si="0"/>
        <v>19024.656594323664</v>
      </c>
    </row>
    <row r="11" spans="1:33">
      <c r="A11" s="4" t="s">
        <v>496</v>
      </c>
      <c r="B11" s="111">
        <f>'Manual Adjustment'!$B42</f>
        <v>12588.201505046471</v>
      </c>
      <c r="C11" s="111">
        <f t="shared" si="1"/>
        <v>12588.201505046471</v>
      </c>
      <c r="D11" s="111">
        <f t="shared" ref="D11:AG17" si="2">C11</f>
        <v>12588.201505046471</v>
      </c>
      <c r="E11" s="111">
        <f t="shared" si="2"/>
        <v>12588.201505046471</v>
      </c>
      <c r="F11" s="111">
        <f t="shared" si="2"/>
        <v>12588.201505046471</v>
      </c>
      <c r="G11" s="111">
        <f t="shared" si="2"/>
        <v>12588.201505046471</v>
      </c>
      <c r="H11" s="111">
        <f t="shared" si="2"/>
        <v>12588.201505046471</v>
      </c>
      <c r="I11" s="111">
        <f t="shared" si="2"/>
        <v>12588.201505046471</v>
      </c>
      <c r="J11" s="111">
        <f t="shared" si="2"/>
        <v>12588.201505046471</v>
      </c>
      <c r="K11" s="111">
        <f t="shared" si="2"/>
        <v>12588.201505046471</v>
      </c>
      <c r="L11" s="111">
        <f t="shared" si="2"/>
        <v>12588.201505046471</v>
      </c>
      <c r="M11" s="111">
        <f t="shared" si="2"/>
        <v>12588.201505046471</v>
      </c>
      <c r="N11" s="111">
        <f t="shared" si="2"/>
        <v>12588.201505046471</v>
      </c>
      <c r="O11" s="111">
        <f t="shared" si="2"/>
        <v>12588.201505046471</v>
      </c>
      <c r="P11" s="111">
        <f t="shared" si="2"/>
        <v>12588.201505046471</v>
      </c>
      <c r="Q11" s="111">
        <f t="shared" si="2"/>
        <v>12588.201505046471</v>
      </c>
      <c r="R11" s="111">
        <f t="shared" si="2"/>
        <v>12588.201505046471</v>
      </c>
      <c r="S11" s="111">
        <f t="shared" si="2"/>
        <v>12588.201505046471</v>
      </c>
      <c r="T11" s="111">
        <f t="shared" si="2"/>
        <v>12588.201505046471</v>
      </c>
      <c r="U11" s="111">
        <f t="shared" si="2"/>
        <v>12588.201505046471</v>
      </c>
      <c r="V11" s="111">
        <f t="shared" si="2"/>
        <v>12588.201505046471</v>
      </c>
      <c r="W11" s="111">
        <f t="shared" si="2"/>
        <v>12588.201505046471</v>
      </c>
      <c r="X11" s="111">
        <f t="shared" si="2"/>
        <v>12588.201505046471</v>
      </c>
      <c r="Y11" s="111">
        <f t="shared" si="2"/>
        <v>12588.201505046471</v>
      </c>
      <c r="Z11" s="111">
        <f t="shared" si="2"/>
        <v>12588.201505046471</v>
      </c>
      <c r="AA11" s="111">
        <f t="shared" si="2"/>
        <v>12588.201505046471</v>
      </c>
      <c r="AB11" s="111">
        <f t="shared" si="2"/>
        <v>12588.201505046471</v>
      </c>
      <c r="AC11" s="111">
        <f t="shared" si="2"/>
        <v>12588.201505046471</v>
      </c>
      <c r="AD11" s="111">
        <f t="shared" si="2"/>
        <v>12588.201505046471</v>
      </c>
      <c r="AE11" s="111">
        <f t="shared" si="2"/>
        <v>12588.201505046471</v>
      </c>
      <c r="AF11" s="111">
        <f t="shared" si="2"/>
        <v>12588.201505046471</v>
      </c>
      <c r="AG11" s="111">
        <f t="shared" si="2"/>
        <v>12588.201505046471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60.809725087264674</v>
      </c>
      <c r="C2" s="66">
        <f>SUMIFS('State Generation Costs Calcs'!C105:C155,'State Generation Costs Calcs'!$A$105:$A$155,About!$B$2)*About!$A$52</f>
        <v>57.779661815319209</v>
      </c>
      <c r="D2" s="66">
        <f>SUMIFS('State Generation Costs Calcs'!D105:D155,'State Generation Costs Calcs'!$A$105:$A$155,About!$B$2)*About!$A$52</f>
        <v>57.258544022201306</v>
      </c>
      <c r="E2" s="66">
        <f>SUMIFS('State Generation Costs Calcs'!E105:E155,'State Generation Costs Calcs'!$A$105:$A$155,About!$B$2)*About!$A$52</f>
        <v>56.428564680188188</v>
      </c>
      <c r="F2" s="66">
        <f>SUMIFS('State Generation Costs Calcs'!F105:F155,'State Generation Costs Calcs'!$A$105:$A$155,About!$B$2)*About!$A$52</f>
        <v>55.701381971480771</v>
      </c>
      <c r="G2" s="66">
        <f>SUMIFS('State Generation Costs Calcs'!G105:G155,'State Generation Costs Calcs'!$A$105:$A$155,About!$B$2)*About!$A$52</f>
        <v>55.797167601027219</v>
      </c>
      <c r="H2" s="66">
        <f>SUMIFS('State Generation Costs Calcs'!H105:H155,'State Generation Costs Calcs'!$A$105:$A$155,About!$B$2)*About!$A$52</f>
        <v>56.272215009429274</v>
      </c>
      <c r="I2" s="66">
        <f>SUMIFS('State Generation Costs Calcs'!I105:I155,'State Generation Costs Calcs'!$A$105:$A$155,About!$B$2)*About!$A$52</f>
        <v>56.687821403851537</v>
      </c>
      <c r="J2" s="66">
        <f>SUMIFS('State Generation Costs Calcs'!J105:J155,'State Generation Costs Calcs'!$A$105:$A$155,About!$B$2)*About!$A$52</f>
        <v>56.82483480576991</v>
      </c>
      <c r="K2" s="66">
        <f>SUMIFS('State Generation Costs Calcs'!K105:K155,'State Generation Costs Calcs'!$A$105:$A$155,About!$B$2)*About!$A$52</f>
        <v>56.053438204350961</v>
      </c>
      <c r="L2" s="66">
        <f>SUMIFS('State Generation Costs Calcs'!L105:L155,'State Generation Costs Calcs'!$A$105:$A$155,About!$B$2)*About!$A$52</f>
        <v>55.212120370104145</v>
      </c>
      <c r="M2" s="66">
        <f>SUMIFS('State Generation Costs Calcs'!M105:M155,'State Generation Costs Calcs'!$A$105:$A$155,About!$B$2)*About!$A$52</f>
        <v>54.583977551342073</v>
      </c>
      <c r="N2" s="66">
        <f>SUMIFS('State Generation Costs Calcs'!N105:N155,'State Generation Costs Calcs'!$A$105:$A$155,About!$B$2)*About!$A$52</f>
        <v>53.722530108175967</v>
      </c>
      <c r="O2" s="66">
        <f>SUMIFS('State Generation Costs Calcs'!O105:O155,'State Generation Costs Calcs'!$A$105:$A$155,About!$B$2)*About!$A$52</f>
        <v>52.910178223936867</v>
      </c>
      <c r="P2" s="66">
        <f>SUMIFS('State Generation Costs Calcs'!P105:P155,'State Generation Costs Calcs'!$A$105:$A$155,About!$B$2)*About!$A$52</f>
        <v>52.917338459688288</v>
      </c>
      <c r="Q2" s="66">
        <f>SUMIFS('State Generation Costs Calcs'!Q105:Q155,'State Generation Costs Calcs'!$A$105:$A$155,About!$B$2)*About!$A$52</f>
        <v>52.67452184605262</v>
      </c>
      <c r="R2" s="66">
        <f>SUMIFS('State Generation Costs Calcs'!R105:R155,'State Generation Costs Calcs'!$A$105:$A$155,About!$B$2)*About!$A$52</f>
        <v>51.861069690622344</v>
      </c>
      <c r="S2" s="66">
        <f>SUMIFS('State Generation Costs Calcs'!S105:S155,'State Generation Costs Calcs'!$A$105:$A$155,About!$B$2)*About!$A$52</f>
        <v>51.425087998536753</v>
      </c>
      <c r="T2" s="66">
        <f>SUMIFS('State Generation Costs Calcs'!T105:T155,'State Generation Costs Calcs'!$A$105:$A$155,About!$B$2)*About!$A$52</f>
        <v>51.00245639575364</v>
      </c>
      <c r="U2" s="66">
        <f>SUMIFS('State Generation Costs Calcs'!U105:U155,'State Generation Costs Calcs'!$A$105:$A$155,About!$B$2)*About!$A$52</f>
        <v>51.085013543077807</v>
      </c>
      <c r="V2" s="66">
        <f>SUMIFS('State Generation Costs Calcs'!V105:V155,'State Generation Costs Calcs'!$A$105:$A$155,About!$B$2)*About!$A$52</f>
        <v>50.710347825919882</v>
      </c>
      <c r="W2" s="66">
        <f>SUMIFS('State Generation Costs Calcs'!W105:W155,'State Generation Costs Calcs'!$A$105:$A$155,About!$B$2)*About!$A$52</f>
        <v>50.058730451106541</v>
      </c>
      <c r="X2" s="66">
        <f>SUMIFS('State Generation Costs Calcs'!X105:X155,'State Generation Costs Calcs'!$A$105:$A$155,About!$B$2)*About!$A$52</f>
        <v>49.74683120627811</v>
      </c>
      <c r="Y2" s="66">
        <f>SUMIFS('State Generation Costs Calcs'!Y105:Y155,'State Generation Costs Calcs'!$A$105:$A$155,About!$B$2)*About!$A$52</f>
        <v>49.429394092564117</v>
      </c>
      <c r="Z2" s="66">
        <f>SUMIFS('State Generation Costs Calcs'!Z105:Z155,'State Generation Costs Calcs'!$A$105:$A$155,About!$B$2)*About!$A$52</f>
        <v>49.085860867123884</v>
      </c>
      <c r="AA2" s="66">
        <f>SUMIFS('State Generation Costs Calcs'!AA105:AA155,'State Generation Costs Calcs'!$A$105:$A$155,About!$B$2)*About!$A$52</f>
        <v>49.03998548182031</v>
      </c>
      <c r="AB2" s="66">
        <f>SUMIFS('State Generation Costs Calcs'!AB105:AB155,'State Generation Costs Calcs'!$A$105:$A$155,About!$B$2)*About!$A$52</f>
        <v>48.825786717948432</v>
      </c>
      <c r="AC2" s="66">
        <f>SUMIFS('State Generation Costs Calcs'!AC105:AC155,'State Generation Costs Calcs'!$A$105:$A$155,About!$B$2)*About!$A$52</f>
        <v>48.589776774338063</v>
      </c>
      <c r="AD2" s="66">
        <f>SUMIFS('State Generation Costs Calcs'!AD105:AD155,'State Generation Costs Calcs'!$A$105:$A$155,About!$B$2)*About!$A$52</f>
        <v>48.746392971743987</v>
      </c>
      <c r="AE2" s="66">
        <f>SUMIFS('State Generation Costs Calcs'!AE105:AE155,'State Generation Costs Calcs'!$A$105:$A$155,About!$B$2)*About!$A$52</f>
        <v>48.65660704348948</v>
      </c>
      <c r="AF2" s="66">
        <f>SUMIFS('State Generation Costs Calcs'!AF105:AF155,'State Generation Costs Calcs'!$A$105:$A$155,About!$B$2)*About!$A$52</f>
        <v>48.506321999069009</v>
      </c>
      <c r="AG2" s="66">
        <f>SUMIFS('State Generation Costs Calcs'!AG105:AG155,'State Generation Costs Calcs'!$A$105:$A$155,About!$B$2)*About!$A$52</f>
        <v>48.556218857002271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60.809725087264674</v>
      </c>
      <c r="C2" s="67">
        <f>SUMIFS('State Generation Costs Calcs'!C105:C155,'State Generation Costs Calcs'!$A$105:$A$155,About!$B$2)*About!$A$52</f>
        <v>57.779661815319209</v>
      </c>
      <c r="D2" s="67">
        <f>SUMIFS('State Generation Costs Calcs'!D105:D155,'State Generation Costs Calcs'!$A$105:$A$155,About!$B$2)*About!$A$52</f>
        <v>57.258544022201306</v>
      </c>
      <c r="E2" s="67">
        <f>SUMIFS('State Generation Costs Calcs'!E105:E155,'State Generation Costs Calcs'!$A$105:$A$155,About!$B$2)*About!$A$52</f>
        <v>56.428564680188188</v>
      </c>
      <c r="F2" s="67">
        <f>SUMIFS('State Generation Costs Calcs'!F105:F155,'State Generation Costs Calcs'!$A$105:$A$155,About!$B$2)*About!$A$52</f>
        <v>55.701381971480771</v>
      </c>
      <c r="G2" s="67">
        <f>SUMIFS('State Generation Costs Calcs'!G105:G155,'State Generation Costs Calcs'!$A$105:$A$155,About!$B$2)*About!$A$52</f>
        <v>55.797167601027219</v>
      </c>
      <c r="H2" s="67">
        <f>SUMIFS('State Generation Costs Calcs'!H105:H155,'State Generation Costs Calcs'!$A$105:$A$155,About!$B$2)*About!$A$52</f>
        <v>56.272215009429274</v>
      </c>
      <c r="I2" s="67">
        <f>SUMIFS('State Generation Costs Calcs'!I105:I155,'State Generation Costs Calcs'!$A$105:$A$155,About!$B$2)*About!$A$52</f>
        <v>56.687821403851537</v>
      </c>
      <c r="J2" s="67">
        <f>SUMIFS('State Generation Costs Calcs'!J105:J155,'State Generation Costs Calcs'!$A$105:$A$155,About!$B$2)*About!$A$52</f>
        <v>56.82483480576991</v>
      </c>
      <c r="K2" s="67">
        <f>SUMIFS('State Generation Costs Calcs'!K105:K155,'State Generation Costs Calcs'!$A$105:$A$155,About!$B$2)*About!$A$52</f>
        <v>56.053438204350961</v>
      </c>
      <c r="L2" s="67">
        <f>SUMIFS('State Generation Costs Calcs'!L105:L155,'State Generation Costs Calcs'!$A$105:$A$155,About!$B$2)*About!$A$52</f>
        <v>55.212120370104145</v>
      </c>
      <c r="M2" s="67">
        <f>SUMIFS('State Generation Costs Calcs'!M105:M155,'State Generation Costs Calcs'!$A$105:$A$155,About!$B$2)*About!$A$52</f>
        <v>54.583977551342073</v>
      </c>
      <c r="N2" s="67">
        <f>SUMIFS('State Generation Costs Calcs'!N105:N155,'State Generation Costs Calcs'!$A$105:$A$155,About!$B$2)*About!$A$52</f>
        <v>53.722530108175967</v>
      </c>
      <c r="O2" s="67">
        <f>SUMIFS('State Generation Costs Calcs'!O105:O155,'State Generation Costs Calcs'!$A$105:$A$155,About!$B$2)*About!$A$52</f>
        <v>52.910178223936867</v>
      </c>
      <c r="P2" s="67">
        <f>SUMIFS('State Generation Costs Calcs'!P105:P155,'State Generation Costs Calcs'!$A$105:$A$155,About!$B$2)*About!$A$52</f>
        <v>52.917338459688288</v>
      </c>
      <c r="Q2" s="67">
        <f>SUMIFS('State Generation Costs Calcs'!Q105:Q155,'State Generation Costs Calcs'!$A$105:$A$155,About!$B$2)*About!$A$52</f>
        <v>52.67452184605262</v>
      </c>
      <c r="R2" s="67">
        <f>SUMIFS('State Generation Costs Calcs'!R105:R155,'State Generation Costs Calcs'!$A$105:$A$155,About!$B$2)*About!$A$52</f>
        <v>51.861069690622344</v>
      </c>
      <c r="S2" s="67">
        <f>SUMIFS('State Generation Costs Calcs'!S105:S155,'State Generation Costs Calcs'!$A$105:$A$155,About!$B$2)*About!$A$52</f>
        <v>51.425087998536753</v>
      </c>
      <c r="T2" s="67">
        <f>SUMIFS('State Generation Costs Calcs'!T105:T155,'State Generation Costs Calcs'!$A$105:$A$155,About!$B$2)*About!$A$52</f>
        <v>51.00245639575364</v>
      </c>
      <c r="U2" s="67">
        <f>SUMIFS('State Generation Costs Calcs'!U105:U155,'State Generation Costs Calcs'!$A$105:$A$155,About!$B$2)*About!$A$52</f>
        <v>51.085013543077807</v>
      </c>
      <c r="V2" s="67">
        <f>SUMIFS('State Generation Costs Calcs'!V105:V155,'State Generation Costs Calcs'!$A$105:$A$155,About!$B$2)*About!$A$52</f>
        <v>50.710347825919882</v>
      </c>
      <c r="W2" s="67">
        <f>SUMIFS('State Generation Costs Calcs'!W105:W155,'State Generation Costs Calcs'!$A$105:$A$155,About!$B$2)*About!$A$52</f>
        <v>50.058730451106541</v>
      </c>
      <c r="X2" s="67">
        <f>SUMIFS('State Generation Costs Calcs'!X105:X155,'State Generation Costs Calcs'!$A$105:$A$155,About!$B$2)*About!$A$52</f>
        <v>49.74683120627811</v>
      </c>
      <c r="Y2" s="67">
        <f>SUMIFS('State Generation Costs Calcs'!Y105:Y155,'State Generation Costs Calcs'!$A$105:$A$155,About!$B$2)*About!$A$52</f>
        <v>49.429394092564117</v>
      </c>
      <c r="Z2" s="67">
        <f>SUMIFS('State Generation Costs Calcs'!Z105:Z155,'State Generation Costs Calcs'!$A$105:$A$155,About!$B$2)*About!$A$52</f>
        <v>49.085860867123884</v>
      </c>
      <c r="AA2" s="67">
        <f>SUMIFS('State Generation Costs Calcs'!AA105:AA155,'State Generation Costs Calcs'!$A$105:$A$155,About!$B$2)*About!$A$52</f>
        <v>49.03998548182031</v>
      </c>
      <c r="AB2" s="67">
        <f>SUMIFS('State Generation Costs Calcs'!AB105:AB155,'State Generation Costs Calcs'!$A$105:$A$155,About!$B$2)*About!$A$52</f>
        <v>48.825786717948432</v>
      </c>
      <c r="AC2" s="67">
        <f>SUMIFS('State Generation Costs Calcs'!AC105:AC155,'State Generation Costs Calcs'!$A$105:$A$155,About!$B$2)*About!$A$52</f>
        <v>48.589776774338063</v>
      </c>
      <c r="AD2" s="67">
        <f>SUMIFS('State Generation Costs Calcs'!AD105:AD155,'State Generation Costs Calcs'!$A$105:$A$155,About!$B$2)*About!$A$52</f>
        <v>48.746392971743987</v>
      </c>
      <c r="AE2" s="67">
        <f>SUMIFS('State Generation Costs Calcs'!AE105:AE155,'State Generation Costs Calcs'!$A$105:$A$155,About!$B$2)*About!$A$52</f>
        <v>48.65660704348948</v>
      </c>
      <c r="AF2" s="67">
        <f>SUMIFS('State Generation Costs Calcs'!AF105:AF155,'State Generation Costs Calcs'!$A$105:$A$155,About!$B$2)*About!$A$52</f>
        <v>48.506321999069009</v>
      </c>
      <c r="AG2" s="67">
        <f>SUMIFS('State Generation Costs Calcs'!AG105:AG155,'State Generation Costs Calcs'!$A$105:$A$155,About!$B$2)*About!$A$52</f>
        <v>48.556218857002271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2016-02-04T22:14:05Z</dcterms:created>
  <dcterms:modified xsi:type="dcterms:W3CDTF">2022-04-12T21:47:26Z</dcterms:modified>
</cp:coreProperties>
</file>