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I\elec\EIaE\"/>
    </mc:Choice>
  </mc:AlternateContent>
  <xr:revisionPtr revIDLastSave="0" documentId="8_{D7A0637A-B082-4CC1-9EA3-4547FB1D7F0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Q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<sst xmlns="http://schemas.openxmlformats.org/spreadsheetml/2006/main" count="67272" uniqueCount="4676">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</sst>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72</v>
      </c>
      <c r="C1" s="93">
        <v>44865</v>
      </c>
      <c r="K1" s="44" t="s">
        <v>2</v>
      </c>
      <c r="L1" s="44" t="s">
        <v>3</v>
      </c>
    </row>
    <row r="2" spans="1:15" ht="14.5">
      <c r="A2" s="70" t="s">
        <v>4</v>
      </c>
      <c r="B2" s="1" t="str">
        <f>LOOKUP(B1,K1:L50,L1:L50)</f>
        <v>MI</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MI</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2455.3740671999999</v>
      </c>
      <c r="R17" s="1">
        <f t="shared" si="3"/>
        <v>0.65363561927499669</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390.95564789999997</v>
      </c>
      <c r="R38" s="1">
        <f t="shared" si="5"/>
        <v>0.10407478861890215</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910.15783667000005</v>
      </c>
      <c r="R52" s="1">
        <f t="shared" si="5"/>
        <v>0.24228959210610124</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3756.4875517699998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f t="shared" si="6"/>
        <v>10.63885267</v>
      </c>
      <c r="M115" s="1" t="str">
        <f t="shared" si="7"/>
        <v>WI</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f t="shared" si="8"/>
        <v>899.51898400000005</v>
      </c>
      <c r="M182" s="1" t="str">
        <f t="shared" si="9"/>
        <v>WI</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f t="shared" si="10"/>
        <v>378.44506719999998</v>
      </c>
      <c r="M252" s="1" t="str">
        <f t="shared" si="11"/>
        <v>IN</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f t="shared" si="10"/>
        <v>390.95564789999997</v>
      </c>
      <c r="M253" s="1" t="str">
        <f t="shared" si="11"/>
        <v>OH</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f t="shared" si="10"/>
        <v>2076.9290000000001</v>
      </c>
      <c r="M254" s="1" t="str">
        <f t="shared" si="11"/>
        <v>IN</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3756.4875517700002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0.65363561927499669</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0.10407478861890215</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0.24228959210610124</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v>
      </c>
      <c r="E54" s="70">
        <f>SUM(E3:E53)</f>
        <v>0</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v>
      </c>
      <c r="C61" s="1">
        <f>SUMIFS('ReEDs Generation Data'!H$729:H$1448,'ReEDs Generation Data'!$E$729:$E$1448,Calculations!$A61)</f>
        <v>0</v>
      </c>
      <c r="D61" s="1">
        <f>SUMIFS('ReEDs Generation Data'!I$729:I$1448,'ReEDs Generation Data'!$E$729:$E$1448,Calculations!$A61)</f>
        <v>0</v>
      </c>
      <c r="E61" s="1">
        <f>SUMIFS('ReEDs Generation Data'!J$729:J$1448,'ReEDs Generation Data'!$E$729:$E$1448,Calculations!$A61)</f>
        <v>0</v>
      </c>
      <c r="F61" s="1">
        <f>SUMIFS('ReEDs Generation Data'!K$729:K$1448,'ReEDs Generation Data'!$E$729:$E$1448,Calculations!$A61)</f>
        <v>0</v>
      </c>
      <c r="G61" s="1">
        <f>SUMIFS('ReEDs Generation Data'!L$729:L$1448,'ReEDs Generation Data'!$E$729:$E$1448,Calculations!$A61)</f>
        <v>0</v>
      </c>
      <c r="H61" s="1">
        <f>SUMIFS('ReEDs Generation Data'!M$729:M$1448,'ReEDs Generation Data'!$E$729:$E$1448,Calculations!$A61)</f>
        <v>0</v>
      </c>
      <c r="I61" s="1">
        <f>SUMIFS('ReEDs Generation Data'!N$729:N$1448,'ReEDs Generation Data'!$E$729:$E$1448,Calculations!$A61)</f>
        <v>0</v>
      </c>
      <c r="J61" s="1">
        <f>SUMIFS('ReEDs Generation Data'!O$729:O$1448,'ReEDs Generation Data'!$E$729:$E$1448,Calculations!$A61)</f>
        <v>0</v>
      </c>
      <c r="K61" s="1">
        <f>SUMIFS('ReEDs Generation Data'!P$729:P$1448,'ReEDs Generation Data'!$E$729:$E$1448,Calculations!$A61)</f>
        <v>0</v>
      </c>
      <c r="L61" s="1">
        <f>SUMIFS('ReEDs Generation Data'!Q$729:Q$1448,'ReEDs Generation Data'!$E$729:$E$1448,Calculations!$A61)</f>
        <v>0</v>
      </c>
      <c r="M61" s="1">
        <f>SUMIFS('ReEDs Generation Data'!R$729:R$1448,'ReEDs Generation Data'!$E$729:$E$1448,Calculations!$A61)</f>
        <v>0</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0</v>
      </c>
      <c r="C65" s="1">
        <f>SUMIFS('ReEDs Generation Data'!H$729:H$1448,'ReEDs Generation Data'!$E$729:$E$1448,Calculations!$A65)</f>
        <v>0</v>
      </c>
      <c r="D65" s="1">
        <f>SUMIFS('ReEDs Generation Data'!I$729:I$1448,'ReEDs Generation Data'!$E$729:$E$1448,Calculations!$A65)</f>
        <v>0</v>
      </c>
      <c r="E65" s="1">
        <f>SUMIFS('ReEDs Generation Data'!J$729:J$1448,'ReEDs Generation Data'!$E$729:$E$1448,Calculations!$A65)</f>
        <v>0</v>
      </c>
      <c r="F65" s="1">
        <f>SUMIFS('ReEDs Generation Data'!K$729:K$1448,'ReEDs Generation Data'!$E$729:$E$1448,Calculations!$A65)</f>
        <v>0</v>
      </c>
      <c r="G65" s="1">
        <f>SUMIFS('ReEDs Generation Data'!L$729:L$1448,'ReEDs Generation Data'!$E$729:$E$1448,Calculations!$A65)</f>
        <v>0</v>
      </c>
      <c r="H65" s="1">
        <f>SUMIFS('ReEDs Generation Data'!M$729:M$1448,'ReEDs Generation Data'!$E$729:$E$1448,Calculations!$A65)</f>
        <v>0</v>
      </c>
      <c r="I65" s="1">
        <f>SUMIFS('ReEDs Generation Data'!N$729:N$1448,'ReEDs Generation Data'!$E$729:$E$1448,Calculations!$A65)</f>
        <v>0</v>
      </c>
      <c r="J65" s="1">
        <f>SUMIFS('ReEDs Generation Data'!O$729:O$1448,'ReEDs Generation Data'!$E$729:$E$1448,Calculations!$A65)</f>
        <v>0</v>
      </c>
      <c r="K65" s="1">
        <f>SUMIFS('ReEDs Generation Data'!P$729:P$1448,'ReEDs Generation Data'!$E$729:$E$1448,Calculations!$A65)</f>
        <v>0</v>
      </c>
      <c r="L65" s="1">
        <f>SUMIFS('ReEDs Generation Data'!Q$729:Q$1448,'ReEDs Generation Data'!$E$729:$E$1448,Calculations!$A65)</f>
        <v>0</v>
      </c>
      <c r="M65" s="1">
        <f>SUMIFS('ReEDs Generation Data'!R$729:R$1448,'ReEDs Generation Data'!$E$729:$E$1448,Calculations!$A65)</f>
        <v>0</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v>
      </c>
      <c r="G1449" s="70">
        <f t="shared" si="312"/>
        <v>0</v>
      </c>
      <c r="H1449" s="70">
        <f t="shared" si="312"/>
        <v>0</v>
      </c>
      <c r="I1449" s="70">
        <f t="shared" si="312"/>
        <v>0</v>
      </c>
      <c r="J1449" s="70">
        <f t="shared" si="312"/>
        <v>0</v>
      </c>
      <c r="K1449" s="70">
        <f t="shared" si="312"/>
        <v>0</v>
      </c>
      <c r="L1449" s="70">
        <f t="shared" si="312"/>
        <v>0</v>
      </c>
      <c r="M1449" s="70">
        <f t="shared" si="312"/>
        <v>0</v>
      </c>
      <c r="N1449" s="70">
        <f t="shared" si="312"/>
        <v>0</v>
      </c>
      <c r="O1449" s="70">
        <f t="shared" si="312"/>
        <v>0</v>
      </c>
      <c r="P1449" s="70">
        <f t="shared" si="312"/>
        <v>0</v>
      </c>
      <c r="Q1449" s="70">
        <f t="shared" si="312"/>
        <v>0</v>
      </c>
      <c r="R1449" s="70">
        <f t="shared" si="312"/>
        <v>0</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MI</v>
      </c>
      <c r="C6" s="1">
        <f t="shared" ref="C6:AE6" si="1">SUMIFS(C$20:C$119,$B$20:$B$119,$B$6,$A$20:$A$119,$A$6)</f>
        <v>3135880</v>
      </c>
      <c r="D6" s="1">
        <f t="shared" si="1"/>
        <v>0</v>
      </c>
      <c r="E6" s="1">
        <f t="shared" si="1"/>
        <v>0</v>
      </c>
      <c r="F6" s="1">
        <f t="shared" si="1"/>
        <v>0</v>
      </c>
      <c r="G6" s="1">
        <f t="shared" si="1"/>
        <v>0</v>
      </c>
      <c r="H6" s="1">
        <f t="shared" si="1"/>
        <v>0</v>
      </c>
      <c r="I6" s="1">
        <f t="shared" si="1"/>
        <v>0</v>
      </c>
      <c r="J6" s="1">
        <f t="shared" si="1"/>
        <v>806667</v>
      </c>
      <c r="K6" s="1">
        <f t="shared" si="1"/>
        <v>13319056</v>
      </c>
      <c r="L6" s="1">
        <f t="shared" si="1"/>
        <v>13892710</v>
      </c>
      <c r="M6" s="1">
        <f t="shared" si="1"/>
        <v>13581288</v>
      </c>
      <c r="N6" s="1">
        <f t="shared" si="1"/>
        <v>3595157</v>
      </c>
      <c r="O6" s="1">
        <f t="shared" si="1"/>
        <v>2644718</v>
      </c>
      <c r="P6" s="1">
        <f t="shared" si="1"/>
        <v>13442948</v>
      </c>
      <c r="Q6" s="1">
        <f t="shared" si="1"/>
        <v>4401794</v>
      </c>
      <c r="R6" s="1">
        <f t="shared" si="1"/>
        <v>4207616</v>
      </c>
      <c r="S6" s="1">
        <f t="shared" si="1"/>
        <v>9749351</v>
      </c>
      <c r="T6" s="1">
        <f t="shared" si="1"/>
        <v>1857500</v>
      </c>
      <c r="U6" s="1">
        <f t="shared" si="1"/>
        <v>0</v>
      </c>
      <c r="V6" s="1">
        <f t="shared" si="1"/>
        <v>204074</v>
      </c>
      <c r="W6" s="1">
        <f t="shared" si="1"/>
        <v>0</v>
      </c>
      <c r="X6" s="1">
        <f t="shared" si="1"/>
        <v>899647</v>
      </c>
      <c r="Y6" s="1">
        <f t="shared" si="1"/>
        <v>2227684</v>
      </c>
      <c r="Z6" s="1">
        <f t="shared" si="1"/>
        <v>1251369</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MI</v>
      </c>
      <c r="C7" s="1">
        <f t="shared" ref="C7:AE7" si="3">SUMIFS(C$20:C$119,$B$20:$B$119,$B$7,$A$20:$A$119,$A$7)</f>
        <v>0</v>
      </c>
      <c r="D7" s="1">
        <f t="shared" si="3"/>
        <v>10864462</v>
      </c>
      <c r="E7" s="1">
        <f t="shared" si="3"/>
        <v>740387</v>
      </c>
      <c r="F7" s="1">
        <f t="shared" si="3"/>
        <v>10072794</v>
      </c>
      <c r="G7" s="1">
        <f t="shared" si="3"/>
        <v>2971852</v>
      </c>
      <c r="H7" s="1">
        <f t="shared" si="3"/>
        <v>6602996</v>
      </c>
      <c r="I7" s="1">
        <f t="shared" si="3"/>
        <v>6249131</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1249307</v>
      </c>
      <c r="V7" s="1">
        <f t="shared" si="3"/>
        <v>0</v>
      </c>
      <c r="W7" s="1">
        <f t="shared" si="3"/>
        <v>2254058</v>
      </c>
      <c r="X7" s="1">
        <f t="shared" si="3"/>
        <v>0</v>
      </c>
      <c r="Y7" s="1">
        <f t="shared" si="3"/>
        <v>0</v>
      </c>
      <c r="Z7" s="1">
        <f t="shared" si="3"/>
        <v>0</v>
      </c>
      <c r="AA7" s="1">
        <f t="shared" si="3"/>
        <v>297513</v>
      </c>
      <c r="AB7" s="1">
        <f t="shared" si="3"/>
        <v>10050154</v>
      </c>
      <c r="AC7" s="1">
        <f t="shared" si="3"/>
        <v>6498717</v>
      </c>
      <c r="AD7" s="1">
        <f t="shared" si="3"/>
        <v>7499733</v>
      </c>
      <c r="AE7" s="1">
        <f t="shared" si="3"/>
        <v>8941213</v>
      </c>
      <c r="AF7" s="48">
        <f>AVERAGE(U7:AE7)</f>
        <v>3344608.6363636362</v>
      </c>
      <c r="AG7" s="48">
        <f t="shared" ref="AG7:BK7" si="4">AF7</f>
        <v>3344608.6363636362</v>
      </c>
      <c r="AH7" s="48">
        <f t="shared" si="4"/>
        <v>3344608.6363636362</v>
      </c>
      <c r="AI7" s="48">
        <f t="shared" si="4"/>
        <v>3344608.6363636362</v>
      </c>
      <c r="AJ7" s="48">
        <f t="shared" si="4"/>
        <v>3344608.6363636362</v>
      </c>
      <c r="AK7" s="48">
        <f t="shared" si="4"/>
        <v>3344608.6363636362</v>
      </c>
      <c r="AL7" s="48">
        <f t="shared" si="4"/>
        <v>3344608.6363636362</v>
      </c>
      <c r="AM7" s="48">
        <f t="shared" si="4"/>
        <v>3344608.6363636362</v>
      </c>
      <c r="AN7" s="48">
        <f t="shared" si="4"/>
        <v>3344608.6363636362</v>
      </c>
      <c r="AO7" s="48">
        <f t="shared" si="4"/>
        <v>3344608.6363636362</v>
      </c>
      <c r="AP7" s="48">
        <f t="shared" si="4"/>
        <v>3344608.6363636362</v>
      </c>
      <c r="AQ7" s="48">
        <f t="shared" si="4"/>
        <v>3344608.6363636362</v>
      </c>
      <c r="AR7" s="48">
        <f t="shared" si="4"/>
        <v>3344608.6363636362</v>
      </c>
      <c r="AS7" s="48">
        <f t="shared" si="4"/>
        <v>3344608.6363636362</v>
      </c>
      <c r="AT7" s="48">
        <f t="shared" si="4"/>
        <v>3344608.6363636362</v>
      </c>
      <c r="AU7" s="48">
        <f t="shared" si="4"/>
        <v>3344608.6363636362</v>
      </c>
      <c r="AV7" s="48">
        <f t="shared" si="4"/>
        <v>3344608.6363636362</v>
      </c>
      <c r="AW7" s="48">
        <f t="shared" si="4"/>
        <v>3344608.6363636362</v>
      </c>
      <c r="AX7" s="48">
        <f t="shared" si="4"/>
        <v>3344608.6363636362</v>
      </c>
      <c r="AY7" s="48">
        <f t="shared" si="4"/>
        <v>3344608.6363636362</v>
      </c>
      <c r="AZ7" s="48">
        <f t="shared" si="4"/>
        <v>3344608.6363636362</v>
      </c>
      <c r="BA7" s="48">
        <f t="shared" si="4"/>
        <v>3344608.6363636362</v>
      </c>
      <c r="BB7" s="48">
        <f t="shared" si="4"/>
        <v>3344608.6363636362</v>
      </c>
      <c r="BC7" s="48">
        <f t="shared" si="4"/>
        <v>3344608.6363636362</v>
      </c>
      <c r="BD7" s="48">
        <f t="shared" si="4"/>
        <v>3344608.6363636362</v>
      </c>
      <c r="BE7" s="48">
        <f t="shared" si="4"/>
        <v>3344608.6363636362</v>
      </c>
      <c r="BF7" s="48">
        <f t="shared" si="4"/>
        <v>3344608.6363636362</v>
      </c>
      <c r="BG7" s="48">
        <f t="shared" si="4"/>
        <v>3344608.6363636362</v>
      </c>
      <c r="BH7" s="48">
        <f t="shared" si="4"/>
        <v>3344608.6363636362</v>
      </c>
      <c r="BI7" s="48">
        <f t="shared" si="4"/>
        <v>3344608.6363636362</v>
      </c>
      <c r="BJ7" s="48">
        <f t="shared" si="4"/>
        <v>3344608.6363636362</v>
      </c>
      <c r="BK7" s="48">
        <f t="shared" si="4"/>
        <v>3344608.6363636362</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MI</v>
      </c>
      <c r="C10" s="29">
        <f t="shared" ref="C10:AE10" si="6">SUMIFS(C$122:C$219,$B$122:$B$219,$B$6,$A$122:$A$219,$A$6)</f>
        <v>39599</v>
      </c>
      <c r="D10" s="29">
        <f t="shared" si="6"/>
        <v>107629</v>
      </c>
      <c r="E10" s="29">
        <f t="shared" si="6"/>
        <v>83476</v>
      </c>
      <c r="F10" s="29">
        <f t="shared" si="6"/>
        <v>2419866</v>
      </c>
      <c r="G10" s="29">
        <f t="shared" si="6"/>
        <v>6910227</v>
      </c>
      <c r="H10" s="29">
        <f t="shared" si="6"/>
        <v>5800588</v>
      </c>
      <c r="I10" s="29">
        <f t="shared" si="6"/>
        <v>2125829</v>
      </c>
      <c r="J10" s="29">
        <f t="shared" si="6"/>
        <v>3384292</v>
      </c>
      <c r="K10" s="29">
        <f t="shared" si="6"/>
        <v>2027472</v>
      </c>
      <c r="L10" s="29">
        <f t="shared" si="6"/>
        <v>889216</v>
      </c>
      <c r="M10" s="29">
        <f t="shared" si="6"/>
        <v>1328760</v>
      </c>
      <c r="N10" s="29">
        <f t="shared" si="6"/>
        <v>74012</v>
      </c>
      <c r="O10" s="29">
        <f t="shared" si="6"/>
        <v>240232</v>
      </c>
      <c r="P10" s="29">
        <f t="shared" si="6"/>
        <v>1253352</v>
      </c>
      <c r="Q10" s="29">
        <f t="shared" si="6"/>
        <v>2054387</v>
      </c>
      <c r="R10" s="29">
        <f t="shared" si="6"/>
        <v>1681055</v>
      </c>
      <c r="S10" s="29">
        <f t="shared" si="6"/>
        <v>357046</v>
      </c>
      <c r="T10" s="29">
        <f t="shared" si="6"/>
        <v>1681860</v>
      </c>
      <c r="U10" s="29">
        <f t="shared" si="6"/>
        <v>6305172</v>
      </c>
      <c r="V10" s="29">
        <f t="shared" si="6"/>
        <v>7576434</v>
      </c>
      <c r="W10" s="29">
        <f t="shared" si="6"/>
        <v>6117627</v>
      </c>
      <c r="X10" s="29">
        <f t="shared" si="6"/>
        <v>4525243</v>
      </c>
      <c r="Y10" s="29">
        <f t="shared" si="6"/>
        <v>4572066</v>
      </c>
      <c r="Z10" s="29">
        <f t="shared" si="6"/>
        <v>6032954</v>
      </c>
      <c r="AA10" s="29">
        <f t="shared" si="6"/>
        <v>6175525</v>
      </c>
      <c r="AB10" s="29">
        <f t="shared" si="6"/>
        <v>8481253</v>
      </c>
      <c r="AC10" s="29">
        <f t="shared" si="6"/>
        <v>7837006</v>
      </c>
      <c r="AD10" s="29">
        <f t="shared" si="6"/>
        <v>5734967</v>
      </c>
      <c r="AE10" s="29">
        <f t="shared" si="6"/>
        <v>6540049</v>
      </c>
      <c r="AF10" s="35">
        <f t="shared" ref="AF10:BK10" si="7">AE10</f>
        <v>6540049</v>
      </c>
      <c r="AG10" s="35">
        <f t="shared" si="7"/>
        <v>6540049</v>
      </c>
      <c r="AH10" s="35">
        <f t="shared" si="7"/>
        <v>6540049</v>
      </c>
      <c r="AI10" s="35">
        <f t="shared" si="7"/>
        <v>6540049</v>
      </c>
      <c r="AJ10" s="35">
        <f t="shared" si="7"/>
        <v>6540049</v>
      </c>
      <c r="AK10" s="35">
        <f t="shared" si="7"/>
        <v>6540049</v>
      </c>
      <c r="AL10" s="35">
        <f t="shared" si="7"/>
        <v>6540049</v>
      </c>
      <c r="AM10" s="35">
        <f t="shared" si="7"/>
        <v>6540049</v>
      </c>
      <c r="AN10" s="35">
        <f t="shared" si="7"/>
        <v>6540049</v>
      </c>
      <c r="AO10" s="35">
        <f t="shared" si="7"/>
        <v>6540049</v>
      </c>
      <c r="AP10" s="35">
        <f t="shared" si="7"/>
        <v>6540049</v>
      </c>
      <c r="AQ10" s="35">
        <f t="shared" si="7"/>
        <v>6540049</v>
      </c>
      <c r="AR10" s="35">
        <f t="shared" si="7"/>
        <v>6540049</v>
      </c>
      <c r="AS10" s="35">
        <f t="shared" si="7"/>
        <v>6540049</v>
      </c>
      <c r="AT10" s="35">
        <f t="shared" si="7"/>
        <v>6540049</v>
      </c>
      <c r="AU10" s="35">
        <f t="shared" si="7"/>
        <v>6540049</v>
      </c>
      <c r="AV10" s="35">
        <f t="shared" si="7"/>
        <v>6540049</v>
      </c>
      <c r="AW10" s="35">
        <f t="shared" si="7"/>
        <v>6540049</v>
      </c>
      <c r="AX10" s="35">
        <f t="shared" si="7"/>
        <v>6540049</v>
      </c>
      <c r="AY10" s="35">
        <f t="shared" si="7"/>
        <v>6540049</v>
      </c>
      <c r="AZ10" s="35">
        <f t="shared" si="7"/>
        <v>6540049</v>
      </c>
      <c r="BA10" s="35">
        <f t="shared" si="7"/>
        <v>6540049</v>
      </c>
      <c r="BB10" s="35">
        <f t="shared" si="7"/>
        <v>6540049</v>
      </c>
      <c r="BC10" s="35">
        <f t="shared" si="7"/>
        <v>6540049</v>
      </c>
      <c r="BD10" s="35">
        <f t="shared" si="7"/>
        <v>6540049</v>
      </c>
      <c r="BE10" s="35">
        <f t="shared" si="7"/>
        <v>6540049</v>
      </c>
      <c r="BF10" s="35">
        <f t="shared" si="7"/>
        <v>6540049</v>
      </c>
      <c r="BG10" s="35">
        <f t="shared" si="7"/>
        <v>6540049</v>
      </c>
      <c r="BH10" s="35">
        <f t="shared" si="7"/>
        <v>6540049</v>
      </c>
      <c r="BI10" s="35">
        <f t="shared" si="7"/>
        <v>6540049</v>
      </c>
      <c r="BJ10" s="35">
        <f t="shared" si="7"/>
        <v>6540049</v>
      </c>
      <c r="BK10" s="35">
        <f t="shared" si="7"/>
        <v>6540049</v>
      </c>
    </row>
    <row r="11" spans="1:63" ht="14.5">
      <c r="A11" s="1" t="s">
        <v>546</v>
      </c>
      <c r="B11" s="29" t="str">
        <f>About!B2</f>
        <v>MI</v>
      </c>
      <c r="C11" s="29">
        <f t="shared" ref="C11:AE11" si="8">SUMIFS(C$122:C$219,$B$122:$B$219,$B$7,$A$122:$A$219,$A$7)</f>
        <v>10957882</v>
      </c>
      <c r="D11" s="29">
        <f t="shared" si="8"/>
        <v>553719</v>
      </c>
      <c r="E11" s="29">
        <f t="shared" si="8"/>
        <v>314833</v>
      </c>
      <c r="F11" s="29">
        <f t="shared" si="8"/>
        <v>28736</v>
      </c>
      <c r="G11" s="29">
        <f t="shared" si="8"/>
        <v>1172</v>
      </c>
      <c r="H11" s="29">
        <f t="shared" si="8"/>
        <v>40982</v>
      </c>
      <c r="I11" s="29">
        <f t="shared" si="8"/>
        <v>219123</v>
      </c>
      <c r="J11" s="29">
        <f t="shared" si="8"/>
        <v>2004494</v>
      </c>
      <c r="K11" s="29">
        <f t="shared" si="8"/>
        <v>3561049</v>
      </c>
      <c r="L11" s="29">
        <f t="shared" si="8"/>
        <v>1108301</v>
      </c>
      <c r="M11" s="29">
        <f t="shared" si="8"/>
        <v>1656102</v>
      </c>
      <c r="N11" s="29">
        <f t="shared" si="8"/>
        <v>2175612</v>
      </c>
      <c r="O11" s="29">
        <f t="shared" si="8"/>
        <v>2474343</v>
      </c>
      <c r="P11" s="29">
        <f t="shared" si="8"/>
        <v>4817768</v>
      </c>
      <c r="Q11" s="29">
        <f t="shared" si="8"/>
        <v>5258329</v>
      </c>
      <c r="R11" s="29">
        <f t="shared" si="8"/>
        <v>4411246</v>
      </c>
      <c r="S11" s="29">
        <f t="shared" si="8"/>
        <v>2473613</v>
      </c>
      <c r="T11" s="29">
        <f t="shared" si="8"/>
        <v>2887818</v>
      </c>
      <c r="U11" s="29">
        <f t="shared" si="8"/>
        <v>4000591</v>
      </c>
      <c r="V11" s="29">
        <f t="shared" si="8"/>
        <v>1939287</v>
      </c>
      <c r="W11" s="29">
        <f t="shared" si="8"/>
        <v>2553774</v>
      </c>
      <c r="X11" s="29">
        <f t="shared" si="8"/>
        <v>456671</v>
      </c>
      <c r="Y11" s="29">
        <f t="shared" si="8"/>
        <v>302005</v>
      </c>
      <c r="Z11" s="29">
        <f t="shared" si="8"/>
        <v>214848</v>
      </c>
      <c r="AA11" s="29">
        <f t="shared" si="8"/>
        <v>331263</v>
      </c>
      <c r="AB11" s="29">
        <f t="shared" si="8"/>
        <v>190098</v>
      </c>
      <c r="AC11" s="29">
        <f t="shared" si="8"/>
        <v>30268</v>
      </c>
      <c r="AD11" s="29">
        <f t="shared" si="8"/>
        <v>29468</v>
      </c>
      <c r="AE11" s="29">
        <f t="shared" si="8"/>
        <v>53295</v>
      </c>
      <c r="AF11" s="35">
        <f>AVERAGE(W11:AE11)</f>
        <v>462410</v>
      </c>
      <c r="AG11" s="35">
        <f t="shared" ref="AG11:BK11" si="9">AF11</f>
        <v>462410</v>
      </c>
      <c r="AH11" s="35">
        <f t="shared" si="9"/>
        <v>462410</v>
      </c>
      <c r="AI11" s="35">
        <f t="shared" si="9"/>
        <v>462410</v>
      </c>
      <c r="AJ11" s="35">
        <f t="shared" si="9"/>
        <v>462410</v>
      </c>
      <c r="AK11" s="35">
        <f t="shared" si="9"/>
        <v>462410</v>
      </c>
      <c r="AL11" s="35">
        <f t="shared" si="9"/>
        <v>462410</v>
      </c>
      <c r="AM11" s="35">
        <f t="shared" si="9"/>
        <v>462410</v>
      </c>
      <c r="AN11" s="35">
        <f t="shared" si="9"/>
        <v>462410</v>
      </c>
      <c r="AO11" s="35">
        <f t="shared" si="9"/>
        <v>462410</v>
      </c>
      <c r="AP11" s="35">
        <f t="shared" si="9"/>
        <v>462410</v>
      </c>
      <c r="AQ11" s="35">
        <f t="shared" si="9"/>
        <v>462410</v>
      </c>
      <c r="AR11" s="35">
        <f t="shared" si="9"/>
        <v>462410</v>
      </c>
      <c r="AS11" s="35">
        <f t="shared" si="9"/>
        <v>462410</v>
      </c>
      <c r="AT11" s="35">
        <f t="shared" si="9"/>
        <v>462410</v>
      </c>
      <c r="AU11" s="35">
        <f t="shared" si="9"/>
        <v>462410</v>
      </c>
      <c r="AV11" s="35">
        <f t="shared" si="9"/>
        <v>462410</v>
      </c>
      <c r="AW11" s="35">
        <f t="shared" si="9"/>
        <v>462410</v>
      </c>
      <c r="AX11" s="35">
        <f t="shared" si="9"/>
        <v>462410</v>
      </c>
      <c r="AY11" s="35">
        <f t="shared" si="9"/>
        <v>462410</v>
      </c>
      <c r="AZ11" s="35">
        <f t="shared" si="9"/>
        <v>462410</v>
      </c>
      <c r="BA11" s="35">
        <f t="shared" si="9"/>
        <v>462410</v>
      </c>
      <c r="BB11" s="35">
        <f t="shared" si="9"/>
        <v>462410</v>
      </c>
      <c r="BC11" s="35">
        <f t="shared" si="9"/>
        <v>462410</v>
      </c>
      <c r="BD11" s="35">
        <f t="shared" si="9"/>
        <v>462410</v>
      </c>
      <c r="BE11" s="35">
        <f t="shared" si="9"/>
        <v>462410</v>
      </c>
      <c r="BF11" s="35">
        <f t="shared" si="9"/>
        <v>462410</v>
      </c>
      <c r="BG11" s="35">
        <f t="shared" si="9"/>
        <v>462410</v>
      </c>
      <c r="BH11" s="35">
        <f t="shared" si="9"/>
        <v>462410</v>
      </c>
      <c r="BI11" s="35">
        <f t="shared" si="9"/>
        <v>462410</v>
      </c>
      <c r="BJ11" s="35">
        <f t="shared" si="9"/>
        <v>462410</v>
      </c>
      <c r="BK11" s="35">
        <f t="shared" si="9"/>
        <v>462410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MI</v>
      </c>
      <c r="C14" s="29">
        <f t="shared" ref="C14:AH14" si="11">IF(C10&gt;C11,C10-C11,0)</f>
        <v>0</v>
      </c>
      <c r="D14" s="29">
        <f t="shared" si="11"/>
        <v>0</v>
      </c>
      <c r="E14" s="29">
        <f t="shared" si="11"/>
        <v>0</v>
      </c>
      <c r="F14" s="29">
        <f t="shared" si="11"/>
        <v>2391130</v>
      </c>
      <c r="G14" s="29">
        <f t="shared" si="11"/>
        <v>6909055</v>
      </c>
      <c r="H14" s="29">
        <f t="shared" si="11"/>
        <v>5759606</v>
      </c>
      <c r="I14" s="29">
        <f t="shared" si="11"/>
        <v>1906706</v>
      </c>
      <c r="J14" s="29">
        <f t="shared" si="11"/>
        <v>1379798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2304581</v>
      </c>
      <c r="V14" s="29">
        <f t="shared" si="11"/>
        <v>5637147</v>
      </c>
      <c r="W14" s="29">
        <f t="shared" si="11"/>
        <v>3563853</v>
      </c>
      <c r="X14" s="29">
        <f t="shared" si="11"/>
        <v>4068572</v>
      </c>
      <c r="Y14" s="29">
        <f t="shared" si="11"/>
        <v>4270061</v>
      </c>
      <c r="Z14" s="29">
        <f t="shared" si="11"/>
        <v>5818106</v>
      </c>
      <c r="AA14" s="29">
        <f t="shared" si="11"/>
        <v>5844262</v>
      </c>
      <c r="AB14" s="29">
        <f t="shared" si="11"/>
        <v>8291155</v>
      </c>
      <c r="AC14" s="29">
        <f t="shared" si="11"/>
        <v>7806738</v>
      </c>
      <c r="AD14" s="29">
        <f t="shared" si="11"/>
        <v>5705499</v>
      </c>
      <c r="AE14" s="29">
        <f t="shared" si="11"/>
        <v>6486754</v>
      </c>
      <c r="AF14" s="29">
        <f t="shared" si="11"/>
        <v>6077639</v>
      </c>
      <c r="AG14" s="29">
        <f t="shared" si="11"/>
        <v>6077639</v>
      </c>
      <c r="AH14" s="29">
        <f t="shared" si="11"/>
        <v>6077639</v>
      </c>
      <c r="AI14" s="29">
        <f t="shared" ref="AI14:BK14" si="12">IF(AI10&gt;AI11,AI10-AI11,0)</f>
        <v>6077639</v>
      </c>
      <c r="AJ14" s="29">
        <f t="shared" si="12"/>
        <v>6077639</v>
      </c>
      <c r="AK14" s="29">
        <f t="shared" si="12"/>
        <v>6077639</v>
      </c>
      <c r="AL14" s="29">
        <f t="shared" si="12"/>
        <v>6077639</v>
      </c>
      <c r="AM14" s="29">
        <f t="shared" si="12"/>
        <v>6077639</v>
      </c>
      <c r="AN14" s="29">
        <f t="shared" si="12"/>
        <v>6077639</v>
      </c>
      <c r="AO14" s="29">
        <f t="shared" si="12"/>
        <v>6077639</v>
      </c>
      <c r="AP14" s="29">
        <f t="shared" si="12"/>
        <v>6077639</v>
      </c>
      <c r="AQ14" s="29">
        <f t="shared" si="12"/>
        <v>6077639</v>
      </c>
      <c r="AR14" s="29">
        <f t="shared" si="12"/>
        <v>6077639</v>
      </c>
      <c r="AS14" s="29">
        <f t="shared" si="12"/>
        <v>6077639</v>
      </c>
      <c r="AT14" s="29">
        <f t="shared" si="12"/>
        <v>6077639</v>
      </c>
      <c r="AU14" s="29">
        <f t="shared" si="12"/>
        <v>6077639</v>
      </c>
      <c r="AV14" s="29">
        <f t="shared" si="12"/>
        <v>6077639</v>
      </c>
      <c r="AW14" s="29">
        <f t="shared" si="12"/>
        <v>6077639</v>
      </c>
      <c r="AX14" s="29">
        <f t="shared" si="12"/>
        <v>6077639</v>
      </c>
      <c r="AY14" s="29">
        <f t="shared" si="12"/>
        <v>6077639</v>
      </c>
      <c r="AZ14" s="29">
        <f t="shared" si="12"/>
        <v>6077639</v>
      </c>
      <c r="BA14" s="29">
        <f t="shared" si="12"/>
        <v>6077639</v>
      </c>
      <c r="BB14" s="29">
        <f t="shared" si="12"/>
        <v>6077639</v>
      </c>
      <c r="BC14" s="29">
        <f t="shared" si="12"/>
        <v>6077639</v>
      </c>
      <c r="BD14" s="29">
        <f t="shared" si="12"/>
        <v>6077639</v>
      </c>
      <c r="BE14" s="29">
        <f t="shared" si="12"/>
        <v>6077639</v>
      </c>
      <c r="BF14" s="29">
        <f t="shared" si="12"/>
        <v>6077639</v>
      </c>
      <c r="BG14" s="29">
        <f t="shared" si="12"/>
        <v>6077639</v>
      </c>
      <c r="BH14" s="29">
        <f t="shared" si="12"/>
        <v>6077639</v>
      </c>
      <c r="BI14" s="29">
        <f t="shared" si="12"/>
        <v>6077639</v>
      </c>
      <c r="BJ14" s="29">
        <f t="shared" si="12"/>
        <v>6077639</v>
      </c>
      <c r="BK14" s="29">
        <f t="shared" si="12"/>
        <v>6077639</v>
      </c>
    </row>
    <row r="15" spans="1:63" ht="14.5">
      <c r="A15" s="1" t="s">
        <v>546</v>
      </c>
      <c r="B15" s="29" t="str">
        <f>About!B2</f>
        <v>MI</v>
      </c>
      <c r="C15" s="29">
        <f t="shared" ref="C15:AH15" si="13">IF(C11&gt;C10,C11-C10,0)</f>
        <v>10918283</v>
      </c>
      <c r="D15" s="29">
        <f t="shared" si="13"/>
        <v>446090</v>
      </c>
      <c r="E15" s="29">
        <f t="shared" si="13"/>
        <v>231357</v>
      </c>
      <c r="F15" s="29">
        <f t="shared" si="13"/>
        <v>0</v>
      </c>
      <c r="G15" s="29">
        <f t="shared" si="13"/>
        <v>0</v>
      </c>
      <c r="H15" s="29">
        <f t="shared" si="13"/>
        <v>0</v>
      </c>
      <c r="I15" s="29">
        <f t="shared" si="13"/>
        <v>0</v>
      </c>
      <c r="J15" s="29">
        <f t="shared" si="13"/>
        <v>0</v>
      </c>
      <c r="K15" s="29">
        <f t="shared" si="13"/>
        <v>1533577</v>
      </c>
      <c r="L15" s="29">
        <f t="shared" si="13"/>
        <v>219085</v>
      </c>
      <c r="M15" s="29">
        <f t="shared" si="13"/>
        <v>327342</v>
      </c>
      <c r="N15" s="29">
        <f t="shared" si="13"/>
        <v>2101600</v>
      </c>
      <c r="O15" s="29">
        <f t="shared" si="13"/>
        <v>2234111</v>
      </c>
      <c r="P15" s="29">
        <f t="shared" si="13"/>
        <v>3564416</v>
      </c>
      <c r="Q15" s="29">
        <f t="shared" si="13"/>
        <v>3203942</v>
      </c>
      <c r="R15" s="29">
        <f t="shared" si="13"/>
        <v>2730191</v>
      </c>
      <c r="S15" s="29">
        <f t="shared" si="13"/>
        <v>2116567</v>
      </c>
      <c r="T15" s="29">
        <f t="shared" si="13"/>
        <v>1205958</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Michigan</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5790141</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5790141</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541158.2218372823</v>
      </c>
      <c r="C9" s="130">
        <f>B9/SUM($B$9:$B$24)</f>
        <v>8.2745285522674544E-2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603631.01965453487</v>
      </c>
      <c r="C10" s="130">
        <f t="shared" ref="C10:C24" si="0">B10/SUM($B$9:$B$24)</f>
        <v>9.2297629521511951E-2</v>
      </c>
      <c r="E10" s="94"/>
      <c r="F10" s="94"/>
      <c r="G10" s="94"/>
      <c r="H10" s="94"/>
      <c r="I10" s="94"/>
      <c r="J10" s="94"/>
      <c r="K10" s="94"/>
      <c r="L10" s="94"/>
    </row>
    <row r="11" spans="1:12" ht="15" customHeight="1">
      <c r="A11" s="83" t="s">
        <v>489</v>
      </c>
      <c r="B11" s="84">
        <f>(Calculations!B62*'EIA SEDS data'!AF$6)+('EIA SEDS data'!AF$10*IF(About!$N$12,Calculations!$B116,Calculations!B94))</f>
        <v>955609.87038615567</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3999267.4868410444</v>
      </c>
      <c r="C12" s="130">
        <f t="shared" si="0"/>
        <v>0.61150420843040221</v>
      </c>
      <c r="F12" s="94"/>
      <c r="G12" s="128"/>
      <c r="H12" s="129"/>
    </row>
    <row r="13" spans="1:12" ht="15" customHeight="1">
      <c r="A13" s="83" t="s">
        <v>491</v>
      </c>
      <c r="B13" s="84">
        <f>(Calculations!B64*'EIA SEDS data'!AF$6)+('EIA SEDS data'!AF$10*IF(About!$N$12,Calculations!$B118,Calculations!B96))</f>
        <v>306729.50379985262</v>
      </c>
      <c r="C13" s="130">
        <f t="shared" si="0"/>
        <v>4.6900184356394356E-2</v>
      </c>
      <c r="F13" s="94"/>
      <c r="G13" s="128"/>
      <c r="H13" s="129"/>
    </row>
    <row r="14" spans="1:12" ht="15" customHeight="1">
      <c r="A14" s="83" t="s">
        <v>492</v>
      </c>
      <c r="B14" s="84">
        <f>(Calculations!B65*'EIA SEDS data'!AF$6)+('EIA SEDS data'!AF$10*IF(About!$N$12,Calculations!$B119,Calculations!B97))</f>
        <v>33321.492127753459</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37694.79098688106</v>
      </c>
      <c r="C16" s="130">
        <f t="shared" si="0"/>
        <v>5.7636863251148496E-3</v>
      </c>
      <c r="F16" s="94"/>
      <c r="G16" s="128"/>
      <c r="H16" s="129"/>
    </row>
    <row r="17" spans="1:8" ht="15" customHeight="1">
      <c r="A17" s="83" t="s">
        <v>495</v>
      </c>
      <c r="B17" s="84">
        <f>(Calculations!B68*'EIA SEDS data'!AF$6)+('EIA SEDS data'!AF$10*IF(About!$N$12,Calculations!$B122,Calculations!B100))</f>
        <v>37694.79098688106</v>
      </c>
      <c r="C17" s="130">
        <f t="shared" si="0"/>
        <v>5.7636863251148496E-3</v>
      </c>
      <c r="F17" s="94"/>
      <c r="G17" s="128"/>
      <c r="H17" s="129"/>
    </row>
    <row r="18" spans="1:8" ht="15" customHeight="1">
      <c r="A18" s="83" t="s">
        <v>496</v>
      </c>
      <c r="B18" s="84">
        <f>(Calculations!B69*'EIA SEDS data'!AF$6)+('EIA SEDS data'!AF$10*IF(About!$N$12,Calculations!$B123,Calculations!B101))</f>
        <v>24941.823379616035</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479106.8702615443</v>
      </c>
      <c r="C27" s="89"/>
      <c r="F27" s="94"/>
      <c r="G27" s="128"/>
      <c r="H27" s="129"/>
    </row>
    <row r="28" spans="1:8" ht="15" customHeight="1">
      <c r="A28" s="83" t="s">
        <v>488</v>
      </c>
      <c r="B28" s="88">
        <f t="shared" ref="B28:B42" si="1">IF($B$4&gt;0, $B$4*C10, 0)</f>
        <v>534416.28889531677</v>
      </c>
      <c r="C28" s="89"/>
      <c r="F28" s="94"/>
      <c r="G28" s="128"/>
      <c r="H28" s="129"/>
    </row>
    <row r="29" spans="1:8" ht="15" customHeight="1">
      <c r="A29" s="83" t="s">
        <v>489</v>
      </c>
      <c r="B29" s="88">
        <f t="shared" si="1"/>
        <v>846035.84629527468</v>
      </c>
      <c r="C29" s="89"/>
      <c r="F29" s="94"/>
      <c r="G29" s="128"/>
      <c r="H29" s="129"/>
    </row>
    <row r="30" spans="1:8" ht="15" customHeight="1">
      <c r="A30" s="83" t="s">
        <v>490</v>
      </c>
      <c r="B30" s="88">
        <f t="shared" si="1"/>
        <v>3540695.5889054174</v>
      </c>
      <c r="C30" s="89"/>
      <c r="F30" s="94"/>
      <c r="G30" s="128"/>
      <c r="H30" s="129"/>
    </row>
    <row r="31" spans="1:8" ht="15" customHeight="1">
      <c r="A31" s="83" t="s">
        <v>491</v>
      </c>
      <c r="B31" s="88">
        <f t="shared" si="1"/>
        <v>271558.68034951756</v>
      </c>
      <c r="C31" s="89"/>
      <c r="F31" s="94"/>
      <c r="G31" s="128"/>
      <c r="H31" s="129"/>
    </row>
    <row r="32" spans="1:8" ht="15" customHeight="1">
      <c r="A32" s="83" t="s">
        <v>492</v>
      </c>
      <c r="B32" s="88">
        <f t="shared" si="1"/>
        <v>29500.717464056077</v>
      </c>
      <c r="C32" s="89"/>
      <c r="F32" s="94"/>
      <c r="G32" s="128"/>
      <c r="H32" s="129"/>
    </row>
    <row r="33" spans="1:34" ht="15" customHeight="1">
      <c r="A33" s="83" t="s">
        <v>493</v>
      </c>
      <c r="B33" s="88">
        <f t="shared" si="1"/>
        <v>0</v>
      </c>
      <c r="C33" s="89"/>
      <c r="F33" s="94"/>
      <c r="G33" s="128"/>
      <c r="H33" s="129"/>
    </row>
    <row r="34" spans="1:34" ht="15" customHeight="1">
      <c r="A34" s="83" t="s">
        <v>494</v>
      </c>
      <c r="B34" s="88">
        <f t="shared" si="1"/>
        <v>33372.556502186817</v>
      </c>
      <c r="C34" s="89"/>
      <c r="F34" s="94"/>
      <c r="G34" s="128"/>
      <c r="H34" s="129"/>
    </row>
    <row r="35" spans="1:34" ht="15" customHeight="1">
      <c r="A35" s="83" t="s">
        <v>495</v>
      </c>
      <c r="B35" s="88">
        <f t="shared" si="1"/>
        <v>33372.556502186817</v>
      </c>
      <c r="C35" s="89"/>
      <c r="F35" s="94"/>
      <c r="G35" s="128"/>
      <c r="H35" s="129"/>
    </row>
    <row r="36" spans="1:34" ht="15" customHeight="1">
      <c r="A36" s="83" t="s">
        <v>496</v>
      </c>
      <c r="B36" s="88">
        <f t="shared" si="1"/>
        <v>22081.89482449953</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10112733</v>
      </c>
      <c r="D46" s="136">
        <f>SUMIFS('Source-Disposition'!$D:$D,'Source-Disposition'!$A:$A,$A$1,'Source-Disposition'!$B:$B,$A46)</f>
        <v>3991797</v>
      </c>
      <c r="E46" s="136">
        <f>SUMIFS('Source-Disposition'!$C:$C,'Source-Disposition'!$A:$A,$A$1,'Source-Disposition'!$B:$B,$A46)</f>
        <v>7636369</v>
      </c>
      <c r="F46" s="136">
        <f>E46</f>
        <v>7636369</v>
      </c>
      <c r="G46" s="136">
        <f t="shared" ref="G46:AH46" si="2">F46</f>
        <v>7636369</v>
      </c>
      <c r="H46" s="136">
        <f t="shared" si="2"/>
        <v>7636369</v>
      </c>
      <c r="I46" s="136">
        <f t="shared" si="2"/>
        <v>7636369</v>
      </c>
      <c r="J46" s="136">
        <f t="shared" si="2"/>
        <v>7636369</v>
      </c>
      <c r="K46" s="136">
        <f t="shared" si="2"/>
        <v>7636369</v>
      </c>
      <c r="L46" s="136">
        <f t="shared" si="2"/>
        <v>7636369</v>
      </c>
      <c r="M46" s="136">
        <f t="shared" si="2"/>
        <v>7636369</v>
      </c>
      <c r="N46" s="136">
        <f t="shared" si="2"/>
        <v>7636369</v>
      </c>
      <c r="O46" s="136">
        <f t="shared" si="2"/>
        <v>7636369</v>
      </c>
      <c r="P46" s="136">
        <f t="shared" si="2"/>
        <v>7636369</v>
      </c>
      <c r="Q46" s="136">
        <f t="shared" si="2"/>
        <v>7636369</v>
      </c>
      <c r="R46" s="136">
        <f t="shared" si="2"/>
        <v>7636369</v>
      </c>
      <c r="S46" s="136">
        <f t="shared" si="2"/>
        <v>7636369</v>
      </c>
      <c r="T46" s="136">
        <f t="shared" si="2"/>
        <v>7636369</v>
      </c>
      <c r="U46" s="136">
        <f t="shared" si="2"/>
        <v>7636369</v>
      </c>
      <c r="V46" s="136">
        <f t="shared" si="2"/>
        <v>7636369</v>
      </c>
      <c r="W46" s="136">
        <f t="shared" si="2"/>
        <v>7636369</v>
      </c>
      <c r="X46" s="136">
        <f t="shared" si="2"/>
        <v>7636369</v>
      </c>
      <c r="Y46" s="136">
        <f t="shared" si="2"/>
        <v>7636369</v>
      </c>
      <c r="Z46" s="136">
        <f t="shared" si="2"/>
        <v>7636369</v>
      </c>
      <c r="AA46" s="136">
        <f t="shared" si="2"/>
        <v>7636369</v>
      </c>
      <c r="AB46" s="136">
        <f t="shared" si="2"/>
        <v>7636369</v>
      </c>
      <c r="AC46" s="136">
        <f t="shared" si="2"/>
        <v>7636369</v>
      </c>
      <c r="AD46" s="136">
        <f t="shared" si="2"/>
        <v>7636369</v>
      </c>
      <c r="AE46" s="136">
        <f t="shared" si="2"/>
        <v>7636369</v>
      </c>
      <c r="AF46" s="136">
        <f t="shared" si="2"/>
        <v>7636369</v>
      </c>
      <c r="AG46" s="136">
        <f t="shared" si="2"/>
        <v>7636369</v>
      </c>
      <c r="AH46" s="136">
        <f t="shared" si="2"/>
        <v>7636369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104808487</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97011906</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479106.8702615443</v>
      </c>
      <c r="C2" s="95">
        <f>B2</f>
        <v>479106.8702615443</v>
      </c>
      <c r="D2" s="95">
        <f t="shared" ref="D2:AG10" si="0">C2</f>
        <v>479106.8702615443</v>
      </c>
      <c r="E2" s="95">
        <f t="shared" si="0"/>
        <v>479106.8702615443</v>
      </c>
      <c r="F2" s="95">
        <f t="shared" si="0"/>
        <v>479106.8702615443</v>
      </c>
      <c r="G2" s="95">
        <f t="shared" si="0"/>
        <v>479106.8702615443</v>
      </c>
      <c r="H2" s="95">
        <f t="shared" si="0"/>
        <v>479106.8702615443</v>
      </c>
      <c r="I2" s="95">
        <f t="shared" si="0"/>
        <v>479106.8702615443</v>
      </c>
      <c r="J2" s="95">
        <f t="shared" si="0"/>
        <v>479106.8702615443</v>
      </c>
      <c r="K2" s="95">
        <f t="shared" si="0"/>
        <v>479106.8702615443</v>
      </c>
      <c r="L2" s="95">
        <f t="shared" si="0"/>
        <v>479106.8702615443</v>
      </c>
      <c r="M2" s="95">
        <f t="shared" si="0"/>
        <v>479106.8702615443</v>
      </c>
      <c r="N2" s="95">
        <f t="shared" si="0"/>
        <v>479106.8702615443</v>
      </c>
      <c r="O2" s="95">
        <f t="shared" si="0"/>
        <v>479106.8702615443</v>
      </c>
      <c r="P2" s="95">
        <f t="shared" si="0"/>
        <v>479106.8702615443</v>
      </c>
      <c r="Q2" s="95">
        <f t="shared" si="0"/>
        <v>479106.8702615443</v>
      </c>
      <c r="R2" s="95">
        <f t="shared" si="0"/>
        <v>479106.8702615443</v>
      </c>
      <c r="S2" s="95">
        <f t="shared" si="0"/>
        <v>479106.8702615443</v>
      </c>
      <c r="T2" s="95">
        <f t="shared" si="0"/>
        <v>479106.8702615443</v>
      </c>
      <c r="U2" s="95">
        <f t="shared" si="0"/>
        <v>479106.8702615443</v>
      </c>
      <c r="V2" s="95">
        <f t="shared" si="0"/>
        <v>479106.8702615443</v>
      </c>
      <c r="W2" s="95">
        <f t="shared" si="0"/>
        <v>479106.8702615443</v>
      </c>
      <c r="X2" s="95">
        <f t="shared" si="0"/>
        <v>479106.8702615443</v>
      </c>
      <c r="Y2" s="95">
        <f t="shared" si="0"/>
        <v>479106.8702615443</v>
      </c>
      <c r="Z2" s="95">
        <f t="shared" si="0"/>
        <v>479106.8702615443</v>
      </c>
      <c r="AA2" s="95">
        <f t="shared" si="0"/>
        <v>479106.8702615443</v>
      </c>
      <c r="AB2" s="95">
        <f t="shared" si="0"/>
        <v>479106.8702615443</v>
      </c>
      <c r="AC2" s="95">
        <f t="shared" si="0"/>
        <v>479106.8702615443</v>
      </c>
      <c r="AD2" s="95">
        <f t="shared" si="0"/>
        <v>479106.8702615443</v>
      </c>
      <c r="AE2" s="95">
        <f t="shared" si="0"/>
        <v>479106.8702615443</v>
      </c>
      <c r="AF2" s="95">
        <f t="shared" si="0"/>
        <v>479106.8702615443</v>
      </c>
      <c r="AG2" s="95">
        <f t="shared" si="0"/>
        <v>479106.8702615443</v>
      </c>
    </row>
    <row r="3" spans="1:33" ht="14.5">
      <c r="A3" s="4" t="s">
        <v>488</v>
      </c>
      <c r="B3" s="95">
        <f>'Manual Adjustment'!$B28</f>
        <v>534416.28889531677</v>
      </c>
      <c r="C3" s="95">
        <f t="shared" ref="C3:R17" si="1">B3</f>
        <v>534416.28889531677</v>
      </c>
      <c r="D3" s="95">
        <f t="shared" si="1"/>
        <v>534416.28889531677</v>
      </c>
      <c r="E3" s="95">
        <f t="shared" si="1"/>
        <v>534416.28889531677</v>
      </c>
      <c r="F3" s="95">
        <f t="shared" si="1"/>
        <v>534416.28889531677</v>
      </c>
      <c r="G3" s="95">
        <f t="shared" si="1"/>
        <v>534416.28889531677</v>
      </c>
      <c r="H3" s="95">
        <f t="shared" si="1"/>
        <v>534416.28889531677</v>
      </c>
      <c r="I3" s="95">
        <f t="shared" si="1"/>
        <v>534416.28889531677</v>
      </c>
      <c r="J3" s="95">
        <f t="shared" si="1"/>
        <v>534416.28889531677</v>
      </c>
      <c r="K3" s="95">
        <f t="shared" si="1"/>
        <v>534416.28889531677</v>
      </c>
      <c r="L3" s="95">
        <f t="shared" si="1"/>
        <v>534416.28889531677</v>
      </c>
      <c r="M3" s="95">
        <f t="shared" si="1"/>
        <v>534416.28889531677</v>
      </c>
      <c r="N3" s="95">
        <f t="shared" si="1"/>
        <v>534416.28889531677</v>
      </c>
      <c r="O3" s="95">
        <f t="shared" si="1"/>
        <v>534416.28889531677</v>
      </c>
      <c r="P3" s="95">
        <f t="shared" si="1"/>
        <v>534416.28889531677</v>
      </c>
      <c r="Q3" s="95">
        <f t="shared" si="1"/>
        <v>534416.28889531677</v>
      </c>
      <c r="R3" s="95">
        <f t="shared" si="1"/>
        <v>534416.28889531677</v>
      </c>
      <c r="S3" s="95">
        <f t="shared" si="0"/>
        <v>534416.28889531677</v>
      </c>
      <c r="T3" s="95">
        <f t="shared" si="0"/>
        <v>534416.28889531677</v>
      </c>
      <c r="U3" s="95">
        <f t="shared" si="0"/>
        <v>534416.28889531677</v>
      </c>
      <c r="V3" s="95">
        <f t="shared" si="0"/>
        <v>534416.28889531677</v>
      </c>
      <c r="W3" s="95">
        <f t="shared" si="0"/>
        <v>534416.28889531677</v>
      </c>
      <c r="X3" s="95">
        <f t="shared" si="0"/>
        <v>534416.28889531677</v>
      </c>
      <c r="Y3" s="95">
        <f t="shared" si="0"/>
        <v>534416.28889531677</v>
      </c>
      <c r="Z3" s="95">
        <f t="shared" si="0"/>
        <v>534416.28889531677</v>
      </c>
      <c r="AA3" s="95">
        <f t="shared" si="0"/>
        <v>534416.28889531677</v>
      </c>
      <c r="AB3" s="95">
        <f t="shared" si="0"/>
        <v>534416.28889531677</v>
      </c>
      <c r="AC3" s="95">
        <f t="shared" si="0"/>
        <v>534416.28889531677</v>
      </c>
      <c r="AD3" s="95">
        <f t="shared" si="0"/>
        <v>534416.28889531677</v>
      </c>
      <c r="AE3" s="95">
        <f t="shared" si="0"/>
        <v>534416.28889531677</v>
      </c>
      <c r="AF3" s="95">
        <f t="shared" si="0"/>
        <v>534416.28889531677</v>
      </c>
      <c r="AG3" s="95">
        <f t="shared" si="0"/>
        <v>534416.28889531677</v>
      </c>
    </row>
    <row r="4" spans="1:33" ht="14.5">
      <c r="A4" s="4" t="s">
        <v>489</v>
      </c>
      <c r="B4" s="95">
        <f>'Manual Adjustment'!$B29</f>
        <v>846035.84629527468</v>
      </c>
      <c r="C4" s="95">
        <f t="shared" si="1"/>
        <v>846035.84629527468</v>
      </c>
      <c r="D4" s="95">
        <f t="shared" si="0"/>
        <v>846035.84629527468</v>
      </c>
      <c r="E4" s="95">
        <f t="shared" si="0"/>
        <v>846035.84629527468</v>
      </c>
      <c r="F4" s="95">
        <f t="shared" si="0"/>
        <v>846035.84629527468</v>
      </c>
      <c r="G4" s="95">
        <f t="shared" si="0"/>
        <v>846035.84629527468</v>
      </c>
      <c r="H4" s="95">
        <f t="shared" si="0"/>
        <v>846035.84629527468</v>
      </c>
      <c r="I4" s="95">
        <f t="shared" si="0"/>
        <v>846035.84629527468</v>
      </c>
      <c r="J4" s="95">
        <f t="shared" si="0"/>
        <v>846035.84629527468</v>
      </c>
      <c r="K4" s="95">
        <f t="shared" si="0"/>
        <v>846035.84629527468</v>
      </c>
      <c r="L4" s="95">
        <f t="shared" si="0"/>
        <v>846035.84629527468</v>
      </c>
      <c r="M4" s="95">
        <f t="shared" si="0"/>
        <v>846035.84629527468</v>
      </c>
      <c r="N4" s="95">
        <f t="shared" si="0"/>
        <v>846035.84629527468</v>
      </c>
      <c r="O4" s="95">
        <f t="shared" si="0"/>
        <v>846035.84629527468</v>
      </c>
      <c r="P4" s="95">
        <f t="shared" si="0"/>
        <v>846035.84629527468</v>
      </c>
      <c r="Q4" s="95">
        <f t="shared" si="0"/>
        <v>846035.84629527468</v>
      </c>
      <c r="R4" s="95">
        <f t="shared" si="0"/>
        <v>846035.84629527468</v>
      </c>
      <c r="S4" s="95">
        <f t="shared" si="0"/>
        <v>846035.84629527468</v>
      </c>
      <c r="T4" s="95">
        <f t="shared" si="0"/>
        <v>846035.84629527468</v>
      </c>
      <c r="U4" s="95">
        <f t="shared" si="0"/>
        <v>846035.84629527468</v>
      </c>
      <c r="V4" s="95">
        <f t="shared" si="0"/>
        <v>846035.84629527468</v>
      </c>
      <c r="W4" s="95">
        <f t="shared" si="0"/>
        <v>846035.84629527468</v>
      </c>
      <c r="X4" s="95">
        <f t="shared" si="0"/>
        <v>846035.84629527468</v>
      </c>
      <c r="Y4" s="95">
        <f t="shared" si="0"/>
        <v>846035.84629527468</v>
      </c>
      <c r="Z4" s="95">
        <f t="shared" si="0"/>
        <v>846035.84629527468</v>
      </c>
      <c r="AA4" s="95">
        <f t="shared" si="0"/>
        <v>846035.84629527468</v>
      </c>
      <c r="AB4" s="95">
        <f t="shared" si="0"/>
        <v>846035.84629527468</v>
      </c>
      <c r="AC4" s="95">
        <f t="shared" si="0"/>
        <v>846035.84629527468</v>
      </c>
      <c r="AD4" s="95">
        <f t="shared" si="0"/>
        <v>846035.84629527468</v>
      </c>
      <c r="AE4" s="95">
        <f t="shared" si="0"/>
        <v>846035.84629527468</v>
      </c>
      <c r="AF4" s="95">
        <f t="shared" si="0"/>
        <v>846035.84629527468</v>
      </c>
      <c r="AG4" s="95">
        <f t="shared" si="0"/>
        <v>846035.84629527468</v>
      </c>
    </row>
    <row r="5" spans="1:33" ht="14.5">
      <c r="A5" s="4" t="s">
        <v>490</v>
      </c>
      <c r="B5" s="95">
        <f>'Manual Adjustment'!$B30</f>
        <v>3540695.5889054174</v>
      </c>
      <c r="C5" s="95">
        <f t="shared" si="1"/>
        <v>3540695.5889054174</v>
      </c>
      <c r="D5" s="95">
        <f t="shared" si="0"/>
        <v>3540695.5889054174</v>
      </c>
      <c r="E5" s="95">
        <f t="shared" si="0"/>
        <v>3540695.5889054174</v>
      </c>
      <c r="F5" s="95">
        <f t="shared" si="0"/>
        <v>3540695.5889054174</v>
      </c>
      <c r="G5" s="95">
        <f t="shared" si="0"/>
        <v>3540695.5889054174</v>
      </c>
      <c r="H5" s="95">
        <f t="shared" si="0"/>
        <v>3540695.5889054174</v>
      </c>
      <c r="I5" s="95">
        <f t="shared" si="0"/>
        <v>3540695.5889054174</v>
      </c>
      <c r="J5" s="95">
        <f t="shared" si="0"/>
        <v>3540695.5889054174</v>
      </c>
      <c r="K5" s="95">
        <f t="shared" si="0"/>
        <v>3540695.5889054174</v>
      </c>
      <c r="L5" s="95">
        <f t="shared" si="0"/>
        <v>3540695.5889054174</v>
      </c>
      <c r="M5" s="95">
        <f t="shared" si="0"/>
        <v>3540695.5889054174</v>
      </c>
      <c r="N5" s="95">
        <f t="shared" si="0"/>
        <v>3540695.5889054174</v>
      </c>
      <c r="O5" s="95">
        <f t="shared" si="0"/>
        <v>3540695.5889054174</v>
      </c>
      <c r="P5" s="95">
        <f t="shared" si="0"/>
        <v>3540695.5889054174</v>
      </c>
      <c r="Q5" s="95">
        <f t="shared" si="0"/>
        <v>3540695.5889054174</v>
      </c>
      <c r="R5" s="95">
        <f t="shared" si="0"/>
        <v>3540695.5889054174</v>
      </c>
      <c r="S5" s="95">
        <f t="shared" si="0"/>
        <v>3540695.5889054174</v>
      </c>
      <c r="T5" s="95">
        <f t="shared" si="0"/>
        <v>3540695.5889054174</v>
      </c>
      <c r="U5" s="95">
        <f t="shared" si="0"/>
        <v>3540695.5889054174</v>
      </c>
      <c r="V5" s="95">
        <f t="shared" si="0"/>
        <v>3540695.5889054174</v>
      </c>
      <c r="W5" s="95">
        <f t="shared" si="0"/>
        <v>3540695.5889054174</v>
      </c>
      <c r="X5" s="95">
        <f t="shared" si="0"/>
        <v>3540695.5889054174</v>
      </c>
      <c r="Y5" s="95">
        <f t="shared" si="0"/>
        <v>3540695.5889054174</v>
      </c>
      <c r="Z5" s="95">
        <f t="shared" si="0"/>
        <v>3540695.5889054174</v>
      </c>
      <c r="AA5" s="95">
        <f t="shared" si="0"/>
        <v>3540695.5889054174</v>
      </c>
      <c r="AB5" s="95">
        <f t="shared" si="0"/>
        <v>3540695.5889054174</v>
      </c>
      <c r="AC5" s="95">
        <f t="shared" si="0"/>
        <v>3540695.5889054174</v>
      </c>
      <c r="AD5" s="95">
        <f t="shared" si="0"/>
        <v>3540695.5889054174</v>
      </c>
      <c r="AE5" s="95">
        <f t="shared" si="0"/>
        <v>3540695.5889054174</v>
      </c>
      <c r="AF5" s="95">
        <f t="shared" si="0"/>
        <v>3540695.5889054174</v>
      </c>
      <c r="AG5" s="95">
        <f t="shared" si="0"/>
        <v>3540695.5889054174</v>
      </c>
    </row>
    <row r="6" spans="1:33" ht="14.5">
      <c r="A6" s="4" t="s">
        <v>491</v>
      </c>
      <c r="B6" s="95">
        <f>'Manual Adjustment'!$B31</f>
        <v>271558.68034951756</v>
      </c>
      <c r="C6" s="95">
        <f t="shared" si="1"/>
        <v>271558.68034951756</v>
      </c>
      <c r="D6" s="95">
        <f t="shared" si="0"/>
        <v>271558.68034951756</v>
      </c>
      <c r="E6" s="95">
        <f t="shared" si="0"/>
        <v>271558.68034951756</v>
      </c>
      <c r="F6" s="95">
        <f t="shared" si="0"/>
        <v>271558.68034951756</v>
      </c>
      <c r="G6" s="95">
        <f t="shared" si="0"/>
        <v>271558.68034951756</v>
      </c>
      <c r="H6" s="95">
        <f t="shared" si="0"/>
        <v>271558.68034951756</v>
      </c>
      <c r="I6" s="95">
        <f t="shared" si="0"/>
        <v>271558.68034951756</v>
      </c>
      <c r="J6" s="95">
        <f t="shared" si="0"/>
        <v>271558.68034951756</v>
      </c>
      <c r="K6" s="95">
        <f t="shared" si="0"/>
        <v>271558.68034951756</v>
      </c>
      <c r="L6" s="95">
        <f t="shared" si="0"/>
        <v>271558.68034951756</v>
      </c>
      <c r="M6" s="95">
        <f t="shared" si="0"/>
        <v>271558.68034951756</v>
      </c>
      <c r="N6" s="95">
        <f t="shared" si="0"/>
        <v>271558.68034951756</v>
      </c>
      <c r="O6" s="95">
        <f t="shared" si="0"/>
        <v>271558.68034951756</v>
      </c>
      <c r="P6" s="95">
        <f t="shared" si="0"/>
        <v>271558.68034951756</v>
      </c>
      <c r="Q6" s="95">
        <f t="shared" si="0"/>
        <v>271558.68034951756</v>
      </c>
      <c r="R6" s="95">
        <f t="shared" si="0"/>
        <v>271558.68034951756</v>
      </c>
      <c r="S6" s="95">
        <f t="shared" si="0"/>
        <v>271558.68034951756</v>
      </c>
      <c r="T6" s="95">
        <f t="shared" si="0"/>
        <v>271558.68034951756</v>
      </c>
      <c r="U6" s="95">
        <f t="shared" si="0"/>
        <v>271558.68034951756</v>
      </c>
      <c r="V6" s="95">
        <f t="shared" si="0"/>
        <v>271558.68034951756</v>
      </c>
      <c r="W6" s="95">
        <f t="shared" si="0"/>
        <v>271558.68034951756</v>
      </c>
      <c r="X6" s="95">
        <f t="shared" si="0"/>
        <v>271558.68034951756</v>
      </c>
      <c r="Y6" s="95">
        <f t="shared" si="0"/>
        <v>271558.68034951756</v>
      </c>
      <c r="Z6" s="95">
        <f t="shared" si="0"/>
        <v>271558.68034951756</v>
      </c>
      <c r="AA6" s="95">
        <f t="shared" si="0"/>
        <v>271558.68034951756</v>
      </c>
      <c r="AB6" s="95">
        <f t="shared" si="0"/>
        <v>271558.68034951756</v>
      </c>
      <c r="AC6" s="95">
        <f t="shared" si="0"/>
        <v>271558.68034951756</v>
      </c>
      <c r="AD6" s="95">
        <f t="shared" si="0"/>
        <v>271558.68034951756</v>
      </c>
      <c r="AE6" s="95">
        <f t="shared" si="0"/>
        <v>271558.68034951756</v>
      </c>
      <c r="AF6" s="95">
        <f t="shared" si="0"/>
        <v>271558.68034951756</v>
      </c>
      <c r="AG6" s="95">
        <f t="shared" si="0"/>
        <v>271558.68034951756</v>
      </c>
    </row>
    <row r="7" spans="1:33" ht="14.5">
      <c r="A7" s="4" t="s">
        <v>492</v>
      </c>
      <c r="B7" s="95">
        <f>'Manual Adjustment'!$B32</f>
        <v>29500.717464056077</v>
      </c>
      <c r="C7" s="95">
        <f t="shared" si="1"/>
        <v>29500.717464056077</v>
      </c>
      <c r="D7" s="95">
        <f t="shared" si="0"/>
        <v>29500.717464056077</v>
      </c>
      <c r="E7" s="95">
        <f t="shared" si="0"/>
        <v>29500.717464056077</v>
      </c>
      <c r="F7" s="95">
        <f t="shared" si="0"/>
        <v>29500.717464056077</v>
      </c>
      <c r="G7" s="95">
        <f t="shared" si="0"/>
        <v>29500.717464056077</v>
      </c>
      <c r="H7" s="95">
        <f t="shared" si="0"/>
        <v>29500.717464056077</v>
      </c>
      <c r="I7" s="95">
        <f t="shared" si="0"/>
        <v>29500.717464056077</v>
      </c>
      <c r="J7" s="95">
        <f t="shared" si="0"/>
        <v>29500.717464056077</v>
      </c>
      <c r="K7" s="95">
        <f t="shared" si="0"/>
        <v>29500.717464056077</v>
      </c>
      <c r="L7" s="95">
        <f t="shared" si="0"/>
        <v>29500.717464056077</v>
      </c>
      <c r="M7" s="95">
        <f t="shared" si="0"/>
        <v>29500.717464056077</v>
      </c>
      <c r="N7" s="95">
        <f t="shared" si="0"/>
        <v>29500.717464056077</v>
      </c>
      <c r="O7" s="95">
        <f t="shared" si="0"/>
        <v>29500.717464056077</v>
      </c>
      <c r="P7" s="95">
        <f t="shared" si="0"/>
        <v>29500.717464056077</v>
      </c>
      <c r="Q7" s="95">
        <f t="shared" si="0"/>
        <v>29500.717464056077</v>
      </c>
      <c r="R7" s="95">
        <f t="shared" si="0"/>
        <v>29500.717464056077</v>
      </c>
      <c r="S7" s="95">
        <f t="shared" si="0"/>
        <v>29500.717464056077</v>
      </c>
      <c r="T7" s="95">
        <f t="shared" si="0"/>
        <v>29500.717464056077</v>
      </c>
      <c r="U7" s="95">
        <f t="shared" si="0"/>
        <v>29500.717464056077</v>
      </c>
      <c r="V7" s="95">
        <f t="shared" si="0"/>
        <v>29500.717464056077</v>
      </c>
      <c r="W7" s="95">
        <f t="shared" si="0"/>
        <v>29500.717464056077</v>
      </c>
      <c r="X7" s="95">
        <f t="shared" si="0"/>
        <v>29500.717464056077</v>
      </c>
      <c r="Y7" s="95">
        <f t="shared" si="0"/>
        <v>29500.717464056077</v>
      </c>
      <c r="Z7" s="95">
        <f t="shared" si="0"/>
        <v>29500.717464056077</v>
      </c>
      <c r="AA7" s="95">
        <f t="shared" si="0"/>
        <v>29500.717464056077</v>
      </c>
      <c r="AB7" s="95">
        <f t="shared" si="0"/>
        <v>29500.717464056077</v>
      </c>
      <c r="AC7" s="95">
        <f t="shared" si="0"/>
        <v>29500.717464056077</v>
      </c>
      <c r="AD7" s="95">
        <f t="shared" si="0"/>
        <v>29500.717464056077</v>
      </c>
      <c r="AE7" s="95">
        <f t="shared" si="0"/>
        <v>29500.717464056077</v>
      </c>
      <c r="AF7" s="95">
        <f t="shared" si="0"/>
        <v>29500.717464056077</v>
      </c>
      <c r="AG7" s="95">
        <f t="shared" si="0"/>
        <v>29500.717464056077</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33372.556502186817</v>
      </c>
      <c r="C9" s="95">
        <f t="shared" si="1"/>
        <v>33372.556502186817</v>
      </c>
      <c r="D9" s="95">
        <f t="shared" si="0"/>
        <v>33372.556502186817</v>
      </c>
      <c r="E9" s="95">
        <f t="shared" si="0"/>
        <v>33372.556502186817</v>
      </c>
      <c r="F9" s="95">
        <f t="shared" si="0"/>
        <v>33372.556502186817</v>
      </c>
      <c r="G9" s="95">
        <f t="shared" si="0"/>
        <v>33372.556502186817</v>
      </c>
      <c r="H9" s="95">
        <f t="shared" si="0"/>
        <v>33372.556502186817</v>
      </c>
      <c r="I9" s="95">
        <f t="shared" si="0"/>
        <v>33372.556502186817</v>
      </c>
      <c r="J9" s="95">
        <f t="shared" si="0"/>
        <v>33372.556502186817</v>
      </c>
      <c r="K9" s="95">
        <f t="shared" si="0"/>
        <v>33372.556502186817</v>
      </c>
      <c r="L9" s="95">
        <f t="shared" si="0"/>
        <v>33372.556502186817</v>
      </c>
      <c r="M9" s="95">
        <f t="shared" si="0"/>
        <v>33372.556502186817</v>
      </c>
      <c r="N9" s="95">
        <f t="shared" si="0"/>
        <v>33372.556502186817</v>
      </c>
      <c r="O9" s="95">
        <f t="shared" si="0"/>
        <v>33372.556502186817</v>
      </c>
      <c r="P9" s="95">
        <f t="shared" si="0"/>
        <v>33372.556502186817</v>
      </c>
      <c r="Q9" s="95">
        <f t="shared" si="0"/>
        <v>33372.556502186817</v>
      </c>
      <c r="R9" s="95">
        <f t="shared" si="0"/>
        <v>33372.556502186817</v>
      </c>
      <c r="S9" s="95">
        <f t="shared" si="0"/>
        <v>33372.556502186817</v>
      </c>
      <c r="T9" s="95">
        <f t="shared" si="0"/>
        <v>33372.556502186817</v>
      </c>
      <c r="U9" s="95">
        <f t="shared" si="0"/>
        <v>33372.556502186817</v>
      </c>
      <c r="V9" s="95">
        <f t="shared" si="0"/>
        <v>33372.556502186817</v>
      </c>
      <c r="W9" s="95">
        <f t="shared" si="0"/>
        <v>33372.556502186817</v>
      </c>
      <c r="X9" s="95">
        <f t="shared" si="0"/>
        <v>33372.556502186817</v>
      </c>
      <c r="Y9" s="95">
        <f t="shared" si="0"/>
        <v>33372.556502186817</v>
      </c>
      <c r="Z9" s="95">
        <f t="shared" si="0"/>
        <v>33372.556502186817</v>
      </c>
      <c r="AA9" s="95">
        <f t="shared" si="0"/>
        <v>33372.556502186817</v>
      </c>
      <c r="AB9" s="95">
        <f t="shared" si="0"/>
        <v>33372.556502186817</v>
      </c>
      <c r="AC9" s="95">
        <f t="shared" si="0"/>
        <v>33372.556502186817</v>
      </c>
      <c r="AD9" s="95">
        <f t="shared" si="0"/>
        <v>33372.556502186817</v>
      </c>
      <c r="AE9" s="95">
        <f t="shared" si="0"/>
        <v>33372.556502186817</v>
      </c>
      <c r="AF9" s="95">
        <f t="shared" si="0"/>
        <v>33372.556502186817</v>
      </c>
      <c r="AG9" s="95">
        <f t="shared" si="0"/>
        <v>33372.556502186817</v>
      </c>
    </row>
    <row r="10" spans="1:33" ht="14.5">
      <c r="A10" s="4" t="s">
        <v>495</v>
      </c>
      <c r="B10" s="95">
        <f>'Manual Adjustment'!$B35</f>
        <v>33372.556502186817</v>
      </c>
      <c r="C10" s="95">
        <f t="shared" si="1"/>
        <v>33372.556502186817</v>
      </c>
      <c r="D10" s="95">
        <f t="shared" si="0"/>
        <v>33372.556502186817</v>
      </c>
      <c r="E10" s="95">
        <f t="shared" si="0"/>
        <v>33372.556502186817</v>
      </c>
      <c r="F10" s="95">
        <f t="shared" si="0"/>
        <v>33372.556502186817</v>
      </c>
      <c r="G10" s="95">
        <f t="shared" si="0"/>
        <v>33372.556502186817</v>
      </c>
      <c r="H10" s="95">
        <f t="shared" si="0"/>
        <v>33372.556502186817</v>
      </c>
      <c r="I10" s="95">
        <f t="shared" si="0"/>
        <v>33372.556502186817</v>
      </c>
      <c r="J10" s="95">
        <f t="shared" si="0"/>
        <v>33372.556502186817</v>
      </c>
      <c r="K10" s="95">
        <f t="shared" si="0"/>
        <v>33372.556502186817</v>
      </c>
      <c r="L10" s="95">
        <f t="shared" si="0"/>
        <v>33372.556502186817</v>
      </c>
      <c r="M10" s="95">
        <f t="shared" si="0"/>
        <v>33372.556502186817</v>
      </c>
      <c r="N10" s="95">
        <f t="shared" si="0"/>
        <v>33372.556502186817</v>
      </c>
      <c r="O10" s="95">
        <f t="shared" si="0"/>
        <v>33372.556502186817</v>
      </c>
      <c r="P10" s="95">
        <f t="shared" si="0"/>
        <v>33372.556502186817</v>
      </c>
      <c r="Q10" s="95">
        <f t="shared" si="0"/>
        <v>33372.556502186817</v>
      </c>
      <c r="R10" s="95">
        <f t="shared" si="0"/>
        <v>33372.556502186817</v>
      </c>
      <c r="S10" s="95">
        <f t="shared" si="0"/>
        <v>33372.556502186817</v>
      </c>
      <c r="T10" s="95">
        <f t="shared" si="0"/>
        <v>33372.556502186817</v>
      </c>
      <c r="U10" s="95">
        <f t="shared" si="0"/>
        <v>33372.556502186817</v>
      </c>
      <c r="V10" s="95">
        <f t="shared" si="0"/>
        <v>33372.556502186817</v>
      </c>
      <c r="W10" s="95">
        <f t="shared" si="0"/>
        <v>33372.556502186817</v>
      </c>
      <c r="X10" s="95">
        <f t="shared" si="0"/>
        <v>33372.556502186817</v>
      </c>
      <c r="Y10" s="95">
        <f t="shared" si="0"/>
        <v>33372.556502186817</v>
      </c>
      <c r="Z10" s="95">
        <f t="shared" si="0"/>
        <v>33372.556502186817</v>
      </c>
      <c r="AA10" s="95">
        <f t="shared" si="0"/>
        <v>33372.556502186817</v>
      </c>
      <c r="AB10" s="95">
        <f t="shared" si="0"/>
        <v>33372.556502186817</v>
      </c>
      <c r="AC10" s="95">
        <f t="shared" si="0"/>
        <v>33372.556502186817</v>
      </c>
      <c r="AD10" s="95">
        <f t="shared" si="0"/>
        <v>33372.556502186817</v>
      </c>
      <c r="AE10" s="95">
        <f t="shared" si="0"/>
        <v>33372.556502186817</v>
      </c>
      <c r="AF10" s="95">
        <f t="shared" si="0"/>
        <v>33372.556502186817</v>
      </c>
      <c r="AG10" s="95">
        <f t="shared" si="0"/>
        <v>33372.556502186817</v>
      </c>
    </row>
    <row r="11" spans="1:33" ht="14.5">
      <c r="A11" s="4" t="s">
        <v>496</v>
      </c>
      <c r="B11" s="95">
        <f>'Manual Adjustment'!$B36</f>
        <v>22081.89482449953</v>
      </c>
      <c r="C11" s="95">
        <f t="shared" si="1"/>
        <v>22081.89482449953</v>
      </c>
      <c r="D11" s="95">
        <f t="shared" ref="D11:AG17" si="2">C11</f>
        <v>22081.89482449953</v>
      </c>
      <c r="E11" s="95">
        <f t="shared" si="2"/>
        <v>22081.89482449953</v>
      </c>
      <c r="F11" s="95">
        <f t="shared" si="2"/>
        <v>22081.89482449953</v>
      </c>
      <c r="G11" s="95">
        <f t="shared" si="2"/>
        <v>22081.89482449953</v>
      </c>
      <c r="H11" s="95">
        <f t="shared" si="2"/>
        <v>22081.89482449953</v>
      </c>
      <c r="I11" s="95">
        <f t="shared" si="2"/>
        <v>22081.89482449953</v>
      </c>
      <c r="J11" s="95">
        <f t="shared" si="2"/>
        <v>22081.89482449953</v>
      </c>
      <c r="K11" s="95">
        <f t="shared" si="2"/>
        <v>22081.89482449953</v>
      </c>
      <c r="L11" s="95">
        <f t="shared" si="2"/>
        <v>22081.89482449953</v>
      </c>
      <c r="M11" s="95">
        <f t="shared" si="2"/>
        <v>22081.89482449953</v>
      </c>
      <c r="N11" s="95">
        <f t="shared" si="2"/>
        <v>22081.89482449953</v>
      </c>
      <c r="O11" s="95">
        <f t="shared" si="2"/>
        <v>22081.89482449953</v>
      </c>
      <c r="P11" s="95">
        <f t="shared" si="2"/>
        <v>22081.89482449953</v>
      </c>
      <c r="Q11" s="95">
        <f t="shared" si="2"/>
        <v>22081.89482449953</v>
      </c>
      <c r="R11" s="95">
        <f t="shared" si="2"/>
        <v>22081.89482449953</v>
      </c>
      <c r="S11" s="95">
        <f t="shared" si="2"/>
        <v>22081.89482449953</v>
      </c>
      <c r="T11" s="95">
        <f t="shared" si="2"/>
        <v>22081.89482449953</v>
      </c>
      <c r="U11" s="95">
        <f t="shared" si="2"/>
        <v>22081.89482449953</v>
      </c>
      <c r="V11" s="95">
        <f t="shared" si="2"/>
        <v>22081.89482449953</v>
      </c>
      <c r="W11" s="95">
        <f t="shared" si="2"/>
        <v>22081.89482449953</v>
      </c>
      <c r="X11" s="95">
        <f t="shared" si="2"/>
        <v>22081.89482449953</v>
      </c>
      <c r="Y11" s="95">
        <f t="shared" si="2"/>
        <v>22081.89482449953</v>
      </c>
      <c r="Z11" s="95">
        <f t="shared" si="2"/>
        <v>22081.89482449953</v>
      </c>
      <c r="AA11" s="95">
        <f t="shared" si="2"/>
        <v>22081.89482449953</v>
      </c>
      <c r="AB11" s="95">
        <f t="shared" si="2"/>
        <v>22081.89482449953</v>
      </c>
      <c r="AC11" s="95">
        <f t="shared" si="2"/>
        <v>22081.89482449953</v>
      </c>
      <c r="AD11" s="95">
        <f t="shared" si="2"/>
        <v>22081.89482449953</v>
      </c>
      <c r="AE11" s="95">
        <f t="shared" si="2"/>
        <v>22081.89482449953</v>
      </c>
      <c r="AF11" s="95">
        <f t="shared" si="2"/>
        <v>22081.89482449953</v>
      </c>
      <c r="AG11" s="95">
        <f t="shared" si="2"/>
        <v>22081.89482449953</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10112733</v>
      </c>
      <c r="C2" s="1">
        <f>'Manual Adjustment'!D46</f>
        <v>3991797</v>
      </c>
      <c r="D2" s="1">
        <f>'Manual Adjustment'!E46</f>
        <v>7636369</v>
      </c>
      <c r="E2" s="1">
        <f>'Manual Adjustment'!F46</f>
        <v>7636369</v>
      </c>
      <c r="F2" s="1">
        <f>'Manual Adjustment'!G46</f>
        <v>7636369</v>
      </c>
      <c r="G2" s="1">
        <f>'Manual Adjustment'!H46</f>
        <v>7636369</v>
      </c>
      <c r="H2" s="1">
        <f>'Manual Adjustment'!I46</f>
        <v>7636369</v>
      </c>
      <c r="I2" s="1">
        <f>'Manual Adjustment'!J46</f>
        <v>7636369</v>
      </c>
      <c r="J2" s="1">
        <f>'Manual Adjustment'!K46</f>
        <v>7636369</v>
      </c>
      <c r="K2" s="1">
        <f>'Manual Adjustment'!L46</f>
        <v>7636369</v>
      </c>
      <c r="L2" s="1">
        <f>'Manual Adjustment'!M46</f>
        <v>7636369</v>
      </c>
      <c r="M2" s="1">
        <f>'Manual Adjustment'!N46</f>
        <v>7636369</v>
      </c>
      <c r="N2" s="1">
        <f>'Manual Adjustment'!O46</f>
        <v>7636369</v>
      </c>
      <c r="O2" s="1">
        <f>'Manual Adjustment'!P46</f>
        <v>7636369</v>
      </c>
      <c r="P2" s="1">
        <f>'Manual Adjustment'!Q46</f>
        <v>7636369</v>
      </c>
      <c r="Q2" s="1">
        <f>'Manual Adjustment'!R46</f>
        <v>7636369</v>
      </c>
      <c r="R2" s="1">
        <f>'Manual Adjustment'!S46</f>
        <v>7636369</v>
      </c>
      <c r="S2" s="1">
        <f>'Manual Adjustment'!T46</f>
        <v>7636369</v>
      </c>
      <c r="T2" s="1">
        <f>'Manual Adjustment'!U46</f>
        <v>7636369</v>
      </c>
      <c r="U2" s="1">
        <f>'Manual Adjustment'!V46</f>
        <v>7636369</v>
      </c>
      <c r="V2" s="1">
        <f>'Manual Adjustment'!W46</f>
        <v>7636369</v>
      </c>
      <c r="W2" s="1">
        <f>'Manual Adjustment'!X46</f>
        <v>7636369</v>
      </c>
      <c r="X2" s="1">
        <f>'Manual Adjustment'!Y46</f>
        <v>7636369</v>
      </c>
      <c r="Y2" s="1">
        <f>'Manual Adjustment'!Z46</f>
        <v>7636369</v>
      </c>
      <c r="Z2" s="1">
        <f>'Manual Adjustment'!AA46</f>
        <v>7636369</v>
      </c>
      <c r="AA2" s="1">
        <f>'Manual Adjustment'!AB46</f>
        <v>7636369</v>
      </c>
      <c r="AB2" s="1">
        <f>'Manual Adjustment'!AC46</f>
        <v>7636369</v>
      </c>
      <c r="AC2" s="1">
        <f>'Manual Adjustment'!AD46</f>
        <v>7636369</v>
      </c>
      <c r="AD2" s="1">
        <f>'Manual Adjustment'!AE46</f>
        <v>7636369</v>
      </c>
      <c r="AE2" s="1">
        <f>'Manual Adjustment'!AF46</f>
        <v>7636369</v>
      </c>
      <c r="AF2" s="1">
        <f>'Manual Adjustment'!AG46</f>
        <v>7636369</v>
      </c>
      <c r="AG2" s="1">
        <f>'Manual Adjustment'!AH46</f>
        <v>7636369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60.809725087264674</v>
      </c>
      <c r="C2" s="66">
        <f>SUMIFS('State Generation Costs Calcs'!C105:C155,'State Generation Costs Calcs'!$A$105:$A$155,About!$B$2)*About!$A$52</f>
        <v>57.779661815319209</v>
      </c>
      <c r="D2" s="66">
        <f>SUMIFS('State Generation Costs Calcs'!D105:D155,'State Generation Costs Calcs'!$A$105:$A$155,About!$B$2)*About!$A$52</f>
        <v>57.258544022201306</v>
      </c>
      <c r="E2" s="66">
        <f>SUMIFS('State Generation Costs Calcs'!E105:E155,'State Generation Costs Calcs'!$A$105:$A$155,About!$B$2)*About!$A$52</f>
        <v>56.428564680188188</v>
      </c>
      <c r="F2" s="66">
        <f>SUMIFS('State Generation Costs Calcs'!F105:F155,'State Generation Costs Calcs'!$A$105:$A$155,About!$B$2)*About!$A$52</f>
        <v>55.701381971480771</v>
      </c>
      <c r="G2" s="66">
        <f>SUMIFS('State Generation Costs Calcs'!G105:G155,'State Generation Costs Calcs'!$A$105:$A$155,About!$B$2)*About!$A$52</f>
        <v>55.797167601027219</v>
      </c>
      <c r="H2" s="66">
        <f>SUMIFS('State Generation Costs Calcs'!H105:H155,'State Generation Costs Calcs'!$A$105:$A$155,About!$B$2)*About!$A$52</f>
        <v>56.272215009429274</v>
      </c>
      <c r="I2" s="66">
        <f>SUMIFS('State Generation Costs Calcs'!I105:I155,'State Generation Costs Calcs'!$A$105:$A$155,About!$B$2)*About!$A$52</f>
        <v>56.687821403851537</v>
      </c>
      <c r="J2" s="66">
        <f>SUMIFS('State Generation Costs Calcs'!J105:J155,'State Generation Costs Calcs'!$A$105:$A$155,About!$B$2)*About!$A$52</f>
        <v>56.82483480576991</v>
      </c>
      <c r="K2" s="66">
        <f>SUMIFS('State Generation Costs Calcs'!K105:K155,'State Generation Costs Calcs'!$A$105:$A$155,About!$B$2)*About!$A$52</f>
        <v>56.053438204350961</v>
      </c>
      <c r="L2" s="66">
        <f>SUMIFS('State Generation Costs Calcs'!L105:L155,'State Generation Costs Calcs'!$A$105:$A$155,About!$B$2)*About!$A$52</f>
        <v>55.212120370104145</v>
      </c>
      <c r="M2" s="66">
        <f>SUMIFS('State Generation Costs Calcs'!M105:M155,'State Generation Costs Calcs'!$A$105:$A$155,About!$B$2)*About!$A$52</f>
        <v>54.583977551342073</v>
      </c>
      <c r="N2" s="66">
        <f>SUMIFS('State Generation Costs Calcs'!N105:N155,'State Generation Costs Calcs'!$A$105:$A$155,About!$B$2)*About!$A$52</f>
        <v>53.722530108175967</v>
      </c>
      <c r="O2" s="66">
        <f>SUMIFS('State Generation Costs Calcs'!O105:O155,'State Generation Costs Calcs'!$A$105:$A$155,About!$B$2)*About!$A$52</f>
        <v>52.910178223936867</v>
      </c>
      <c r="P2" s="66">
        <f>SUMIFS('State Generation Costs Calcs'!P105:P155,'State Generation Costs Calcs'!$A$105:$A$155,About!$B$2)*About!$A$52</f>
        <v>52.917338459688288</v>
      </c>
      <c r="Q2" s="66">
        <f>SUMIFS('State Generation Costs Calcs'!Q105:Q155,'State Generation Costs Calcs'!$A$105:$A$155,About!$B$2)*About!$A$52</f>
        <v>52.67452184605262</v>
      </c>
      <c r="R2" s="66">
        <f>SUMIFS('State Generation Costs Calcs'!R105:R155,'State Generation Costs Calcs'!$A$105:$A$155,About!$B$2)*About!$A$52</f>
        <v>51.861069690622344</v>
      </c>
      <c r="S2" s="66">
        <f>SUMIFS('State Generation Costs Calcs'!S105:S155,'State Generation Costs Calcs'!$A$105:$A$155,About!$B$2)*About!$A$52</f>
        <v>51.425087998536753</v>
      </c>
      <c r="T2" s="66">
        <f>SUMIFS('State Generation Costs Calcs'!T105:T155,'State Generation Costs Calcs'!$A$105:$A$155,About!$B$2)*About!$A$52</f>
        <v>51.00245639575364</v>
      </c>
      <c r="U2" s="66">
        <f>SUMIFS('State Generation Costs Calcs'!U105:U155,'State Generation Costs Calcs'!$A$105:$A$155,About!$B$2)*About!$A$52</f>
        <v>51.085013543077807</v>
      </c>
      <c r="V2" s="66">
        <f>SUMIFS('State Generation Costs Calcs'!V105:V155,'State Generation Costs Calcs'!$A$105:$A$155,About!$B$2)*About!$A$52</f>
        <v>50.710347825919882</v>
      </c>
      <c r="W2" s="66">
        <f>SUMIFS('State Generation Costs Calcs'!W105:W155,'State Generation Costs Calcs'!$A$105:$A$155,About!$B$2)*About!$A$52</f>
        <v>50.058730451106541</v>
      </c>
      <c r="X2" s="66">
        <f>SUMIFS('State Generation Costs Calcs'!X105:X155,'State Generation Costs Calcs'!$A$105:$A$155,About!$B$2)*About!$A$52</f>
        <v>49.74683120627811</v>
      </c>
      <c r="Y2" s="66">
        <f>SUMIFS('State Generation Costs Calcs'!Y105:Y155,'State Generation Costs Calcs'!$A$105:$A$155,About!$B$2)*About!$A$52</f>
        <v>49.429394092564117</v>
      </c>
      <c r="Z2" s="66">
        <f>SUMIFS('State Generation Costs Calcs'!Z105:Z155,'State Generation Costs Calcs'!$A$105:$A$155,About!$B$2)*About!$A$52</f>
        <v>49.085860867123884</v>
      </c>
      <c r="AA2" s="66">
        <f>SUMIFS('State Generation Costs Calcs'!AA105:AA155,'State Generation Costs Calcs'!$A$105:$A$155,About!$B$2)*About!$A$52</f>
        <v>49.03998548182031</v>
      </c>
      <c r="AB2" s="66">
        <f>SUMIFS('State Generation Costs Calcs'!AB105:AB155,'State Generation Costs Calcs'!$A$105:$A$155,About!$B$2)*About!$A$52</f>
        <v>48.825786717948432</v>
      </c>
      <c r="AC2" s="66">
        <f>SUMIFS('State Generation Costs Calcs'!AC105:AC155,'State Generation Costs Calcs'!$A$105:$A$155,About!$B$2)*About!$A$52</f>
        <v>48.589776774338063</v>
      </c>
      <c r="AD2" s="66">
        <f>SUMIFS('State Generation Costs Calcs'!AD105:AD155,'State Generation Costs Calcs'!$A$105:$A$155,About!$B$2)*About!$A$52</f>
        <v>48.746392971743987</v>
      </c>
      <c r="AE2" s="66">
        <f>SUMIFS('State Generation Costs Calcs'!AE105:AE155,'State Generation Costs Calcs'!$A$105:$A$155,About!$B$2)*About!$A$52</f>
        <v>48.65660704348948</v>
      </c>
      <c r="AF2" s="66">
        <f>SUMIFS('State Generation Costs Calcs'!AF105:AF155,'State Generation Costs Calcs'!$A$105:$A$155,About!$B$2)*About!$A$52</f>
        <v>48.506321999069009</v>
      </c>
      <c r="AG2" s="66">
        <f>SUMIFS('State Generation Costs Calcs'!AG105:AG155,'State Generation Costs Calcs'!$A$105:$A$155,About!$B$2)*About!$A$52</f>
        <v>48.556218857002271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60.809725087264674</v>
      </c>
      <c r="C2" s="67">
        <f>SUMIFS('State Generation Costs Calcs'!C105:C155,'State Generation Costs Calcs'!$A$105:$A$155,About!$B$2)*About!$A$52</f>
        <v>57.779661815319209</v>
      </c>
      <c r="D2" s="67">
        <f>SUMIFS('State Generation Costs Calcs'!D105:D155,'State Generation Costs Calcs'!$A$105:$A$155,About!$B$2)*About!$A$52</f>
        <v>57.258544022201306</v>
      </c>
      <c r="E2" s="67">
        <f>SUMIFS('State Generation Costs Calcs'!E105:E155,'State Generation Costs Calcs'!$A$105:$A$155,About!$B$2)*About!$A$52</f>
        <v>56.428564680188188</v>
      </c>
      <c r="F2" s="67">
        <f>SUMIFS('State Generation Costs Calcs'!F105:F155,'State Generation Costs Calcs'!$A$105:$A$155,About!$B$2)*About!$A$52</f>
        <v>55.701381971480771</v>
      </c>
      <c r="G2" s="67">
        <f>SUMIFS('State Generation Costs Calcs'!G105:G155,'State Generation Costs Calcs'!$A$105:$A$155,About!$B$2)*About!$A$52</f>
        <v>55.797167601027219</v>
      </c>
      <c r="H2" s="67">
        <f>SUMIFS('State Generation Costs Calcs'!H105:H155,'State Generation Costs Calcs'!$A$105:$A$155,About!$B$2)*About!$A$52</f>
        <v>56.272215009429274</v>
      </c>
      <c r="I2" s="67">
        <f>SUMIFS('State Generation Costs Calcs'!I105:I155,'State Generation Costs Calcs'!$A$105:$A$155,About!$B$2)*About!$A$52</f>
        <v>56.687821403851537</v>
      </c>
      <c r="J2" s="67">
        <f>SUMIFS('State Generation Costs Calcs'!J105:J155,'State Generation Costs Calcs'!$A$105:$A$155,About!$B$2)*About!$A$52</f>
        <v>56.82483480576991</v>
      </c>
      <c r="K2" s="67">
        <f>SUMIFS('State Generation Costs Calcs'!K105:K155,'State Generation Costs Calcs'!$A$105:$A$155,About!$B$2)*About!$A$52</f>
        <v>56.053438204350961</v>
      </c>
      <c r="L2" s="67">
        <f>SUMIFS('State Generation Costs Calcs'!L105:L155,'State Generation Costs Calcs'!$A$105:$A$155,About!$B$2)*About!$A$52</f>
        <v>55.212120370104145</v>
      </c>
      <c r="M2" s="67">
        <f>SUMIFS('State Generation Costs Calcs'!M105:M155,'State Generation Costs Calcs'!$A$105:$A$155,About!$B$2)*About!$A$52</f>
        <v>54.583977551342073</v>
      </c>
      <c r="N2" s="67">
        <f>SUMIFS('State Generation Costs Calcs'!N105:N155,'State Generation Costs Calcs'!$A$105:$A$155,About!$B$2)*About!$A$52</f>
        <v>53.722530108175967</v>
      </c>
      <c r="O2" s="67">
        <f>SUMIFS('State Generation Costs Calcs'!O105:O155,'State Generation Costs Calcs'!$A$105:$A$155,About!$B$2)*About!$A$52</f>
        <v>52.910178223936867</v>
      </c>
      <c r="P2" s="67">
        <f>SUMIFS('State Generation Costs Calcs'!P105:P155,'State Generation Costs Calcs'!$A$105:$A$155,About!$B$2)*About!$A$52</f>
        <v>52.917338459688288</v>
      </c>
      <c r="Q2" s="67">
        <f>SUMIFS('State Generation Costs Calcs'!Q105:Q155,'State Generation Costs Calcs'!$A$105:$A$155,About!$B$2)*About!$A$52</f>
        <v>52.67452184605262</v>
      </c>
      <c r="R2" s="67">
        <f>SUMIFS('State Generation Costs Calcs'!R105:R155,'State Generation Costs Calcs'!$A$105:$A$155,About!$B$2)*About!$A$52</f>
        <v>51.861069690622344</v>
      </c>
      <c r="S2" s="67">
        <f>SUMIFS('State Generation Costs Calcs'!S105:S155,'State Generation Costs Calcs'!$A$105:$A$155,About!$B$2)*About!$A$52</f>
        <v>51.425087998536753</v>
      </c>
      <c r="T2" s="67">
        <f>SUMIFS('State Generation Costs Calcs'!T105:T155,'State Generation Costs Calcs'!$A$105:$A$155,About!$B$2)*About!$A$52</f>
        <v>51.00245639575364</v>
      </c>
      <c r="U2" s="67">
        <f>SUMIFS('State Generation Costs Calcs'!U105:U155,'State Generation Costs Calcs'!$A$105:$A$155,About!$B$2)*About!$A$52</f>
        <v>51.085013543077807</v>
      </c>
      <c r="V2" s="67">
        <f>SUMIFS('State Generation Costs Calcs'!V105:V155,'State Generation Costs Calcs'!$A$105:$A$155,About!$B$2)*About!$A$52</f>
        <v>50.710347825919882</v>
      </c>
      <c r="W2" s="67">
        <f>SUMIFS('State Generation Costs Calcs'!W105:W155,'State Generation Costs Calcs'!$A$105:$A$155,About!$B$2)*About!$A$52</f>
        <v>50.058730451106541</v>
      </c>
      <c r="X2" s="67">
        <f>SUMIFS('State Generation Costs Calcs'!X105:X155,'State Generation Costs Calcs'!$A$105:$A$155,About!$B$2)*About!$A$52</f>
        <v>49.74683120627811</v>
      </c>
      <c r="Y2" s="67">
        <f>SUMIFS('State Generation Costs Calcs'!Y105:Y155,'State Generation Costs Calcs'!$A$105:$A$155,About!$B$2)*About!$A$52</f>
        <v>49.429394092564117</v>
      </c>
      <c r="Z2" s="67">
        <f>SUMIFS('State Generation Costs Calcs'!Z105:Z155,'State Generation Costs Calcs'!$A$105:$A$155,About!$B$2)*About!$A$52</f>
        <v>49.085860867123884</v>
      </c>
      <c r="AA2" s="67">
        <f>SUMIFS('State Generation Costs Calcs'!AA105:AA155,'State Generation Costs Calcs'!$A$105:$A$155,About!$B$2)*About!$A$52</f>
        <v>49.03998548182031</v>
      </c>
      <c r="AB2" s="67">
        <f>SUMIFS('State Generation Costs Calcs'!AB105:AB155,'State Generation Costs Calcs'!$A$105:$A$155,About!$B$2)*About!$A$52</f>
        <v>48.825786717948432</v>
      </c>
      <c r="AC2" s="67">
        <f>SUMIFS('State Generation Costs Calcs'!AC105:AC155,'State Generation Costs Calcs'!$A$105:$A$155,About!$B$2)*About!$A$52</f>
        <v>48.589776774338063</v>
      </c>
      <c r="AD2" s="67">
        <f>SUMIFS('State Generation Costs Calcs'!AD105:AD155,'State Generation Costs Calcs'!$A$105:$A$155,About!$B$2)*About!$A$52</f>
        <v>48.746392971743987</v>
      </c>
      <c r="AE2" s="67">
        <f>SUMIFS('State Generation Costs Calcs'!AE105:AE155,'State Generation Costs Calcs'!$A$105:$A$155,About!$B$2)*About!$A$52</f>
        <v>48.65660704348948</v>
      </c>
      <c r="AF2" s="67">
        <f>SUMIFS('State Generation Costs Calcs'!AF105:AF155,'State Generation Costs Calcs'!$A$105:$A$155,About!$B$2)*About!$A$52</f>
        <v>48.506321999069009</v>
      </c>
      <c r="AG2" s="67">
        <f>SUMIFS('State Generation Costs Calcs'!AG105:AG155,'State Generation Costs Calcs'!$A$105:$A$155,About!$B$2)*About!$A$52</f>
        <v>48.556218857002271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2022-11-01T00:08:57Z</dcterms:modified>
</cp:coreProperties>
</file>